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项目\H4-2.1座椅\04-BOM\"/>
    </mc:Choice>
  </mc:AlternateContent>
  <bookViews>
    <workbookView xWindow="0" yWindow="0" windowWidth="28125" windowHeight="12540" firstSheet="2" activeTab="3"/>
  </bookViews>
  <sheets>
    <sheet name="驾驶员首页" sheetId="8" state="hidden" r:id="rId1"/>
    <sheet name="司机座椅总成-EBOM" sheetId="6" state="hidden" r:id="rId2"/>
    <sheet name="驾驶员座椅总成" sheetId="10" r:id="rId3"/>
    <sheet name="驾驶员座椅总成-EBOM" sheetId="11" r:id="rId4"/>
    <sheet name="副驾驶员首页" sheetId="9" state="hidden" r:id="rId5"/>
    <sheet name="副司机座椅总成" sheetId="7" state="hidden" r:id="rId6"/>
  </sheets>
  <definedNames>
    <definedName name="_xlnm._FilterDatabase" localSheetId="5" hidden="1">副司机座椅总成!$A$9:$AT$9</definedName>
    <definedName name="_xlnm._FilterDatabase" localSheetId="1" hidden="1">'司机座椅总成-EBOM'!$A$8:$AW$338</definedName>
    <definedName name="_xlnm.Print_Area" localSheetId="5">副司机座椅总成!$A$1:$AT$138</definedName>
    <definedName name="_xlnm.Print_Area" localSheetId="1">'司机座椅总成-EBOM'!$A$1:$AW$338</definedName>
  </definedNames>
  <calcPr calcId="162913"/>
</workbook>
</file>

<file path=xl/calcChain.xml><?xml version="1.0" encoding="utf-8"?>
<calcChain xmlns="http://schemas.openxmlformats.org/spreadsheetml/2006/main">
  <c r="T315" i="6" l="1"/>
  <c r="T90" i="11" l="1"/>
  <c r="T82" i="11"/>
  <c r="T57" i="11"/>
  <c r="T56" i="11"/>
  <c r="T55" i="11"/>
  <c r="T22" i="11"/>
  <c r="T19" i="11"/>
  <c r="T18" i="11"/>
  <c r="T17" i="11"/>
  <c r="T16" i="11"/>
  <c r="T15" i="11"/>
  <c r="T14" i="11"/>
  <c r="T13" i="11"/>
  <c r="T12" i="11"/>
  <c r="A306" i="6" l="1"/>
  <c r="T133" i="6" l="1"/>
  <c r="A133" i="6"/>
  <c r="A19" i="6" l="1"/>
  <c r="T63" i="6" l="1"/>
  <c r="T50" i="6"/>
  <c r="T58" i="7" l="1"/>
  <c r="T56" i="7"/>
  <c r="T72" i="7"/>
  <c r="T71" i="7"/>
  <c r="T70" i="7"/>
  <c r="T69" i="7"/>
  <c r="T68" i="7"/>
  <c r="T67" i="7"/>
  <c r="T66" i="7"/>
  <c r="A43" i="6" l="1"/>
  <c r="A44" i="6"/>
  <c r="A45" i="6"/>
  <c r="A46" i="6"/>
  <c r="A47" i="6"/>
  <c r="A48" i="6"/>
  <c r="A49" i="6"/>
  <c r="A51" i="6"/>
  <c r="A52" i="6"/>
  <c r="A53" i="6"/>
  <c r="A54" i="6"/>
  <c r="A55" i="6"/>
  <c r="A56" i="6"/>
  <c r="A57" i="6"/>
  <c r="A58" i="6"/>
  <c r="A59" i="6"/>
  <c r="A60" i="6"/>
  <c r="A61" i="6"/>
  <c r="A62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7" i="6"/>
  <c r="A309" i="6"/>
  <c r="A310" i="6"/>
  <c r="A311" i="6"/>
  <c r="A312" i="6"/>
  <c r="A313" i="6"/>
  <c r="A314" i="6"/>
  <c r="A308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8" i="6"/>
  <c r="T44" i="6"/>
  <c r="T43" i="6"/>
  <c r="A11" i="6" l="1"/>
  <c r="A12" i="6"/>
  <c r="A13" i="6"/>
  <c r="A14" i="6"/>
  <c r="A15" i="6"/>
  <c r="A16" i="6"/>
  <c r="A17" i="6"/>
  <c r="A18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T79" i="6"/>
  <c r="T78" i="6" l="1"/>
  <c r="T76" i="6" l="1"/>
  <c r="T77" i="6"/>
  <c r="T334" i="6" l="1"/>
  <c r="T333" i="6"/>
  <c r="T321" i="6" l="1"/>
  <c r="AF137" i="7" l="1"/>
  <c r="T137" i="7"/>
  <c r="AF136" i="7"/>
  <c r="T136" i="7"/>
  <c r="AF135" i="7"/>
  <c r="T135" i="7"/>
  <c r="T134" i="7"/>
  <c r="T133" i="7"/>
  <c r="T132" i="7"/>
  <c r="T131" i="7"/>
  <c r="T130" i="7"/>
  <c r="T129" i="7"/>
  <c r="AE128" i="7"/>
  <c r="T128" i="7"/>
  <c r="AE127" i="7"/>
  <c r="T127" i="7"/>
  <c r="AE126" i="7"/>
  <c r="T126" i="7"/>
  <c r="AE125" i="7"/>
  <c r="T125" i="7"/>
  <c r="AE124" i="7"/>
  <c r="T124" i="7"/>
  <c r="T123" i="7"/>
  <c r="AF122" i="7"/>
  <c r="T122" i="7"/>
  <c r="AF121" i="7"/>
  <c r="T121" i="7"/>
  <c r="AF120" i="7"/>
  <c r="T120" i="7"/>
  <c r="T119" i="7"/>
  <c r="AE118" i="7"/>
  <c r="AF118" i="7" s="1"/>
  <c r="T118" i="7"/>
  <c r="AE117" i="7"/>
  <c r="AF117" i="7" s="1"/>
  <c r="T117" i="7"/>
  <c r="AE116" i="7"/>
  <c r="AF116" i="7" s="1"/>
  <c r="T116" i="7"/>
  <c r="T114" i="7"/>
  <c r="T113" i="7"/>
  <c r="AF112" i="7"/>
  <c r="T112" i="7"/>
  <c r="AF111" i="7"/>
  <c r="T111" i="7"/>
  <c r="AF110" i="7"/>
  <c r="T110" i="7"/>
  <c r="AF109" i="7"/>
  <c r="T109" i="7"/>
  <c r="T108" i="7"/>
  <c r="AE107" i="7"/>
  <c r="AF107" i="7" s="1"/>
  <c r="T107" i="7"/>
  <c r="AF106" i="7"/>
  <c r="AE106" i="7"/>
  <c r="T106" i="7"/>
  <c r="AE105" i="7"/>
  <c r="AF105" i="7" s="1"/>
  <c r="T105" i="7"/>
  <c r="T103" i="7"/>
  <c r="T102" i="7"/>
  <c r="T101" i="7"/>
  <c r="T100" i="7"/>
  <c r="AF99" i="7"/>
  <c r="T99" i="7"/>
  <c r="T98" i="7"/>
  <c r="AF97" i="7"/>
  <c r="T97" i="7"/>
  <c r="T96" i="7"/>
  <c r="AF95" i="7"/>
  <c r="T95" i="7"/>
  <c r="T94" i="7"/>
  <c r="T93" i="7"/>
  <c r="AF92" i="7"/>
  <c r="T92" i="7"/>
  <c r="AF91" i="7"/>
  <c r="T91" i="7"/>
  <c r="AF90" i="7"/>
  <c r="T90" i="7"/>
  <c r="AF89" i="7"/>
  <c r="T89" i="7"/>
  <c r="T88" i="7"/>
  <c r="AF87" i="7"/>
  <c r="T87" i="7"/>
  <c r="AF86" i="7"/>
  <c r="T86" i="7"/>
  <c r="AF85" i="7"/>
  <c r="T85" i="7"/>
  <c r="AF84" i="7"/>
  <c r="T84" i="7"/>
  <c r="AF83" i="7"/>
  <c r="T83" i="7"/>
  <c r="AF82" i="7"/>
  <c r="T82" i="7"/>
  <c r="T81" i="7"/>
  <c r="AE80" i="7"/>
  <c r="T80" i="7"/>
  <c r="T79" i="7"/>
  <c r="AF78" i="7"/>
  <c r="T78" i="7"/>
  <c r="AF77" i="7"/>
  <c r="T77" i="7"/>
  <c r="AF76" i="7"/>
  <c r="T76" i="7"/>
  <c r="T75" i="7"/>
  <c r="AF74" i="7"/>
  <c r="T74" i="7"/>
  <c r="T73" i="7"/>
  <c r="T65" i="7"/>
  <c r="T64" i="7"/>
  <c r="T63" i="7"/>
  <c r="T62" i="7"/>
  <c r="T61" i="7"/>
  <c r="T60" i="7"/>
  <c r="AE59" i="7"/>
  <c r="T59" i="7"/>
  <c r="T57" i="7"/>
  <c r="T55" i="7"/>
  <c r="T54" i="7"/>
  <c r="T53" i="7"/>
  <c r="T52" i="7"/>
  <c r="T51" i="7"/>
  <c r="T50" i="7"/>
  <c r="AE49" i="7"/>
  <c r="AF49" i="7" s="1"/>
  <c r="AD49" i="7"/>
  <c r="T48" i="7"/>
  <c r="T47" i="7"/>
  <c r="AB46" i="7"/>
  <c r="T46" i="7"/>
  <c r="T45" i="7"/>
  <c r="T44" i="7"/>
  <c r="AB43" i="7"/>
  <c r="T43" i="7"/>
  <c r="AD39" i="7"/>
  <c r="AE39" i="7" s="1"/>
  <c r="AF39" i="7" s="1"/>
  <c r="T39" i="7"/>
  <c r="AF38" i="7"/>
  <c r="T38" i="7"/>
  <c r="AF37" i="7"/>
  <c r="AD36" i="7"/>
  <c r="AE36" i="7" s="1"/>
  <c r="AF36" i="7" s="1"/>
  <c r="AD35" i="7"/>
  <c r="AE35" i="7" s="1"/>
  <c r="AF35" i="7" s="1"/>
  <c r="AB32" i="7"/>
  <c r="AE31" i="7"/>
  <c r="AF31" i="7" s="1"/>
  <c r="T31" i="7"/>
  <c r="AE30" i="7"/>
  <c r="AF30" i="7" s="1"/>
  <c r="T30" i="7"/>
  <c r="AD28" i="7"/>
  <c r="AE28" i="7" s="1"/>
  <c r="AF28" i="7" s="1"/>
  <c r="T28" i="7"/>
  <c r="T27" i="7"/>
  <c r="T26" i="7"/>
  <c r="AE25" i="7"/>
  <c r="AF25" i="7" s="1"/>
  <c r="T25" i="7"/>
  <c r="AE24" i="7"/>
  <c r="T24" i="7"/>
  <c r="T23" i="7"/>
  <c r="T22" i="7"/>
  <c r="AE21" i="7"/>
  <c r="AF21" i="7" s="1"/>
  <c r="T21" i="7"/>
  <c r="AE20" i="7"/>
  <c r="T20" i="7"/>
  <c r="T19" i="7"/>
  <c r="T18" i="7"/>
  <c r="T17" i="7"/>
  <c r="T16" i="7"/>
  <c r="T13" i="7"/>
  <c r="T332" i="6"/>
  <c r="T331" i="6"/>
  <c r="T330" i="6"/>
  <c r="T329" i="6"/>
  <c r="T328" i="6"/>
  <c r="T324" i="6"/>
  <c r="T323" i="6"/>
  <c r="T322" i="6"/>
  <c r="T320" i="6"/>
  <c r="T319" i="6"/>
  <c r="T318" i="6"/>
  <c r="T317" i="6"/>
  <c r="T316" i="6"/>
  <c r="T308" i="6"/>
  <c r="T314" i="6"/>
  <c r="T313" i="6"/>
  <c r="T312" i="6"/>
  <c r="T311" i="6"/>
  <c r="T310" i="6"/>
  <c r="T307" i="6"/>
  <c r="T305" i="6"/>
  <c r="T304" i="6"/>
  <c r="AB300" i="6"/>
  <c r="T299" i="6"/>
  <c r="T298" i="6"/>
  <c r="AB295" i="6"/>
  <c r="T295" i="6"/>
  <c r="AB292" i="6"/>
  <c r="T292" i="6"/>
  <c r="T291" i="6"/>
  <c r="T290" i="6"/>
  <c r="AB281" i="6"/>
  <c r="AB275" i="6"/>
  <c r="AB274" i="6" s="1"/>
  <c r="AB269" i="6"/>
  <c r="AB265" i="6"/>
  <c r="AB252" i="6"/>
  <c r="AB248" i="6"/>
  <c r="AB246" i="6"/>
  <c r="AB227" i="6"/>
  <c r="AB221" i="6"/>
  <c r="AB217" i="6"/>
  <c r="AB212" i="6"/>
  <c r="AB196" i="6"/>
  <c r="AB194" i="6" s="1"/>
  <c r="AB181" i="6"/>
  <c r="AB178" i="6"/>
  <c r="AB174" i="6"/>
  <c r="AB170" i="6"/>
  <c r="AB167" i="6"/>
  <c r="AB159" i="6"/>
  <c r="T157" i="6"/>
  <c r="T156" i="6"/>
  <c r="AB154" i="6"/>
  <c r="T152" i="6"/>
  <c r="T151" i="6"/>
  <c r="T150" i="6"/>
  <c r="AB149" i="6"/>
  <c r="T149" i="6"/>
  <c r="AB140" i="6"/>
  <c r="AB137" i="6"/>
  <c r="T134" i="6"/>
  <c r="T132" i="6"/>
  <c r="T131" i="6"/>
  <c r="T130" i="6"/>
  <c r="T129" i="6"/>
  <c r="T128" i="6"/>
  <c r="AB126" i="6"/>
  <c r="T125" i="6"/>
  <c r="T124" i="6"/>
  <c r="T123" i="6"/>
  <c r="AB122" i="6"/>
  <c r="T121" i="6"/>
  <c r="AB120" i="6"/>
  <c r="T120" i="6"/>
  <c r="T119" i="6"/>
  <c r="T118" i="6"/>
  <c r="T117" i="6"/>
  <c r="T116" i="6"/>
  <c r="T115" i="6"/>
  <c r="AB113" i="6"/>
  <c r="T112" i="6"/>
  <c r="T111" i="6"/>
  <c r="T110" i="6"/>
  <c r="AB109" i="6"/>
  <c r="T108" i="6"/>
  <c r="AB107" i="6"/>
  <c r="T107" i="6"/>
  <c r="T106" i="6"/>
  <c r="T105" i="6"/>
  <c r="T104" i="6"/>
  <c r="T102" i="6"/>
  <c r="T101" i="6"/>
  <c r="T100" i="6"/>
  <c r="T99" i="6"/>
  <c r="T98" i="6"/>
  <c r="T97" i="6"/>
  <c r="T96" i="6"/>
  <c r="AB95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75" i="6"/>
  <c r="T74" i="6"/>
  <c r="T73" i="6"/>
  <c r="T72" i="6"/>
  <c r="T71" i="6"/>
  <c r="T67" i="6"/>
  <c r="T66" i="6"/>
  <c r="T65" i="6"/>
  <c r="T62" i="6"/>
  <c r="T61" i="6"/>
  <c r="T60" i="6"/>
  <c r="T59" i="6"/>
  <c r="T58" i="6"/>
  <c r="AB57" i="6"/>
  <c r="T57" i="6"/>
  <c r="T56" i="6"/>
  <c r="T52" i="6"/>
  <c r="T51" i="6"/>
  <c r="T49" i="6"/>
  <c r="T48" i="6"/>
  <c r="T47" i="6"/>
  <c r="T46" i="6"/>
  <c r="AB45" i="6"/>
  <c r="T45" i="6"/>
  <c r="T42" i="6"/>
  <c r="T41" i="6"/>
  <c r="T40" i="6"/>
  <c r="T39" i="6"/>
  <c r="T38" i="6"/>
  <c r="T37" i="6"/>
  <c r="T36" i="6"/>
  <c r="T35" i="6"/>
  <c r="T34" i="6"/>
  <c r="T33" i="6"/>
  <c r="AB32" i="6"/>
  <c r="T32" i="6"/>
  <c r="T30" i="6"/>
  <c r="T29" i="6"/>
  <c r="T28" i="6"/>
  <c r="T27" i="6"/>
  <c r="T26" i="6"/>
  <c r="A10" i="6"/>
  <c r="AB264" i="6" l="1"/>
  <c r="AB163" i="6"/>
  <c r="AB144" i="6"/>
  <c r="AB173" i="6"/>
  <c r="AB106" i="6"/>
  <c r="AB136" i="6"/>
  <c r="AB162" i="6" l="1"/>
  <c r="AB135" i="6" s="1"/>
</calcChain>
</file>

<file path=xl/comments1.xml><?xml version="1.0" encoding="utf-8"?>
<comments xmlns="http://schemas.openxmlformats.org/spreadsheetml/2006/main">
  <authors>
    <author>作者</author>
  </authors>
  <commentList>
    <comment ref="M104" authorId="0" shapeId="0">
      <text>
        <r>
          <rPr>
            <b/>
            <sz val="9"/>
            <rFont val="宋体"/>
            <family val="3"/>
            <charset val="134"/>
          </rPr>
          <t>作者:
前安装支架的焊接螺母取消，螺母焊接懂啊座框前横梁</t>
        </r>
      </text>
    </comment>
    <comment ref="T16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
</t>
        </r>
      </text>
    </comment>
    <comment ref="N16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7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8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303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GB/T879.2-2000
</t>
        </r>
      </text>
    </comment>
    <comment ref="T31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D8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PP</t>
        </r>
        <r>
          <rPr>
            <sz val="9"/>
            <rFont val="宋体"/>
            <family val="3"/>
            <charset val="134"/>
          </rPr>
          <t>料的损耗按照</t>
        </r>
        <r>
          <rPr>
            <sz val="9"/>
            <rFont val="Tahoma"/>
            <family val="2"/>
          </rPr>
          <t>1.5%</t>
        </r>
        <r>
          <rPr>
            <sz val="9"/>
            <rFont val="宋体"/>
            <family val="3"/>
            <charset val="134"/>
          </rPr>
          <t>计算；尼龙料按照</t>
        </r>
        <r>
          <rPr>
            <sz val="9"/>
            <rFont val="Tahoma"/>
            <family val="2"/>
          </rPr>
          <t>2%</t>
        </r>
        <r>
          <rPr>
            <sz val="9"/>
            <rFont val="宋体"/>
            <family val="3"/>
            <charset val="134"/>
          </rPr>
          <t>计算</t>
        </r>
      </text>
    </comment>
    <comment ref="AE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重量单位</t>
        </r>
        <r>
          <rPr>
            <sz val="9"/>
            <rFont val="Tahoma"/>
            <family val="2"/>
          </rPr>
          <t>kg;</t>
        </r>
        <r>
          <rPr>
            <sz val="9"/>
            <rFont val="宋体"/>
            <family val="3"/>
            <charset val="134"/>
          </rPr>
          <t>焊接长度单位</t>
        </r>
        <r>
          <rPr>
            <sz val="9"/>
            <rFont val="Tahoma"/>
            <family val="2"/>
          </rPr>
          <t>cm;</t>
        </r>
        <r>
          <rPr>
            <sz val="9"/>
            <rFont val="宋体"/>
            <family val="3"/>
            <charset val="134"/>
          </rPr>
          <t>电泳面积㎡</t>
        </r>
      </text>
    </comment>
    <comment ref="AH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标准工时</t>
        </r>
      </text>
    </comment>
    <comment ref="AG2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落料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冲孔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冲孔</t>
        </r>
      </text>
    </comment>
    <comment ref="AG2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折弯</t>
        </r>
        <r>
          <rPr>
            <sz val="9"/>
            <rFont val="Tahoma"/>
            <family val="2"/>
          </rPr>
          <t>*3+</t>
        </r>
        <r>
          <rPr>
            <sz val="9"/>
            <rFont val="宋体"/>
            <family val="3"/>
            <charset val="134"/>
          </rPr>
          <t>切断</t>
        </r>
      </text>
    </comment>
    <comment ref="AG2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折弯</t>
        </r>
        <r>
          <rPr>
            <sz val="9"/>
            <rFont val="Tahoma"/>
            <family val="2"/>
          </rPr>
          <t>*2+</t>
        </r>
        <r>
          <rPr>
            <sz val="9"/>
            <rFont val="宋体"/>
            <family val="3"/>
            <charset val="134"/>
          </rPr>
          <t>切断</t>
        </r>
      </text>
    </comment>
    <comment ref="AG2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冲孔落料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冲孔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</text>
    </comment>
    <comment ref="AG2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切管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弯管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切弧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切弧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钻孔</t>
        </r>
      </text>
    </comment>
    <comment ref="AG3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切断</t>
        </r>
      </text>
    </comment>
    <comment ref="AG3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切断</t>
        </r>
      </text>
    </comment>
    <comment ref="AG3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切管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弯管</t>
        </r>
      </text>
    </comment>
    <comment ref="AG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切管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压扁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压扁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钻孔</t>
        </r>
      </text>
    </comment>
    <comment ref="AG3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切管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切弧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切弧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钻孔</t>
        </r>
      </text>
    </comment>
    <comment ref="AG4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折弯</t>
        </r>
        <r>
          <rPr>
            <sz val="9"/>
            <rFont val="Tahoma"/>
            <family val="2"/>
          </rPr>
          <t>*4+</t>
        </r>
        <r>
          <rPr>
            <sz val="9"/>
            <rFont val="宋体"/>
            <family val="3"/>
            <charset val="134"/>
          </rPr>
          <t>切断</t>
        </r>
      </text>
    </comment>
    <comment ref="M5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H4A-6902120</t>
        </r>
      </text>
    </comment>
    <comment ref="AG6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折弯</t>
        </r>
        <r>
          <rPr>
            <sz val="9"/>
            <rFont val="Tahoma"/>
            <family val="2"/>
          </rPr>
          <t>*2+</t>
        </r>
        <r>
          <rPr>
            <sz val="9"/>
            <rFont val="宋体"/>
            <family val="3"/>
            <charset val="134"/>
          </rPr>
          <t>切断</t>
        </r>
      </text>
    </comment>
    <comment ref="AG6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折弯</t>
        </r>
        <r>
          <rPr>
            <sz val="9"/>
            <rFont val="Tahoma"/>
            <family val="2"/>
          </rPr>
          <t>*2+</t>
        </r>
        <r>
          <rPr>
            <sz val="9"/>
            <rFont val="宋体"/>
            <family val="3"/>
            <charset val="134"/>
          </rPr>
          <t>切断</t>
        </r>
      </text>
    </comment>
    <comment ref="AG6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压鼓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压型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切边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冲孔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冲侧孔</t>
        </r>
        <r>
          <rPr>
            <sz val="9"/>
            <rFont val="Tahoma"/>
            <family val="2"/>
          </rPr>
          <t>*3+</t>
        </r>
        <r>
          <rPr>
            <sz val="9"/>
            <rFont val="宋体"/>
            <family val="3"/>
            <charset val="134"/>
          </rPr>
          <t>冲长孔</t>
        </r>
      </text>
    </comment>
    <comment ref="AB7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必填项</t>
        </r>
      </text>
    </comment>
    <comment ref="AG10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落料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冲孔</t>
        </r>
      </text>
    </comment>
    <comment ref="AG10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落料冲孔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</text>
    </comment>
    <comment ref="AG10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落料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打凸台</t>
        </r>
      </text>
    </comment>
    <comment ref="AG10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卷簧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热处理</t>
        </r>
      </text>
    </comment>
    <comment ref="AG10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落料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</text>
    </comment>
    <comment ref="AG1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落料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冲孔</t>
        </r>
      </text>
    </comment>
    <comment ref="AG11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落料冲孔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</text>
    </comment>
    <comment ref="AG11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落料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打凸台</t>
        </r>
      </text>
    </comment>
    <comment ref="AG11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卷簧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热处理</t>
        </r>
      </text>
    </comment>
    <comment ref="AG1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落料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成型</t>
        </r>
      </text>
    </comment>
  </commentList>
</comments>
</file>

<file path=xl/sharedStrings.xml><?xml version="1.0" encoding="utf-8"?>
<sst xmlns="http://schemas.openxmlformats.org/spreadsheetml/2006/main" count="9204" uniqueCount="2106">
  <si>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 xml:space="preserve">:                                          </t>
    </r>
    <r>
      <rPr>
        <b/>
        <sz val="14"/>
        <rFont val="宋体"/>
        <family val="3"/>
        <charset val="134"/>
      </rPr>
      <t>校核：</t>
    </r>
    <r>
      <rPr>
        <b/>
        <sz val="14"/>
        <rFont val="Arial"/>
        <family val="2"/>
      </rPr>
      <t xml:space="preserve">                       </t>
    </r>
  </si>
  <si>
    <t>零件号</t>
  </si>
  <si>
    <t>H468100000013</t>
  </si>
  <si>
    <t>H468100000016</t>
  </si>
  <si>
    <t>H468100000014</t>
  </si>
  <si>
    <t>H468100000203</t>
  </si>
  <si>
    <t>H468100000208</t>
  </si>
  <si>
    <t>H468100000213</t>
  </si>
  <si>
    <t>会签：</t>
  </si>
  <si>
    <t>名称</t>
  </si>
  <si>
    <t>驾驶员座椅总成</t>
  </si>
  <si>
    <t>批准：</t>
  </si>
  <si>
    <t>日期：</t>
  </si>
  <si>
    <t>规格型号</t>
  </si>
  <si>
    <t>——</t>
  </si>
  <si>
    <t>版本：01</t>
  </si>
  <si>
    <t>车型配置</t>
  </si>
  <si>
    <t>2019款GTL工程车造型</t>
  </si>
  <si>
    <t>2019款EST工路车造型</t>
  </si>
  <si>
    <t>2019款GTL工路车造型</t>
  </si>
  <si>
    <t>说明：</t>
  </si>
  <si>
    <t>种类</t>
  </si>
  <si>
    <t>带扶手</t>
  </si>
  <si>
    <t>序号</t>
  </si>
  <si>
    <t>装配等级</t>
  </si>
  <si>
    <t>来源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</si>
  <si>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</si>
  <si>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</si>
  <si>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</si>
  <si>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</si>
  <si>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</si>
  <si>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</si>
  <si>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</si>
  <si>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</si>
  <si>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</si>
  <si>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</si>
  <si>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</si>
  <si>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</si>
  <si>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</si>
  <si>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</si>
  <si>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</si>
  <si>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</si>
  <si>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</si>
  <si>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</si>
  <si>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0"/>
        <rFont val="宋体"/>
        <family val="3"/>
        <charset val="134"/>
      </rPr>
      <t>涂装面积
（m</t>
    </r>
    <r>
      <rPr>
        <vertAlign val="super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）</t>
    </r>
  </si>
  <si>
    <t>外购/自制</t>
  </si>
  <si>
    <t>供应商</t>
  </si>
  <si>
    <t>价格</t>
  </si>
  <si>
    <t>备注</t>
  </si>
  <si>
    <t>用量</t>
  </si>
  <si>
    <t>H4</t>
  </si>
  <si>
    <t>A</t>
  </si>
  <si>
    <t>EA</t>
  </si>
  <si>
    <t>Y</t>
  </si>
  <si>
    <t>装配总成</t>
  </si>
  <si>
    <t>ASSY</t>
  </si>
  <si>
    <t>854*563*200</t>
  </si>
  <si>
    <t>2019款EST工路车造型/不带扶手</t>
  </si>
  <si>
    <t>2019款GTL-B工路车造型/不带扶手</t>
  </si>
  <si>
    <t>2019款GTL-B工路车造型/带扶手</t>
  </si>
  <si>
    <t>N</t>
  </si>
  <si>
    <t>司机座椅靠背总成</t>
  </si>
  <si>
    <t>2019款GTL-A工程车造型/带扶手</t>
  </si>
  <si>
    <t xml:space="preserve">N </t>
  </si>
  <si>
    <t>装配分总成</t>
  </si>
  <si>
    <t>6805100S2019A</t>
  </si>
  <si>
    <t>6805100B2019A</t>
  </si>
  <si>
    <t>SHT0013797</t>
  </si>
  <si>
    <t>2019款GTL-B工程车/带扶手</t>
  </si>
  <si>
    <t>SHT0013796</t>
  </si>
  <si>
    <t>2019款EST公路车/带扶手</t>
  </si>
  <si>
    <t>SHT0013886</t>
  </si>
  <si>
    <t>2018款GTL-A公路车/带扶手</t>
  </si>
  <si>
    <t>Q01</t>
  </si>
  <si>
    <t>N/A</t>
  </si>
  <si>
    <t>SHT0013887</t>
  </si>
  <si>
    <t>司机靠背护面总成</t>
  </si>
  <si>
    <t>缝纫总成</t>
  </si>
  <si>
    <t>6802020X2019A</t>
  </si>
  <si>
    <t>6802040X2019A</t>
  </si>
  <si>
    <t>SHT0013802</t>
  </si>
  <si>
    <t>SHT0013801</t>
  </si>
  <si>
    <t>司机座靠背泡沫总成</t>
  </si>
  <si>
    <t>发泡总成</t>
  </si>
  <si>
    <t>发泡车间</t>
  </si>
  <si>
    <t>带右扶手/带吊环</t>
  </si>
  <si>
    <t>H4681011021A0</t>
  </si>
  <si>
    <t>靠背泡沫本体</t>
  </si>
  <si>
    <t>发泡</t>
  </si>
  <si>
    <t>发泡料</t>
  </si>
  <si>
    <t>聚氨酯</t>
  </si>
  <si>
    <t>251×564×852</t>
  </si>
  <si>
    <t>河北荣昌</t>
  </si>
  <si>
    <t>H4681010024A0</t>
  </si>
  <si>
    <t>安全带固定片</t>
  </si>
  <si>
    <t>预埋在泡沫里</t>
  </si>
  <si>
    <t>C</t>
  </si>
  <si>
    <t>冲压钣金</t>
  </si>
  <si>
    <t>65Mn
t=1.0</t>
  </si>
  <si>
    <t>GB/T 1222</t>
  </si>
  <si>
    <t>114×53×21</t>
  </si>
  <si>
    <t>电泳</t>
  </si>
  <si>
    <t>黄骅鑫祺</t>
  </si>
  <si>
    <t>H4681011022A0</t>
  </si>
  <si>
    <t>预埋钢丝1</t>
  </si>
  <si>
    <t>钢丝</t>
  </si>
  <si>
    <t>60#
Φ2.0</t>
  </si>
  <si>
    <t>GB/T 3078</t>
  </si>
  <si>
    <t>312×79×4</t>
  </si>
  <si>
    <t>黄骅泰行</t>
  </si>
  <si>
    <t>H4681011023A0</t>
  </si>
  <si>
    <t>预埋钢丝2</t>
  </si>
  <si>
    <t>15G100P</t>
  </si>
  <si>
    <t>C型钉</t>
  </si>
  <si>
    <t>标准件</t>
  </si>
  <si>
    <t>个</t>
  </si>
  <si>
    <t>锌铝合金</t>
  </si>
  <si>
    <t>镀锌</t>
  </si>
  <si>
    <t>H5</t>
  </si>
  <si>
    <t>H5-6802126</t>
  </si>
  <si>
    <t>安全带外部罩壳</t>
  </si>
  <si>
    <t>黑色</t>
  </si>
  <si>
    <t>塑料件</t>
  </si>
  <si>
    <t>PA6</t>
  </si>
  <si>
    <t>87*60*15</t>
  </si>
  <si>
    <t>皮纹</t>
  </si>
  <si>
    <t>H5-6802127</t>
  </si>
  <si>
    <t>安全带外部罩壳固定卡片</t>
  </si>
  <si>
    <t>65Mn
t=1</t>
  </si>
  <si>
    <t>安全带总成</t>
  </si>
  <si>
    <t>包含卷收器、锁扣及螺栓</t>
  </si>
  <si>
    <t>安全件</t>
  </si>
  <si>
    <t>GB 14166</t>
  </si>
  <si>
    <t>余姚松源</t>
  </si>
  <si>
    <t>H4A-6802100</t>
  </si>
  <si>
    <t>司机座靠背骨架装配总成</t>
  </si>
  <si>
    <t>装配有腰托，安全带导向板等附件</t>
  </si>
  <si>
    <t>SHT0013803</t>
  </si>
  <si>
    <t>SHT0010243</t>
  </si>
  <si>
    <t>靠背骨架焊接总成</t>
  </si>
  <si>
    <t>安全带上固定钣金变更</t>
  </si>
  <si>
    <t>总成件</t>
  </si>
  <si>
    <t>693*419*400</t>
  </si>
  <si>
    <t>SHT0013503</t>
  </si>
  <si>
    <t>带扶手支架、安全带上固定钣金变更</t>
  </si>
  <si>
    <t>H5-6802108</t>
  </si>
  <si>
    <t>头枕主体管</t>
  </si>
  <si>
    <t>B</t>
  </si>
  <si>
    <t>管件</t>
  </si>
  <si>
    <t>Q195  
Φ25×1.5</t>
  </si>
  <si>
    <t>GB/T 700</t>
  </si>
  <si>
    <t>钣条</t>
  </si>
  <si>
    <t>Q235 t=2.0</t>
  </si>
  <si>
    <t>H4681010402A0</t>
  </si>
  <si>
    <t>靠背钢管上横骨架</t>
  </si>
  <si>
    <t>Φ25X2</t>
  </si>
  <si>
    <t>钢管Q235</t>
  </si>
  <si>
    <t>25×358×33</t>
  </si>
  <si>
    <t>TX</t>
  </si>
  <si>
    <t>SHT0013855</t>
  </si>
  <si>
    <t>驾驶员上安全带导向钢丝</t>
  </si>
  <si>
    <t>线材</t>
  </si>
  <si>
    <t>圆钢Q235</t>
  </si>
  <si>
    <t>⌀6</t>
  </si>
  <si>
    <t>2.0平台</t>
  </si>
  <si>
    <t>H5-6802137</t>
  </si>
  <si>
    <t>t=2.0</t>
  </si>
  <si>
    <t>钣金件</t>
  </si>
  <si>
    <t>Q195</t>
  </si>
  <si>
    <t>31×15×306</t>
  </si>
  <si>
    <t>GB/T 700-2006</t>
  </si>
  <si>
    <t>SHT0012970</t>
  </si>
  <si>
    <t>靠背钢管骨架</t>
  </si>
  <si>
    <t>管材</t>
  </si>
  <si>
    <t xml:space="preserve">Y </t>
  </si>
  <si>
    <t>Q195  
Φ25×2.0</t>
  </si>
  <si>
    <t>SHT0012971</t>
  </si>
  <si>
    <t>安全带上悬置固定板总成</t>
  </si>
  <si>
    <t>焊接件</t>
  </si>
  <si>
    <t>焊接分总成</t>
  </si>
  <si>
    <t>SHT0012969</t>
  </si>
  <si>
    <t>安全带上悬置固定板</t>
  </si>
  <si>
    <t>冲压件</t>
  </si>
  <si>
    <t>SAPH440
 t=3.0</t>
  </si>
  <si>
    <t>Q/BQB301
Q/BQB310</t>
  </si>
  <si>
    <t>H4B-6805326</t>
  </si>
  <si>
    <t>安全带7/16焊接螺母</t>
  </si>
  <si>
    <t>7/16</t>
  </si>
  <si>
    <t>H4A-6802123</t>
  </si>
  <si>
    <t>腰托上固定片</t>
  </si>
  <si>
    <t>Q235
t=1.0</t>
  </si>
  <si>
    <t>GB/T 708</t>
  </si>
  <si>
    <t>14×25×23</t>
  </si>
  <si>
    <t>H5-6802115</t>
  </si>
  <si>
    <t>靠背钢管下横管</t>
  </si>
  <si>
    <t>H4A-6802124</t>
  </si>
  <si>
    <t>腰托下固定片</t>
  </si>
  <si>
    <t>t＝1.0</t>
  </si>
  <si>
    <t>Q235</t>
  </si>
  <si>
    <t>8×25×16</t>
  </si>
  <si>
    <t>SHT0013857</t>
  </si>
  <si>
    <t>⌀8</t>
  </si>
  <si>
    <t>H5-6802109</t>
  </si>
  <si>
    <t>左侧主板总成</t>
  </si>
  <si>
    <t>焊接总成件</t>
  </si>
  <si>
    <t>365*99*30</t>
  </si>
  <si>
    <t>H5-6802110</t>
  </si>
  <si>
    <t>靠背左侧主钣</t>
  </si>
  <si>
    <t>SPFH590   t=2.0</t>
  </si>
  <si>
    <t>Q370C10</t>
  </si>
  <si>
    <t>点焊螺母</t>
  </si>
  <si>
    <t>M10</t>
  </si>
  <si>
    <t>轩德6</t>
  </si>
  <si>
    <t>SHT0010671</t>
  </si>
  <si>
    <t>扶手支架焊接组件</t>
  </si>
  <si>
    <t>SHT0010632</t>
  </si>
  <si>
    <t>扶手支架</t>
  </si>
  <si>
    <t>Q235 
 t=3</t>
  </si>
  <si>
    <t>Q370C08</t>
  </si>
  <si>
    <t>A1</t>
  </si>
  <si>
    <t>M8</t>
  </si>
  <si>
    <t>H5-6802111</t>
  </si>
  <si>
    <t>右主板总成</t>
  </si>
  <si>
    <t>H5-6802112</t>
  </si>
  <si>
    <t>靠背右侧主钣</t>
  </si>
  <si>
    <t>M10点焊螺母</t>
  </si>
  <si>
    <t>H4681010720A1</t>
  </si>
  <si>
    <t>腰托总成</t>
  </si>
  <si>
    <t>机械腰托（自制）</t>
  </si>
  <si>
    <t xml:space="preserve"> </t>
  </si>
  <si>
    <t>319*261</t>
  </si>
  <si>
    <t>长春新发展</t>
  </si>
  <si>
    <t>GB/T 845-1985</t>
  </si>
  <si>
    <t>十字槽盘头自攻钉</t>
  </si>
  <si>
    <t>固定腰托调节端</t>
  </si>
  <si>
    <t>ST4.2*16</t>
  </si>
  <si>
    <t>ST4.2×16</t>
  </si>
  <si>
    <t>镀白锌</t>
  </si>
  <si>
    <t>H6</t>
  </si>
  <si>
    <t>扶手支架总成</t>
  </si>
  <si>
    <t>Q218B0825</t>
  </si>
  <si>
    <t>内六角圆柱头螺钉</t>
  </si>
  <si>
    <t>固定扶手</t>
  </si>
  <si>
    <t>M8*25</t>
  </si>
  <si>
    <t>13*13*28</t>
  </si>
  <si>
    <t>镀黑锌</t>
  </si>
  <si>
    <t>H4681010095A0</t>
  </si>
  <si>
    <t>抽芯拉铆钉</t>
  </si>
  <si>
    <t>3.2*7</t>
  </si>
  <si>
    <t>Φ3.2×7</t>
  </si>
  <si>
    <t>H4681010730A0</t>
  </si>
  <si>
    <t>腰靠调节手轮</t>
  </si>
  <si>
    <t>ABS</t>
  </si>
  <si>
    <t>79.7×45×79</t>
  </si>
  <si>
    <t>SHT0011613</t>
  </si>
  <si>
    <t>右侧扶手本体总成</t>
  </si>
  <si>
    <t>ea</t>
  </si>
  <si>
    <t>4378*63*100</t>
  </si>
  <si>
    <t>0.8482</t>
  </si>
  <si>
    <t>BFA0010014</t>
  </si>
  <si>
    <t>扶手锁止销</t>
  </si>
  <si>
    <t>65Mn</t>
  </si>
  <si>
    <t>14*14*43（M14）</t>
  </si>
  <si>
    <t>SHT0011330</t>
  </si>
  <si>
    <t>扶手外盖</t>
  </si>
  <si>
    <t>PA6+GF30</t>
  </si>
  <si>
    <t>86*31*43</t>
  </si>
  <si>
    <t>新开</t>
  </si>
  <si>
    <t>SHT0010995</t>
  </si>
  <si>
    <t>座垫总成A</t>
  </si>
  <si>
    <t>2019款GTL-A工程车造型</t>
  </si>
  <si>
    <t>SHT0010996</t>
  </si>
  <si>
    <t>座垫总成S</t>
  </si>
  <si>
    <t>SHT0010997</t>
  </si>
  <si>
    <t>座垫总成B</t>
  </si>
  <si>
    <t>2019款GTL-B工路车造型</t>
  </si>
  <si>
    <t>SHT0010935</t>
  </si>
  <si>
    <t>司机座坐垫护面总成A</t>
  </si>
  <si>
    <t>SHT0010937</t>
  </si>
  <si>
    <t>司机座坐垫护面总成S</t>
  </si>
  <si>
    <t>SHT0010936</t>
  </si>
  <si>
    <t>司机座坐垫护面总成B</t>
  </si>
  <si>
    <t>2018款GTL-A工程车造型</t>
  </si>
  <si>
    <t>发泡件</t>
  </si>
  <si>
    <t>526×500×140</t>
  </si>
  <si>
    <t>PUR</t>
  </si>
  <si>
    <t>H4681011042A0</t>
  </si>
  <si>
    <t>Φ2.5×440</t>
  </si>
  <si>
    <t>H4681011043A0</t>
  </si>
  <si>
    <t>Φ2.5×250</t>
  </si>
  <si>
    <t>新</t>
  </si>
  <si>
    <t>SHT0011285</t>
  </si>
  <si>
    <t>预埋钢丝C</t>
  </si>
  <si>
    <t>主驾驶坐盆总成</t>
  </si>
  <si>
    <t>铆接总成</t>
  </si>
  <si>
    <t>466*419*78</t>
  </si>
  <si>
    <t>X3000</t>
  </si>
  <si>
    <t>DC01</t>
  </si>
  <si>
    <t>Q/BQB401
Q/BQB408</t>
  </si>
  <si>
    <t>466*419*44</t>
  </si>
  <si>
    <t>t=2.5-Q/BQB301
SAPH440-Q/BQB310</t>
  </si>
  <si>
    <t>Q/BQB310</t>
  </si>
  <si>
    <t>78*15*42</t>
  </si>
  <si>
    <t>43*25*51</t>
  </si>
  <si>
    <t>H3</t>
  </si>
  <si>
    <t>压铆</t>
  </si>
  <si>
    <t>Q235
5*9</t>
  </si>
  <si>
    <t>M5×7</t>
  </si>
  <si>
    <t>H4A-6805100</t>
  </si>
  <si>
    <t>调角器总成</t>
  </si>
  <si>
    <t>装配总成件</t>
  </si>
  <si>
    <t>H4A-6805117</t>
  </si>
  <si>
    <t>主边调角器总成</t>
  </si>
  <si>
    <t>左圆盘</t>
  </si>
  <si>
    <t>S3U</t>
  </si>
  <si>
    <t>核心件</t>
  </si>
  <si>
    <t>H4B-6805101-1</t>
  </si>
  <si>
    <t>调角器左下连接板焊接总成</t>
  </si>
  <si>
    <t>H4B-6805101</t>
  </si>
  <si>
    <t>调角器左下连接板</t>
  </si>
  <si>
    <t>t=3.0</t>
  </si>
  <si>
    <t>SPFH590
t=3.0</t>
  </si>
  <si>
    <t>142×26×134</t>
  </si>
  <si>
    <t>H4B-6805115</t>
  </si>
  <si>
    <t>涡簧左固定片</t>
  </si>
  <si>
    <t>t=3</t>
  </si>
  <si>
    <t>Q235
t=3.0</t>
  </si>
  <si>
    <t>24×33×17</t>
  </si>
  <si>
    <t>H4B-6805110</t>
  </si>
  <si>
    <t>塑料件固定片</t>
  </si>
  <si>
    <t>t=2</t>
  </si>
  <si>
    <t>Q235
t=2.0</t>
  </si>
  <si>
    <t>22×12×13</t>
  </si>
  <si>
    <t>H4B-6805103-1</t>
  </si>
  <si>
    <t>调角器左上连接板焊接总成</t>
  </si>
  <si>
    <t>佛吉亚</t>
  </si>
  <si>
    <t>H4B-6805103</t>
  </si>
  <si>
    <t>调角器左上连接板</t>
  </si>
  <si>
    <t>B40 6805 215</t>
  </si>
  <si>
    <t>涡簧固定座</t>
  </si>
  <si>
    <t>50×18×30</t>
  </si>
  <si>
    <t>H4A-6805104</t>
  </si>
  <si>
    <t>角度限位片</t>
  </si>
  <si>
    <t>50×18×23</t>
  </si>
  <si>
    <t>SHT0010720</t>
  </si>
  <si>
    <t>调角器解锁把手</t>
  </si>
  <si>
    <t>t=2.5</t>
  </si>
  <si>
    <t>SPFH590
t=2.5</t>
  </si>
  <si>
    <t>75×34×18</t>
  </si>
  <si>
    <t>H4B-6805111</t>
  </si>
  <si>
    <t>连动杆</t>
  </si>
  <si>
    <t>Φ10x1.0</t>
  </si>
  <si>
    <t>管材件</t>
  </si>
  <si>
    <t>E235+CR1</t>
  </si>
  <si>
    <t>10×425×10</t>
  </si>
  <si>
    <t>H4B-6805108</t>
  </si>
  <si>
    <t>涡簧</t>
  </si>
  <si>
    <t>t=4.0</t>
  </si>
  <si>
    <t>弹簧件</t>
  </si>
  <si>
    <t>95×7×80</t>
  </si>
  <si>
    <t>皂化</t>
  </si>
  <si>
    <t>H4A-6805118</t>
  </si>
  <si>
    <t>副边调角器总成</t>
  </si>
  <si>
    <t>右圆盘</t>
  </si>
  <si>
    <t>H4B-6805102-1</t>
  </si>
  <si>
    <t>调角器右下连接焊接总成</t>
  </si>
  <si>
    <t>H4B-6805102</t>
  </si>
  <si>
    <t>调角器右下连接板</t>
  </si>
  <si>
    <t>H4B-6805114</t>
  </si>
  <si>
    <t>涡簧右固定片</t>
  </si>
  <si>
    <t>塑料件固定钣金</t>
  </si>
  <si>
    <t>H4B-6805104-1</t>
  </si>
  <si>
    <t>调角器右上连接板焊接总成</t>
  </si>
  <si>
    <t>H4B-6805104</t>
  </si>
  <si>
    <t>调角器右上连接板</t>
  </si>
  <si>
    <t>128×88×8</t>
  </si>
  <si>
    <t>t=4</t>
  </si>
  <si>
    <t>注塑件</t>
  </si>
  <si>
    <t>PA66</t>
  </si>
  <si>
    <t>18*14*14</t>
  </si>
  <si>
    <t>底座模块化总成</t>
  </si>
  <si>
    <t>可变阻尼</t>
  </si>
  <si>
    <t>505*460*170</t>
  </si>
  <si>
    <t>SHT0012473</t>
  </si>
  <si>
    <t>定阻尼</t>
  </si>
  <si>
    <t>SHT0010939</t>
  </si>
  <si>
    <t>气囊减震器总成</t>
  </si>
  <si>
    <t>H4-2.0</t>
  </si>
  <si>
    <t>452*240*180</t>
  </si>
  <si>
    <t>SHT0012167</t>
  </si>
  <si>
    <t>上框焊接组件</t>
  </si>
  <si>
    <t>398*250*54</t>
  </si>
  <si>
    <t>SHT0012159</t>
  </si>
  <si>
    <t>左纵梁焊接组件</t>
  </si>
  <si>
    <t>377*32*45</t>
  </si>
  <si>
    <t>BAS0010022</t>
  </si>
  <si>
    <t>上框焊接轴套</t>
  </si>
  <si>
    <t>机加件</t>
  </si>
  <si>
    <t>⌀27-GB/T702
35#-GB/T699</t>
  </si>
  <si>
    <t>GB/T699</t>
  </si>
  <si>
    <t>27*27*8</t>
  </si>
  <si>
    <t>SQX3000-6805414</t>
  </si>
  <si>
    <t>左纵梁</t>
  </si>
  <si>
    <t>t=3-Q/BQB301
SAPH440-Q/BQB310</t>
  </si>
  <si>
    <t>377*32*40</t>
  </si>
  <si>
    <t>SHT0012160</t>
  </si>
  <si>
    <t>右纵梁焊接组件</t>
  </si>
  <si>
    <t>SQX3000-6805415</t>
  </si>
  <si>
    <t>右纵梁</t>
  </si>
  <si>
    <t>SQX3000-6805416</t>
  </si>
  <si>
    <t>上框前横梁</t>
  </si>
  <si>
    <t>27*234*34</t>
  </si>
  <si>
    <t>SHT0010943</t>
  </si>
  <si>
    <t>下框焊接组件</t>
  </si>
  <si>
    <t>435*360*58</t>
  </si>
  <si>
    <t>SQX3000-6805421</t>
  </si>
  <si>
    <t>下框横梁</t>
  </si>
  <si>
    <t>18*240*38</t>
  </si>
  <si>
    <t>SQX3000-6805422</t>
  </si>
  <si>
    <t>下框左纵梁</t>
  </si>
  <si>
    <t>429*22*32</t>
  </si>
  <si>
    <t>SQX3000-6805423</t>
  </si>
  <si>
    <t>下框右纵梁</t>
  </si>
  <si>
    <t>SQX3000-6805432</t>
  </si>
  <si>
    <t>气囊下支架</t>
  </si>
  <si>
    <t>t=3-Q/BQB301
SPFH590-Q/BQB310</t>
  </si>
  <si>
    <t>230*175*21</t>
  </si>
  <si>
    <t>SHT0010999</t>
  </si>
  <si>
    <t>滑轨左上连接钣金焊接总成</t>
  </si>
  <si>
    <t>焊接总成</t>
  </si>
  <si>
    <t>417*50*30</t>
  </si>
  <si>
    <t>SHT0011000</t>
  </si>
  <si>
    <t>滑轨左上连接钣</t>
  </si>
  <si>
    <t>t=3-Q/BQB301
SAPH440-Q/BQB311</t>
  </si>
  <si>
    <t>Q/BQB301
Q/BQB311</t>
  </si>
  <si>
    <t>SHT0011001</t>
  </si>
  <si>
    <t>支撑管A</t>
  </si>
  <si>
    <t>圆管</t>
  </si>
  <si>
    <t>Φ18*38</t>
  </si>
  <si>
    <t>SHT0011002</t>
  </si>
  <si>
    <t>支撑管B</t>
  </si>
  <si>
    <t>Φ18*20</t>
  </si>
  <si>
    <t>焊接六角螺母</t>
  </si>
  <si>
    <t>SHT0011003</t>
  </si>
  <si>
    <t>滑轨右上连接钣金焊接总成</t>
  </si>
  <si>
    <t>SHT0011004</t>
  </si>
  <si>
    <t>滑轨右上连接钣</t>
  </si>
  <si>
    <t>SQX3000-6805429</t>
  </si>
  <si>
    <t>下框后横梁组件</t>
  </si>
  <si>
    <t>SHT0011638</t>
  </si>
  <si>
    <t>47*240*38</t>
  </si>
  <si>
    <t>Q198B0814</t>
  </si>
  <si>
    <t>承面凸焊螺栓</t>
  </si>
  <si>
    <t>16*16*23.2</t>
  </si>
  <si>
    <t>SQX3000-6805439</t>
  </si>
  <si>
    <t>绞架组件</t>
  </si>
  <si>
    <t>分总成</t>
  </si>
  <si>
    <t>416*232*79</t>
  </si>
  <si>
    <t>SQX3000-6805438</t>
  </si>
  <si>
    <t>内绞架</t>
  </si>
  <si>
    <t>362*232*78</t>
  </si>
  <si>
    <t>SQX3000-6805434</t>
  </si>
  <si>
    <t>连接杆1</t>
  </si>
  <si>
    <t>轴类</t>
  </si>
  <si>
    <t>⌀17-GB/T702
20-GB/T699</t>
  </si>
  <si>
    <t>17*226*17</t>
  </si>
  <si>
    <t>RC026807403</t>
  </si>
  <si>
    <t>连接杆2</t>
  </si>
  <si>
    <t>SHT0010521</t>
  </si>
  <si>
    <t>气囊上支撑板</t>
  </si>
  <si>
    <t>t=4-Q/BQB301
SPFH590-Q/BQB310</t>
  </si>
  <si>
    <t>142*108*54</t>
  </si>
  <si>
    <t>SQX3000-6805448</t>
  </si>
  <si>
    <t>绞架小孔侧板组件</t>
  </si>
  <si>
    <t>A2</t>
  </si>
  <si>
    <t>341*14*90</t>
  </si>
  <si>
    <t>SQX3000-6805467</t>
  </si>
  <si>
    <t>绞架小孔侧板</t>
  </si>
  <si>
    <t>SQX3000-6805473</t>
  </si>
  <si>
    <t>螺纹轴套</t>
  </si>
  <si>
    <t>锻打件</t>
  </si>
  <si>
    <t>35#   M10</t>
  </si>
  <si>
    <t>22*22*8</t>
  </si>
  <si>
    <t>SHT0010524</t>
  </si>
  <si>
    <t>阻尼销轴支架焊接分总成</t>
  </si>
  <si>
    <t>SQX3000-6805469</t>
  </si>
  <si>
    <t>82*36*60</t>
  </si>
  <si>
    <t>SHT0010522</t>
  </si>
  <si>
    <t>阻尼销轴支架</t>
  </si>
  <si>
    <t>SQX3000-6805474</t>
  </si>
  <si>
    <t>89*19*36</t>
  </si>
  <si>
    <t>SHT0010523</t>
  </si>
  <si>
    <t>阻尼销轴</t>
  </si>
  <si>
    <t>SQX3000-6805476</t>
  </si>
  <si>
    <t>35#</t>
  </si>
  <si>
    <t>GB/T 699</t>
  </si>
  <si>
    <t>26*26*50</t>
  </si>
  <si>
    <t>SQX3000-6805437</t>
  </si>
  <si>
    <t>外绞架</t>
  </si>
  <si>
    <t>362*229*76</t>
  </si>
  <si>
    <t>SHT0001085</t>
  </si>
  <si>
    <t>阻尼器下固定点支架总成</t>
  </si>
  <si>
    <t>36*25*36</t>
  </si>
  <si>
    <t>H4B-6805474</t>
  </si>
  <si>
    <t>阻尼器下固定支架</t>
  </si>
  <si>
    <t>SHT0011596</t>
  </si>
  <si>
    <t>连接杆</t>
  </si>
  <si>
    <t>SQX3000-6805447</t>
  </si>
  <si>
    <t>绞架大孔侧板组件</t>
  </si>
  <si>
    <t>341*21*90</t>
  </si>
  <si>
    <t>SQX3000-6805433</t>
  </si>
  <si>
    <t>绞架大孔侧板</t>
  </si>
  <si>
    <t>SQX3000-6805425</t>
  </si>
  <si>
    <t>内绞架钢轴套</t>
  </si>
  <si>
    <t>20#</t>
  </si>
  <si>
    <t>34*21*34</t>
  </si>
  <si>
    <t>SQX3000-6805479</t>
  </si>
  <si>
    <t>悬浮机构支架组件</t>
  </si>
  <si>
    <t>43*23*7</t>
  </si>
  <si>
    <t>SQX3000-6805477</t>
  </si>
  <si>
    <t>悬浮机构支架</t>
  </si>
  <si>
    <t>23*20*17</t>
  </si>
  <si>
    <t>SQX3000-6805478</t>
  </si>
  <si>
    <t>悬浮机构定位柱</t>
  </si>
  <si>
    <t>6*6*23</t>
  </si>
  <si>
    <t>SHT0011694</t>
  </si>
  <si>
    <t>IGS尼龙轴套</t>
  </si>
  <si>
    <t>GFM-1820-09</t>
  </si>
  <si>
    <t>26*9*26</t>
  </si>
  <si>
    <t>SQX3000-6805468</t>
  </si>
  <si>
    <t>旋转轴套</t>
  </si>
  <si>
    <t>26*26*26</t>
  </si>
  <si>
    <t>白锌</t>
  </si>
  <si>
    <t>H4A-6805411</t>
  </si>
  <si>
    <t>M10非标螺栓</t>
  </si>
  <si>
    <t>13*15*54</t>
  </si>
  <si>
    <t>H5-6805419</t>
  </si>
  <si>
    <t>固定螺栓</t>
  </si>
  <si>
    <t>非标螺栓</t>
  </si>
  <si>
    <t>16*16*102</t>
  </si>
  <si>
    <t>Q43660</t>
  </si>
  <si>
    <t>开口挡圈</t>
  </si>
  <si>
    <t>安装悬浮气路</t>
  </si>
  <si>
    <t>GB/T 896</t>
  </si>
  <si>
    <t>12*12*1.1</t>
  </si>
  <si>
    <t>氧化</t>
  </si>
  <si>
    <t>SHT0012022</t>
  </si>
  <si>
    <t>悬浮气路总成</t>
  </si>
  <si>
    <t>2.0平台除重汽</t>
  </si>
  <si>
    <t>SQX3000-6805499</t>
  </si>
  <si>
    <t>Q436150</t>
  </si>
  <si>
    <t>Q02</t>
  </si>
  <si>
    <t>30*30*1.5</t>
  </si>
  <si>
    <t>SQX3000-6805497</t>
  </si>
  <si>
    <t>拉线固定支架</t>
  </si>
  <si>
    <t>t=2-Q/BQB301
SAPH440-Q/BQB310</t>
  </si>
  <si>
    <t>45*40*24</t>
  </si>
  <si>
    <t>Q2140510</t>
  </si>
  <si>
    <t>十字槽盘头螺钉</t>
  </si>
  <si>
    <t>M5*10</t>
  </si>
  <si>
    <t>9.5*9.5*13.5</t>
  </si>
  <si>
    <t>H4B-6805425</t>
  </si>
  <si>
    <t>座垫前倾角定位片衬套</t>
  </si>
  <si>
    <t>铸铝件</t>
  </si>
  <si>
    <t>铝制</t>
  </si>
  <si>
    <t>21*11*4.5</t>
  </si>
  <si>
    <t>SHT0012161</t>
  </si>
  <si>
    <t>仰角锁舌机构总成</t>
  </si>
  <si>
    <t>260*47*28</t>
  </si>
  <si>
    <t>SQX3000-6905431</t>
  </si>
  <si>
    <t>旋转片</t>
  </si>
  <si>
    <t>51*36*2</t>
  </si>
  <si>
    <t>SQX3000-6805455</t>
  </si>
  <si>
    <t>旋转块</t>
  </si>
  <si>
    <t>30*30*20</t>
  </si>
  <si>
    <t>SQX3000-6805489</t>
  </si>
  <si>
    <t>POM</t>
  </si>
  <si>
    <t>SQX3000-6805488</t>
  </si>
  <si>
    <t>嵌件</t>
  </si>
  <si>
    <t>5*5*21</t>
  </si>
  <si>
    <t>SQX3000-6805456</t>
  </si>
  <si>
    <t>回位簧</t>
  </si>
  <si>
    <t>GB/T4357</t>
  </si>
  <si>
    <t>7*38*7</t>
  </si>
  <si>
    <t>SHT0012150</t>
  </si>
  <si>
    <t>齿板锁舌</t>
  </si>
  <si>
    <t>21*133*4</t>
  </si>
  <si>
    <t>SQX3000-6805458</t>
  </si>
  <si>
    <t>导向盒体</t>
  </si>
  <si>
    <t>PA66-GF10</t>
  </si>
  <si>
    <t>23*229*25</t>
  </si>
  <si>
    <t>SQX3000-6805459</t>
  </si>
  <si>
    <t>导向盒盖</t>
  </si>
  <si>
    <t>23*229*8</t>
  </si>
  <si>
    <t>SQX3000-6805460</t>
  </si>
  <si>
    <t>销轴</t>
  </si>
  <si>
    <t>⌀10-GB/T905
35-GB/T699</t>
  </si>
  <si>
    <t>10*10*38</t>
  </si>
  <si>
    <t>Q43635</t>
  </si>
  <si>
    <t>固定仰角锁舌机构总成</t>
  </si>
  <si>
    <t>Φ3.5</t>
  </si>
  <si>
    <t>8*8*0.6</t>
  </si>
  <si>
    <t>SQX3000-6805462</t>
  </si>
  <si>
    <t xml:space="preserve">ASSY </t>
  </si>
  <si>
    <t>SHT0010516</t>
  </si>
  <si>
    <t>弹簧保持架</t>
  </si>
  <si>
    <t>12*12*25</t>
  </si>
  <si>
    <t>SHT0010517</t>
  </si>
  <si>
    <t>变阻尼拨块</t>
  </si>
  <si>
    <t>7*7*10</t>
  </si>
  <si>
    <t>SHT0010515</t>
  </si>
  <si>
    <t>Q43690</t>
  </si>
  <si>
    <t>固定阻尼上部</t>
  </si>
  <si>
    <t>Φ9</t>
  </si>
  <si>
    <t>18*18*1</t>
  </si>
  <si>
    <t>SHT0013134</t>
  </si>
  <si>
    <t>2.0气囊总成</t>
  </si>
  <si>
    <t>主驾通用</t>
  </si>
  <si>
    <t>集成件</t>
  </si>
  <si>
    <t>93*93*80</t>
  </si>
  <si>
    <t>SHT0010811</t>
  </si>
  <si>
    <t>滚轮总成</t>
  </si>
  <si>
    <t>26*26*23</t>
  </si>
  <si>
    <t>SHT0010812</t>
  </si>
  <si>
    <t>滚轮金属轴</t>
  </si>
  <si>
    <t>45#</t>
  </si>
  <si>
    <t>26*26*18</t>
  </si>
  <si>
    <t>黑锌</t>
  </si>
  <si>
    <t>SHT0010813</t>
  </si>
  <si>
    <t>滚轮塑料轴</t>
  </si>
  <si>
    <t>20*20*20</t>
  </si>
  <si>
    <t>M3000-S</t>
  </si>
  <si>
    <t>SHT0012148</t>
  </si>
  <si>
    <t>后轴固定塑料件</t>
  </si>
  <si>
    <t>98*24*26</t>
  </si>
  <si>
    <t>H4B-6805404</t>
  </si>
  <si>
    <t>上框内支撑柱</t>
  </si>
  <si>
    <t>12*12*26</t>
  </si>
  <si>
    <t>SQX3000-6805464</t>
  </si>
  <si>
    <t>上框后横梁总成</t>
  </si>
  <si>
    <t>25*240*37</t>
  </si>
  <si>
    <t>SQX3000-6805465</t>
  </si>
  <si>
    <t>上框后横梁</t>
  </si>
  <si>
    <t>25*240*38</t>
  </si>
  <si>
    <t>16*14*6.5</t>
  </si>
  <si>
    <t>借用</t>
  </si>
  <si>
    <t>RC026807004</t>
  </si>
  <si>
    <t>下尼龙固定块</t>
  </si>
  <si>
    <t>36*18*26</t>
  </si>
  <si>
    <t>RC026807800</t>
  </si>
  <si>
    <t>减震垫支撑板组件</t>
  </si>
  <si>
    <t>52*15*21</t>
  </si>
  <si>
    <t>RC026807801</t>
  </si>
  <si>
    <t>缓冲支架</t>
  </si>
  <si>
    <t>RC026807007</t>
  </si>
  <si>
    <t>上限位缓冲块</t>
  </si>
  <si>
    <t>橡胶</t>
  </si>
  <si>
    <t>31*18*18</t>
  </si>
  <si>
    <t>SQX3000-6805471</t>
  </si>
  <si>
    <t>下限位缓冲块组件</t>
  </si>
  <si>
    <t>16*16*40</t>
  </si>
  <si>
    <t>H4B-6805406</t>
  </si>
  <si>
    <t>拉带限位片</t>
  </si>
  <si>
    <t>25*110*6</t>
  </si>
  <si>
    <t>SQX3000-6805470</t>
  </si>
  <si>
    <t>减震器限位拉带总成</t>
  </si>
  <si>
    <t>255*45*7</t>
  </si>
  <si>
    <t>SQX3000-6805466</t>
  </si>
  <si>
    <t>拉带</t>
  </si>
  <si>
    <t>尼龙带</t>
  </si>
  <si>
    <t>PA</t>
  </si>
  <si>
    <t>255*45*2</t>
  </si>
  <si>
    <t>H4681010373</t>
  </si>
  <si>
    <t>限位轴</t>
  </si>
  <si>
    <t>5*5*45</t>
  </si>
  <si>
    <t>H4681010372</t>
  </si>
  <si>
    <t>限位轴卡环</t>
  </si>
  <si>
    <t>胶带纸</t>
  </si>
  <si>
    <t>10*35*1</t>
  </si>
  <si>
    <t>Q218B0816</t>
  </si>
  <si>
    <t>M8*16</t>
  </si>
  <si>
    <t>Q150B0850</t>
  </si>
  <si>
    <t>六角头螺栓</t>
  </si>
  <si>
    <t>M8*50</t>
  </si>
  <si>
    <t>BFA0010068</t>
  </si>
  <si>
    <t>M8*45</t>
  </si>
  <si>
    <t>BFA0010051</t>
  </si>
  <si>
    <t>M10*50</t>
  </si>
  <si>
    <t>18*16*51</t>
  </si>
  <si>
    <t>Q32608</t>
  </si>
  <si>
    <t>2型非金属嵌件六角锁紧螺母</t>
  </si>
  <si>
    <t>13*13*8</t>
  </si>
  <si>
    <t>Q32610</t>
  </si>
  <si>
    <t>16*16*10</t>
  </si>
  <si>
    <t>ECAS</t>
  </si>
  <si>
    <t>ECAS-6801213</t>
  </si>
  <si>
    <t>阻尼器垫片</t>
  </si>
  <si>
    <t>20*20*1.5</t>
  </si>
  <si>
    <t>H4B-6805408</t>
  </si>
  <si>
    <t>阻尼器固定销</t>
  </si>
  <si>
    <t>M8*40</t>
  </si>
  <si>
    <t>13*13*48</t>
  </si>
  <si>
    <t>Q40708</t>
  </si>
  <si>
    <t>垫片</t>
  </si>
  <si>
    <t>Q40608</t>
  </si>
  <si>
    <t>弹垫圈</t>
  </si>
  <si>
    <t>BFA0010052</t>
  </si>
  <si>
    <t>内六角半圆头螺栓</t>
  </si>
  <si>
    <t>BFA0010040</t>
  </si>
  <si>
    <t>内梅花盘头带介自攻螺钉</t>
  </si>
  <si>
    <t>K80*14</t>
  </si>
  <si>
    <t>PT标准WN1451 不低于8.8级</t>
  </si>
  <si>
    <t>16*16*20</t>
  </si>
  <si>
    <t>SHT0013123</t>
  </si>
  <si>
    <t>仰角拉线总成</t>
  </si>
  <si>
    <t>8*8*800</t>
  </si>
  <si>
    <t>BFA0010060</t>
  </si>
  <si>
    <t>仰角旋转固定螺栓</t>
  </si>
  <si>
    <t>⌀14-GB/T905
45#-GB/T699</t>
  </si>
  <si>
    <t>14*14*82</t>
  </si>
  <si>
    <t>SHT0012033</t>
  </si>
  <si>
    <t>1.0升级绞架塑料轴套</t>
  </si>
  <si>
    <t>GFM-1214-17</t>
  </si>
  <si>
    <t>BAS0012033</t>
  </si>
  <si>
    <t>20*20*17</t>
  </si>
  <si>
    <t>SHT0013284</t>
  </si>
  <si>
    <t>座框装配总成</t>
  </si>
  <si>
    <t>5挡仰角+安全带</t>
  </si>
  <si>
    <t>SHT0012158</t>
  </si>
  <si>
    <t>低配座框焊接总成</t>
  </si>
  <si>
    <t>510*465*140</t>
  </si>
  <si>
    <t>SHT0012268</t>
  </si>
  <si>
    <t>左侧调角连接板焊接总成</t>
  </si>
  <si>
    <t>SQX3000-6805311</t>
  </si>
  <si>
    <t>191*35*85</t>
  </si>
  <si>
    <t>Q37110</t>
  </si>
  <si>
    <t>焊接方螺母</t>
  </si>
  <si>
    <t>16*16*8.1</t>
  </si>
  <si>
    <t>17.5*19*17.5</t>
  </si>
  <si>
    <t>SHT0012266</t>
  </si>
  <si>
    <t>左侧调角连接板</t>
  </si>
  <si>
    <t>SQX3000-6805312</t>
  </si>
  <si>
    <t>t=2.5-Q/BQB301
SPFH590-Q/BQB310</t>
  </si>
  <si>
    <t>SHT0012269</t>
  </si>
  <si>
    <t>右侧调角连接板焊接总成</t>
  </si>
  <si>
    <t>SQX3000-6805313</t>
  </si>
  <si>
    <t>SHT0012267</t>
  </si>
  <si>
    <t>右侧调角连接板</t>
  </si>
  <si>
    <t>SQX3000-6805326</t>
  </si>
  <si>
    <t>SHT0012829</t>
  </si>
  <si>
    <t>五挡仰角卡板</t>
  </si>
  <si>
    <t>SHT0012145</t>
  </si>
  <si>
    <t>t=5-Q/BQB301
SAPH440-Q/BQB310</t>
  </si>
  <si>
    <t>120*100*10</t>
  </si>
  <si>
    <t>SHT0011808</t>
  </si>
  <si>
    <t>仰角调节机构焊接总成</t>
  </si>
  <si>
    <t>71*74*60.5</t>
  </si>
  <si>
    <t>SHT0011804</t>
  </si>
  <si>
    <t>仰角调节机构钣金件1</t>
  </si>
  <si>
    <t>61*29*70</t>
  </si>
  <si>
    <t>SHT0011806</t>
  </si>
  <si>
    <t>仰角调节机构钣金件2</t>
  </si>
  <si>
    <t>65*14*3</t>
  </si>
  <si>
    <t>H4A-6805319</t>
  </si>
  <si>
    <t>仰角调节机构轴套</t>
  </si>
  <si>
    <t>16*20*16</t>
  </si>
  <si>
    <t>SHT0011825</t>
  </si>
  <si>
    <t>仰角调节机构阶梯轴</t>
  </si>
  <si>
    <t>15*48*15</t>
  </si>
  <si>
    <t>H4A-6805325</t>
  </si>
  <si>
    <t>仰角调节机构手柄钣金件</t>
  </si>
  <si>
    <t>47*24.5*2.5</t>
  </si>
  <si>
    <t>SHT0011809</t>
  </si>
  <si>
    <t>仰角调节机构拉簧</t>
  </si>
  <si>
    <t>钢丝件</t>
  </si>
  <si>
    <t>42*12*37</t>
  </si>
  <si>
    <t>SHT0012204</t>
  </si>
  <si>
    <t>低配座框内框分总成</t>
  </si>
  <si>
    <t>Q00</t>
  </si>
  <si>
    <t>500*375*61</t>
  </si>
  <si>
    <t>SHT0012154</t>
  </si>
  <si>
    <t>右侧边框分总成</t>
  </si>
  <si>
    <t>472*63*55</t>
  </si>
  <si>
    <t>SHT0012143</t>
  </si>
  <si>
    <t>座框右侧外边板</t>
  </si>
  <si>
    <t>t=2-Q/BQB301
SPFH590-Q/BQB310</t>
  </si>
  <si>
    <t>BAS0010023</t>
  </si>
  <si>
    <t>仰角旋转支撑轴套</t>
  </si>
  <si>
    <t>42*22*22</t>
  </si>
  <si>
    <t>SHT0012142</t>
  </si>
  <si>
    <t>座框右侧内边板</t>
  </si>
  <si>
    <t>463*58*55</t>
  </si>
  <si>
    <t>SHT0012153</t>
  </si>
  <si>
    <t>左侧边框分总成</t>
  </si>
  <si>
    <t>SHT0012141</t>
  </si>
  <si>
    <t>座框左侧外边板</t>
  </si>
  <si>
    <t>SHT0012140</t>
  </si>
  <si>
    <t>座框左侧内边板</t>
  </si>
  <si>
    <t>SHT0012149</t>
  </si>
  <si>
    <t>后横梁</t>
  </si>
  <si>
    <t>⌀26-GB/T702
20-GB/T699</t>
  </si>
  <si>
    <t>26*26*370</t>
  </si>
  <si>
    <t>SHT0012156</t>
  </si>
  <si>
    <t>低配前边板分总成</t>
  </si>
  <si>
    <t>52*349*46</t>
  </si>
  <si>
    <t>SHT0013131</t>
  </si>
  <si>
    <t>座框前边板焊接分总成</t>
  </si>
  <si>
    <t>SHT0012146</t>
  </si>
  <si>
    <t>座框前边板</t>
  </si>
  <si>
    <t>Q37106</t>
  </si>
  <si>
    <t>M6</t>
  </si>
  <si>
    <t>H4A-6805314</t>
  </si>
  <si>
    <t>罩壳前固定钣金件左</t>
  </si>
  <si>
    <t>36.5*46*36</t>
  </si>
  <si>
    <t>H4A-6805315</t>
  </si>
  <si>
    <t>罩壳前固定钣金件右</t>
  </si>
  <si>
    <t>H4B-6805331</t>
  </si>
  <si>
    <t>罩壳前固定片</t>
  </si>
  <si>
    <t>25*20*30</t>
  </si>
  <si>
    <t>H5-6805318</t>
  </si>
  <si>
    <t>安全带卷收器固定板焊接总成</t>
  </si>
  <si>
    <t>50*60*30</t>
  </si>
  <si>
    <t>H4B-6805322</t>
  </si>
  <si>
    <t>卷轴器支架</t>
  </si>
  <si>
    <t>24*60*50</t>
  </si>
  <si>
    <t>9*17.5*17.5</t>
  </si>
  <si>
    <t>SHT0012881</t>
  </si>
  <si>
    <t>卡板限位塑料件</t>
  </si>
  <si>
    <t>5档</t>
  </si>
  <si>
    <t>58*12*10</t>
  </si>
  <si>
    <t>BCL0010006</t>
  </si>
  <si>
    <t>气管卡扣（2*4mm）</t>
  </si>
  <si>
    <t>20*15*15</t>
  </si>
  <si>
    <t>BSP0010024</t>
  </si>
  <si>
    <t>气管固定卡簧（2.0）</t>
  </si>
  <si>
    <t>SHT0011663</t>
  </si>
  <si>
    <t>25×15×15</t>
  </si>
  <si>
    <t>SHT0013129</t>
  </si>
  <si>
    <t>防尘罩</t>
  </si>
  <si>
    <t>SQX3000-6805600</t>
  </si>
  <si>
    <t>SQDZ6800004-8</t>
  </si>
  <si>
    <t>F扣</t>
  </si>
  <si>
    <t>SQDZ 6800004-8</t>
  </si>
  <si>
    <t>聚丙烯PP</t>
  </si>
  <si>
    <t>12*12*28</t>
  </si>
  <si>
    <t>H4B-6805200</t>
  </si>
  <si>
    <t>滑轨总成</t>
  </si>
  <si>
    <t>H4681010070A0</t>
  </si>
  <si>
    <t>司机座椅底支架总成</t>
  </si>
  <si>
    <t>477*281*147</t>
  </si>
  <si>
    <t>H4681010071A0</t>
  </si>
  <si>
    <t>左支撑钣总成</t>
  </si>
  <si>
    <t>427*42*93</t>
  </si>
  <si>
    <t>H4681010071A0-1</t>
  </si>
  <si>
    <t>左支撑板</t>
  </si>
  <si>
    <t>SPFH590
t=2.0</t>
  </si>
  <si>
    <t>GB/T 13681-1992</t>
  </si>
  <si>
    <t>H4681010072A0</t>
  </si>
  <si>
    <t>右支座总成</t>
  </si>
  <si>
    <t xml:space="preserve"> C</t>
  </si>
  <si>
    <t>·</t>
  </si>
  <si>
    <t>H4681010072A0-1</t>
  </si>
  <si>
    <t>右支撑板</t>
  </si>
  <si>
    <t>H4681010073A0</t>
  </si>
  <si>
    <t>司机底部安装支座前板</t>
  </si>
  <si>
    <t>71*273*88</t>
  </si>
  <si>
    <t>H4681010074A0</t>
  </si>
  <si>
    <t>司机底部安装支座后板</t>
  </si>
  <si>
    <t>130*255*76</t>
  </si>
  <si>
    <t>H4681010075A0</t>
  </si>
  <si>
    <t>铰链总成</t>
  </si>
  <si>
    <t>H4681010076A0</t>
  </si>
  <si>
    <t>上连接钣</t>
  </si>
  <si>
    <t>铸件</t>
  </si>
  <si>
    <t>铸钢</t>
  </si>
  <si>
    <t>t=5</t>
  </si>
  <si>
    <t>37*64*21.5</t>
  </si>
  <si>
    <t>H4681010077A0</t>
  </si>
  <si>
    <t>下连接钣</t>
  </si>
  <si>
    <t>47*95*31</t>
  </si>
  <si>
    <t>H4A-6805201</t>
  </si>
  <si>
    <t>弹性销轴</t>
  </si>
  <si>
    <t>t=1.0</t>
  </si>
  <si>
    <t>Φ6*80</t>
  </si>
  <si>
    <t>H4681010098A0</t>
  </si>
  <si>
    <t>铝标牌</t>
  </si>
  <si>
    <t>固定铝标牌</t>
  </si>
  <si>
    <t xml:space="preserve">铝 </t>
  </si>
  <si>
    <t>H4G-6806001</t>
  </si>
  <si>
    <t>调角器左罩壳</t>
  </si>
  <si>
    <t>借用H5</t>
  </si>
  <si>
    <t>PP-TP30</t>
  </si>
  <si>
    <t>555*233*123</t>
  </si>
  <si>
    <t>H4A-6806001</t>
  </si>
  <si>
    <t>调角器右罩壳</t>
  </si>
  <si>
    <t>557*114*230</t>
  </si>
  <si>
    <t>座垫前部罩壳</t>
  </si>
  <si>
    <t>49*300*70</t>
  </si>
  <si>
    <t>H4A-6806004</t>
  </si>
  <si>
    <t>座垫后部罩壳</t>
  </si>
  <si>
    <t>83*347*133</t>
  </si>
  <si>
    <t>SHT0010982</t>
  </si>
  <si>
    <t>调角器手柄</t>
  </si>
  <si>
    <t>PC+ABS</t>
  </si>
  <si>
    <t>140*53*35</t>
  </si>
  <si>
    <t>SHT0010985</t>
  </si>
  <si>
    <t>仰角手柄</t>
  </si>
  <si>
    <t>99*33*31</t>
  </si>
  <si>
    <t>SHT0010016</t>
  </si>
  <si>
    <t>气动腰托按钮堵盖</t>
  </si>
  <si>
    <t>66*38*6</t>
  </si>
  <si>
    <t>SHT0011046</t>
  </si>
  <si>
    <t>阻尼器调节机构</t>
  </si>
  <si>
    <t>60*74*34</t>
  </si>
  <si>
    <t>SHT0010520</t>
  </si>
  <si>
    <t>变阻尼弹簧</t>
  </si>
  <si>
    <t>弹簧钢</t>
  </si>
  <si>
    <t>65Mn
⌀0.7</t>
  </si>
  <si>
    <t>GB/T342
GB/T4357</t>
  </si>
  <si>
    <t>8*8*31</t>
  </si>
  <si>
    <t>发黑</t>
  </si>
  <si>
    <t>SHT0011982</t>
  </si>
  <si>
    <t>速升速降开关气路总成</t>
  </si>
  <si>
    <t>在X3000上更改</t>
  </si>
  <si>
    <t>BPC0010012</t>
  </si>
  <si>
    <t>4mm卡箍</t>
  </si>
  <si>
    <t>连接黑管长度200</t>
  </si>
  <si>
    <t>BFA0000004</t>
  </si>
  <si>
    <t>白色扎带</t>
  </si>
  <si>
    <t>4*200白色</t>
  </si>
  <si>
    <t>4*200</t>
  </si>
  <si>
    <t>白色</t>
  </si>
  <si>
    <t>GB/T5781-2000</t>
  </si>
  <si>
    <t>M10*25发黑</t>
  </si>
  <si>
    <t>M10*25</t>
  </si>
  <si>
    <t>Q40110</t>
  </si>
  <si>
    <t>平垫圈</t>
  </si>
  <si>
    <t>Φ10发黑</t>
  </si>
  <si>
    <t>φ10</t>
  </si>
  <si>
    <t>Q40310</t>
  </si>
  <si>
    <t>弹簧垫圈</t>
  </si>
  <si>
    <t>Q2140616</t>
  </si>
  <si>
    <t>M6*16镀白锌</t>
  </si>
  <si>
    <t>M6*16</t>
  </si>
  <si>
    <t>Q2714816</t>
  </si>
  <si>
    <t>十字槽盘头自攻螺钉</t>
  </si>
  <si>
    <t>固定升降手柄</t>
  </si>
  <si>
    <t>ST4.8*16</t>
  </si>
  <si>
    <t>Q2715513</t>
  </si>
  <si>
    <t>固定阻尼调节手柄</t>
  </si>
  <si>
    <t>ST5.5*13</t>
  </si>
  <si>
    <t>GB/T 9074.18-1988</t>
  </si>
  <si>
    <t>大扁头盘头自攻钉</t>
  </si>
  <si>
    <t>固定罩壳</t>
  </si>
  <si>
    <t>ST4.2*13</t>
  </si>
  <si>
    <t>SHT0000495</t>
  </si>
  <si>
    <t>靠背塑料包装套</t>
  </si>
  <si>
    <t>SHT0000501</t>
  </si>
  <si>
    <t>坐垫塑料包装套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</si>
  <si>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</si>
  <si>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校核：</t>
  </si>
  <si>
    <t>标准：</t>
  </si>
  <si>
    <t>GTL副司机EBOM清单（2019款，增加安全带吊环，取消导向板）</t>
  </si>
  <si>
    <t>中文名称</t>
  </si>
  <si>
    <t>副驾驶员座椅总成</t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</si>
  <si>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</si>
  <si>
    <t>H4-B</t>
  </si>
  <si>
    <t>H4-S</t>
  </si>
  <si>
    <t>2019款EST工程路造型</t>
  </si>
  <si>
    <t>RR</t>
  </si>
  <si>
    <r>
      <rPr>
        <sz val="11"/>
        <rFont val="宋体"/>
        <family val="3"/>
        <charset val="134"/>
      </rPr>
      <t>图纸号</t>
    </r>
  </si>
  <si>
    <r>
      <rPr>
        <sz val="11"/>
        <rFont val="宋体"/>
        <family val="3"/>
        <charset val="134"/>
      </rPr>
      <t>图纸版本</t>
    </r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</si>
  <si>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       Y/N</t>
    </r>
  </si>
  <si>
    <r>
      <rPr>
        <sz val="11"/>
        <rFont val="宋体"/>
        <family val="3"/>
        <charset val="134"/>
      </rPr>
      <t>零件类别</t>
    </r>
  </si>
  <si>
    <t>设计重量
（Kg）</t>
  </si>
  <si>
    <t>工艺方式</t>
  </si>
  <si>
    <t>工艺用量</t>
  </si>
  <si>
    <t>材料利用率</t>
  </si>
  <si>
    <t>工序数</t>
  </si>
  <si>
    <t>工时（S)</t>
  </si>
  <si>
    <t>人数</t>
  </si>
  <si>
    <r>
      <rPr>
        <sz val="11"/>
        <color theme="1"/>
        <rFont val="宋体"/>
        <family val="3"/>
        <charset val="134"/>
        <scheme val="minor"/>
      </rP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）</t>
    </r>
  </si>
  <si>
    <t>外购/ 自制</t>
  </si>
  <si>
    <r>
      <rPr>
        <sz val="11"/>
        <rFont val="宋体"/>
        <family val="3"/>
        <charset val="134"/>
      </rPr>
      <t>备注</t>
    </r>
  </si>
  <si>
    <t>6905100S2019A</t>
  </si>
  <si>
    <t>副司机座椅靠背总成</t>
  </si>
  <si>
    <t xml:space="preserve">A </t>
  </si>
  <si>
    <t>260*560*900</t>
  </si>
  <si>
    <t>6905100B2019A</t>
  </si>
  <si>
    <t xml:space="preserve">B </t>
  </si>
  <si>
    <t>6905100A2019A</t>
  </si>
  <si>
    <t>H4681020800A0</t>
  </si>
  <si>
    <t>三点式安全带总成</t>
  </si>
  <si>
    <t>采购核心件</t>
  </si>
  <si>
    <t>6902010X2019A</t>
  </si>
  <si>
    <t>靠背护面总成</t>
  </si>
  <si>
    <t>6902020X2019A</t>
  </si>
  <si>
    <t>6902030X2019A</t>
  </si>
  <si>
    <t>H4681020020A0</t>
  </si>
  <si>
    <t>靠背泡沫总成</t>
  </si>
  <si>
    <t>H4681020021A0</t>
  </si>
  <si>
    <t>聚氨酯泡沫</t>
  </si>
  <si>
    <t>256*566*860</t>
  </si>
  <si>
    <t>8%损耗</t>
  </si>
  <si>
    <t>33*112*82</t>
  </si>
  <si>
    <t>冲压</t>
  </si>
  <si>
    <t>1220*2440/336</t>
  </si>
  <si>
    <t>⌀2-GB/T 342
20-GB/T 699</t>
  </si>
  <si>
    <t>Φ2.0×830</t>
  </si>
  <si>
    <t>Φ2.0×250</t>
  </si>
  <si>
    <t>2%损耗</t>
  </si>
  <si>
    <t>1*2</t>
  </si>
  <si>
    <t>北京光华荣昌</t>
  </si>
  <si>
    <t>93*54</t>
  </si>
  <si>
    <t>GB/T 12618-1990</t>
  </si>
  <si>
    <t>拉铆钉</t>
  </si>
  <si>
    <t>铝</t>
  </si>
  <si>
    <t>SHT0010244</t>
  </si>
  <si>
    <t>813*505*150</t>
  </si>
  <si>
    <t>焊接</t>
  </si>
  <si>
    <t>H4A-6802105</t>
  </si>
  <si>
    <t>钢管</t>
  </si>
  <si>
    <t>钢管Q195
t=1.5</t>
  </si>
  <si>
    <t>⌀20×1.5-GB/T 13793
    Q195-GB/T 700</t>
  </si>
  <si>
    <t>切断弯管压遍</t>
  </si>
  <si>
    <t>钢板Q235
15*2.0</t>
  </si>
  <si>
    <t>2-GB/T 708
Q235-GB/T 700</t>
  </si>
  <si>
    <t>切断</t>
  </si>
  <si>
    <t>275*10</t>
  </si>
  <si>
    <t>148*10</t>
  </si>
  <si>
    <t>SHT0012974</t>
  </si>
  <si>
    <t>副驾驶安全带上悬置固定板总成</t>
  </si>
  <si>
    <t>H5-6902150</t>
  </si>
  <si>
    <t>SHT0012973</t>
  </si>
  <si>
    <t>副驾驶安全带上悬置安装板</t>
  </si>
  <si>
    <t>H4681020431A0</t>
  </si>
  <si>
    <t>SAPH440</t>
  </si>
  <si>
    <t xml:space="preserve"> t=3.0</t>
  </si>
  <si>
    <t>H4681010714A0</t>
  </si>
  <si>
    <t>H4A-6802108</t>
  </si>
  <si>
    <t>钢管Q235
φ25*2.0</t>
  </si>
  <si>
    <t>⌀25×2-GB/T 13793
    Q235-GB/T 700</t>
  </si>
  <si>
    <t>弯管</t>
  </si>
  <si>
    <t>Ø25×358</t>
  </si>
  <si>
    <t>切管</t>
  </si>
  <si>
    <t>SHT0013858</t>
  </si>
  <si>
    <t>副驾驶员上安全带导向钢丝</t>
  </si>
  <si>
    <t>0.0587</t>
  </si>
  <si>
    <t>15*2.0*307</t>
  </si>
  <si>
    <t>H4681010405A0</t>
  </si>
  <si>
    <t>靠背钢下管横骨架</t>
  </si>
  <si>
    <t>钢管Q235
Ø25*2.0</t>
  </si>
  <si>
    <t>Ø25×375×2.0</t>
  </si>
  <si>
    <t>D04-6802106</t>
  </si>
  <si>
    <t>金属件</t>
  </si>
  <si>
    <t>钢板Q235</t>
  </si>
  <si>
    <t>D04-6802105</t>
  </si>
  <si>
    <t>Φ6</t>
  </si>
  <si>
    <t>SHT0013859</t>
  </si>
  <si>
    <t>副驾驶员中间安全带导向钢丝</t>
  </si>
  <si>
    <t>⌀6 
GB/T 700</t>
  </si>
  <si>
    <t>91*71*285</t>
  </si>
  <si>
    <t xml:space="preserve">SPFH590  </t>
  </si>
  <si>
    <t xml:space="preserve"> t=2.0</t>
  </si>
  <si>
    <t xml:space="preserve">SPFH590   </t>
  </si>
  <si>
    <t>SHT0013860</t>
  </si>
  <si>
    <t>切断折弯</t>
  </si>
  <si>
    <t>6903100S2019A</t>
  </si>
  <si>
    <t>副司机座垫总成</t>
  </si>
  <si>
    <t>6903100B2019A</t>
  </si>
  <si>
    <t>6903100A2019A</t>
  </si>
  <si>
    <t>6902001X2019A</t>
  </si>
  <si>
    <t>座垫护面总成</t>
  </si>
  <si>
    <t>6902002X2019A</t>
  </si>
  <si>
    <t>6902003X2019A</t>
  </si>
  <si>
    <t>缝纫车间</t>
  </si>
  <si>
    <t>泡沫总成</t>
  </si>
  <si>
    <t>泡沫预埋钢丝1</t>
  </si>
  <si>
    <t>Φ2.0×410</t>
  </si>
  <si>
    <t>泡沫预埋钢丝2</t>
  </si>
  <si>
    <t>Φ2.0×229</t>
  </si>
  <si>
    <t>长生公司</t>
  </si>
  <si>
    <t>ST12</t>
  </si>
  <si>
    <t>钢板1-Q/BQB 401 
  ST12-Q/BQB 403</t>
  </si>
  <si>
    <t>1.86</t>
  </si>
  <si>
    <t>545*505</t>
  </si>
  <si>
    <t>M5</t>
  </si>
  <si>
    <t>GB/T12617</t>
  </si>
  <si>
    <t>3.2*9</t>
  </si>
  <si>
    <t>铝合金</t>
  </si>
  <si>
    <t>黄骅长生</t>
  </si>
  <si>
    <t>骅泰公司</t>
  </si>
  <si>
    <t>方管
20X20X2</t>
  </si>
  <si>
    <t>2-GB/T708  
  Q235-GB/T700</t>
  </si>
  <si>
    <t>长450</t>
  </si>
  <si>
    <t>方管
20X10X2</t>
  </si>
  <si>
    <t>长295</t>
  </si>
  <si>
    <t>H4A-6901101</t>
  </si>
  <si>
    <t>座框右连接板</t>
  </si>
  <si>
    <t xml:space="preserve"> SPFH590
t=3.0</t>
  </si>
  <si>
    <t>钢板3-Q/BQB 301 
 SPFH590-Q/BQB 310</t>
  </si>
  <si>
    <t>310*195/2</t>
  </si>
  <si>
    <t>3</t>
  </si>
  <si>
    <t>H4A-6901102</t>
  </si>
  <si>
    <t>座框左连接板</t>
  </si>
  <si>
    <t>240*162/2</t>
  </si>
  <si>
    <t>H4681020087A0</t>
  </si>
  <si>
    <t>副司机橡胶垫</t>
  </si>
  <si>
    <t>硫化</t>
  </si>
  <si>
    <t>5%损耗</t>
  </si>
  <si>
    <t>H4A-6901200</t>
  </si>
  <si>
    <t>底座焊接总成</t>
  </si>
  <si>
    <t>H4A-6901201</t>
  </si>
  <si>
    <t>右侧立板</t>
  </si>
  <si>
    <t xml:space="preserve"> SPFH590
t=2.0</t>
  </si>
  <si>
    <t>钢板2.0-Q/BQB 301 
 SPFH590-Q/BQB 310</t>
  </si>
  <si>
    <t>354*280</t>
  </si>
  <si>
    <t>H4A-6901202</t>
  </si>
  <si>
    <t>左侧立板</t>
  </si>
  <si>
    <t>H4681020313A0</t>
  </si>
  <si>
    <t>前下支撑板</t>
  </si>
  <si>
    <t>220*143</t>
  </si>
  <si>
    <t>H4681020314A0</t>
  </si>
  <si>
    <t>后下支撑板</t>
  </si>
  <si>
    <t>252*150</t>
  </si>
  <si>
    <t>H4681020315A0</t>
  </si>
  <si>
    <t>上连接方管A</t>
  </si>
  <si>
    <t>方管</t>
  </si>
  <si>
    <t>Q235
20*40*371</t>
  </si>
  <si>
    <t>长382</t>
  </si>
  <si>
    <t>H4681020316A0</t>
  </si>
  <si>
    <t>上连接方管B</t>
  </si>
  <si>
    <t>Q235
20*20*372</t>
  </si>
  <si>
    <t>H4681010215A0</t>
  </si>
  <si>
    <t>安全带连接螺母柱</t>
  </si>
  <si>
    <t>轴套</t>
  </si>
  <si>
    <t>45#
φ25</t>
  </si>
  <si>
    <t>H4681010216A0</t>
  </si>
  <si>
    <t>安全带连接限位片</t>
  </si>
  <si>
    <t>钢板3-GB/T708  
  Q235-GB/T700</t>
  </si>
  <si>
    <t>44*36</t>
  </si>
  <si>
    <t>H4681010391A0</t>
  </si>
  <si>
    <t xml:space="preserve">安全带固定板 </t>
  </si>
  <si>
    <t xml:space="preserve"> SPFH590
t=4.0</t>
  </si>
  <si>
    <t>钢板4.0-Q/BQB 301 
 SPFH590-Q/BQB 310</t>
  </si>
  <si>
    <t>130*115</t>
  </si>
  <si>
    <t>H4A-6901203</t>
  </si>
  <si>
    <t>副边调角器固定钣金件</t>
  </si>
  <si>
    <t>钢板3.0-Q/BQB 301 
 SPFH590-Q/BQB 310</t>
  </si>
  <si>
    <t>214*105</t>
  </si>
  <si>
    <t>H4A-6901204</t>
  </si>
  <si>
    <t>主边调角器固定钣金件</t>
  </si>
  <si>
    <t>焊接螺母</t>
  </si>
  <si>
    <t>H4A-6901215</t>
  </si>
  <si>
    <t>坐框连接板右总成</t>
  </si>
  <si>
    <t>H4A-6901205</t>
  </si>
  <si>
    <t>坐框连接板右</t>
  </si>
  <si>
    <t>136*103</t>
  </si>
  <si>
    <t>自锁螺母</t>
  </si>
  <si>
    <t>H4681021412A0</t>
  </si>
  <si>
    <t>锁止块</t>
  </si>
  <si>
    <t>45#
t=5.0</t>
  </si>
  <si>
    <t>57*23</t>
  </si>
  <si>
    <t>H4681021401A0</t>
  </si>
  <si>
    <t>拉簧</t>
  </si>
  <si>
    <t>65Mn
∅1.2</t>
  </si>
  <si>
    <t>H4A-6901207</t>
  </si>
  <si>
    <t>坐框连接板左</t>
  </si>
  <si>
    <t>140*86/2</t>
  </si>
  <si>
    <t>H4A-6905100</t>
  </si>
  <si>
    <t>加工管件</t>
  </si>
  <si>
    <t>1-GB/T708  
  Q235-GB/T700</t>
  </si>
  <si>
    <t>切断拉花键</t>
  </si>
  <si>
    <t>H4A-6905117</t>
  </si>
  <si>
    <t>H4A-6905101</t>
  </si>
  <si>
    <t>右圆盘总成</t>
  </si>
  <si>
    <t>H4G-6905106</t>
  </si>
  <si>
    <t>副驾驶主动侧圆盘总成</t>
  </si>
  <si>
    <t>280*150/2</t>
  </si>
  <si>
    <t>147*104</t>
  </si>
  <si>
    <t>62.5*38</t>
  </si>
  <si>
    <t>卷簧</t>
  </si>
  <si>
    <t>550*7*3.5</t>
  </si>
  <si>
    <r>
      <rPr>
        <sz val="10"/>
        <rFont val="宋体"/>
        <family val="3"/>
        <charset val="134"/>
      </rPr>
      <t>H</t>
    </r>
    <r>
      <rPr>
        <sz val="10"/>
        <rFont val="宋体"/>
        <family val="3"/>
        <charset val="134"/>
      </rPr>
      <t>4A</t>
    </r>
    <r>
      <rPr>
        <sz val="10"/>
        <rFont val="宋体"/>
        <family val="3"/>
        <charset val="134"/>
      </rPr>
      <t>-6805104</t>
    </r>
  </si>
  <si>
    <t>58*25</t>
  </si>
  <si>
    <t>H4A-6905112</t>
  </si>
  <si>
    <t>SPFH590</t>
  </si>
  <si>
    <t>钢板2.5-Q/BQB 301 
 SPFH590-Q/BQB 310</t>
  </si>
  <si>
    <t>76×60</t>
  </si>
  <si>
    <t>50*23</t>
  </si>
  <si>
    <t>钢板2-GB/T708  
  Q235-GB/T700</t>
  </si>
  <si>
    <t>33*25</t>
  </si>
  <si>
    <t>H4A-6905118</t>
  </si>
  <si>
    <t>H4B-6905105</t>
  </si>
  <si>
    <t>左圆盘总成</t>
  </si>
  <si>
    <t xml:space="preserve">塑料轴套 </t>
  </si>
  <si>
    <t>H4A-6906001</t>
  </si>
  <si>
    <t>注塑</t>
  </si>
  <si>
    <t>1.5%损耗</t>
  </si>
  <si>
    <t>1*1</t>
  </si>
  <si>
    <t>H4A-6906002</t>
  </si>
  <si>
    <t>H4A-6906004</t>
  </si>
  <si>
    <t>PP8303</t>
  </si>
  <si>
    <t>PP-TP40</t>
  </si>
  <si>
    <t>GB/T 818-2000</t>
  </si>
  <si>
    <t>￠3×7</t>
  </si>
  <si>
    <t>M6×15</t>
  </si>
  <si>
    <t>H4A-6909001</t>
  </si>
  <si>
    <t>H4A副司机台阶螺栓</t>
  </si>
  <si>
    <t>M6×20</t>
  </si>
  <si>
    <t>GB/T 5781-2000</t>
  </si>
  <si>
    <t>M10×13</t>
  </si>
  <si>
    <t>调角器固定螺栓</t>
  </si>
  <si>
    <t>M10×25</t>
  </si>
  <si>
    <t>H4681020200A0</t>
  </si>
  <si>
    <t xml:space="preserve">副驾驶座椅地板连接支座焊接总成 </t>
  </si>
  <si>
    <t>H4681020071A0</t>
  </si>
  <si>
    <t>上板</t>
  </si>
  <si>
    <t>钢板5-Q/BQB 301 
 SPFH590-Q/BQB 310</t>
  </si>
  <si>
    <t>550*300</t>
  </si>
  <si>
    <t>H4681020072A0</t>
  </si>
  <si>
    <t>下板</t>
  </si>
  <si>
    <t>455*250</t>
  </si>
  <si>
    <t>H4681020073A0</t>
  </si>
  <si>
    <t>支撑套</t>
  </si>
  <si>
    <t>33×Φ11×4</t>
  </si>
  <si>
    <t>车</t>
  </si>
  <si>
    <t>长40</t>
  </si>
  <si>
    <t>H4681010392A0</t>
  </si>
  <si>
    <t>加强块</t>
  </si>
  <si>
    <t>2019款GTL-A工路车造型/带扶手</t>
    <phoneticPr fontId="70" type="noConversion"/>
  </si>
  <si>
    <t>SHT0013885</t>
    <phoneticPr fontId="70" type="noConversion"/>
  </si>
  <si>
    <t>H4681011020A0</t>
    <phoneticPr fontId="70" type="noConversion"/>
  </si>
  <si>
    <t>装车小接头总成H4</t>
    <phoneticPr fontId="70" type="noConversion"/>
  </si>
  <si>
    <t>SHT0013292</t>
    <phoneticPr fontId="70" type="noConversion"/>
  </si>
  <si>
    <t>H468100000226</t>
    <phoneticPr fontId="70" type="noConversion"/>
  </si>
  <si>
    <t>H468100000224</t>
    <phoneticPr fontId="70" type="noConversion"/>
  </si>
  <si>
    <t>H468100000222</t>
    <phoneticPr fontId="70" type="noConversion"/>
  </si>
  <si>
    <t>SHT0014013</t>
    <phoneticPr fontId="70" type="noConversion"/>
  </si>
  <si>
    <t>H4装车接头总成</t>
    <phoneticPr fontId="70" type="noConversion"/>
  </si>
  <si>
    <t>快插接头，连接黑管长度200</t>
    <phoneticPr fontId="70" type="noConversion"/>
  </si>
  <si>
    <t>——</t>
    <phoneticPr fontId="70" type="noConversion"/>
  </si>
  <si>
    <t>2019款GTL-A工路车造型/带扶手</t>
    <phoneticPr fontId="70" type="noConversion"/>
  </si>
  <si>
    <t>2019款EST工路车造型/带扶手</t>
    <phoneticPr fontId="70" type="noConversion"/>
  </si>
  <si>
    <t>带扶手、定阻尼</t>
    <phoneticPr fontId="70" type="noConversion"/>
  </si>
  <si>
    <t>2018款GTL公程车/带扶手、定阻尼</t>
    <phoneticPr fontId="70" type="noConversion"/>
  </si>
  <si>
    <t>带扶手</t>
    <phoneticPr fontId="70" type="noConversion"/>
  </si>
  <si>
    <t>2019款GTL工程车造型/带扶手</t>
    <phoneticPr fontId="70" type="noConversion"/>
  </si>
  <si>
    <t>2019款GTL公路车/带扶手</t>
    <phoneticPr fontId="70" type="noConversion"/>
  </si>
  <si>
    <t>2019款EST公路车/带扶手</t>
    <phoneticPr fontId="70" type="noConversion"/>
  </si>
  <si>
    <t>854*563*201</t>
  </si>
  <si>
    <t>854*563*202</t>
  </si>
  <si>
    <t>854*563*203</t>
  </si>
  <si>
    <t>854*563*204</t>
  </si>
  <si>
    <t>BCL0010010</t>
    <phoneticPr fontId="70" type="noConversion"/>
  </si>
  <si>
    <t>四管夹</t>
    <phoneticPr fontId="70" type="noConversion"/>
  </si>
  <si>
    <t>SHT0013841</t>
    <phoneticPr fontId="70" type="noConversion"/>
  </si>
  <si>
    <t>气管支架</t>
    <phoneticPr fontId="70" type="noConversion"/>
  </si>
  <si>
    <t>版本：A
识别号：GR/ZY/BOM-2021-05-001</t>
  </si>
  <si>
    <t>编号：GR-21-01-23</t>
  </si>
  <si>
    <t xml:space="preserve">    </t>
  </si>
  <si>
    <t>车型</t>
  </si>
  <si>
    <t>GTL-E/C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</si>
  <si>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</si>
  <si>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</si>
  <si>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</si>
  <si>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</si>
  <si>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</si>
  <si>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</si>
  <si>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</si>
  <si>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</si>
  <si>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NO.</t>
  </si>
  <si>
    <t>件号</t>
  </si>
  <si>
    <t>件名</t>
  </si>
  <si>
    <t>产品描述</t>
  </si>
  <si>
    <t>单台用量</t>
  </si>
  <si>
    <t>变更履历</t>
  </si>
  <si>
    <t>No</t>
  </si>
  <si>
    <t>日期</t>
  </si>
  <si>
    <t>零件名称</t>
  </si>
  <si>
    <t>变更内容</t>
  </si>
  <si>
    <t>变更原因</t>
  </si>
  <si>
    <t xml:space="preserve">  变更来源</t>
  </si>
  <si>
    <t xml:space="preserve">                          H4-2.1驾驶员座椅总成EBOM清单                          </t>
    <phoneticPr fontId="70" type="noConversion"/>
  </si>
  <si>
    <t xml:space="preserve">                          H4-2.1副驾驶椅总成EBOM清单                          </t>
    <phoneticPr fontId="70" type="noConversion"/>
  </si>
  <si>
    <t>SHT0013884</t>
    <phoneticPr fontId="70" type="noConversion"/>
  </si>
  <si>
    <t>H468100000016</t>
    <phoneticPr fontId="70" type="noConversion"/>
  </si>
  <si>
    <t>H468100000016</t>
    <phoneticPr fontId="70" type="noConversion"/>
  </si>
  <si>
    <t>H468100000013（SHT0013884）</t>
    <phoneticPr fontId="70" type="noConversion"/>
  </si>
  <si>
    <t>H468100000014</t>
    <phoneticPr fontId="70" type="noConversion"/>
  </si>
  <si>
    <t>H468100000014</t>
    <phoneticPr fontId="70" type="noConversion"/>
  </si>
  <si>
    <t>SHT0013811</t>
    <phoneticPr fontId="70" type="noConversion"/>
  </si>
  <si>
    <t>H468100000203（SHT0013811）</t>
    <phoneticPr fontId="70" type="noConversion"/>
  </si>
  <si>
    <t>H468100000208</t>
    <phoneticPr fontId="70" type="noConversion"/>
  </si>
  <si>
    <t>SHT0013812</t>
    <phoneticPr fontId="70" type="noConversion"/>
  </si>
  <si>
    <t>H468100000208（SHT0013812）</t>
    <phoneticPr fontId="70" type="noConversion"/>
  </si>
  <si>
    <t>H468100000213</t>
    <phoneticPr fontId="70" type="noConversion"/>
  </si>
  <si>
    <t>SHT0013813</t>
    <phoneticPr fontId="70" type="noConversion"/>
  </si>
  <si>
    <t>H468100000213（SHT0013813）</t>
    <phoneticPr fontId="70" type="noConversion"/>
  </si>
  <si>
    <t>H468100000226</t>
    <phoneticPr fontId="70" type="noConversion"/>
  </si>
  <si>
    <t>SHT0014048</t>
    <phoneticPr fontId="70" type="noConversion"/>
  </si>
  <si>
    <t>H468100000226（SHT0014048）</t>
    <phoneticPr fontId="70" type="noConversion"/>
  </si>
  <si>
    <t>H468100000225</t>
    <phoneticPr fontId="70" type="noConversion"/>
  </si>
  <si>
    <t>SHT0014049</t>
    <phoneticPr fontId="70" type="noConversion"/>
  </si>
  <si>
    <t>H468100000225（SHT0014049）</t>
    <phoneticPr fontId="70" type="noConversion"/>
  </si>
  <si>
    <t>H468100000224</t>
    <phoneticPr fontId="70" type="noConversion"/>
  </si>
  <si>
    <t>SHT0014050</t>
    <phoneticPr fontId="70" type="noConversion"/>
  </si>
  <si>
    <t>H468100000224（SHT0014050）</t>
    <phoneticPr fontId="70" type="noConversion"/>
  </si>
  <si>
    <t>SHT0014051</t>
    <phoneticPr fontId="70" type="noConversion"/>
  </si>
  <si>
    <t>H468100000222（SHT0014051）</t>
    <phoneticPr fontId="70" type="noConversion"/>
  </si>
  <si>
    <t>2019款EST工路车造型</t>
    <phoneticPr fontId="70" type="noConversion"/>
  </si>
  <si>
    <t>2019款GTL工路车造型</t>
    <phoneticPr fontId="70" type="noConversion"/>
  </si>
  <si>
    <t>2019款GTL公路车</t>
    <phoneticPr fontId="70" type="noConversion"/>
  </si>
  <si>
    <t>2019款GTL公路车</t>
    <phoneticPr fontId="70" type="noConversion"/>
  </si>
  <si>
    <t>2019款EST公路车</t>
    <phoneticPr fontId="70" type="noConversion"/>
  </si>
  <si>
    <t>2019款EST公路车</t>
    <phoneticPr fontId="70" type="noConversion"/>
  </si>
  <si>
    <t>2018款GTL公程车</t>
    <phoneticPr fontId="70" type="noConversion"/>
  </si>
  <si>
    <t>2018款GTL公程车</t>
    <phoneticPr fontId="70" type="noConversion"/>
  </si>
  <si>
    <t>2019款GTL工程车造型</t>
    <phoneticPr fontId="70" type="noConversion"/>
  </si>
  <si>
    <t>2019款GTL公路车</t>
    <phoneticPr fontId="70" type="noConversion"/>
  </si>
  <si>
    <t>2019款EST公路车</t>
    <phoneticPr fontId="70" type="noConversion"/>
  </si>
  <si>
    <t>不带扶手</t>
    <phoneticPr fontId="70" type="noConversion"/>
  </si>
  <si>
    <t>带扶手</t>
    <phoneticPr fontId="70" type="noConversion"/>
  </si>
  <si>
    <t>不带扶手</t>
    <phoneticPr fontId="70" type="noConversion"/>
  </si>
  <si>
    <t>不带扶手</t>
    <phoneticPr fontId="70" type="noConversion"/>
  </si>
  <si>
    <t>带扶手</t>
    <phoneticPr fontId="70" type="noConversion"/>
  </si>
  <si>
    <t>带扶手</t>
    <phoneticPr fontId="70" type="noConversion"/>
  </si>
  <si>
    <t>带扶手、定阻尼</t>
    <phoneticPr fontId="70" type="noConversion"/>
  </si>
  <si>
    <t>带扶手、定阻尼</t>
    <phoneticPr fontId="70" type="noConversion"/>
  </si>
  <si>
    <t>带扶手、定阻尼</t>
    <phoneticPr fontId="70" type="noConversion"/>
  </si>
  <si>
    <t>2019款EST公路车</t>
    <phoneticPr fontId="70" type="noConversion"/>
  </si>
  <si>
    <t>2019款GTL工程车造型</t>
    <phoneticPr fontId="70" type="noConversion"/>
  </si>
  <si>
    <t>2018款GTL公程车</t>
    <phoneticPr fontId="70" type="noConversion"/>
  </si>
  <si>
    <t>2019款GTL工路车造型</t>
    <phoneticPr fontId="70" type="noConversion"/>
  </si>
  <si>
    <t>2019款EST工路车造型</t>
    <phoneticPr fontId="70" type="noConversion"/>
  </si>
  <si>
    <t>H468100000053</t>
    <phoneticPr fontId="70" type="noConversion"/>
  </si>
  <si>
    <t>H468100000053</t>
    <phoneticPr fontId="70" type="noConversion"/>
  </si>
  <si>
    <t>副驾驶员座椅总成</t>
    <phoneticPr fontId="70" type="noConversion"/>
  </si>
  <si>
    <t>副驾驶员座椅总成</t>
    <phoneticPr fontId="70" type="noConversion"/>
  </si>
  <si>
    <t>H468100000054</t>
    <phoneticPr fontId="70" type="noConversion"/>
  </si>
  <si>
    <t>H468100000054</t>
    <phoneticPr fontId="70" type="noConversion"/>
  </si>
  <si>
    <t>H468100000055</t>
    <phoneticPr fontId="70" type="noConversion"/>
  </si>
  <si>
    <t>H468100000055</t>
    <phoneticPr fontId="70" type="noConversion"/>
  </si>
  <si>
    <t>H4-A</t>
    <phoneticPr fontId="70" type="noConversion"/>
  </si>
  <si>
    <t>H4-A</t>
    <phoneticPr fontId="70" type="noConversion"/>
  </si>
  <si>
    <t>2019款GTL工程车造型</t>
    <phoneticPr fontId="70" type="noConversion"/>
  </si>
  <si>
    <t>2019款GTL工程车造型</t>
    <phoneticPr fontId="70" type="noConversion"/>
  </si>
  <si>
    <t>H4-B</t>
    <phoneticPr fontId="70" type="noConversion"/>
  </si>
  <si>
    <t>H4-S</t>
    <phoneticPr fontId="70" type="noConversion"/>
  </si>
  <si>
    <t>2019款GTL工路车造型</t>
    <phoneticPr fontId="70" type="noConversion"/>
  </si>
  <si>
    <t>2019款GTL工路车造型</t>
    <phoneticPr fontId="70" type="noConversion"/>
  </si>
  <si>
    <t>2019款EST工程路造型</t>
    <phoneticPr fontId="70" type="noConversion"/>
  </si>
  <si>
    <t>2019款EST工程路造型</t>
    <phoneticPr fontId="70" type="noConversion"/>
  </si>
  <si>
    <t>GTL/EST</t>
    <phoneticPr fontId="70" type="noConversion"/>
  </si>
  <si>
    <t>以下空白</t>
    <phoneticPr fontId="70" type="noConversion"/>
  </si>
  <si>
    <t xml:space="preserve">H4681010800A0 </t>
    <phoneticPr fontId="70" type="noConversion"/>
  </si>
  <si>
    <t>H468100000226</t>
    <phoneticPr fontId="70" type="noConversion"/>
  </si>
  <si>
    <t>驾驶员座椅总成</t>
    <phoneticPr fontId="70" type="noConversion"/>
  </si>
  <si>
    <t>驾驶员座椅总成</t>
    <phoneticPr fontId="70" type="noConversion"/>
  </si>
  <si>
    <t>增加</t>
    <phoneticPr fontId="70" type="noConversion"/>
  </si>
  <si>
    <t>驾驶员座椅总成</t>
    <phoneticPr fontId="70" type="noConversion"/>
  </si>
  <si>
    <t>H468100000225</t>
    <phoneticPr fontId="70" type="noConversion"/>
  </si>
  <si>
    <t>H468100000225</t>
    <phoneticPr fontId="70" type="noConversion"/>
  </si>
  <si>
    <t>H468100000222</t>
    <phoneticPr fontId="70" type="noConversion"/>
  </si>
  <si>
    <t>H468100000224</t>
    <phoneticPr fontId="70" type="noConversion"/>
  </si>
  <si>
    <t>SHT0010464</t>
    <phoneticPr fontId="70" type="noConversion"/>
  </si>
  <si>
    <t>SHT0010464</t>
    <phoneticPr fontId="70" type="noConversion"/>
  </si>
  <si>
    <t>2022.2.11</t>
    <phoneticPr fontId="70" type="noConversion"/>
  </si>
  <si>
    <t>增加</t>
    <phoneticPr fontId="70" type="noConversion"/>
  </si>
  <si>
    <t>固定阻尼</t>
    <phoneticPr fontId="70" type="noConversion"/>
  </si>
  <si>
    <t>固定阻尼</t>
    <phoneticPr fontId="70" type="noConversion"/>
  </si>
  <si>
    <t>数量更改</t>
    <phoneticPr fontId="70" type="noConversion"/>
  </si>
  <si>
    <t>SHT0010998</t>
    <phoneticPr fontId="70" type="noConversion"/>
  </si>
  <si>
    <t>SHT0010998</t>
    <phoneticPr fontId="70" type="noConversion"/>
  </si>
  <si>
    <t>底座模块化总成</t>
    <phoneticPr fontId="70" type="noConversion"/>
  </si>
  <si>
    <t>底座模块化总成</t>
    <phoneticPr fontId="70" type="noConversion"/>
  </si>
  <si>
    <t>SQX3000-6805112</t>
    <phoneticPr fontId="70" type="noConversion"/>
  </si>
  <si>
    <t>SQX3000-6805112</t>
    <phoneticPr fontId="70" type="noConversion"/>
  </si>
  <si>
    <t>主驾驶星盘塑料件</t>
    <phoneticPr fontId="70" type="noConversion"/>
  </si>
  <si>
    <t>带扶手</t>
    <phoneticPr fontId="70" type="noConversion"/>
  </si>
  <si>
    <t>带扶手</t>
    <phoneticPr fontId="70" type="noConversion"/>
  </si>
  <si>
    <t>2022.2.11</t>
    <phoneticPr fontId="70" type="noConversion"/>
  </si>
  <si>
    <t>SQX3000-6805462</t>
    <phoneticPr fontId="70" type="noConversion"/>
  </si>
  <si>
    <t>版本：C</t>
    <phoneticPr fontId="70" type="noConversion"/>
  </si>
  <si>
    <t>H4-2.1主驾驶座椅总成设计BOM(2019款，增加安全带D环、装车接头，取消导向板Z）</t>
    <phoneticPr fontId="70" type="noConversion"/>
  </si>
  <si>
    <t>来源</t>
    <phoneticPr fontId="70" type="noConversion"/>
  </si>
  <si>
    <t>变更前零件号</t>
    <phoneticPr fontId="70" type="noConversion"/>
  </si>
  <si>
    <t>/</t>
    <phoneticPr fontId="70" type="noConversion"/>
  </si>
  <si>
    <t>2022.2.23</t>
    <phoneticPr fontId="70" type="noConversion"/>
  </si>
  <si>
    <t>SHT0011333</t>
    <phoneticPr fontId="70" type="noConversion"/>
  </si>
  <si>
    <t>SHT0011333</t>
    <phoneticPr fontId="70" type="noConversion"/>
  </si>
  <si>
    <t>SHT0014366</t>
    <phoneticPr fontId="70" type="noConversion"/>
  </si>
  <si>
    <t>扶手支架焊接总成</t>
    <phoneticPr fontId="70" type="noConversion"/>
  </si>
  <si>
    <t>零件更改</t>
    <phoneticPr fontId="70" type="noConversion"/>
  </si>
  <si>
    <t>零件新开</t>
    <phoneticPr fontId="70" type="noConversion"/>
  </si>
  <si>
    <t>客户</t>
    <phoneticPr fontId="70" type="noConversion"/>
  </si>
  <si>
    <t>2022.2.23</t>
    <phoneticPr fontId="70" type="noConversion"/>
  </si>
  <si>
    <t>/</t>
    <phoneticPr fontId="70" type="noConversion"/>
  </si>
  <si>
    <t>变更后零件号</t>
    <phoneticPr fontId="70" type="noConversion"/>
  </si>
  <si>
    <t>SHT0014368</t>
    <phoneticPr fontId="70" type="noConversion"/>
  </si>
  <si>
    <t>扶手支架焊接总成（电泳）</t>
    <phoneticPr fontId="70" type="noConversion"/>
  </si>
  <si>
    <t>增加</t>
    <phoneticPr fontId="70" type="noConversion"/>
  </si>
  <si>
    <t>增加</t>
    <phoneticPr fontId="70" type="noConversion"/>
  </si>
  <si>
    <t>新开</t>
    <phoneticPr fontId="70" type="noConversion"/>
  </si>
  <si>
    <t>支撑扶手</t>
    <phoneticPr fontId="70" type="noConversion"/>
  </si>
  <si>
    <t>A</t>
    <phoneticPr fontId="70" type="noConversion"/>
  </si>
  <si>
    <t>Y</t>
    <phoneticPr fontId="70" type="noConversion"/>
  </si>
  <si>
    <t>N</t>
    <phoneticPr fontId="70" type="noConversion"/>
  </si>
  <si>
    <t>装配分总成</t>
    <phoneticPr fontId="70" type="noConversion"/>
  </si>
  <si>
    <t>ASSY</t>
    <phoneticPr fontId="70" type="noConversion"/>
  </si>
  <si>
    <t>新开</t>
    <phoneticPr fontId="70" type="noConversion"/>
  </si>
  <si>
    <t>Y</t>
    <phoneticPr fontId="70" type="noConversion"/>
  </si>
  <si>
    <t>N</t>
    <phoneticPr fontId="70" type="noConversion"/>
  </si>
  <si>
    <t>钣金件</t>
    <phoneticPr fontId="70" type="noConversion"/>
  </si>
  <si>
    <t>H6</t>
    <phoneticPr fontId="70" type="noConversion"/>
  </si>
  <si>
    <t xml:space="preserve">N </t>
    <phoneticPr fontId="70" type="noConversion"/>
  </si>
  <si>
    <t>Y</t>
    <phoneticPr fontId="70" type="noConversion"/>
  </si>
  <si>
    <t>轴类</t>
    <phoneticPr fontId="70" type="noConversion"/>
  </si>
  <si>
    <t>H468100000013</t>
    <phoneticPr fontId="70" type="noConversion"/>
  </si>
  <si>
    <t>H468100000203</t>
    <phoneticPr fontId="70" type="noConversion"/>
  </si>
  <si>
    <t>SHT0002389</t>
    <phoneticPr fontId="70" type="noConversion"/>
  </si>
  <si>
    <t>SHT0002390</t>
    <phoneticPr fontId="70" type="noConversion"/>
  </si>
  <si>
    <t>SHT0014368</t>
    <phoneticPr fontId="70" type="noConversion"/>
  </si>
  <si>
    <t>SHT0014366</t>
    <phoneticPr fontId="70" type="noConversion"/>
  </si>
  <si>
    <t>SHT0014367</t>
    <phoneticPr fontId="70" type="noConversion"/>
  </si>
  <si>
    <t>扶手支架焊接总成（电泳）</t>
    <phoneticPr fontId="70" type="noConversion"/>
  </si>
  <si>
    <t>扶手支架焊接总成</t>
    <phoneticPr fontId="70" type="noConversion"/>
  </si>
  <si>
    <t>扶手支架</t>
    <phoneticPr fontId="70" type="noConversion"/>
  </si>
  <si>
    <t>扶手旋转轴</t>
    <phoneticPr fontId="70" type="noConversion"/>
  </si>
  <si>
    <t>SPFH590   t=3.0</t>
    <phoneticPr fontId="70" type="noConversion"/>
  </si>
  <si>
    <t>35#φ26</t>
    <phoneticPr fontId="70" type="noConversion"/>
  </si>
  <si>
    <t>SHT0014394</t>
    <phoneticPr fontId="70" type="noConversion"/>
  </si>
  <si>
    <t>2022.3.10</t>
    <phoneticPr fontId="70" type="noConversion"/>
  </si>
  <si>
    <t>SHT0011364</t>
    <phoneticPr fontId="70" type="noConversion"/>
  </si>
  <si>
    <t>SHT0014394</t>
    <phoneticPr fontId="70" type="noConversion"/>
  </si>
  <si>
    <t>扶手旋转轴</t>
    <phoneticPr fontId="70" type="noConversion"/>
  </si>
  <si>
    <t>零件更改</t>
    <phoneticPr fontId="70" type="noConversion"/>
  </si>
  <si>
    <t>降低成本</t>
    <phoneticPr fontId="70" type="noConversion"/>
  </si>
  <si>
    <t>内部沟通</t>
    <phoneticPr fontId="70" type="noConversion"/>
  </si>
  <si>
    <t>H4G-6805106</t>
    <phoneticPr fontId="70" type="noConversion"/>
  </si>
  <si>
    <t>H4B-6805106</t>
    <phoneticPr fontId="70" type="noConversion"/>
  </si>
  <si>
    <t>2022.5.20</t>
    <phoneticPr fontId="70" type="noConversion"/>
  </si>
  <si>
    <t>2022.5.20</t>
    <phoneticPr fontId="70" type="noConversion"/>
  </si>
  <si>
    <t>/</t>
    <phoneticPr fontId="70" type="noConversion"/>
  </si>
  <si>
    <t>/</t>
    <phoneticPr fontId="70" type="noConversion"/>
  </si>
  <si>
    <t>SHT0002768</t>
    <phoneticPr fontId="70" type="noConversion"/>
  </si>
  <si>
    <t>驾驶员安全带卷轴器总成</t>
    <phoneticPr fontId="70" type="noConversion"/>
  </si>
  <si>
    <t>增加</t>
    <phoneticPr fontId="70" type="noConversion"/>
  </si>
  <si>
    <t>拆分件</t>
    <phoneticPr fontId="70" type="noConversion"/>
  </si>
  <si>
    <t>技术</t>
    <phoneticPr fontId="70" type="noConversion"/>
  </si>
  <si>
    <t>SHT0002280</t>
    <phoneticPr fontId="70" type="noConversion"/>
  </si>
  <si>
    <t>驾驶员安全带锁扣</t>
    <phoneticPr fontId="70" type="noConversion"/>
  </si>
  <si>
    <t>SHT0002768</t>
    <phoneticPr fontId="70" type="noConversion"/>
  </si>
  <si>
    <t>驾驶员安全带卷轴器总成</t>
    <phoneticPr fontId="70" type="noConversion"/>
  </si>
  <si>
    <t>H4带吊环</t>
    <phoneticPr fontId="70" type="noConversion"/>
  </si>
  <si>
    <t>Y</t>
    <phoneticPr fontId="70" type="noConversion"/>
  </si>
  <si>
    <t>N</t>
    <phoneticPr fontId="70" type="noConversion"/>
  </si>
  <si>
    <t>SHT0002280</t>
    <phoneticPr fontId="70" type="noConversion"/>
  </si>
  <si>
    <t>驾驶员安全带锁扣</t>
    <phoneticPr fontId="70" type="noConversion"/>
  </si>
  <si>
    <t>带报警线束</t>
    <phoneticPr fontId="70" type="noConversion"/>
  </si>
  <si>
    <t>2022.5.20</t>
    <phoneticPr fontId="70" type="noConversion"/>
  </si>
  <si>
    <t>更改后零件号</t>
    <phoneticPr fontId="70" type="noConversion"/>
  </si>
  <si>
    <t>/</t>
    <phoneticPr fontId="70" type="noConversion"/>
  </si>
  <si>
    <t>2022.5.20</t>
    <phoneticPr fontId="70" type="noConversion"/>
  </si>
  <si>
    <t>/</t>
    <phoneticPr fontId="70" type="noConversion"/>
  </si>
  <si>
    <t>SHT0002769</t>
    <phoneticPr fontId="70" type="noConversion"/>
  </si>
  <si>
    <t>副驾安全带卷轴器总成</t>
    <phoneticPr fontId="70" type="noConversion"/>
  </si>
  <si>
    <t>增加</t>
    <phoneticPr fontId="70" type="noConversion"/>
  </si>
  <si>
    <t>拆分件</t>
    <phoneticPr fontId="70" type="noConversion"/>
  </si>
  <si>
    <t>技术</t>
    <phoneticPr fontId="70" type="noConversion"/>
  </si>
  <si>
    <t>SHT0002770</t>
    <phoneticPr fontId="70" type="noConversion"/>
  </si>
  <si>
    <t>副驾安全带锁扣总成</t>
    <phoneticPr fontId="70" type="noConversion"/>
  </si>
  <si>
    <t>SHT0002769</t>
    <phoneticPr fontId="70" type="noConversion"/>
  </si>
  <si>
    <t>副驾安全带卷轴器总成</t>
    <phoneticPr fontId="70" type="noConversion"/>
  </si>
  <si>
    <t>SHT0002770</t>
    <phoneticPr fontId="70" type="noConversion"/>
  </si>
  <si>
    <t>副驾安全带锁扣总成</t>
    <phoneticPr fontId="70" type="noConversion"/>
  </si>
  <si>
    <t>SHT0014641</t>
    <phoneticPr fontId="70" type="noConversion"/>
  </si>
  <si>
    <t>H4副司机坐框</t>
    <phoneticPr fontId="70" type="noConversion"/>
  </si>
  <si>
    <t>A</t>
    <phoneticPr fontId="70" type="noConversion"/>
  </si>
  <si>
    <t>焊接分总成</t>
    <phoneticPr fontId="70" type="noConversion"/>
  </si>
  <si>
    <t>ASSY</t>
    <phoneticPr fontId="70" type="noConversion"/>
  </si>
  <si>
    <t>SHT0014726</t>
    <phoneticPr fontId="70" type="noConversion"/>
  </si>
  <si>
    <t>坐框主管</t>
    <phoneticPr fontId="70" type="noConversion"/>
  </si>
  <si>
    <t>SHT0014727</t>
    <phoneticPr fontId="70" type="noConversion"/>
  </si>
  <si>
    <t>橡胶安装支架</t>
    <phoneticPr fontId="70" type="noConversion"/>
  </si>
  <si>
    <t>SHT0014728</t>
    <phoneticPr fontId="70" type="noConversion"/>
  </si>
  <si>
    <t>坐框后横管</t>
    <phoneticPr fontId="70" type="noConversion"/>
  </si>
  <si>
    <t>SHT0014729</t>
    <phoneticPr fontId="70" type="noConversion"/>
  </si>
  <si>
    <t>坐框横向钢丝1</t>
    <phoneticPr fontId="70" type="noConversion"/>
  </si>
  <si>
    <t>SHT0014730</t>
    <phoneticPr fontId="70" type="noConversion"/>
  </si>
  <si>
    <t>坐框横向钢丝2</t>
  </si>
  <si>
    <t>坐框横向钢丝2</t>
    <phoneticPr fontId="70" type="noConversion"/>
  </si>
  <si>
    <t>SHT0014731</t>
    <phoneticPr fontId="70" type="noConversion"/>
  </si>
  <si>
    <t>坐框竖向钢丝</t>
    <phoneticPr fontId="70" type="noConversion"/>
  </si>
  <si>
    <t>B340LA-Φ20*1.5</t>
    <phoneticPr fontId="70" type="noConversion"/>
  </si>
  <si>
    <t>B340LA-Φ20*1.5</t>
    <phoneticPr fontId="70" type="noConversion"/>
  </si>
  <si>
    <t>管件</t>
    <phoneticPr fontId="70" type="noConversion"/>
  </si>
  <si>
    <t>钣金件</t>
    <phoneticPr fontId="70" type="noConversion"/>
  </si>
  <si>
    <t>钢丝</t>
    <phoneticPr fontId="70" type="noConversion"/>
  </si>
  <si>
    <t>B340</t>
    <phoneticPr fontId="70" type="noConversion"/>
  </si>
  <si>
    <t>SAPH440</t>
    <phoneticPr fontId="70" type="noConversion"/>
  </si>
  <si>
    <t>Q235</t>
    <phoneticPr fontId="70" type="noConversion"/>
  </si>
  <si>
    <t>Q235-Φ5</t>
    <phoneticPr fontId="70" type="noConversion"/>
  </si>
  <si>
    <t>SHT0014642</t>
    <phoneticPr fontId="70" type="noConversion"/>
  </si>
  <si>
    <t>副司机坐垫泡沫总成</t>
    <phoneticPr fontId="70" type="noConversion"/>
  </si>
  <si>
    <t>A</t>
    <phoneticPr fontId="70" type="noConversion"/>
  </si>
  <si>
    <t>A</t>
    <phoneticPr fontId="70" type="noConversion"/>
  </si>
  <si>
    <t>Y</t>
    <phoneticPr fontId="70" type="noConversion"/>
  </si>
  <si>
    <t>N</t>
    <phoneticPr fontId="70" type="noConversion"/>
  </si>
  <si>
    <t>泡沫总成</t>
    <phoneticPr fontId="70" type="noConversion"/>
  </si>
  <si>
    <t>SHT0014732</t>
    <phoneticPr fontId="70" type="noConversion"/>
  </si>
  <si>
    <t>坐垫聚氨酯发泡</t>
    <phoneticPr fontId="70" type="noConversion"/>
  </si>
  <si>
    <t>A</t>
    <phoneticPr fontId="70" type="noConversion"/>
  </si>
  <si>
    <t>ea</t>
    <phoneticPr fontId="70" type="noConversion"/>
  </si>
  <si>
    <t>虚拟件</t>
    <phoneticPr fontId="70" type="noConversion"/>
  </si>
  <si>
    <t>2022.5.28</t>
    <phoneticPr fontId="70" type="noConversion"/>
  </si>
  <si>
    <t>/</t>
    <phoneticPr fontId="70" type="noConversion"/>
  </si>
  <si>
    <t>SHT0014641</t>
    <phoneticPr fontId="70" type="noConversion"/>
  </si>
  <si>
    <t>H4副司机坐框</t>
    <phoneticPr fontId="70" type="noConversion"/>
  </si>
  <si>
    <t>增加</t>
    <phoneticPr fontId="70" type="noConversion"/>
  </si>
  <si>
    <t>降本，结构更改</t>
    <phoneticPr fontId="70" type="noConversion"/>
  </si>
  <si>
    <t>SHT0014726</t>
    <phoneticPr fontId="70" type="noConversion"/>
  </si>
  <si>
    <t>坐框主管</t>
    <phoneticPr fontId="70" type="noConversion"/>
  </si>
  <si>
    <t>SHT0014727</t>
    <phoneticPr fontId="70" type="noConversion"/>
  </si>
  <si>
    <t>橡胶安装支架</t>
    <phoneticPr fontId="70" type="noConversion"/>
  </si>
  <si>
    <t>SHT0014728</t>
    <phoneticPr fontId="70" type="noConversion"/>
  </si>
  <si>
    <t>坐框后横管</t>
    <phoneticPr fontId="70" type="noConversion"/>
  </si>
  <si>
    <t>SHT0014729</t>
    <phoneticPr fontId="70" type="noConversion"/>
  </si>
  <si>
    <t>SHT0014730</t>
    <phoneticPr fontId="70" type="noConversion"/>
  </si>
  <si>
    <t>SHT0014731</t>
    <phoneticPr fontId="70" type="noConversion"/>
  </si>
  <si>
    <t>坐框竖向钢丝</t>
    <phoneticPr fontId="70" type="noConversion"/>
  </si>
  <si>
    <t>SHT0014732</t>
    <phoneticPr fontId="70" type="noConversion"/>
  </si>
  <si>
    <t>坐垫聚氨酯发泡</t>
    <phoneticPr fontId="70" type="noConversion"/>
  </si>
  <si>
    <t>副司机坐垫泡沫总成</t>
    <phoneticPr fontId="70" type="noConversion"/>
  </si>
  <si>
    <t>H4681021040A0</t>
    <phoneticPr fontId="70" type="noConversion"/>
  </si>
  <si>
    <t>H4681021040A0</t>
    <phoneticPr fontId="70" type="noConversion"/>
  </si>
  <si>
    <t>坐垫泡沫总成</t>
    <phoneticPr fontId="70" type="noConversion"/>
  </si>
  <si>
    <t>坐垫泡沫总成</t>
    <phoneticPr fontId="70" type="noConversion"/>
  </si>
  <si>
    <t>取消</t>
    <phoneticPr fontId="70" type="noConversion"/>
  </si>
  <si>
    <t>降本，</t>
    <phoneticPr fontId="70" type="noConversion"/>
  </si>
  <si>
    <t>H4681010641A0</t>
    <phoneticPr fontId="70" type="noConversion"/>
  </si>
  <si>
    <t>H4681010641A0</t>
    <phoneticPr fontId="70" type="noConversion"/>
  </si>
  <si>
    <t>聚氨酯发泡</t>
    <phoneticPr fontId="70" type="noConversion"/>
  </si>
  <si>
    <t>聚氨酯发泡</t>
    <phoneticPr fontId="70" type="noConversion"/>
  </si>
  <si>
    <t>技术</t>
    <phoneticPr fontId="70" type="noConversion"/>
  </si>
  <si>
    <t>H4691010650A0</t>
    <phoneticPr fontId="70" type="noConversion"/>
  </si>
  <si>
    <t>H4691010650A0</t>
    <phoneticPr fontId="70" type="noConversion"/>
  </si>
  <si>
    <t>H4691010651A0</t>
    <phoneticPr fontId="70" type="noConversion"/>
  </si>
  <si>
    <t>H4691010651A0</t>
    <phoneticPr fontId="70" type="noConversion"/>
  </si>
  <si>
    <t>Q37106</t>
    <phoneticPr fontId="70" type="noConversion"/>
  </si>
  <si>
    <t>GB/T12617</t>
    <phoneticPr fontId="70" type="noConversion"/>
  </si>
  <si>
    <t>副司机座盆总成</t>
    <phoneticPr fontId="70" type="noConversion"/>
  </si>
  <si>
    <t>副司机座盆总成</t>
    <phoneticPr fontId="70" type="noConversion"/>
  </si>
  <si>
    <t>座盆</t>
    <phoneticPr fontId="70" type="noConversion"/>
  </si>
  <si>
    <t>座盆</t>
    <phoneticPr fontId="70" type="noConversion"/>
  </si>
  <si>
    <t>焊接方螺母</t>
    <phoneticPr fontId="70" type="noConversion"/>
  </si>
  <si>
    <t>焊接方螺母</t>
    <phoneticPr fontId="70" type="noConversion"/>
  </si>
  <si>
    <t>开口抽芯铆钉</t>
    <phoneticPr fontId="70" type="noConversion"/>
  </si>
  <si>
    <t>H4A-6901100</t>
    <phoneticPr fontId="70" type="noConversion"/>
  </si>
  <si>
    <t>H4A-6901100</t>
    <phoneticPr fontId="70" type="noConversion"/>
  </si>
  <si>
    <t>H4副司机座框总成</t>
    <phoneticPr fontId="70" type="noConversion"/>
  </si>
  <si>
    <t>H4681020061A0</t>
    <phoneticPr fontId="70" type="noConversion"/>
  </si>
  <si>
    <t>H4681020061A0</t>
    <phoneticPr fontId="70" type="noConversion"/>
  </si>
  <si>
    <t>座框纵梁</t>
    <phoneticPr fontId="70" type="noConversion"/>
  </si>
  <si>
    <t>H4A-6901103</t>
    <phoneticPr fontId="70" type="noConversion"/>
  </si>
  <si>
    <t>H4A-6901103</t>
    <phoneticPr fontId="70" type="noConversion"/>
  </si>
  <si>
    <t>前座框横梁</t>
    <phoneticPr fontId="70" type="noConversion"/>
  </si>
  <si>
    <t>前座框横梁</t>
    <phoneticPr fontId="70" type="noConversion"/>
  </si>
  <si>
    <t>H4681020062A0</t>
    <phoneticPr fontId="70" type="noConversion"/>
  </si>
  <si>
    <t>H4681020062A0</t>
    <phoneticPr fontId="70" type="noConversion"/>
  </si>
  <si>
    <t>后座框横梁</t>
    <phoneticPr fontId="70" type="noConversion"/>
  </si>
  <si>
    <t>后座框横梁</t>
    <phoneticPr fontId="70" type="noConversion"/>
  </si>
  <si>
    <t>H4A-6901104</t>
    <phoneticPr fontId="70" type="noConversion"/>
  </si>
  <si>
    <t>垫片</t>
    <phoneticPr fontId="70" type="noConversion"/>
  </si>
  <si>
    <t>垫片</t>
    <phoneticPr fontId="70" type="noConversion"/>
  </si>
  <si>
    <t>H4681020096A0</t>
    <phoneticPr fontId="70" type="noConversion"/>
  </si>
  <si>
    <t>H4681020096A0</t>
    <phoneticPr fontId="70" type="noConversion"/>
  </si>
  <si>
    <t>座垫底部护板</t>
    <phoneticPr fontId="70" type="noConversion"/>
  </si>
  <si>
    <t>座垫底部护板</t>
    <phoneticPr fontId="70" type="noConversion"/>
  </si>
  <si>
    <t>H4A-6802106</t>
    <phoneticPr fontId="70" type="noConversion"/>
  </si>
  <si>
    <t>2022.5.29</t>
  </si>
  <si>
    <t>2022.5.29</t>
    <phoneticPr fontId="70" type="noConversion"/>
  </si>
  <si>
    <t>H4A-6802106</t>
    <phoneticPr fontId="70" type="noConversion"/>
  </si>
  <si>
    <t>/</t>
    <phoneticPr fontId="70" type="noConversion"/>
  </si>
  <si>
    <t>头枕横衬板</t>
    <phoneticPr fontId="70" type="noConversion"/>
  </si>
  <si>
    <t>头枕横衬板</t>
    <phoneticPr fontId="70" type="noConversion"/>
  </si>
  <si>
    <t>取消</t>
    <phoneticPr fontId="70" type="noConversion"/>
  </si>
  <si>
    <t>降本</t>
    <phoneticPr fontId="70" type="noConversion"/>
  </si>
  <si>
    <t>内部要求</t>
    <phoneticPr fontId="70" type="noConversion"/>
  </si>
  <si>
    <t>H4A-6802107</t>
    <phoneticPr fontId="70" type="noConversion"/>
  </si>
  <si>
    <t>H4A-6802107</t>
    <phoneticPr fontId="70" type="noConversion"/>
  </si>
  <si>
    <t>头枕竖衬板</t>
    <phoneticPr fontId="70" type="noConversion"/>
  </si>
  <si>
    <t>头枕竖衬板</t>
    <phoneticPr fontId="70" type="noConversion"/>
  </si>
  <si>
    <t>新开</t>
    <phoneticPr fontId="70" type="noConversion"/>
  </si>
  <si>
    <t>SHT0014489</t>
    <phoneticPr fontId="70" type="noConversion"/>
  </si>
  <si>
    <t>头枕支撑板条</t>
    <phoneticPr fontId="70" type="noConversion"/>
  </si>
  <si>
    <t>A</t>
    <phoneticPr fontId="70" type="noConversion"/>
  </si>
  <si>
    <t>钢丝</t>
    <phoneticPr fontId="70" type="noConversion"/>
  </si>
  <si>
    <t>A</t>
    <phoneticPr fontId="70" type="noConversion"/>
  </si>
  <si>
    <t>Y</t>
    <phoneticPr fontId="70" type="noConversion"/>
  </si>
  <si>
    <t>N</t>
    <phoneticPr fontId="70" type="noConversion"/>
  </si>
  <si>
    <t>Q235*t=2</t>
    <phoneticPr fontId="70" type="noConversion"/>
  </si>
  <si>
    <t>H5-6802137</t>
    <phoneticPr fontId="70" type="noConversion"/>
  </si>
  <si>
    <t>/</t>
    <phoneticPr fontId="70" type="noConversion"/>
  </si>
  <si>
    <t>上部衬条2</t>
    <phoneticPr fontId="70" type="noConversion"/>
  </si>
  <si>
    <t>上部衬条2</t>
    <phoneticPr fontId="70" type="noConversion"/>
  </si>
  <si>
    <t>SHT0013857</t>
    <phoneticPr fontId="70" type="noConversion"/>
  </si>
  <si>
    <t>SHT0013857</t>
    <phoneticPr fontId="70" type="noConversion"/>
  </si>
  <si>
    <t>驾驶员下安全带导向钢丝</t>
    <phoneticPr fontId="70" type="noConversion"/>
  </si>
  <si>
    <t>驾驶员下安全带导向钢丝</t>
    <phoneticPr fontId="70" type="noConversion"/>
  </si>
  <si>
    <t>新开</t>
    <phoneticPr fontId="70" type="noConversion"/>
  </si>
  <si>
    <t>SHT0014490</t>
  </si>
  <si>
    <t>SHT0014490</t>
    <phoneticPr fontId="70" type="noConversion"/>
  </si>
  <si>
    <t>Q235 
 -φ6</t>
    <phoneticPr fontId="70" type="noConversion"/>
  </si>
  <si>
    <t>Y</t>
    <phoneticPr fontId="70" type="noConversion"/>
  </si>
  <si>
    <t>N</t>
    <phoneticPr fontId="70" type="noConversion"/>
  </si>
  <si>
    <t>Q235</t>
    <phoneticPr fontId="70" type="noConversion"/>
  </si>
  <si>
    <t>φ6</t>
    <phoneticPr fontId="70" type="noConversion"/>
  </si>
  <si>
    <t>2022.5.29</t>
    <phoneticPr fontId="70" type="noConversion"/>
  </si>
  <si>
    <t>/</t>
    <phoneticPr fontId="70" type="noConversion"/>
  </si>
  <si>
    <t>SHT0014489</t>
    <phoneticPr fontId="70" type="noConversion"/>
  </si>
  <si>
    <t>头枕支撑板条</t>
    <phoneticPr fontId="70" type="noConversion"/>
  </si>
  <si>
    <t>增加</t>
    <phoneticPr fontId="70" type="noConversion"/>
  </si>
  <si>
    <t>替代</t>
    <phoneticPr fontId="70" type="noConversion"/>
  </si>
  <si>
    <t>2022.5.29</t>
    <phoneticPr fontId="70" type="noConversion"/>
  </si>
  <si>
    <t>驾驶员下安全带导向钢丝</t>
    <phoneticPr fontId="70" type="noConversion"/>
  </si>
  <si>
    <t>增加</t>
    <phoneticPr fontId="70" type="noConversion"/>
  </si>
  <si>
    <t>A</t>
    <phoneticPr fontId="70" type="noConversion"/>
  </si>
  <si>
    <t>ea</t>
    <phoneticPr fontId="70" type="noConversion"/>
  </si>
  <si>
    <t>SHT0014489</t>
    <phoneticPr fontId="70" type="noConversion"/>
  </si>
  <si>
    <t>钢丝</t>
    <phoneticPr fontId="70" type="noConversion"/>
  </si>
  <si>
    <t>Q235-φ5</t>
    <phoneticPr fontId="70" type="noConversion"/>
  </si>
  <si>
    <t>Q235-φ5</t>
    <phoneticPr fontId="70" type="noConversion"/>
  </si>
  <si>
    <t>H4A-6802106</t>
    <phoneticPr fontId="70" type="noConversion"/>
  </si>
  <si>
    <t>H4A-6802106</t>
    <phoneticPr fontId="70" type="noConversion"/>
  </si>
  <si>
    <t>/</t>
    <phoneticPr fontId="70" type="noConversion"/>
  </si>
  <si>
    <t>头枕横衬板</t>
    <phoneticPr fontId="70" type="noConversion"/>
  </si>
  <si>
    <t>H4A-6802107</t>
    <phoneticPr fontId="70" type="noConversion"/>
  </si>
  <si>
    <t>H4A-6802107</t>
    <phoneticPr fontId="70" type="noConversion"/>
  </si>
  <si>
    <t>头枕竖衬板</t>
    <phoneticPr fontId="70" type="noConversion"/>
  </si>
  <si>
    <t>头枕竖衬板</t>
    <phoneticPr fontId="70" type="noConversion"/>
  </si>
  <si>
    <t>SHT0014489</t>
    <phoneticPr fontId="70" type="noConversion"/>
  </si>
  <si>
    <t>/</t>
    <phoneticPr fontId="70" type="noConversion"/>
  </si>
  <si>
    <t>SHT0014489</t>
    <phoneticPr fontId="70" type="noConversion"/>
  </si>
  <si>
    <t>头枕支撑板条</t>
    <phoneticPr fontId="70" type="noConversion"/>
  </si>
  <si>
    <t>头枕支撑板条</t>
    <phoneticPr fontId="70" type="noConversion"/>
  </si>
  <si>
    <t>增加</t>
    <phoneticPr fontId="70" type="noConversion"/>
  </si>
  <si>
    <t>替代</t>
    <phoneticPr fontId="70" type="noConversion"/>
  </si>
  <si>
    <t>H5-6802137</t>
    <phoneticPr fontId="70" type="noConversion"/>
  </si>
  <si>
    <t>/</t>
    <phoneticPr fontId="70" type="noConversion"/>
  </si>
  <si>
    <t>上部衬条2</t>
    <phoneticPr fontId="70" type="noConversion"/>
  </si>
  <si>
    <t>上部衬条2</t>
    <phoneticPr fontId="70" type="noConversion"/>
  </si>
  <si>
    <t>D04-6802106</t>
    <phoneticPr fontId="70" type="noConversion"/>
  </si>
  <si>
    <t>D04-6802106</t>
    <phoneticPr fontId="70" type="noConversion"/>
  </si>
  <si>
    <t>腰托固定横衬条</t>
    <phoneticPr fontId="70" type="noConversion"/>
  </si>
  <si>
    <t>腰托固定横衬条</t>
    <phoneticPr fontId="70" type="noConversion"/>
  </si>
  <si>
    <t>D04-6802105</t>
    <phoneticPr fontId="70" type="noConversion"/>
  </si>
  <si>
    <t>腰托固定框线</t>
    <phoneticPr fontId="70" type="noConversion"/>
  </si>
  <si>
    <t>SHT0013860</t>
    <phoneticPr fontId="70" type="noConversion"/>
  </si>
  <si>
    <t>SHT0013860</t>
    <phoneticPr fontId="70" type="noConversion"/>
  </si>
  <si>
    <t>SHT0014490</t>
    <phoneticPr fontId="70" type="noConversion"/>
  </si>
  <si>
    <t>副驾驶员下安全带导向钢丝</t>
    <phoneticPr fontId="70" type="noConversion"/>
  </si>
  <si>
    <t>副驾驶员下安全带导向钢丝</t>
    <phoneticPr fontId="70" type="noConversion"/>
  </si>
  <si>
    <t>直径更改</t>
    <phoneticPr fontId="70" type="noConversion"/>
  </si>
  <si>
    <t>⌀5</t>
    <phoneticPr fontId="70" type="noConversion"/>
  </si>
  <si>
    <t>SHT0015917</t>
    <phoneticPr fontId="70" type="noConversion"/>
  </si>
  <si>
    <t>H468100000360</t>
    <phoneticPr fontId="70" type="noConversion"/>
  </si>
  <si>
    <t>H468100000360</t>
    <phoneticPr fontId="70" type="noConversion"/>
  </si>
  <si>
    <t>带扶手,变阻尼</t>
    <phoneticPr fontId="70" type="noConversion"/>
  </si>
  <si>
    <t>H468100000360（SHT0015917)</t>
    <phoneticPr fontId="70" type="noConversion"/>
  </si>
  <si>
    <t>带扶手、变阻尼</t>
    <phoneticPr fontId="70" type="noConversion"/>
  </si>
  <si>
    <t>版本：A
识别号：GR/ZY/BOM-2023-08-18</t>
    <phoneticPr fontId="70" type="noConversion"/>
  </si>
  <si>
    <t>2023.8.18</t>
    <phoneticPr fontId="70" type="noConversion"/>
  </si>
  <si>
    <t>SHT0016853</t>
    <phoneticPr fontId="70" type="noConversion"/>
  </si>
  <si>
    <t>带刺垫片</t>
    <phoneticPr fontId="70" type="noConversion"/>
  </si>
  <si>
    <t>M8螺母</t>
    <phoneticPr fontId="70" type="noConversion"/>
  </si>
  <si>
    <t>BFA0010149</t>
    <phoneticPr fontId="70" type="noConversion"/>
  </si>
  <si>
    <t>搭铁线总成4</t>
    <phoneticPr fontId="70" type="noConversion"/>
  </si>
  <si>
    <t>Q32008</t>
    <phoneticPr fontId="70" type="noConversion"/>
  </si>
  <si>
    <t>锁扣安装处</t>
    <phoneticPr fontId="70" type="noConversion"/>
  </si>
  <si>
    <t>锁扣增加搭铁线</t>
    <phoneticPr fontId="70" type="noConversion"/>
  </si>
  <si>
    <t>将搭铁线固定在底支架上</t>
    <phoneticPr fontId="70" type="noConversion"/>
  </si>
  <si>
    <t>A</t>
    <phoneticPr fontId="70" type="noConversion"/>
  </si>
  <si>
    <t>A</t>
    <phoneticPr fontId="70" type="noConversion"/>
  </si>
  <si>
    <t>A</t>
    <phoneticPr fontId="70" type="noConversion"/>
  </si>
  <si>
    <t>EA</t>
    <phoneticPr fontId="70" type="noConversion"/>
  </si>
  <si>
    <t>Y</t>
    <phoneticPr fontId="70" type="noConversion"/>
  </si>
  <si>
    <t>Y</t>
    <phoneticPr fontId="70" type="noConversion"/>
  </si>
  <si>
    <t>N</t>
    <phoneticPr fontId="70" type="noConversion"/>
  </si>
  <si>
    <t>N</t>
    <phoneticPr fontId="70" type="noConversion"/>
  </si>
  <si>
    <t>SHT0017326</t>
    <phoneticPr fontId="70" type="noConversion"/>
  </si>
  <si>
    <t>调角器左罩壳</t>
    <phoneticPr fontId="70" type="noConversion"/>
  </si>
  <si>
    <t>装配分总成</t>
    <phoneticPr fontId="70" type="noConversion"/>
  </si>
  <si>
    <t>A</t>
    <phoneticPr fontId="70" type="noConversion"/>
  </si>
  <si>
    <t>EA</t>
    <phoneticPr fontId="70" type="noConversion"/>
  </si>
  <si>
    <t>A</t>
    <phoneticPr fontId="70" type="noConversion"/>
  </si>
  <si>
    <t>SHT0018388</t>
    <phoneticPr fontId="70" type="noConversion"/>
  </si>
  <si>
    <t>Y</t>
    <phoneticPr fontId="70" type="noConversion"/>
  </si>
  <si>
    <t>N</t>
    <phoneticPr fontId="70" type="noConversion"/>
  </si>
  <si>
    <t>装配分总成</t>
    <phoneticPr fontId="70" type="noConversion"/>
  </si>
  <si>
    <t>ASSY</t>
    <phoneticPr fontId="70" type="noConversion"/>
  </si>
  <si>
    <t>2025.6.20</t>
    <phoneticPr fontId="70" type="noConversion"/>
  </si>
  <si>
    <t>/</t>
    <phoneticPr fontId="70" type="noConversion"/>
  </si>
  <si>
    <t>SHT0018388</t>
    <phoneticPr fontId="70" type="noConversion"/>
  </si>
  <si>
    <t>调角器左罩壳装配总成</t>
    <phoneticPr fontId="70" type="noConversion"/>
  </si>
  <si>
    <t>增加</t>
    <phoneticPr fontId="70" type="noConversion"/>
  </si>
  <si>
    <t>河北工厂更换组装顺序</t>
    <phoneticPr fontId="70" type="noConversion"/>
  </si>
  <si>
    <t>李宁</t>
  </si>
  <si>
    <t>原零件号</t>
    <phoneticPr fontId="70" type="noConversion"/>
  </si>
  <si>
    <t>现零件号</t>
    <phoneticPr fontId="70" type="noConversion"/>
  </si>
  <si>
    <t>GHRC000001</t>
  </si>
  <si>
    <t>主驾驶星盘塑料件</t>
  </si>
  <si>
    <t>调角器左下连接板组件</t>
  </si>
  <si>
    <t>调角器左上连接板组件</t>
  </si>
  <si>
    <t>调角器右下连接板组件</t>
  </si>
  <si>
    <t>调角器右上连接板组件</t>
  </si>
  <si>
    <t>扶手旋转轴</t>
  </si>
  <si>
    <t>编号：GR-25-09-12</t>
    <phoneticPr fontId="70" type="noConversion"/>
  </si>
  <si>
    <t>GTL</t>
    <phoneticPr fontId="70" type="noConversion"/>
  </si>
  <si>
    <t xml:space="preserve">                          GTL驾驶员座椅总成EBOM清单                          </t>
    <phoneticPr fontId="70" type="noConversion"/>
  </si>
  <si>
    <t>版本：A
识别号：BM-H4 -2.1-A01-2025.9.12</t>
    <phoneticPr fontId="70" type="noConversion"/>
  </si>
  <si>
    <t>驾驶员座椅总成</t>
    <phoneticPr fontId="70" type="noConversion"/>
  </si>
  <si>
    <t>带升降功能，两气袋腰托，定阻尼，左扶手，三点式安全带</t>
    <phoneticPr fontId="70" type="noConversion"/>
  </si>
  <si>
    <t>GTL</t>
    <phoneticPr fontId="70" type="noConversion"/>
  </si>
  <si>
    <t>2.1D平台</t>
    <phoneticPr fontId="70" type="noConversion"/>
  </si>
  <si>
    <r>
      <rPr>
        <b/>
        <sz val="14"/>
        <color theme="1"/>
        <rFont val="宋体"/>
        <family val="3"/>
        <charset val="134"/>
      </rPr>
      <t>设计</t>
    </r>
    <r>
      <rPr>
        <b/>
        <sz val="14"/>
        <color theme="1"/>
        <rFont val="Arial"/>
        <family val="2"/>
      </rPr>
      <t>:</t>
    </r>
  </si>
  <si>
    <t>标准化：</t>
  </si>
  <si>
    <t>内部号</t>
  </si>
  <si>
    <t>驾驶员座椅总成</t>
    <phoneticPr fontId="70" type="noConversion"/>
  </si>
  <si>
    <t>公路车</t>
    <phoneticPr fontId="70" type="noConversion"/>
  </si>
  <si>
    <r>
      <rPr>
        <sz val="14"/>
        <color theme="1"/>
        <rFont val="宋体"/>
        <family val="3"/>
        <charset val="134"/>
      </rPr>
      <t>零件描述</t>
    </r>
  </si>
  <si>
    <r>
      <rPr>
        <sz val="14"/>
        <color theme="1"/>
        <rFont val="宋体"/>
        <family val="3"/>
        <charset val="134"/>
      </rPr>
      <t>图纸号</t>
    </r>
  </si>
  <si>
    <r>
      <rPr>
        <sz val="14"/>
        <color theme="1"/>
        <rFont val="宋体"/>
        <family val="3"/>
        <charset val="134"/>
      </rPr>
      <t>图纸版本</t>
    </r>
  </si>
  <si>
    <r>
      <rPr>
        <sz val="14"/>
        <color theme="1"/>
        <rFont val="宋体"/>
        <family val="3"/>
        <charset val="134"/>
      </rPr>
      <t>沿用件</t>
    </r>
    <r>
      <rPr>
        <sz val="14"/>
        <color theme="1"/>
        <rFont val="Arial"/>
        <family val="2"/>
      </rPr>
      <t xml:space="preserve">            Y/N</t>
    </r>
  </si>
  <si>
    <r>
      <rPr>
        <sz val="14"/>
        <color theme="1"/>
        <rFont val="宋体"/>
        <family val="3"/>
        <charset val="134"/>
      </rPr>
      <t>零件类别</t>
    </r>
  </si>
  <si>
    <r>
      <rPr>
        <sz val="14"/>
        <color theme="1"/>
        <rFont val="宋体"/>
        <family val="3"/>
        <charset val="134"/>
        <scheme val="minor"/>
      </rPr>
      <t>涂装面积
（m</t>
    </r>
    <r>
      <rPr>
        <vertAlign val="superscript"/>
        <sz val="14"/>
        <color theme="1"/>
        <rFont val="宋体"/>
        <family val="3"/>
        <charset val="134"/>
        <scheme val="minor"/>
      </rPr>
      <t>2</t>
    </r>
    <r>
      <rPr>
        <sz val="14"/>
        <color theme="1"/>
        <rFont val="宋体"/>
        <family val="3"/>
        <charset val="134"/>
        <scheme val="minor"/>
      </rPr>
      <t>）</t>
    </r>
  </si>
  <si>
    <r>
      <rPr>
        <sz val="14"/>
        <color theme="1"/>
        <rFont val="宋体"/>
        <family val="3"/>
        <charset val="134"/>
      </rPr>
      <t>备注</t>
    </r>
  </si>
  <si>
    <t>装配总成件</t>
    <phoneticPr fontId="70" type="noConversion"/>
  </si>
  <si>
    <t>600*673*1209</t>
  </si>
  <si>
    <t>新开</t>
    <phoneticPr fontId="70" type="noConversion"/>
  </si>
  <si>
    <t>驾驶员靠背总成</t>
  </si>
  <si>
    <t>过程虚拟件</t>
  </si>
  <si>
    <t>551*235*858</t>
  </si>
  <si>
    <t>H4</t>
    <phoneticPr fontId="70" type="noConversion"/>
  </si>
  <si>
    <t>19*99*76</t>
  </si>
  <si>
    <t>H4</t>
    <phoneticPr fontId="70" type="noConversion"/>
  </si>
  <si>
    <t>88*9*50</t>
  </si>
  <si>
    <t>H4681010095A0</t>
    <phoneticPr fontId="70" type="noConversion"/>
  </si>
  <si>
    <t>固定安全带外部罩壳固定钣金</t>
  </si>
  <si>
    <t>Φ3.2*7</t>
  </si>
  <si>
    <t xml:space="preserve">H4681010800A0 </t>
    <phoneticPr fontId="70" type="noConversion"/>
  </si>
  <si>
    <t>安全带总成</t>
    <phoneticPr fontId="70" type="noConversion"/>
  </si>
  <si>
    <t>包含卷收器、锁扣及螺栓</t>
    <phoneticPr fontId="70" type="noConversion"/>
  </si>
  <si>
    <t>GB 14166</t>
    <phoneticPr fontId="70" type="noConversion"/>
  </si>
  <si>
    <t>松源</t>
    <phoneticPr fontId="70" type="noConversion"/>
  </si>
  <si>
    <t>SHT0002768</t>
    <phoneticPr fontId="70" type="noConversion"/>
  </si>
  <si>
    <t>驾驶员安全带卷轴器总成</t>
    <phoneticPr fontId="70" type="noConversion"/>
  </si>
  <si>
    <t>分总成</t>
    <phoneticPr fontId="70" type="noConversion"/>
  </si>
  <si>
    <t>Y</t>
    <phoneticPr fontId="70" type="noConversion"/>
  </si>
  <si>
    <t>N</t>
    <phoneticPr fontId="70" type="noConversion"/>
  </si>
  <si>
    <t>安全件</t>
    <phoneticPr fontId="70" type="noConversion"/>
  </si>
  <si>
    <t>ASSY</t>
    <phoneticPr fontId="70" type="noConversion"/>
  </si>
  <si>
    <t>GB 14166</t>
    <phoneticPr fontId="70" type="noConversion"/>
  </si>
  <si>
    <t>——</t>
    <phoneticPr fontId="70" type="noConversion"/>
  </si>
  <si>
    <t>松源</t>
    <phoneticPr fontId="70" type="noConversion"/>
  </si>
  <si>
    <t>新开</t>
    <phoneticPr fontId="70" type="noConversion"/>
  </si>
  <si>
    <t>SHT0002280</t>
    <phoneticPr fontId="70" type="noConversion"/>
  </si>
  <si>
    <t>驾驶员安全带锁扣</t>
    <phoneticPr fontId="70" type="noConversion"/>
  </si>
  <si>
    <t>分总成</t>
    <phoneticPr fontId="70" type="noConversion"/>
  </si>
  <si>
    <t>A</t>
    <phoneticPr fontId="70" type="noConversion"/>
  </si>
  <si>
    <t>Y</t>
    <phoneticPr fontId="70" type="noConversion"/>
  </si>
  <si>
    <t>安全件</t>
    <phoneticPr fontId="70" type="noConversion"/>
  </si>
  <si>
    <t>ASSY</t>
    <phoneticPr fontId="70" type="noConversion"/>
  </si>
  <si>
    <t>松源</t>
    <phoneticPr fontId="70" type="noConversion"/>
  </si>
  <si>
    <t>B</t>
    <phoneticPr fontId="70" type="noConversion"/>
  </si>
  <si>
    <t>563*180*844</t>
  </si>
  <si>
    <t>B</t>
    <phoneticPr fontId="70" type="noConversion"/>
  </si>
  <si>
    <t>靠背泡沫总成</t>
    <phoneticPr fontId="70" type="noConversion"/>
  </si>
  <si>
    <t>——</t>
    <phoneticPr fontId="70" type="noConversion"/>
  </si>
  <si>
    <t>553*253*869</t>
    <phoneticPr fontId="70" type="noConversion"/>
  </si>
  <si>
    <t>新开</t>
    <phoneticPr fontId="70" type="noConversion"/>
  </si>
  <si>
    <t>虚拟件</t>
  </si>
  <si>
    <t>60#</t>
  </si>
  <si>
    <t>7.9*328*103</t>
  </si>
  <si>
    <t>15*311*98</t>
  </si>
  <si>
    <t>H4681010024A0</t>
    <phoneticPr fontId="70" type="noConversion"/>
  </si>
  <si>
    <t>安全带固定钣金</t>
  </si>
  <si>
    <t>54.5*99.6*100</t>
  </si>
  <si>
    <t>固定面套</t>
  </si>
  <si>
    <t>驾驶员靠背面套总成</t>
  </si>
  <si>
    <t>560*233*858</t>
  </si>
  <si>
    <t>驾驶员靠背骨架装配总成</t>
    <phoneticPr fontId="70" type="noConversion"/>
  </si>
  <si>
    <t>装配总成件</t>
    <phoneticPr fontId="70" type="noConversion"/>
  </si>
  <si>
    <t>扶手支架总成</t>
    <phoneticPr fontId="70" type="noConversion"/>
  </si>
  <si>
    <t>Y</t>
    <phoneticPr fontId="70" type="noConversion"/>
  </si>
  <si>
    <t>98*90*77.5</t>
  </si>
  <si>
    <t>借用汕德卡</t>
    <phoneticPr fontId="70" type="noConversion"/>
  </si>
  <si>
    <t>35#</t>
    <phoneticPr fontId="70" type="noConversion"/>
  </si>
  <si>
    <t>φ30*58</t>
    <phoneticPr fontId="70" type="noConversion"/>
  </si>
  <si>
    <t>扶手支架</t>
    <phoneticPr fontId="70" type="noConversion"/>
  </si>
  <si>
    <t>N</t>
    <phoneticPr fontId="70" type="noConversion"/>
  </si>
  <si>
    <t>SPFH590   t=3.0</t>
  </si>
  <si>
    <t>97*20*85</t>
  </si>
  <si>
    <t>BFA0010027</t>
    <phoneticPr fontId="70" type="noConversion"/>
  </si>
  <si>
    <t>驾驶员靠背焊接总成</t>
    <phoneticPr fontId="70" type="noConversion"/>
  </si>
  <si>
    <t>右扶手</t>
  </si>
  <si>
    <t>508*151*811</t>
  </si>
  <si>
    <t>H5-6802108</t>
    <phoneticPr fontId="70" type="noConversion"/>
  </si>
  <si>
    <t>头枕主体管</t>
    <phoneticPr fontId="70" type="noConversion"/>
  </si>
  <si>
    <t>A</t>
    <phoneticPr fontId="70" type="noConversion"/>
  </si>
  <si>
    <t>307*21*145</t>
  </si>
  <si>
    <t>SHT0014489</t>
    <phoneticPr fontId="70" type="noConversion"/>
  </si>
  <si>
    <t>头枕支撑钢丝</t>
    <phoneticPr fontId="70" type="noConversion"/>
  </si>
  <si>
    <t>直径Φ5</t>
    <phoneticPr fontId="70" type="noConversion"/>
  </si>
  <si>
    <t>EA</t>
    <phoneticPr fontId="70" type="noConversion"/>
  </si>
  <si>
    <t>钢丝</t>
    <phoneticPr fontId="70" type="noConversion"/>
  </si>
  <si>
    <t>Q235-φ5</t>
    <phoneticPr fontId="70" type="noConversion"/>
  </si>
  <si>
    <t>Φ5</t>
    <phoneticPr fontId="70" type="noConversion"/>
  </si>
  <si>
    <t>H5-6802114</t>
    <phoneticPr fontId="70" type="noConversion"/>
  </si>
  <si>
    <t>358*25*33</t>
  </si>
  <si>
    <t>SHT0010671</t>
    <phoneticPr fontId="70" type="noConversion"/>
  </si>
  <si>
    <t>152*20*59</t>
  </si>
  <si>
    <t>SHT0010632</t>
    <phoneticPr fontId="70" type="noConversion"/>
  </si>
  <si>
    <t>扶手支架螺母</t>
  </si>
  <si>
    <t>D04-6802105</t>
    <phoneticPr fontId="70" type="noConversion"/>
  </si>
  <si>
    <t>腰脱固定框线</t>
    <phoneticPr fontId="70" type="noConversion"/>
  </si>
  <si>
    <t>φ6*264</t>
  </si>
  <si>
    <t>汕德卡</t>
  </si>
  <si>
    <t>H5-6802125</t>
    <phoneticPr fontId="70" type="noConversion"/>
  </si>
  <si>
    <t>侧翼支撑下安装钢丝</t>
  </si>
  <si>
    <t>172*45*29</t>
  </si>
  <si>
    <t>SHT0012971</t>
    <phoneticPr fontId="70" type="noConversion"/>
  </si>
  <si>
    <t>安全带上悬置固定板</t>
    <phoneticPr fontId="70" type="noConversion"/>
  </si>
  <si>
    <t>195*32*150</t>
  </si>
  <si>
    <t>H4B-6805326</t>
    <phoneticPr fontId="70" type="noConversion"/>
  </si>
  <si>
    <t>7_16螺母</t>
    <phoneticPr fontId="70" type="noConversion"/>
  </si>
  <si>
    <t>7_16螺母</t>
  </si>
  <si>
    <t>9*17*17</t>
    <phoneticPr fontId="70" type="noConversion"/>
  </si>
  <si>
    <t>SHT0012969</t>
    <phoneticPr fontId="70" type="noConversion"/>
  </si>
  <si>
    <t>195*32*150</t>
    <phoneticPr fontId="70" type="noConversion"/>
  </si>
  <si>
    <t>H5-6802109</t>
    <phoneticPr fontId="70" type="noConversion"/>
  </si>
  <si>
    <t>靠背左侧主钣总成</t>
  </si>
  <si>
    <t>358*30*147</t>
  </si>
  <si>
    <t>H5-6802110</t>
    <phoneticPr fontId="70" type="noConversion"/>
  </si>
  <si>
    <t>19*17*8</t>
  </si>
  <si>
    <t>H5-6802111</t>
    <phoneticPr fontId="70" type="noConversion"/>
  </si>
  <si>
    <t>靠背右侧主钣总成</t>
  </si>
  <si>
    <t>H5-6802112</t>
    <phoneticPr fontId="70" type="noConversion"/>
  </si>
  <si>
    <t>SHT0012970</t>
    <phoneticPr fontId="70" type="noConversion"/>
  </si>
  <si>
    <t>靠背钢管骨架</t>
    <phoneticPr fontId="70" type="noConversion"/>
  </si>
  <si>
    <t>Q195  
Φ25×2.0</t>
    <phoneticPr fontId="70" type="noConversion"/>
  </si>
  <si>
    <t>505*107*576</t>
    <phoneticPr fontId="70" type="noConversion"/>
  </si>
  <si>
    <t>SHT0013855</t>
    <phoneticPr fontId="70" type="noConversion"/>
  </si>
  <si>
    <t>驾驶员上安全带导向钢丝</t>
    <phoneticPr fontId="70" type="noConversion"/>
  </si>
  <si>
    <t>线材</t>
    <phoneticPr fontId="70" type="noConversion"/>
  </si>
  <si>
    <t>452*24*76</t>
    <phoneticPr fontId="70" type="noConversion"/>
  </si>
  <si>
    <t>SHT0013856</t>
    <phoneticPr fontId="70" type="noConversion"/>
  </si>
  <si>
    <t>驾驶员中间安全带导向钢丝</t>
  </si>
  <si>
    <t>∅6-Q235</t>
  </si>
  <si>
    <t>286*71*89</t>
  </si>
  <si>
    <t>SHT0014490</t>
    <phoneticPr fontId="70" type="noConversion"/>
  </si>
  <si>
    <t>驾驶员下安全带导向钢丝</t>
    <phoneticPr fontId="70" type="noConversion"/>
  </si>
  <si>
    <t>钢丝</t>
    <phoneticPr fontId="70" type="noConversion"/>
  </si>
  <si>
    <t>Q235</t>
    <phoneticPr fontId="70" type="noConversion"/>
  </si>
  <si>
    <t>258*68*99</t>
    <phoneticPr fontId="70" type="noConversion"/>
  </si>
  <si>
    <t>H5-6802115</t>
    <phoneticPr fontId="70" type="noConversion"/>
  </si>
  <si>
    <t>靠背钢管下横骨架</t>
  </si>
  <si>
    <t>φ25*2</t>
  </si>
  <si>
    <t>D04-6802106</t>
    <phoneticPr fontId="70" type="noConversion"/>
  </si>
  <si>
    <t>腰托固定横衬条</t>
  </si>
  <si>
    <t>D</t>
    <phoneticPr fontId="70" type="noConversion"/>
  </si>
  <si>
    <t>D</t>
    <phoneticPr fontId="70" type="noConversion"/>
  </si>
  <si>
    <t>265*15*5</t>
  </si>
  <si>
    <t>塑料件</t>
    <phoneticPr fontId="70" type="noConversion"/>
  </si>
  <si>
    <t>150*235*217</t>
  </si>
  <si>
    <t>GB/T9074.18-1988</t>
  </si>
  <si>
    <t>SHT0011613</t>
    <phoneticPr fontId="70" type="noConversion"/>
  </si>
  <si>
    <t>378*64*89</t>
  </si>
  <si>
    <t>BFA0010014</t>
    <phoneticPr fontId="70" type="noConversion"/>
  </si>
  <si>
    <t>冷镦件</t>
  </si>
  <si>
    <t>SHT0011330</t>
    <phoneticPr fontId="70" type="noConversion"/>
  </si>
  <si>
    <t>88*32*44</t>
  </si>
  <si>
    <t>SHT0013980</t>
    <phoneticPr fontId="70" type="noConversion"/>
  </si>
  <si>
    <t>调角器总成</t>
    <phoneticPr fontId="70" type="noConversion"/>
  </si>
  <si>
    <t>SHT0014025</t>
    <phoneticPr fontId="70" type="noConversion"/>
  </si>
  <si>
    <t>H4G-6805106</t>
    <phoneticPr fontId="70" type="noConversion"/>
  </si>
  <si>
    <t>φ82*20</t>
  </si>
  <si>
    <t>图号暂时没有，只有QAD号，现在已经和工艺商量好，暂时不取图号</t>
  </si>
  <si>
    <t>H4B-6805101</t>
    <phoneticPr fontId="70" type="noConversion"/>
  </si>
  <si>
    <t>141*133*26</t>
  </si>
  <si>
    <t>H4B-6805115</t>
    <phoneticPr fontId="70" type="noConversion"/>
  </si>
  <si>
    <t>33*38*15</t>
  </si>
  <si>
    <t>H4B-6805110</t>
    <phoneticPr fontId="70" type="noConversion"/>
  </si>
  <si>
    <t>24*12*17</t>
  </si>
  <si>
    <t>H4B-6805103</t>
    <phoneticPr fontId="70" type="noConversion"/>
  </si>
  <si>
    <t>132*96*8</t>
  </si>
  <si>
    <t>B40 6805 215</t>
    <phoneticPr fontId="70" type="noConversion"/>
  </si>
  <si>
    <t>50*18*30</t>
  </si>
  <si>
    <t>H4A-6805104</t>
    <phoneticPr fontId="70" type="noConversion"/>
  </si>
  <si>
    <t>49*18*23</t>
  </si>
  <si>
    <t>SHT0011978</t>
    <phoneticPr fontId="70" type="noConversion"/>
  </si>
  <si>
    <t>57*20*63</t>
  </si>
  <si>
    <t>H4B-6805111</t>
    <phoneticPr fontId="70" type="noConversion"/>
  </si>
  <si>
    <t>H4B-6805108</t>
    <phoneticPr fontId="70" type="noConversion"/>
  </si>
  <si>
    <t>SQX3000-6805114</t>
    <phoneticPr fontId="70" type="noConversion"/>
  </si>
  <si>
    <t>H4B-6805102</t>
    <phoneticPr fontId="70" type="noConversion"/>
  </si>
  <si>
    <t>H4</t>
    <phoneticPr fontId="70" type="noConversion"/>
  </si>
  <si>
    <t>SQX3000-6805112</t>
    <phoneticPr fontId="70" type="noConversion"/>
  </si>
  <si>
    <t>1</t>
  </si>
  <si>
    <t>Q150B1025Q</t>
    <phoneticPr fontId="70" type="noConversion"/>
  </si>
  <si>
    <t>调角器固定</t>
  </si>
  <si>
    <t>Q150B1025Q</t>
  </si>
  <si>
    <t>18*31*17</t>
  </si>
  <si>
    <t>8</t>
  </si>
  <si>
    <t>Q40110</t>
    <phoneticPr fontId="70" type="noConversion"/>
  </si>
  <si>
    <t>20*2*20</t>
  </si>
  <si>
    <t>Q40310</t>
    <phoneticPr fontId="70" type="noConversion"/>
  </si>
  <si>
    <t>20*3*20</t>
  </si>
  <si>
    <t>501*529*141</t>
  </si>
  <si>
    <t>496*525*148</t>
  </si>
  <si>
    <t>SHT0011070</t>
    <phoneticPr fontId="70" type="noConversion"/>
  </si>
  <si>
    <t>258.7*9*2.5</t>
  </si>
  <si>
    <t>370.4*3.7*25</t>
  </si>
  <si>
    <t>418.8*95.23.6</t>
  </si>
  <si>
    <t>坐盆总成</t>
    <phoneticPr fontId="70" type="noConversion"/>
  </si>
  <si>
    <t>SQX3000-6801100</t>
  </si>
  <si>
    <t>420*478*75</t>
  </si>
  <si>
    <t>80*65*1</t>
  </si>
  <si>
    <t>15*15*11</t>
  </si>
  <si>
    <t>229*55*52</t>
  </si>
  <si>
    <t>420*466*44</t>
  </si>
  <si>
    <t>SHT0013976</t>
  </si>
  <si>
    <t>480*419*148</t>
  </si>
  <si>
    <t>圆头割尾自攻钉</t>
    <phoneticPr fontId="70" type="noConversion"/>
  </si>
  <si>
    <t>BFA0000285</t>
    <phoneticPr fontId="70" type="noConversion"/>
  </si>
  <si>
    <t>SHT0011971</t>
  </si>
  <si>
    <t>PP-T30</t>
  </si>
  <si>
    <t>558*129*231</t>
  </si>
  <si>
    <t>556.4*97*247</t>
  </si>
  <si>
    <t>56*328*77</t>
  </si>
  <si>
    <t>SHT0011963</t>
  </si>
  <si>
    <t>后部罩壳</t>
  </si>
  <si>
    <t>77*361*110</t>
  </si>
  <si>
    <t>PA6-GF30</t>
    <phoneticPr fontId="70" type="noConversion"/>
  </si>
  <si>
    <t>122*38*127</t>
  </si>
  <si>
    <t>升降调节机构总成</t>
  </si>
  <si>
    <t>SHT0013272</t>
  </si>
  <si>
    <t>EA</t>
    <phoneticPr fontId="70" type="noConversion"/>
  </si>
  <si>
    <t>BFA0010076</t>
    <phoneticPr fontId="70" type="noConversion"/>
  </si>
  <si>
    <t>4.8*13</t>
    <phoneticPr fontId="70" type="noConversion"/>
  </si>
  <si>
    <t>固定线束</t>
  </si>
  <si>
    <t>BCL0010010</t>
    <phoneticPr fontId="70" type="noConversion"/>
  </si>
  <si>
    <t>四管夹</t>
  </si>
  <si>
    <t>——</t>
    <phoneticPr fontId="70" type="noConversion"/>
  </si>
  <si>
    <t>SHT0013907</t>
    <phoneticPr fontId="70" type="noConversion"/>
  </si>
  <si>
    <t>波纹管</t>
    <phoneticPr fontId="70" type="noConversion"/>
  </si>
  <si>
    <t>包裹上下横骨架</t>
  </si>
  <si>
    <t>内径20*80</t>
    <phoneticPr fontId="70" type="noConversion"/>
  </si>
  <si>
    <t>BPC0010012</t>
    <phoneticPr fontId="70" type="noConversion"/>
  </si>
  <si>
    <t>管箍</t>
  </si>
  <si>
    <t>连接气管</t>
  </si>
  <si>
    <t>φ4</t>
  </si>
  <si>
    <t>Q2204213</t>
  </si>
  <si>
    <t>PE</t>
  </si>
  <si>
    <t>SLT0000341</t>
    <phoneticPr fontId="70" type="noConversion"/>
  </si>
  <si>
    <t>SHT0014013</t>
    <phoneticPr fontId="70" type="noConversion"/>
  </si>
  <si>
    <t>装车接头</t>
  </si>
  <si>
    <t>客户零件号H435600004676</t>
  </si>
  <si>
    <t>开口挡圈（Φ6）</t>
    <phoneticPr fontId="70" type="noConversion"/>
  </si>
  <si>
    <t>固定气管</t>
    <phoneticPr fontId="70" type="noConversion"/>
  </si>
  <si>
    <t>C</t>
    <phoneticPr fontId="70" type="noConversion"/>
  </si>
  <si>
    <t>BFA0000287</t>
    <phoneticPr fontId="70" type="noConversion"/>
  </si>
  <si>
    <t>V3安全带螺栓</t>
    <phoneticPr fontId="70" type="noConversion"/>
  </si>
  <si>
    <t>松原</t>
    <phoneticPr fontId="70" type="noConversion"/>
  </si>
  <si>
    <t>H4681010099A0</t>
    <phoneticPr fontId="70" type="noConversion"/>
  </si>
  <si>
    <t>驾驶员座椅后端固定支座</t>
  </si>
  <si>
    <t>装车随车件</t>
    <phoneticPr fontId="70" type="noConversion"/>
  </si>
  <si>
    <t>铸钢</t>
    <phoneticPr fontId="70" type="noConversion"/>
  </si>
  <si>
    <t>SHT0016958</t>
    <phoneticPr fontId="70" type="noConversion"/>
  </si>
  <si>
    <t>驾驶员座椅后端固定支座（毛坯件）</t>
    <phoneticPr fontId="70" type="noConversion"/>
  </si>
  <si>
    <t>H468100000410</t>
    <phoneticPr fontId="70" type="noConversion"/>
  </si>
  <si>
    <t>SHT0018798(H468100000410)</t>
    <phoneticPr fontId="70" type="noConversion"/>
  </si>
  <si>
    <t>SHT0018798</t>
    <phoneticPr fontId="70" type="noConversion"/>
  </si>
  <si>
    <t>GTL</t>
    <phoneticPr fontId="70" type="noConversion"/>
  </si>
  <si>
    <t>版本：A</t>
    <phoneticPr fontId="70" type="noConversion"/>
  </si>
  <si>
    <t>H4-2.1驾驶员座椅总成EBOM</t>
    <phoneticPr fontId="70" type="noConversion"/>
  </si>
  <si>
    <t>SHT0018798</t>
    <phoneticPr fontId="70" type="noConversion"/>
  </si>
  <si>
    <t>SHT0018799</t>
  </si>
  <si>
    <t>H5-6802126</t>
    <phoneticPr fontId="70" type="noConversion"/>
  </si>
  <si>
    <t>H5-6802126</t>
    <phoneticPr fontId="70" type="noConversion"/>
  </si>
  <si>
    <t>H5-6802127</t>
    <phoneticPr fontId="70" type="noConversion"/>
  </si>
  <si>
    <t>H5-6802127</t>
    <phoneticPr fontId="70" type="noConversion"/>
  </si>
  <si>
    <t>SHT0013517</t>
    <phoneticPr fontId="70" type="noConversion"/>
  </si>
  <si>
    <t>SHT0013517</t>
    <phoneticPr fontId="70" type="noConversion"/>
  </si>
  <si>
    <t>司机座靠背泡沫总成</t>
    <phoneticPr fontId="70" type="noConversion"/>
  </si>
  <si>
    <t>司机座靠背泡沫总成</t>
    <phoneticPr fontId="70" type="noConversion"/>
  </si>
  <si>
    <t>SHT0013518</t>
    <phoneticPr fontId="70" type="noConversion"/>
  </si>
  <si>
    <t>SHT0013518</t>
    <phoneticPr fontId="70" type="noConversion"/>
  </si>
  <si>
    <t>靠背泡沫本体</t>
    <phoneticPr fontId="70" type="noConversion"/>
  </si>
  <si>
    <t>靠背泡沫本体</t>
    <phoneticPr fontId="70" type="noConversion"/>
  </si>
  <si>
    <t>预埋钢丝1</t>
    <phoneticPr fontId="70" type="noConversion"/>
  </si>
  <si>
    <t>预埋钢丝1</t>
    <phoneticPr fontId="70" type="noConversion"/>
  </si>
  <si>
    <t>H4681011022A0</t>
    <phoneticPr fontId="70" type="noConversion"/>
  </si>
  <si>
    <t>H4681011022A0</t>
    <phoneticPr fontId="70" type="noConversion"/>
  </si>
  <si>
    <t>预埋钢丝2</t>
    <phoneticPr fontId="70" type="noConversion"/>
  </si>
  <si>
    <t>预埋钢丝2</t>
    <phoneticPr fontId="70" type="noConversion"/>
  </si>
  <si>
    <t>H4681011023A0</t>
    <phoneticPr fontId="70" type="noConversion"/>
  </si>
  <si>
    <t>H4681011023A0</t>
    <phoneticPr fontId="70" type="noConversion"/>
  </si>
  <si>
    <t>H4-2.1</t>
    <phoneticPr fontId="70" type="noConversion"/>
  </si>
  <si>
    <t>SHT0013888</t>
    <phoneticPr fontId="70" type="noConversion"/>
  </si>
  <si>
    <t>SHT0013888</t>
    <phoneticPr fontId="70" type="noConversion"/>
  </si>
  <si>
    <t>H4-2.1</t>
    <phoneticPr fontId="70" type="noConversion"/>
  </si>
  <si>
    <t>SHT0018801</t>
    <phoneticPr fontId="70" type="noConversion"/>
  </si>
  <si>
    <t>6803100A1000A</t>
    <phoneticPr fontId="70" type="noConversion"/>
  </si>
  <si>
    <t>6803100A1000A</t>
    <phoneticPr fontId="70" type="noConversion"/>
  </si>
  <si>
    <t>座垫总成</t>
    <phoneticPr fontId="70" type="noConversion"/>
  </si>
  <si>
    <t>座垫总成</t>
    <phoneticPr fontId="70" type="noConversion"/>
  </si>
  <si>
    <t>司机座坐垫护面总成</t>
    <phoneticPr fontId="70" type="noConversion"/>
  </si>
  <si>
    <t>司机座坐垫护面总成</t>
    <phoneticPr fontId="70" type="noConversion"/>
  </si>
  <si>
    <t>6802001X2005A</t>
    <phoneticPr fontId="70" type="noConversion"/>
  </si>
  <si>
    <t>6802001X2005A</t>
    <phoneticPr fontId="70" type="noConversion"/>
  </si>
  <si>
    <t>H4-2.1</t>
    <phoneticPr fontId="70" type="noConversion"/>
  </si>
  <si>
    <t>司机座坐垫泡沫总成</t>
    <phoneticPr fontId="70" type="noConversion"/>
  </si>
  <si>
    <t>司机座坐垫泡沫总成</t>
    <phoneticPr fontId="70" type="noConversion"/>
  </si>
  <si>
    <t>SHT0010938</t>
    <phoneticPr fontId="70" type="noConversion"/>
  </si>
  <si>
    <t>SHT0010938</t>
    <phoneticPr fontId="70" type="noConversion"/>
  </si>
  <si>
    <t>聚氨酯发泡本体</t>
    <phoneticPr fontId="70" type="noConversion"/>
  </si>
  <si>
    <t>聚氨酯发泡本体</t>
    <phoneticPr fontId="70" type="noConversion"/>
  </si>
  <si>
    <t>SHT0010934</t>
    <phoneticPr fontId="70" type="noConversion"/>
  </si>
  <si>
    <t>SHT0010934</t>
    <phoneticPr fontId="70" type="noConversion"/>
  </si>
  <si>
    <t>预埋钢丝1</t>
    <phoneticPr fontId="70" type="noConversion"/>
  </si>
  <si>
    <t>预埋钢丝1</t>
    <phoneticPr fontId="70" type="noConversion"/>
  </si>
  <si>
    <t>预埋钢丝2</t>
    <phoneticPr fontId="70" type="noConversion"/>
  </si>
  <si>
    <t>预埋钢丝C</t>
    <phoneticPr fontId="70" type="noConversion"/>
  </si>
  <si>
    <t>H4681011043A0</t>
    <phoneticPr fontId="70" type="noConversion"/>
  </si>
  <si>
    <t>SHT0011285</t>
    <phoneticPr fontId="70" type="noConversion"/>
  </si>
  <si>
    <t>SQX3000-6901100</t>
    <phoneticPr fontId="70" type="noConversion"/>
  </si>
  <si>
    <t>SQX3000-6901100</t>
    <phoneticPr fontId="70" type="noConversion"/>
  </si>
  <si>
    <t>不带座盆延伸</t>
    <phoneticPr fontId="70" type="noConversion"/>
  </si>
  <si>
    <t>SQX3000-6801101</t>
    <phoneticPr fontId="70" type="noConversion"/>
  </si>
  <si>
    <t>SQX3000-6801101</t>
    <phoneticPr fontId="70" type="noConversion"/>
  </si>
  <si>
    <t>坐盆</t>
    <phoneticPr fontId="70" type="noConversion"/>
  </si>
  <si>
    <t>坐盆</t>
    <phoneticPr fontId="70" type="noConversion"/>
  </si>
  <si>
    <t>SQX3000-6901102</t>
    <phoneticPr fontId="70" type="noConversion"/>
  </si>
  <si>
    <t>SQX3000-6901102</t>
    <phoneticPr fontId="70" type="noConversion"/>
  </si>
  <si>
    <t>后安装支架</t>
    <phoneticPr fontId="70" type="noConversion"/>
  </si>
  <si>
    <t>后安装支架</t>
    <phoneticPr fontId="70" type="noConversion"/>
  </si>
  <si>
    <t>2</t>
    <phoneticPr fontId="70" type="noConversion"/>
  </si>
  <si>
    <t>SQX3000-6901104</t>
    <phoneticPr fontId="70" type="noConversion"/>
  </si>
  <si>
    <t>SQX3000-6901104</t>
    <phoneticPr fontId="70" type="noConversion"/>
  </si>
  <si>
    <t>前安装支架</t>
    <phoneticPr fontId="70" type="noConversion"/>
  </si>
  <si>
    <t>前安装支架</t>
    <phoneticPr fontId="70" type="noConversion"/>
  </si>
  <si>
    <t>SQDZ 6801 013</t>
    <phoneticPr fontId="70" type="noConversion"/>
  </si>
  <si>
    <t>SQDZ 6801 013</t>
    <phoneticPr fontId="70" type="noConversion"/>
  </si>
  <si>
    <t>实心铆钉</t>
    <phoneticPr fontId="70" type="noConversion"/>
  </si>
  <si>
    <t>实心铆钉</t>
    <phoneticPr fontId="70" type="noConversion"/>
  </si>
  <si>
    <t>4</t>
    <phoneticPr fontId="70" type="noConversion"/>
  </si>
  <si>
    <t>调角器左罩壳装配总成</t>
    <phoneticPr fontId="70" type="noConversion"/>
  </si>
  <si>
    <t>调角器左罩壳</t>
    <phoneticPr fontId="70" type="noConversion"/>
  </si>
  <si>
    <t>调角器左罩壳装配总成</t>
    <phoneticPr fontId="70" type="noConversion"/>
  </si>
  <si>
    <t>新开</t>
    <phoneticPr fontId="70" type="noConversion"/>
  </si>
  <si>
    <t>分总成</t>
    <phoneticPr fontId="70" type="noConversion"/>
  </si>
  <si>
    <t>A</t>
    <phoneticPr fontId="70" type="noConversion"/>
  </si>
  <si>
    <t>EA</t>
    <phoneticPr fontId="70" type="noConversion"/>
  </si>
  <si>
    <t>SHT0018802</t>
    <phoneticPr fontId="70" type="noConversion"/>
  </si>
  <si>
    <t>SHT0018802</t>
    <phoneticPr fontId="70" type="noConversion"/>
  </si>
  <si>
    <t>A</t>
    <phoneticPr fontId="70" type="noConversion"/>
  </si>
  <si>
    <t>N</t>
    <phoneticPr fontId="70" type="noConversion"/>
  </si>
  <si>
    <t>Y</t>
    <phoneticPr fontId="70" type="noConversion"/>
  </si>
  <si>
    <t>SHT0016727</t>
    <phoneticPr fontId="70" type="noConversion"/>
  </si>
  <si>
    <t>SHT0014562</t>
    <phoneticPr fontId="70" type="noConversion"/>
  </si>
  <si>
    <t>阻尼堵盖</t>
    <phoneticPr fontId="70" type="noConversion"/>
  </si>
  <si>
    <t>SHT0014562</t>
    <phoneticPr fontId="70" type="noConversion"/>
  </si>
  <si>
    <t>70*23*64</t>
    <phoneticPr fontId="70" type="noConversion"/>
  </si>
  <si>
    <t>BPC0010220</t>
    <phoneticPr fontId="70" type="noConversion"/>
  </si>
  <si>
    <t>腰托二联阀开关总成</t>
    <phoneticPr fontId="70" type="noConversion"/>
  </si>
  <si>
    <t>BPC0010220</t>
    <phoneticPr fontId="70" type="noConversion"/>
  </si>
  <si>
    <t>ASSY</t>
    <phoneticPr fontId="70" type="noConversion"/>
  </si>
  <si>
    <t>H4A-6806002</t>
    <phoneticPr fontId="70" type="noConversion"/>
  </si>
  <si>
    <t>H4A-6806002</t>
    <phoneticPr fontId="70" type="noConversion"/>
  </si>
  <si>
    <t>H4A-6806003</t>
    <phoneticPr fontId="70" type="noConversion"/>
  </si>
  <si>
    <t>H4A-6806003</t>
    <phoneticPr fontId="70" type="noConversion"/>
  </si>
  <si>
    <t>H4A-6806004</t>
    <phoneticPr fontId="70" type="noConversion"/>
  </si>
  <si>
    <t>P2.1</t>
    <phoneticPr fontId="70" type="noConversion"/>
  </si>
  <si>
    <t>P2.1</t>
    <phoneticPr fontId="70" type="noConversion"/>
  </si>
  <si>
    <t>SHT0010982</t>
    <phoneticPr fontId="70" type="noConversion"/>
  </si>
  <si>
    <t>SHT0011964</t>
    <phoneticPr fontId="70" type="noConversion"/>
  </si>
  <si>
    <t>SHT0016487</t>
    <phoneticPr fontId="70" type="noConversion"/>
  </si>
  <si>
    <t>主驾驶靠背两气袋腰托总成</t>
    <phoneticPr fontId="70" type="noConversion"/>
  </si>
  <si>
    <t>重汽</t>
    <phoneticPr fontId="70" type="noConversion"/>
  </si>
  <si>
    <t>SHT0012464</t>
    <phoneticPr fontId="70" type="noConversion"/>
  </si>
  <si>
    <t>SHT0012464</t>
    <phoneticPr fontId="70" type="noConversion"/>
  </si>
  <si>
    <t>SHT0018803</t>
    <phoneticPr fontId="70" type="noConversion"/>
  </si>
  <si>
    <t>SHT0018800</t>
    <phoneticPr fontId="70" type="noConversion"/>
  </si>
  <si>
    <t>SHT0018800</t>
    <phoneticPr fontId="70" type="noConversion"/>
  </si>
  <si>
    <t>SHT0014366</t>
    <phoneticPr fontId="70" type="noConversion"/>
  </si>
  <si>
    <t>SHT0014366</t>
    <phoneticPr fontId="70" type="noConversion"/>
  </si>
  <si>
    <t>SHT0013120</t>
    <phoneticPr fontId="70" type="noConversion"/>
  </si>
  <si>
    <t>SHT0013120</t>
    <phoneticPr fontId="70" type="noConversion"/>
  </si>
  <si>
    <t>SHT0014367</t>
    <phoneticPr fontId="70" type="noConversion"/>
  </si>
  <si>
    <t>SHT0016487</t>
    <phoneticPr fontId="70" type="noConversion"/>
  </si>
  <si>
    <r>
      <t>3.1C</t>
    </r>
    <r>
      <rPr>
        <sz val="11"/>
        <rFont val="宋体"/>
        <family val="3"/>
        <charset val="134"/>
      </rPr>
      <t>调高手柄总成</t>
    </r>
    <phoneticPr fontId="70" type="noConversion"/>
  </si>
  <si>
    <t>黑色</t>
    <phoneticPr fontId="70" type="noConversion"/>
  </si>
  <si>
    <t>A</t>
    <phoneticPr fontId="70" type="noConversion"/>
  </si>
  <si>
    <t>EA</t>
    <phoneticPr fontId="70" type="noConversion"/>
  </si>
  <si>
    <t>A</t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</si>
</sst>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76" formatCode="0.00_ "/>
    <numFmt numFmtId="177" formatCode="&quot;√&quot;"/>
    <numFmt numFmtId="178" formatCode="0.000_);[Red]\(0.000\)"/>
    <numFmt numFmtId="179" formatCode="0_);[Red]\(0\)"/>
    <numFmt numFmtId="180" formatCode="0.0000_);[Red]\(0.0000\)"/>
    <numFmt numFmtId="181" formatCode="0.0%"/>
    <numFmt numFmtId="182" formatCode="0.0000_ "/>
    <numFmt numFmtId="183" formatCode="0.0000"/>
    <numFmt numFmtId="184" formatCode="0.0_);[Red]\(0.0\)"/>
    <numFmt numFmtId="185" formatCode="0.000_ "/>
    <numFmt numFmtId="186" formatCode="0.00_);[Red]\(0.00\)"/>
  </numFmts>
  <fonts count="111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1"/>
      <color indexed="8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Tahoma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9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新細明體"/>
      <family val="1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sz val="10"/>
      <name val="Tahoma"/>
      <family val="2"/>
    </font>
    <font>
      <b/>
      <sz val="15"/>
      <color indexed="56"/>
      <name val="Tahoma"/>
      <family val="2"/>
    </font>
    <font>
      <b/>
      <sz val="11"/>
      <color indexed="8"/>
      <name val="Tahoma"/>
      <family val="2"/>
    </font>
    <font>
      <sz val="11"/>
      <color indexed="52"/>
      <name val="Tahoma"/>
      <family val="2"/>
    </font>
    <font>
      <b/>
      <sz val="11"/>
      <color indexed="56"/>
      <name val="Tahoma"/>
      <family val="2"/>
    </font>
    <font>
      <sz val="11"/>
      <color indexed="20"/>
      <name val="Tahoma"/>
      <family val="2"/>
    </font>
    <font>
      <sz val="12"/>
      <color indexed="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0"/>
      <name val="宋体"/>
      <family val="3"/>
      <charset val="134"/>
    </font>
    <font>
      <b/>
      <sz val="10"/>
      <name val="Arial"/>
      <family val="2"/>
    </font>
    <font>
      <b/>
      <sz val="13"/>
      <color indexed="56"/>
      <name val="Tahoma"/>
      <family val="2"/>
    </font>
    <font>
      <b/>
      <sz val="11"/>
      <color indexed="52"/>
      <name val="Tahoma"/>
      <family val="2"/>
    </font>
    <font>
      <sz val="11"/>
      <color indexed="17"/>
      <name val="Tahoma"/>
      <family val="2"/>
    </font>
    <font>
      <sz val="11"/>
      <color indexed="60"/>
      <name val="Tahoma"/>
      <family val="2"/>
    </font>
    <font>
      <sz val="12"/>
      <name val="新細明體"/>
      <family val="1"/>
    </font>
    <font>
      <vertAlign val="superscript"/>
      <sz val="11"/>
      <color theme="1"/>
      <name val="宋体"/>
      <family val="3"/>
      <charset val="134"/>
      <scheme val="minor"/>
    </font>
    <font>
      <vertAlign val="superscript"/>
      <sz val="10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Tahoma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color theme="1"/>
      <name val="微软雅黑"/>
      <family val="2"/>
      <charset val="134"/>
    </font>
    <font>
      <sz val="15"/>
      <name val="微软雅黑"/>
      <family val="2"/>
      <charset val="134"/>
    </font>
    <font>
      <b/>
      <sz val="22"/>
      <name val="微软雅黑"/>
      <family val="2"/>
      <charset val="134"/>
    </font>
    <font>
      <strike/>
      <sz val="10"/>
      <color rgb="FFFF0000"/>
      <name val="宋体"/>
      <family val="3"/>
      <charset val="134"/>
    </font>
    <font>
      <strike/>
      <sz val="11"/>
      <color rgb="FFFF0000"/>
      <name val="宋体"/>
      <family val="3"/>
      <charset val="134"/>
    </font>
    <font>
      <strike/>
      <sz val="11"/>
      <name val="宋体"/>
      <family val="3"/>
      <charset val="134"/>
    </font>
    <font>
      <strike/>
      <sz val="10"/>
      <name val="宋体"/>
      <family val="3"/>
      <charset val="134"/>
      <scheme val="minor"/>
    </font>
    <font>
      <strike/>
      <sz val="10"/>
      <name val="宋体"/>
      <family val="3"/>
      <charset val="134"/>
    </font>
    <font>
      <strike/>
      <sz val="11"/>
      <name val="Arial"/>
      <family val="2"/>
    </font>
    <font>
      <strike/>
      <sz val="12"/>
      <name val="宋体"/>
      <family val="3"/>
      <charset val="134"/>
    </font>
    <font>
      <strike/>
      <sz val="12"/>
      <name val="宋体"/>
      <family val="3"/>
      <charset val="134"/>
      <scheme val="minor"/>
    </font>
    <font>
      <b/>
      <strike/>
      <sz val="10"/>
      <name val="宋体"/>
      <family val="3"/>
      <charset val="134"/>
    </font>
    <font>
      <strike/>
      <sz val="10"/>
      <color indexed="8"/>
      <name val="宋体"/>
      <family val="3"/>
      <charset val="134"/>
    </font>
    <font>
      <strike/>
      <sz val="12"/>
      <color indexed="8"/>
      <name val="宋体"/>
      <family val="3"/>
      <charset val="134"/>
    </font>
    <font>
      <strike/>
      <sz val="14"/>
      <name val="宋体"/>
      <family val="3"/>
      <charset val="134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vertAlign val="superscript"/>
      <sz val="14"/>
      <color theme="1"/>
      <name val="宋体"/>
      <family val="3"/>
      <charset val="134"/>
      <scheme val="minor"/>
    </font>
    <font>
      <sz val="14"/>
      <color theme="1"/>
      <name val="华文楷体"/>
      <family val="3"/>
      <charset val="134"/>
    </font>
    <font>
      <strike/>
      <sz val="14"/>
      <color theme="1"/>
      <name val="宋体"/>
      <family val="3"/>
      <charset val="134"/>
    </font>
    <font>
      <strike/>
      <sz val="14"/>
      <color theme="1"/>
      <name val="宋体"/>
      <family val="3"/>
      <charset val="134"/>
      <scheme val="minor"/>
    </font>
    <font>
      <sz val="14"/>
      <name val="华文楷体"/>
      <family val="3"/>
      <charset val="134"/>
    </font>
    <font>
      <sz val="14"/>
      <color rgb="FFFF000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284">
    <xf numFmtId="0" fontId="0" fillId="0" borderId="0">
      <alignment vertical="center"/>
    </xf>
    <xf numFmtId="0" fontId="25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24" applyNumberFormat="0" applyFill="0" applyAlignment="0" applyProtection="0">
      <alignment vertical="center"/>
    </xf>
    <xf numFmtId="0" fontId="11" fillId="0" borderId="0"/>
    <xf numFmtId="0" fontId="22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5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39" fillId="0" borderId="0"/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40" fillId="17" borderId="2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11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40" fillId="17" borderId="22" applyNumberFormat="0" applyAlignment="0" applyProtection="0">
      <alignment vertical="center"/>
    </xf>
    <xf numFmtId="0" fontId="21" fillId="0" borderId="0">
      <alignment vertical="center"/>
    </xf>
    <xf numFmtId="0" fontId="11" fillId="0" borderId="0"/>
    <xf numFmtId="0" fontId="11" fillId="0" borderId="0"/>
    <xf numFmtId="0" fontId="32" fillId="0" borderId="23" applyNumberFormat="0" applyFill="0" applyAlignment="0" applyProtection="0">
      <alignment vertical="center"/>
    </xf>
    <xf numFmtId="0" fontId="1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8" fillId="10" borderId="27" applyNumberFormat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5" fillId="0" borderId="26" applyNumberFormat="0" applyFill="0" applyAlignment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40" fillId="17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1" fillId="0" borderId="0"/>
    <xf numFmtId="0" fontId="3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33" fillId="0" borderId="2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6" fillId="0" borderId="5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0" borderId="0"/>
    <xf numFmtId="0" fontId="21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50" fillId="0" borderId="0" applyNumberFormat="0" applyBorder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11" fillId="0" borderId="0">
      <alignment vertical="center"/>
    </xf>
    <xf numFmtId="0" fontId="40" fillId="17" borderId="2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2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4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6" fillId="0" borderId="5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4" fillId="23" borderId="2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/>
    <xf numFmtId="0" fontId="24" fillId="17" borderId="0" applyNumberFormat="0" applyBorder="0" applyAlignment="0" applyProtection="0">
      <alignment vertical="center"/>
    </xf>
    <xf numFmtId="0" fontId="11" fillId="0" borderId="0"/>
    <xf numFmtId="0" fontId="21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6" fillId="0" borderId="5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56" fillId="9" borderId="21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59" fillId="10" borderId="22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11" fillId="0" borderId="0">
      <alignment vertical="center"/>
    </xf>
    <xf numFmtId="0" fontId="53" fillId="17" borderId="22" applyNumberFormat="0" applyAlignment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11" fillId="0" borderId="0">
      <alignment vertical="center"/>
    </xf>
    <xf numFmtId="0" fontId="56" fillId="9" borderId="2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56" fillId="9" borderId="2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11" fillId="0" borderId="0"/>
    <xf numFmtId="0" fontId="21" fillId="3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1" fillId="3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1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56" fillId="9" borderId="21" applyNumberFormat="0" applyFon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56" fillId="9" borderId="21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17" borderId="22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/>
    <xf numFmtId="0" fontId="22" fillId="7" borderId="0" applyNumberFormat="0" applyBorder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0" fillId="17" borderId="22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40" fillId="17" borderId="22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1" fillId="0" borderId="0"/>
    <xf numFmtId="0" fontId="40" fillId="17" borderId="22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0" fillId="17" borderId="22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11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11" fillId="0" borderId="0">
      <alignment vertical="center"/>
    </xf>
    <xf numFmtId="0" fontId="40" fillId="17" borderId="22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8" fillId="10" borderId="2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6" fillId="0" borderId="5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6" fillId="0" borderId="5" applyNumberFormat="0" applyFill="0" applyBorder="0" applyAlignment="0" applyProtection="0">
      <alignment vertical="center"/>
    </xf>
    <xf numFmtId="0" fontId="36" fillId="0" borderId="5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28" fillId="10" borderId="2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45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62" fillId="0" borderId="0">
      <alignment vertical="center"/>
    </xf>
    <xf numFmtId="0" fontId="11" fillId="0" borderId="0"/>
    <xf numFmtId="0" fontId="34" fillId="0" borderId="25" applyNumberFormat="0" applyFill="0" applyAlignment="0" applyProtection="0">
      <alignment vertical="center"/>
    </xf>
    <xf numFmtId="0" fontId="21" fillId="0" borderId="0">
      <alignment vertical="center"/>
    </xf>
    <xf numFmtId="0" fontId="34" fillId="0" borderId="25" applyNumberFormat="0" applyFill="0" applyAlignment="0" applyProtection="0">
      <alignment vertical="center"/>
    </xf>
    <xf numFmtId="0" fontId="21" fillId="0" borderId="0">
      <alignment vertical="center"/>
    </xf>
    <xf numFmtId="0" fontId="45" fillId="0" borderId="25" applyNumberFormat="0" applyFill="0" applyAlignment="0" applyProtection="0">
      <alignment vertical="center"/>
    </xf>
    <xf numFmtId="0" fontId="11" fillId="0" borderId="0"/>
    <xf numFmtId="0" fontId="34" fillId="0" borderId="25" applyNumberFormat="0" applyFill="0" applyAlignment="0" applyProtection="0">
      <alignment vertical="center"/>
    </xf>
    <xf numFmtId="0" fontId="11" fillId="0" borderId="0"/>
    <xf numFmtId="0" fontId="34" fillId="0" borderId="25" applyNumberFormat="0" applyFill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34" fillId="0" borderId="25" applyNumberFormat="0" applyFill="0" applyAlignment="0" applyProtection="0">
      <alignment vertical="center"/>
    </xf>
    <xf numFmtId="0" fontId="56" fillId="9" borderId="21" applyNumberFormat="0" applyFont="0" applyAlignment="0" applyProtection="0">
      <alignment vertical="center"/>
    </xf>
    <xf numFmtId="0" fontId="11" fillId="0" borderId="0">
      <alignment vertical="center"/>
    </xf>
    <xf numFmtId="0" fontId="34" fillId="0" borderId="25" applyNumberFormat="0" applyFill="0" applyAlignment="0" applyProtection="0">
      <alignment vertical="center"/>
    </xf>
    <xf numFmtId="0" fontId="11" fillId="0" borderId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1" fillId="0" borderId="0">
      <alignment vertical="center"/>
    </xf>
    <xf numFmtId="0" fontId="28" fillId="10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1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21" fillId="0" borderId="0">
      <alignment vertical="center"/>
    </xf>
    <xf numFmtId="0" fontId="3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8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33" fillId="0" borderId="2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2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11" fillId="0" borderId="0">
      <alignment vertical="center"/>
    </xf>
    <xf numFmtId="0" fontId="28" fillId="10" borderId="22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0" borderId="0"/>
    <xf numFmtId="0" fontId="4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1" fillId="0" borderId="0"/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9" borderId="21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6" fillId="9" borderId="21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0" fillId="0" borderId="0" applyNumberFormat="0" applyBorder="0" applyProtection="0">
      <alignment vertical="center"/>
    </xf>
    <xf numFmtId="0" fontId="1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0" borderId="22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0" borderId="20" applyNumberFormat="0" applyFill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11" fillId="0" borderId="0">
      <alignment vertical="center"/>
    </xf>
    <xf numFmtId="0" fontId="27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21" fillId="0" borderId="0">
      <alignment vertical="center"/>
    </xf>
    <xf numFmtId="0" fontId="11" fillId="0" borderId="0">
      <alignment vertical="center"/>
    </xf>
    <xf numFmtId="0" fontId="28" fillId="10" borderId="22" applyNumberFormat="0" applyAlignment="0" applyProtection="0">
      <alignment vertical="center"/>
    </xf>
    <xf numFmtId="0" fontId="1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>
      <alignment vertical="center"/>
    </xf>
    <xf numFmtId="0" fontId="11" fillId="0" borderId="0"/>
    <xf numFmtId="0" fontId="2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>
      <alignment vertical="center"/>
    </xf>
    <xf numFmtId="0" fontId="11" fillId="0" borderId="0"/>
    <xf numFmtId="0" fontId="56" fillId="9" borderId="21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30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20" applyNumberFormat="0" applyFill="0" applyAlignment="0" applyProtection="0">
      <alignment vertical="center"/>
    </xf>
    <xf numFmtId="0" fontId="11" fillId="0" borderId="0">
      <alignment vertical="center"/>
    </xf>
    <xf numFmtId="0" fontId="51" fillId="23" borderId="2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3" fillId="17" borderId="22" applyNumberFormat="0" applyAlignment="0" applyProtection="0">
      <alignment vertical="center"/>
    </xf>
    <xf numFmtId="0" fontId="11" fillId="0" borderId="0">
      <alignment vertical="center"/>
    </xf>
    <xf numFmtId="0" fontId="40" fillId="17" borderId="22" applyNumberFormat="0" applyAlignment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25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10" borderId="22" applyNumberForma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0" borderId="2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20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20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2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9" borderId="21" applyNumberFormat="0" applyFont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40" fillId="17" borderId="22" applyNumberFormat="0" applyAlignment="0" applyProtection="0">
      <alignment vertical="center"/>
    </xf>
    <xf numFmtId="0" fontId="11" fillId="0" borderId="0">
      <alignment vertical="center"/>
    </xf>
    <xf numFmtId="0" fontId="40" fillId="17" borderId="22" applyNumberFormat="0" applyAlignment="0" applyProtection="0">
      <alignment vertical="center"/>
    </xf>
    <xf numFmtId="0" fontId="11" fillId="0" borderId="0">
      <alignment vertical="center"/>
    </xf>
    <xf numFmtId="0" fontId="53" fillId="17" borderId="22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26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56" fillId="9" borderId="21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6" fillId="9" borderId="21" applyNumberFormat="0" applyFon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0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54" fillId="23" borderId="28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1" fillId="0" borderId="0"/>
    <xf numFmtId="0" fontId="27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9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59" fillId="10" borderId="22" applyNumberFormat="0" applyAlignment="0" applyProtection="0">
      <alignment vertical="center"/>
    </xf>
    <xf numFmtId="0" fontId="59" fillId="10" borderId="22" applyNumberFormat="0" applyAlignment="0" applyProtection="0">
      <alignment vertical="center"/>
    </xf>
    <xf numFmtId="0" fontId="59" fillId="10" borderId="22" applyNumberFormat="0" applyAlignment="0" applyProtection="0">
      <alignment vertical="center"/>
    </xf>
    <xf numFmtId="0" fontId="59" fillId="10" borderId="22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51" fillId="23" borderId="28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/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52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52" fillId="10" borderId="27" applyNumberFormat="0" applyAlignment="0" applyProtection="0">
      <alignment vertical="center"/>
    </xf>
    <xf numFmtId="0" fontId="52" fillId="10" borderId="27" applyNumberFormat="0" applyAlignment="0" applyProtection="0">
      <alignment vertical="center"/>
    </xf>
    <xf numFmtId="0" fontId="52" fillId="10" borderId="27" applyNumberFormat="0" applyAlignment="0" applyProtection="0">
      <alignment vertical="center"/>
    </xf>
    <xf numFmtId="0" fontId="52" fillId="10" borderId="27" applyNumberFormat="0" applyAlignment="0" applyProtection="0">
      <alignment vertical="center"/>
    </xf>
    <xf numFmtId="0" fontId="52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53" fillId="17" borderId="22" applyNumberFormat="0" applyAlignment="0" applyProtection="0">
      <alignment vertical="center"/>
    </xf>
    <xf numFmtId="0" fontId="53" fillId="17" borderId="22" applyNumberFormat="0" applyAlignment="0" applyProtection="0">
      <alignment vertical="center"/>
    </xf>
    <xf numFmtId="0" fontId="53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56" fillId="9" borderId="21" applyNumberFormat="0" applyFon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56" fillId="9" borderId="21" applyNumberFormat="0" applyFont="0" applyAlignment="0" applyProtection="0">
      <alignment vertical="center"/>
    </xf>
    <xf numFmtId="0" fontId="56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56" fillId="9" borderId="21" applyNumberFormat="0" applyFont="0" applyAlignment="0" applyProtection="0">
      <alignment vertical="center"/>
    </xf>
    <xf numFmtId="0" fontId="56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36" fillId="0" borderId="5" applyNumberFormat="0" applyFill="0" applyBorder="0" applyAlignment="0" applyProtection="0">
      <alignment vertical="center"/>
    </xf>
  </cellStyleXfs>
  <cellXfs count="730">
    <xf numFmtId="0" fontId="0" fillId="0" borderId="0" xfId="0">
      <alignment vertical="center"/>
    </xf>
    <xf numFmtId="0" fontId="1" fillId="0" borderId="0" xfId="54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06" applyFont="1" applyFill="1" applyBorder="1" applyAlignment="1" applyProtection="1">
      <alignment horizontal="center" vertical="center" wrapText="1"/>
      <protection locked="0"/>
    </xf>
    <xf numFmtId="0" fontId="2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4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40" applyFont="1" applyFill="1" applyBorder="1" applyAlignment="1" applyProtection="1">
      <alignment horizontal="center" vertical="center" wrapText="1"/>
      <protection locked="0"/>
    </xf>
    <xf numFmtId="49" fontId="1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40" applyFont="1" applyFill="1" applyBorder="1" applyAlignment="1" applyProtection="1">
      <alignment horizontal="center" vertical="center" wrapText="1"/>
      <protection locked="0"/>
    </xf>
    <xf numFmtId="0" fontId="6" fillId="0" borderId="5" xfId="140" applyFont="1" applyFill="1" applyBorder="1" applyAlignment="1" applyProtection="1">
      <alignment horizontal="center" vertical="center" wrapText="1"/>
      <protection locked="0"/>
    </xf>
    <xf numFmtId="0" fontId="5" fillId="0" borderId="5" xfId="321" applyNumberFormat="1" applyFont="1" applyFill="1" applyBorder="1" applyAlignment="1">
      <alignment horizontal="center" vertical="center" wrapText="1"/>
    </xf>
    <xf numFmtId="0" fontId="5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321" applyFont="1" applyFill="1" applyBorder="1" applyAlignment="1">
      <alignment horizontal="center" vertical="center" wrapText="1"/>
    </xf>
    <xf numFmtId="177" fontId="5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697" applyFont="1" applyFill="1" applyBorder="1" applyAlignment="1">
      <alignment horizontal="center" vertical="center" wrapText="1"/>
    </xf>
    <xf numFmtId="0" fontId="5" fillId="0" borderId="5" xfId="306" applyFont="1" applyFill="1" applyBorder="1" applyAlignment="1" applyProtection="1">
      <alignment horizontal="center" vertical="center" wrapText="1"/>
      <protection locked="0"/>
    </xf>
    <xf numFmtId="0" fontId="8" fillId="0" borderId="5" xfId="321" applyFont="1" applyFill="1" applyBorder="1" applyAlignment="1">
      <alignment horizontal="center" vertical="center" wrapText="1"/>
    </xf>
    <xf numFmtId="0" fontId="6" fillId="0" borderId="5" xfId="697" applyFont="1" applyFill="1" applyBorder="1" applyAlignment="1">
      <alignment horizontal="center" vertical="center"/>
    </xf>
    <xf numFmtId="0" fontId="1" fillId="0" borderId="5" xfId="14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321" applyFont="1" applyFill="1" applyBorder="1" applyAlignment="1">
      <alignment horizontal="center" vertical="center"/>
    </xf>
    <xf numFmtId="0" fontId="5" fillId="0" borderId="5" xfId="548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321" applyNumberFormat="1" applyFont="1" applyFill="1" applyBorder="1" applyAlignment="1">
      <alignment horizontal="center" vertical="center" wrapText="1"/>
    </xf>
    <xf numFmtId="49" fontId="5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40" applyFont="1" applyFill="1" applyBorder="1" applyAlignment="1" applyProtection="1">
      <alignment horizontal="center" vertical="center" wrapText="1"/>
      <protection locked="0"/>
    </xf>
    <xf numFmtId="179" fontId="11" fillId="0" borderId="5" xfId="321" applyNumberFormat="1" applyFont="1" applyFill="1" applyBorder="1" applyAlignment="1">
      <alignment horizontal="center" vertical="center" wrapText="1"/>
    </xf>
    <xf numFmtId="180" fontId="11" fillId="0" borderId="5" xfId="321" applyNumberFormat="1" applyFont="1" applyFill="1" applyBorder="1" applyAlignment="1">
      <alignment horizontal="center" vertical="center" wrapText="1"/>
    </xf>
    <xf numFmtId="179" fontId="11" fillId="0" borderId="5" xfId="552" applyNumberFormat="1" applyFont="1" applyFill="1" applyBorder="1" applyAlignment="1">
      <alignment horizontal="center" vertical="center" wrapText="1"/>
    </xf>
    <xf numFmtId="0" fontId="11" fillId="0" borderId="5" xfId="321" applyFont="1" applyFill="1" applyBorder="1" applyAlignment="1">
      <alignment horizontal="center" vertical="center" wrapText="1"/>
    </xf>
    <xf numFmtId="181" fontId="11" fillId="0" borderId="5" xfId="552" applyNumberFormat="1" applyFont="1" applyFill="1" applyBorder="1" applyAlignment="1">
      <alignment horizontal="center" vertical="center" wrapText="1"/>
    </xf>
    <xf numFmtId="182" fontId="9" fillId="0" borderId="5" xfId="306" applyNumberFormat="1" applyFont="1" applyFill="1" applyBorder="1" applyAlignment="1" applyProtection="1">
      <alignment horizontal="center" vertical="center" wrapText="1"/>
      <protection locked="0"/>
    </xf>
    <xf numFmtId="184" fontId="11" fillId="0" borderId="5" xfId="321" applyNumberFormat="1" applyFont="1" applyFill="1" applyBorder="1" applyAlignment="1">
      <alignment horizontal="center" vertical="center" wrapText="1"/>
    </xf>
    <xf numFmtId="0" fontId="12" fillId="0" borderId="5" xfId="321" applyFont="1" applyFill="1" applyBorder="1" applyAlignment="1">
      <alignment horizontal="center" vertical="center" wrapText="1"/>
    </xf>
    <xf numFmtId="179" fontId="9" fillId="0" borderId="5" xfId="321" applyNumberFormat="1" applyFont="1" applyFill="1" applyBorder="1" applyAlignment="1">
      <alignment horizontal="center" vertical="center" wrapText="1"/>
    </xf>
    <xf numFmtId="180" fontId="9" fillId="0" borderId="5" xfId="321" applyNumberFormat="1" applyFont="1" applyFill="1" applyBorder="1" applyAlignment="1">
      <alignment horizontal="center" vertical="center" wrapText="1"/>
    </xf>
    <xf numFmtId="183" fontId="6" fillId="0" borderId="5" xfId="321" applyNumberFormat="1" applyFont="1" applyFill="1" applyBorder="1" applyAlignment="1">
      <alignment horizontal="center" vertical="center" wrapText="1"/>
    </xf>
    <xf numFmtId="0" fontId="6" fillId="0" borderId="5" xfId="321" applyNumberFormat="1" applyFont="1" applyFill="1" applyBorder="1" applyAlignment="1">
      <alignment horizontal="center" vertical="center" wrapText="1"/>
    </xf>
    <xf numFmtId="0" fontId="11" fillId="0" borderId="5" xfId="32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9" fillId="0" borderId="5" xfId="306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697" applyFont="1" applyFill="1" applyBorder="1" applyAlignment="1">
      <alignment horizontal="center" vertical="center" wrapText="1"/>
    </xf>
    <xf numFmtId="0" fontId="11" fillId="0" borderId="5" xfId="321" applyFont="1" applyFill="1" applyBorder="1" applyAlignment="1">
      <alignment horizontal="center" vertical="center"/>
    </xf>
    <xf numFmtId="0" fontId="1" fillId="0" borderId="8" xfId="548" applyFont="1" applyFill="1" applyBorder="1" applyAlignment="1" applyProtection="1">
      <alignment horizontal="center" vertical="center" wrapText="1"/>
      <protection locked="0"/>
    </xf>
    <xf numFmtId="0" fontId="6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21" applyFont="1" applyFill="1" applyBorder="1" applyAlignment="1">
      <alignment horizontal="center" vertical="center" wrapText="1"/>
    </xf>
    <xf numFmtId="178" fontId="5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40" applyNumberFormat="1" applyFont="1" applyFill="1" applyBorder="1" applyAlignment="1" applyProtection="1">
      <alignment horizontal="center" vertical="center" wrapText="1"/>
      <protection locked="0"/>
    </xf>
    <xf numFmtId="185" fontId="11" fillId="0" borderId="5" xfId="321" applyNumberFormat="1" applyFont="1" applyFill="1" applyBorder="1" applyAlignment="1">
      <alignment horizontal="center" vertical="center"/>
    </xf>
    <xf numFmtId="0" fontId="6" fillId="0" borderId="6" xfId="321" applyFont="1" applyFill="1" applyBorder="1" applyAlignment="1">
      <alignment horizontal="center" vertical="center" wrapText="1"/>
    </xf>
    <xf numFmtId="0" fontId="6" fillId="0" borderId="15" xfId="321" applyFont="1" applyFill="1" applyBorder="1" applyAlignment="1">
      <alignment horizontal="center" vertical="center"/>
    </xf>
    <xf numFmtId="0" fontId="2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321" applyFont="1" applyFill="1" applyBorder="1" applyAlignment="1">
      <alignment horizontal="left" vertical="center" wrapText="1"/>
    </xf>
    <xf numFmtId="0" fontId="15" fillId="0" borderId="5" xfId="876" applyFont="1" applyFill="1" applyBorder="1" applyAlignment="1" applyProtection="1">
      <alignment horizontal="center" vertical="center" wrapText="1"/>
      <protection locked="0"/>
    </xf>
    <xf numFmtId="0" fontId="2" fillId="0" borderId="5" xfId="140" applyFont="1" applyFill="1" applyBorder="1" applyAlignment="1" applyProtection="1">
      <alignment horizontal="center" vertical="center" wrapText="1"/>
      <protection locked="0"/>
    </xf>
    <xf numFmtId="0" fontId="16" fillId="0" borderId="5" xfId="548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140" applyFont="1" applyFill="1" applyBorder="1" applyAlignment="1" applyProtection="1">
      <alignment horizontal="center" vertical="center" wrapText="1"/>
      <protection locked="0"/>
    </xf>
    <xf numFmtId="0" fontId="16" fillId="0" borderId="12" xfId="548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684" applyNumberFormat="1" applyFont="1" applyFill="1" applyBorder="1" applyAlignment="1">
      <alignment horizontal="center" vertical="center" wrapText="1"/>
    </xf>
    <xf numFmtId="0" fontId="6" fillId="0" borderId="13" xfId="321" applyFont="1" applyFill="1" applyBorder="1" applyAlignment="1">
      <alignment horizontal="center" vertical="center"/>
    </xf>
    <xf numFmtId="0" fontId="6" fillId="0" borderId="12" xfId="321" applyFont="1" applyFill="1" applyBorder="1" applyAlignment="1">
      <alignment horizontal="center" vertical="center" wrapText="1"/>
    </xf>
    <xf numFmtId="49" fontId="5" fillId="0" borderId="5" xfId="367" applyNumberFormat="1" applyFont="1" applyFill="1" applyBorder="1" applyAlignment="1">
      <alignment horizontal="center" vertical="center" wrapText="1"/>
    </xf>
    <xf numFmtId="0" fontId="6" fillId="0" borderId="5" xfId="428" applyNumberFormat="1" applyFont="1" applyFill="1" applyBorder="1" applyAlignment="1" applyProtection="1">
      <alignment horizontal="center" vertical="center" wrapText="1"/>
    </xf>
    <xf numFmtId="0" fontId="6" fillId="0" borderId="5" xfId="424" applyNumberFormat="1" applyFont="1" applyFill="1" applyBorder="1" applyAlignment="1" applyProtection="1">
      <alignment horizontal="center" vertical="center" wrapText="1"/>
    </xf>
    <xf numFmtId="179" fontId="17" fillId="0" borderId="5" xfId="321" applyNumberFormat="1" applyFont="1" applyFill="1" applyBorder="1" applyAlignment="1">
      <alignment horizontal="center" vertical="center" wrapText="1"/>
    </xf>
    <xf numFmtId="0" fontId="17" fillId="0" borderId="5" xfId="321" applyFont="1" applyFill="1" applyBorder="1" applyAlignment="1">
      <alignment horizontal="center" vertical="center" wrapText="1"/>
    </xf>
    <xf numFmtId="0" fontId="5" fillId="0" borderId="5" xfId="306" applyFont="1" applyFill="1" applyBorder="1" applyAlignment="1" applyProtection="1">
      <alignment horizontal="left" vertical="center" wrapText="1"/>
      <protection locked="0"/>
    </xf>
    <xf numFmtId="0" fontId="6" fillId="0" borderId="5" xfId="431" applyNumberFormat="1" applyFont="1" applyFill="1" applyBorder="1" applyAlignment="1" applyProtection="1">
      <alignment horizontal="center" vertical="center" wrapText="1"/>
    </xf>
    <xf numFmtId="0" fontId="14" fillId="0" borderId="5" xfId="321" applyFill="1" applyBorder="1">
      <alignment vertical="center"/>
    </xf>
    <xf numFmtId="49" fontId="5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306" applyFont="1" applyFill="1" applyBorder="1" applyAlignment="1" applyProtection="1">
      <alignment horizontal="center" vertical="center" wrapText="1"/>
      <protection locked="0"/>
    </xf>
    <xf numFmtId="49" fontId="5" fillId="0" borderId="5" xfId="321" applyNumberFormat="1" applyFont="1" applyFill="1" applyBorder="1" applyAlignment="1">
      <alignment horizontal="center" vertical="center" wrapText="1"/>
    </xf>
    <xf numFmtId="0" fontId="18" fillId="0" borderId="5" xfId="321" applyFont="1" applyFill="1" applyBorder="1" applyAlignment="1">
      <alignment horizontal="center" vertical="center"/>
    </xf>
    <xf numFmtId="0" fontId="11" fillId="0" borderId="5" xfId="239" applyNumberFormat="1" applyFont="1" applyFill="1" applyBorder="1" applyAlignment="1" applyProtection="1">
      <alignment horizontal="center" vertical="center" wrapText="1"/>
    </xf>
    <xf numFmtId="0" fontId="19" fillId="0" borderId="5" xfId="697" applyFont="1" applyFill="1" applyBorder="1" applyAlignment="1">
      <alignment horizontal="center" vertical="center" wrapText="1"/>
    </xf>
    <xf numFmtId="0" fontId="18" fillId="0" borderId="5" xfId="321" applyFont="1" applyFill="1" applyBorder="1" applyAlignment="1">
      <alignment horizontal="center" vertical="center" wrapText="1"/>
    </xf>
    <xf numFmtId="0" fontId="11" fillId="0" borderId="5" xfId="697" applyFont="1" applyFill="1" applyBorder="1" applyAlignment="1">
      <alignment horizontal="center" vertical="center"/>
    </xf>
    <xf numFmtId="0" fontId="6" fillId="0" borderId="5" xfId="321" applyNumberFormat="1" applyFont="1" applyFill="1" applyBorder="1" applyAlignment="1">
      <alignment horizontal="center" vertical="center"/>
    </xf>
    <xf numFmtId="181" fontId="9" fillId="0" borderId="5" xfId="552" applyNumberFormat="1" applyFont="1" applyFill="1" applyBorder="1" applyAlignment="1" applyProtection="1">
      <alignment horizontal="center" vertical="center" wrapText="1"/>
      <protection locked="0"/>
    </xf>
    <xf numFmtId="179" fontId="9" fillId="0" borderId="5" xfId="552" applyNumberFormat="1" applyFont="1" applyFill="1" applyBorder="1" applyAlignment="1" applyProtection="1">
      <alignment horizontal="center" vertical="center" wrapText="1"/>
      <protection locked="0"/>
    </xf>
    <xf numFmtId="10" fontId="11" fillId="0" borderId="5" xfId="321" applyNumberFormat="1" applyFont="1" applyFill="1" applyBorder="1" applyAlignment="1">
      <alignment horizontal="center" vertical="center" wrapText="1"/>
    </xf>
    <xf numFmtId="176" fontId="11" fillId="0" borderId="5" xfId="321" applyNumberFormat="1" applyFont="1" applyFill="1" applyBorder="1" applyAlignment="1">
      <alignment horizontal="center" vertical="center" wrapText="1"/>
    </xf>
    <xf numFmtId="180" fontId="5" fillId="0" borderId="5" xfId="140" applyNumberFormat="1" applyFont="1" applyFill="1" applyBorder="1" applyAlignment="1" applyProtection="1">
      <alignment horizontal="center" vertical="center" wrapText="1"/>
      <protection locked="0"/>
    </xf>
    <xf numFmtId="180" fontId="9" fillId="0" borderId="5" xfId="140" applyNumberFormat="1" applyFont="1" applyFill="1" applyBorder="1" applyAlignment="1" applyProtection="1">
      <alignment horizontal="center" vertical="center" wrapText="1"/>
      <protection locked="0"/>
    </xf>
    <xf numFmtId="186" fontId="9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697" applyFont="1" applyFill="1" applyBorder="1" applyAlignment="1">
      <alignment horizontal="center" vertical="center"/>
    </xf>
    <xf numFmtId="0" fontId="6" fillId="0" borderId="17" xfId="697" applyFont="1" applyFill="1" applyBorder="1" applyAlignment="1">
      <alignment horizontal="center" vertical="center"/>
    </xf>
    <xf numFmtId="0" fontId="6" fillId="0" borderId="0" xfId="697" applyFont="1" applyFill="1" applyBorder="1" applyAlignment="1">
      <alignment horizontal="center" vertical="center"/>
    </xf>
    <xf numFmtId="0" fontId="6" fillId="0" borderId="14" xfId="697" applyFont="1" applyFill="1" applyBorder="1" applyAlignment="1">
      <alignment horizontal="center" vertical="center"/>
    </xf>
    <xf numFmtId="0" fontId="6" fillId="0" borderId="17" xfId="321" applyFont="1" applyFill="1" applyBorder="1" applyAlignment="1">
      <alignment horizontal="center" vertical="center" wrapText="1"/>
    </xf>
    <xf numFmtId="0" fontId="6" fillId="0" borderId="0" xfId="321" applyFont="1" applyFill="1" applyBorder="1" applyAlignment="1">
      <alignment horizontal="center" vertical="center" wrapText="1"/>
    </xf>
    <xf numFmtId="0" fontId="6" fillId="0" borderId="2" xfId="697" applyFont="1" applyFill="1" applyBorder="1" applyAlignment="1">
      <alignment horizontal="center" vertical="center" wrapText="1"/>
    </xf>
    <xf numFmtId="0" fontId="6" fillId="0" borderId="18" xfId="243" applyNumberFormat="1" applyFont="1" applyFill="1" applyBorder="1" applyAlignment="1" applyProtection="1">
      <alignment horizontal="center" vertical="center" wrapText="1"/>
    </xf>
    <xf numFmtId="0" fontId="6" fillId="0" borderId="14" xfId="321" applyFont="1" applyFill="1" applyBorder="1" applyAlignment="1">
      <alignment horizontal="center" vertical="center"/>
    </xf>
    <xf numFmtId="0" fontId="1" fillId="0" borderId="0" xfId="14" applyFont="1" applyFill="1" applyBorder="1" applyAlignment="1" applyProtection="1">
      <alignment horizontal="center" vertical="center" wrapText="1"/>
      <protection locked="0"/>
    </xf>
    <xf numFmtId="183" fontId="1" fillId="0" borderId="0" xfId="140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7" fontId="6" fillId="0" borderId="5" xfId="14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876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8" fontId="6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860" applyFont="1" applyFill="1" applyBorder="1" applyAlignment="1">
      <alignment horizontal="center" vertical="center" wrapText="1"/>
    </xf>
    <xf numFmtId="0" fontId="6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684" applyNumberFormat="1" applyFont="1" applyFill="1" applyBorder="1" applyAlignment="1">
      <alignment horizontal="center" vertical="center" wrapText="1"/>
    </xf>
    <xf numFmtId="0" fontId="6" fillId="0" borderId="5" xfId="543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543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5" xfId="14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/>
    </xf>
    <xf numFmtId="49" fontId="6" fillId="0" borderId="5" xfId="140" applyNumberFormat="1" applyFont="1" applyFill="1" applyBorder="1" applyAlignment="1" applyProtection="1">
      <alignment horizontal="center" vertical="center" wrapText="1"/>
      <protection locked="0"/>
    </xf>
    <xf numFmtId="178" fontId="20" fillId="0" borderId="5" xfId="133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0" applyNumberFormat="1" applyFont="1" applyFill="1" applyBorder="1" applyAlignment="1">
      <alignment horizontal="center" vertical="center" wrapText="1"/>
    </xf>
    <xf numFmtId="0" fontId="5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45" applyFont="1" applyFill="1" applyBorder="1" applyAlignment="1" applyProtection="1">
      <alignment horizontal="center" vertical="center" wrapText="1"/>
      <protection locked="0"/>
    </xf>
    <xf numFmtId="178" fontId="6" fillId="0" borderId="5" xfId="545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545" applyNumberFormat="1" applyFont="1" applyFill="1" applyBorder="1" applyAlignment="1" applyProtection="1">
      <alignment horizontal="center" vertical="center" wrapText="1"/>
      <protection locked="0"/>
    </xf>
    <xf numFmtId="183" fontId="6" fillId="0" borderId="5" xfId="0" applyNumberFormat="1" applyFont="1" applyFill="1" applyBorder="1" applyAlignment="1">
      <alignment horizontal="center" vertical="center"/>
    </xf>
    <xf numFmtId="183" fontId="6" fillId="0" borderId="5" xfId="0" applyNumberFormat="1" applyFont="1" applyFill="1" applyBorder="1" applyAlignment="1">
      <alignment horizontal="center" vertical="center" wrapText="1"/>
    </xf>
    <xf numFmtId="180" fontId="6" fillId="0" borderId="5" xfId="140" applyNumberFormat="1" applyFont="1" applyFill="1" applyBorder="1" applyAlignment="1" applyProtection="1">
      <alignment horizontal="center" vertical="center" wrapText="1"/>
      <protection locked="0"/>
    </xf>
    <xf numFmtId="178" fontId="6" fillId="0" borderId="5" xfId="133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33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>
      <alignment horizontal="center" vertical="center" wrapText="1"/>
    </xf>
    <xf numFmtId="0" fontId="1" fillId="0" borderId="5" xfId="14" applyFont="1" applyFill="1" applyBorder="1" applyAlignment="1" applyProtection="1">
      <alignment horizontal="center" vertical="center" wrapText="1"/>
      <protection locked="0"/>
    </xf>
    <xf numFmtId="178" fontId="5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45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546" applyNumberFormat="1" applyFont="1" applyFill="1" applyBorder="1" applyAlignment="1" applyProtection="1">
      <alignment horizontal="center" vertical="center" wrapText="1"/>
      <protection locked="0"/>
    </xf>
    <xf numFmtId="180" fontId="6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697" applyNumberFormat="1" applyFont="1" applyFill="1" applyBorder="1" applyAlignment="1" applyProtection="1">
      <alignment horizontal="center" vertical="center" wrapText="1"/>
    </xf>
    <xf numFmtId="0" fontId="6" fillId="0" borderId="5" xfId="133" applyNumberFormat="1" applyFont="1" applyFill="1" applyBorder="1" applyAlignment="1" applyProtection="1">
      <alignment horizontal="left" vertical="center" wrapText="1"/>
      <protection locked="0"/>
    </xf>
    <xf numFmtId="0" fontId="6" fillId="0" borderId="5" xfId="14" applyNumberFormat="1" applyFont="1" applyFill="1" applyBorder="1" applyAlignment="1" applyProtection="1">
      <alignment horizontal="left" vertical="center" wrapText="1"/>
      <protection locked="0"/>
    </xf>
    <xf numFmtId="0" fontId="6" fillId="0" borderId="5" xfId="697" applyNumberFormat="1" applyFont="1" applyFill="1" applyBorder="1" applyAlignment="1" applyProtection="1">
      <alignment horizontal="left" vertical="center" wrapText="1"/>
    </xf>
    <xf numFmtId="49" fontId="6" fillId="0" borderId="5" xfId="133" applyNumberFormat="1" applyFont="1" applyFill="1" applyBorder="1" applyAlignment="1" applyProtection="1">
      <alignment horizontal="center" vertical="center" wrapText="1"/>
      <protection locked="0"/>
    </xf>
    <xf numFmtId="185" fontId="6" fillId="0" borderId="5" xfId="697" applyNumberFormat="1" applyFont="1" applyFill="1" applyBorder="1" applyAlignment="1" applyProtection="1">
      <alignment horizontal="center" vertical="center" wrapText="1"/>
    </xf>
    <xf numFmtId="182" fontId="6" fillId="0" borderId="5" xfId="140" applyNumberFormat="1" applyFont="1" applyFill="1" applyBorder="1" applyAlignment="1" applyProtection="1">
      <alignment horizontal="center" vertical="center" wrapText="1"/>
      <protection locked="0"/>
    </xf>
    <xf numFmtId="180" fontId="6" fillId="0" borderId="5" xfId="0" applyNumberFormat="1" applyFont="1" applyFill="1" applyBorder="1" applyAlignment="1">
      <alignment horizontal="center" vertical="center"/>
    </xf>
    <xf numFmtId="49" fontId="6" fillId="0" borderId="5" xfId="543" applyNumberFormat="1" applyFont="1" applyFill="1" applyBorder="1" applyAlignment="1" applyProtection="1">
      <alignment horizontal="center" vertical="center" wrapText="1"/>
      <protection locked="0"/>
    </xf>
    <xf numFmtId="178" fontId="6" fillId="0" borderId="5" xfId="543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697" applyNumberFormat="1" applyFont="1" applyFill="1" applyBorder="1" applyAlignment="1" applyProtection="1">
      <alignment horizontal="center" vertical="center" wrapText="1"/>
    </xf>
    <xf numFmtId="179" fontId="6" fillId="0" borderId="5" xfId="543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697" applyNumberFormat="1" applyFont="1" applyFill="1" applyBorder="1" applyAlignment="1" applyProtection="1">
      <alignment horizontal="left" vertical="center" wrapText="1"/>
    </xf>
    <xf numFmtId="0" fontId="6" fillId="0" borderId="5" xfId="140" applyNumberFormat="1" applyFont="1" applyFill="1" applyBorder="1" applyAlignment="1" applyProtection="1">
      <alignment horizontal="left" vertical="center" wrapText="1"/>
      <protection locked="0"/>
    </xf>
    <xf numFmtId="49" fontId="6" fillId="0" borderId="5" xfId="562" applyNumberFormat="1" applyFont="1" applyFill="1" applyBorder="1" applyAlignment="1">
      <alignment horizontal="center" vertical="center" wrapText="1"/>
    </xf>
    <xf numFmtId="0" fontId="6" fillId="0" borderId="5" xfId="697" applyNumberFormat="1" applyFont="1" applyFill="1" applyBorder="1" applyAlignment="1" applyProtection="1">
      <alignment vertical="center" wrapText="1"/>
    </xf>
    <xf numFmtId="49" fontId="6" fillId="0" borderId="5" xfId="367" applyNumberFormat="1" applyFont="1" applyFill="1" applyBorder="1" applyAlignment="1">
      <alignment horizontal="center" vertical="center" wrapText="1"/>
    </xf>
    <xf numFmtId="0" fontId="6" fillId="0" borderId="5" xfId="787" applyFont="1" applyFill="1" applyBorder="1" applyAlignment="1">
      <alignment horizontal="center" vertical="center"/>
    </xf>
    <xf numFmtId="49" fontId="6" fillId="0" borderId="5" xfId="367" applyNumberFormat="1" applyFont="1" applyFill="1" applyBorder="1" applyAlignment="1">
      <alignment horizontal="left" vertical="center" wrapText="1"/>
    </xf>
    <xf numFmtId="185" fontId="6" fillId="0" borderId="5" xfId="0" applyNumberFormat="1" applyFont="1" applyFill="1" applyBorder="1" applyAlignment="1">
      <alignment horizontal="center" vertical="center" wrapText="1"/>
    </xf>
    <xf numFmtId="183" fontId="6" fillId="0" borderId="5" xfId="697" applyNumberFormat="1" applyFont="1" applyFill="1" applyBorder="1" applyAlignment="1" applyProtection="1">
      <alignment horizontal="center" vertical="center" wrapText="1"/>
    </xf>
    <xf numFmtId="0" fontId="6" fillId="0" borderId="5" xfId="133" applyFont="1" applyFill="1" applyBorder="1" applyAlignment="1" applyProtection="1">
      <alignment horizontal="center" vertical="center" wrapText="1"/>
      <protection locked="0"/>
    </xf>
    <xf numFmtId="179" fontId="6" fillId="0" borderId="5" xfId="0" applyNumberFormat="1" applyFont="1" applyFill="1" applyBorder="1" applyAlignment="1">
      <alignment horizontal="center" vertical="center" wrapText="1"/>
    </xf>
    <xf numFmtId="0" fontId="6" fillId="0" borderId="12" xfId="133" applyFont="1" applyFill="1" applyBorder="1" applyAlignment="1" applyProtection="1">
      <alignment horizontal="center" vertical="center" wrapText="1"/>
      <protection locked="0"/>
    </xf>
    <xf numFmtId="179" fontId="6" fillId="0" borderId="5" xfId="860" applyNumberFormat="1" applyFont="1" applyFill="1" applyBorder="1" applyAlignment="1">
      <alignment horizontal="center" vertical="center" wrapText="1"/>
    </xf>
    <xf numFmtId="0" fontId="6" fillId="0" borderId="5" xfId="860" applyNumberFormat="1" applyFont="1" applyFill="1" applyBorder="1" applyAlignment="1">
      <alignment horizontal="center" vertical="center" wrapText="1"/>
    </xf>
    <xf numFmtId="0" fontId="6" fillId="0" borderId="5" xfId="1092" applyFont="1" applyFill="1" applyBorder="1" applyAlignment="1" applyProtection="1">
      <alignment horizontal="center" vertical="center" wrapText="1"/>
      <protection locked="0"/>
    </xf>
    <xf numFmtId="0" fontId="6" fillId="0" borderId="5" xfId="1092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788" applyNumberFormat="1" applyFont="1" applyFill="1" applyBorder="1" applyAlignment="1">
      <alignment horizontal="center" vertical="center" wrapText="1"/>
    </xf>
    <xf numFmtId="0" fontId="6" fillId="0" borderId="5" xfId="1092" applyNumberFormat="1" applyFont="1" applyFill="1" applyBorder="1" applyAlignment="1" applyProtection="1">
      <alignment horizontal="left" vertical="center" wrapText="1"/>
      <protection locked="0"/>
    </xf>
    <xf numFmtId="180" fontId="6" fillId="0" borderId="5" xfId="697" applyNumberFormat="1" applyFont="1" applyFill="1" applyBorder="1" applyAlignment="1" applyProtection="1">
      <alignment horizontal="center" vertical="center" wrapText="1"/>
    </xf>
    <xf numFmtId="0" fontId="6" fillId="0" borderId="5" xfId="697" applyNumberFormat="1" applyFont="1" applyFill="1" applyBorder="1" applyAlignment="1" applyProtection="1">
      <alignment horizontal="center" vertical="center"/>
    </xf>
    <xf numFmtId="180" fontId="6" fillId="0" borderId="5" xfId="109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40" applyNumberFormat="1" applyFont="1" applyFill="1" applyBorder="1" applyAlignment="1" applyProtection="1">
      <alignment horizontal="center" vertical="center" wrapText="1"/>
      <protection locked="0"/>
    </xf>
    <xf numFmtId="179" fontId="6" fillId="0" borderId="5" xfId="14" applyNumberFormat="1" applyFont="1" applyFill="1" applyBorder="1" applyAlignment="1" applyProtection="1">
      <alignment horizontal="center" vertical="center" wrapText="1"/>
      <protection locked="0"/>
    </xf>
    <xf numFmtId="179" fontId="6" fillId="0" borderId="5" xfId="133" applyNumberFormat="1" applyFont="1" applyFill="1" applyBorder="1" applyAlignment="1" applyProtection="1">
      <alignment horizontal="center" vertical="center" wrapText="1"/>
      <protection locked="0"/>
    </xf>
    <xf numFmtId="179" fontId="6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65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>
      <alignment vertical="center" wrapText="1"/>
    </xf>
    <xf numFmtId="0" fontId="6" fillId="0" borderId="5" xfId="548" applyNumberFormat="1" applyFont="1" applyFill="1" applyBorder="1" applyAlignment="1" applyProtection="1">
      <alignment horizontal="center" vertical="center" wrapText="1"/>
      <protection locked="0"/>
    </xf>
    <xf numFmtId="12" fontId="6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33" applyFont="1" applyFill="1" applyBorder="1" applyAlignment="1" applyProtection="1">
      <alignment horizontal="center" vertical="center" wrapText="1"/>
      <protection locked="0"/>
    </xf>
    <xf numFmtId="0" fontId="6" fillId="0" borderId="4" xfId="14" applyFont="1" applyFill="1" applyBorder="1" applyAlignment="1" applyProtection="1">
      <alignment horizontal="center" vertical="center" wrapText="1"/>
      <protection locked="0"/>
    </xf>
    <xf numFmtId="0" fontId="6" fillId="0" borderId="4" xfId="545" applyFont="1" applyFill="1" applyBorder="1" applyAlignment="1" applyProtection="1">
      <alignment horizontal="center" vertical="center" wrapText="1"/>
      <protection locked="0"/>
    </xf>
    <xf numFmtId="0" fontId="6" fillId="0" borderId="5" xfId="16" applyFont="1" applyFill="1" applyBorder="1" applyAlignment="1" applyProtection="1">
      <alignment horizontal="center" vertical="center" wrapText="1"/>
      <protection locked="0"/>
    </xf>
    <xf numFmtId="49" fontId="6" fillId="0" borderId="5" xfId="1092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022" applyFont="1" applyFill="1" applyBorder="1" applyAlignment="1" applyProtection="1">
      <alignment horizontal="center" vertical="center" wrapText="1"/>
      <protection locked="0"/>
    </xf>
    <xf numFmtId="185" fontId="6" fillId="0" borderId="2" xfId="0" applyNumberFormat="1" applyFont="1" applyFill="1" applyBorder="1" applyAlignment="1">
      <alignment horizontal="center" vertical="center" wrapText="1"/>
    </xf>
    <xf numFmtId="182" fontId="6" fillId="0" borderId="5" xfId="14" applyNumberFormat="1" applyFont="1" applyFill="1" applyBorder="1" applyAlignment="1" applyProtection="1">
      <alignment horizontal="center" vertical="center" wrapText="1"/>
      <protection locked="0"/>
    </xf>
    <xf numFmtId="180" fontId="6" fillId="0" borderId="5" xfId="787" applyNumberFormat="1" applyFont="1" applyFill="1" applyBorder="1" applyAlignment="1">
      <alignment horizontal="center" vertical="center"/>
    </xf>
    <xf numFmtId="183" fontId="6" fillId="0" borderId="5" xfId="140" applyNumberFormat="1" applyFont="1" applyFill="1" applyBorder="1" applyAlignment="1" applyProtection="1">
      <alignment horizontal="center" vertical="center" wrapText="1"/>
      <protection locked="0"/>
    </xf>
    <xf numFmtId="180" fontId="6" fillId="0" borderId="5" xfId="0" applyNumberFormat="1" applyFont="1" applyFill="1" applyBorder="1" applyAlignment="1">
      <alignment horizontal="center" vertical="center" wrapText="1"/>
    </xf>
    <xf numFmtId="0" fontId="6" fillId="0" borderId="5" xfId="559" applyNumberFormat="1" applyFont="1" applyFill="1" applyBorder="1" applyAlignment="1" applyProtection="1">
      <alignment horizontal="center" vertical="center" wrapText="1"/>
    </xf>
    <xf numFmtId="0" fontId="6" fillId="0" borderId="13" xfId="684" applyNumberFormat="1" applyFont="1" applyFill="1" applyBorder="1" applyAlignment="1">
      <alignment horizontal="center" vertical="center" wrapText="1"/>
    </xf>
    <xf numFmtId="0" fontId="69" fillId="0" borderId="5" xfId="0" applyFont="1" applyFill="1" applyBorder="1" applyAlignment="1">
      <alignment horizontal="center" vertical="center" wrapText="1"/>
    </xf>
    <xf numFmtId="0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40" applyFont="1" applyFill="1" applyBorder="1" applyAlignment="1" applyProtection="1">
      <alignment horizontal="center" vertical="center" wrapText="1"/>
      <protection locked="0"/>
    </xf>
    <xf numFmtId="0" fontId="6" fillId="0" borderId="13" xfId="140" applyFont="1" applyFill="1" applyBorder="1" applyAlignment="1" applyProtection="1">
      <alignment horizontal="center" vertical="center" wrapText="1"/>
      <protection locked="0"/>
    </xf>
    <xf numFmtId="0" fontId="6" fillId="0" borderId="13" xfId="14" applyFont="1" applyFill="1" applyBorder="1" applyAlignment="1" applyProtection="1">
      <alignment horizontal="center" vertical="center" wrapText="1" shrinkToFit="1"/>
      <protection locked="0"/>
    </xf>
    <xf numFmtId="0" fontId="6" fillId="0" borderId="13" xfId="0" applyFont="1" applyFill="1" applyBorder="1" applyAlignment="1">
      <alignment horizontal="center" vertical="center" wrapText="1"/>
    </xf>
    <xf numFmtId="49" fontId="6" fillId="0" borderId="13" xfId="14" applyNumberFormat="1" applyFont="1" applyFill="1" applyBorder="1" applyAlignment="1" applyProtection="1">
      <alignment horizontal="center" vertical="center" wrapText="1"/>
      <protection locked="0"/>
    </xf>
    <xf numFmtId="183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4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54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548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321" applyFill="1" applyBorder="1" applyAlignment="1">
      <alignment horizontal="center" vertical="center" wrapText="1"/>
    </xf>
    <xf numFmtId="0" fontId="2" fillId="0" borderId="13" xfId="548" applyFont="1" applyFill="1" applyBorder="1" applyAlignment="1" applyProtection="1">
      <alignment horizontal="center" vertical="center" wrapText="1"/>
      <protection locked="0"/>
    </xf>
    <xf numFmtId="0" fontId="1" fillId="0" borderId="13" xfId="306" applyFont="1" applyFill="1" applyBorder="1" applyAlignment="1" applyProtection="1">
      <alignment horizontal="center" vertical="center" wrapText="1" shrinkToFit="1"/>
      <protection locked="0"/>
    </xf>
    <xf numFmtId="49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69" fillId="0" borderId="5" xfId="876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>
      <alignment vertical="center"/>
    </xf>
    <xf numFmtId="0" fontId="17" fillId="0" borderId="19" xfId="54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97" applyFont="1" applyFill="1" applyBorder="1" applyAlignment="1">
      <alignment horizontal="center" vertical="center" wrapText="1"/>
    </xf>
    <xf numFmtId="185" fontId="6" fillId="0" borderId="5" xfId="321" applyNumberFormat="1" applyFont="1" applyFill="1" applyBorder="1" applyAlignment="1">
      <alignment horizontal="center" vertical="center"/>
    </xf>
    <xf numFmtId="0" fontId="6" fillId="24" borderId="5" xfId="0" applyFont="1" applyFill="1" applyBorder="1" applyAlignment="1">
      <alignment horizontal="center" vertical="center" wrapText="1"/>
    </xf>
    <xf numFmtId="0" fontId="6" fillId="24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25" borderId="5" xfId="0" applyNumberFormat="1" applyFont="1" applyFill="1" applyBorder="1" applyAlignment="1">
      <alignment horizontal="center" vertical="center" wrapText="1"/>
    </xf>
    <xf numFmtId="0" fontId="73" fillId="0" borderId="0" xfId="28" applyFont="1" applyFill="1" applyBorder="1" applyAlignment="1">
      <alignment vertical="center"/>
    </xf>
    <xf numFmtId="0" fontId="74" fillId="0" borderId="0" xfId="28" applyFont="1" applyFill="1" applyBorder="1" applyAlignment="1">
      <alignment vertical="center"/>
    </xf>
    <xf numFmtId="0" fontId="74" fillId="0" borderId="0" xfId="28" applyFont="1" applyFill="1" applyAlignment="1">
      <alignment vertical="center"/>
    </xf>
    <xf numFmtId="0" fontId="71" fillId="0" borderId="0" xfId="28" applyFont="1" applyFill="1" applyBorder="1" applyAlignment="1">
      <alignment horizontal="left" vertical="center"/>
    </xf>
    <xf numFmtId="0" fontId="72" fillId="0" borderId="0" xfId="28" applyFont="1" applyFill="1" applyBorder="1" applyAlignment="1">
      <alignment horizontal="left" vertical="center"/>
    </xf>
    <xf numFmtId="0" fontId="72" fillId="0" borderId="1" xfId="28" applyFont="1" applyFill="1" applyBorder="1" applyAlignment="1">
      <alignment horizontal="left" vertical="center"/>
    </xf>
    <xf numFmtId="0" fontId="74" fillId="0" borderId="1" xfId="28" applyFont="1" applyFill="1" applyBorder="1" applyAlignment="1">
      <alignment vertical="center"/>
    </xf>
    <xf numFmtId="0" fontId="72" fillId="26" borderId="0" xfId="28" applyFont="1" applyFill="1" applyBorder="1" applyAlignment="1">
      <alignment horizontal="center" vertical="center"/>
    </xf>
    <xf numFmtId="0" fontId="76" fillId="26" borderId="0" xfId="28" applyFont="1" applyFill="1" applyBorder="1" applyAlignment="1">
      <alignment horizontal="center" vertical="center"/>
    </xf>
    <xf numFmtId="0" fontId="4" fillId="0" borderId="30" xfId="28" applyFont="1" applyFill="1" applyBorder="1" applyAlignment="1">
      <alignment horizontal="center" vertical="center"/>
    </xf>
    <xf numFmtId="0" fontId="4" fillId="0" borderId="30" xfId="485" applyFont="1" applyFill="1" applyBorder="1" applyAlignment="1">
      <alignment horizontal="center" vertical="center"/>
    </xf>
    <xf numFmtId="0" fontId="4" fillId="0" borderId="31" xfId="28" applyFont="1" applyFill="1" applyBorder="1" applyAlignment="1">
      <alignment horizontal="center" vertical="center"/>
    </xf>
    <xf numFmtId="0" fontId="74" fillId="0" borderId="0" xfId="28" applyFont="1" applyFill="1" applyBorder="1" applyAlignment="1">
      <alignment vertical="center" wrapText="1"/>
    </xf>
    <xf numFmtId="0" fontId="74" fillId="0" borderId="0" xfId="28" applyFont="1" applyBorder="1" applyAlignment="1">
      <alignment vertical="center"/>
    </xf>
    <xf numFmtId="0" fontId="74" fillId="0" borderId="0" xfId="28" applyFont="1" applyAlignment="1">
      <alignment vertical="center"/>
    </xf>
    <xf numFmtId="0" fontId="78" fillId="0" borderId="5" xfId="28" applyFont="1" applyFill="1" applyBorder="1" applyAlignment="1">
      <alignment horizontal="center" vertical="center"/>
    </xf>
    <xf numFmtId="14" fontId="4" fillId="0" borderId="5" xfId="28" applyNumberFormat="1" applyFont="1" applyFill="1" applyBorder="1" applyAlignment="1">
      <alignment horizontal="center" vertical="center" shrinkToFit="1"/>
    </xf>
    <xf numFmtId="49" fontId="78" fillId="0" borderId="5" xfId="28" applyNumberFormat="1" applyFont="1" applyFill="1" applyBorder="1" applyAlignment="1">
      <alignment horizontal="center" vertical="center" shrinkToFit="1"/>
    </xf>
    <xf numFmtId="14" fontId="78" fillId="0" borderId="33" xfId="28" applyNumberFormat="1" applyFont="1" applyBorder="1" applyAlignment="1">
      <alignment horizontal="center" vertical="center" shrinkToFit="1"/>
    </xf>
    <xf numFmtId="0" fontId="79" fillId="0" borderId="5" xfId="485" applyFont="1" applyBorder="1" applyAlignment="1">
      <alignment horizontal="center" vertical="center"/>
    </xf>
    <xf numFmtId="0" fontId="79" fillId="0" borderId="5" xfId="485" applyFont="1" applyBorder="1" applyAlignment="1">
      <alignment horizontal="center" vertical="center"/>
    </xf>
    <xf numFmtId="0" fontId="79" fillId="0" borderId="0" xfId="28" applyFont="1" applyAlignment="1">
      <alignment vertical="center"/>
    </xf>
    <xf numFmtId="0" fontId="79" fillId="25" borderId="5" xfId="485" applyFont="1" applyFill="1" applyBorder="1" applyAlignment="1">
      <alignment horizontal="center" vertical="center"/>
    </xf>
    <xf numFmtId="0" fontId="79" fillId="0" borderId="0" xfId="28" applyFont="1" applyFill="1" applyAlignment="1">
      <alignment vertical="center"/>
    </xf>
    <xf numFmtId="0" fontId="79" fillId="0" borderId="5" xfId="28" applyFont="1" applyFill="1" applyBorder="1" applyAlignment="1">
      <alignment vertical="center"/>
    </xf>
    <xf numFmtId="0" fontId="79" fillId="0" borderId="5" xfId="28" applyFont="1" applyFill="1" applyBorder="1" applyAlignment="1">
      <alignment horizontal="center" vertical="center"/>
    </xf>
    <xf numFmtId="14" fontId="79" fillId="0" borderId="5" xfId="28" applyNumberFormat="1" applyFont="1" applyBorder="1" applyAlignment="1">
      <alignment vertical="center"/>
    </xf>
    <xf numFmtId="0" fontId="79" fillId="0" borderId="5" xfId="28" applyFont="1" applyBorder="1" applyAlignment="1">
      <alignment vertical="center"/>
    </xf>
    <xf numFmtId="0" fontId="79" fillId="0" borderId="5" xfId="28" applyFont="1" applyBorder="1" applyAlignment="1">
      <alignment vertical="center" wrapText="1"/>
    </xf>
    <xf numFmtId="0" fontId="25" fillId="0" borderId="5" xfId="813" applyBorder="1" applyAlignment="1">
      <alignment vertical="center"/>
    </xf>
    <xf numFmtId="14" fontId="79" fillId="0" borderId="5" xfId="28" applyNumberFormat="1" applyFont="1" applyFill="1" applyBorder="1" applyAlignment="1">
      <alignment horizontal="center" vertical="center"/>
    </xf>
    <xf numFmtId="0" fontId="0" fillId="0" borderId="5" xfId="813" applyFont="1" applyBorder="1" applyAlignment="1">
      <alignment vertical="center"/>
    </xf>
    <xf numFmtId="0" fontId="79" fillId="0" borderId="12" xfId="28" applyFont="1" applyBorder="1" applyAlignment="1">
      <alignment horizontal="center" vertical="center" wrapText="1"/>
    </xf>
    <xf numFmtId="0" fontId="6" fillId="25" borderId="5" xfId="140" applyFont="1" applyFill="1" applyBorder="1" applyAlignment="1" applyProtection="1">
      <alignment horizontal="center" vertical="center" wrapText="1"/>
      <protection locked="0"/>
    </xf>
    <xf numFmtId="0" fontId="6" fillId="25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25" borderId="5" xfId="14" applyNumberFormat="1" applyFont="1" applyFill="1" applyBorder="1" applyAlignment="1" applyProtection="1">
      <alignment horizontal="center" vertical="center" wrapText="1"/>
      <protection locked="0"/>
    </xf>
    <xf numFmtId="49" fontId="6" fillId="25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25" borderId="5" xfId="14" applyFont="1" applyFill="1" applyBorder="1" applyAlignment="1" applyProtection="1">
      <alignment horizontal="center" vertical="center" wrapText="1"/>
      <protection locked="0"/>
    </xf>
    <xf numFmtId="180" fontId="6" fillId="25" borderId="5" xfId="140" applyNumberFormat="1" applyFont="1" applyFill="1" applyBorder="1" applyAlignment="1" applyProtection="1">
      <alignment horizontal="center" vertical="center" wrapText="1"/>
      <protection locked="0"/>
    </xf>
    <xf numFmtId="49" fontId="6" fillId="25" borderId="5" xfId="133" applyNumberFormat="1" applyFont="1" applyFill="1" applyBorder="1" applyAlignment="1" applyProtection="1">
      <alignment horizontal="center" vertical="center" wrapText="1"/>
      <protection locked="0"/>
    </xf>
    <xf numFmtId="0" fontId="6" fillId="25" borderId="5" xfId="697" applyFont="1" applyFill="1" applyBorder="1" applyAlignment="1">
      <alignment horizontal="center" vertical="center"/>
    </xf>
    <xf numFmtId="178" fontId="6" fillId="25" borderId="5" xfId="14" applyNumberFormat="1" applyFont="1" applyFill="1" applyBorder="1" applyAlignment="1" applyProtection="1">
      <alignment horizontal="center" vertical="center" wrapText="1"/>
      <protection locked="0"/>
    </xf>
    <xf numFmtId="0" fontId="1" fillId="25" borderId="0" xfId="14" applyFont="1" applyFill="1" applyBorder="1" applyAlignment="1" applyProtection="1">
      <alignment horizontal="center" vertical="center" wrapText="1"/>
      <protection locked="0"/>
    </xf>
    <xf numFmtId="0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71" fillId="0" borderId="0" xfId="28" applyFont="1" applyFill="1" applyBorder="1" applyAlignment="1">
      <alignment horizontal="left" vertical="center"/>
    </xf>
    <xf numFmtId="0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40" applyFont="1" applyFill="1" applyBorder="1" applyAlignment="1" applyProtection="1">
      <alignment horizontal="center" vertical="center" wrapText="1"/>
      <protection locked="0"/>
    </xf>
    <xf numFmtId="0" fontId="6" fillId="0" borderId="13" xfId="140" applyFont="1" applyFill="1" applyBorder="1" applyAlignment="1" applyProtection="1">
      <alignment horizontal="center" vertical="center" wrapText="1"/>
      <protection locked="0"/>
    </xf>
    <xf numFmtId="0" fontId="6" fillId="0" borderId="13" xfId="14" applyFont="1" applyFill="1" applyBorder="1" applyAlignment="1" applyProtection="1">
      <alignment horizontal="center" vertical="center" wrapText="1" shrinkToFit="1"/>
      <protection locked="0"/>
    </xf>
    <xf numFmtId="49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49" fontId="6" fillId="0" borderId="13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4" applyNumberFormat="1" applyFont="1" applyFill="1" applyBorder="1" applyAlignment="1" applyProtection="1">
      <alignment horizontal="center" vertical="center" wrapText="1"/>
      <protection locked="0"/>
    </xf>
    <xf numFmtId="0" fontId="83" fillId="0" borderId="5" xfId="140" applyFont="1" applyFill="1" applyBorder="1" applyAlignment="1" applyProtection="1">
      <alignment horizontal="center" vertical="center" wrapText="1"/>
      <protection locked="0"/>
    </xf>
    <xf numFmtId="177" fontId="83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83" fillId="0" borderId="5" xfId="697" applyFont="1" applyFill="1" applyBorder="1" applyAlignment="1">
      <alignment horizontal="center" vertical="center"/>
    </xf>
    <xf numFmtId="0" fontId="83" fillId="0" borderId="5" xfId="0" applyFont="1" applyFill="1" applyBorder="1" applyAlignment="1">
      <alignment horizontal="center" vertical="center" wrapText="1"/>
    </xf>
    <xf numFmtId="0" fontId="83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83" fillId="0" borderId="5" xfId="543" applyNumberFormat="1" applyFont="1" applyFill="1" applyBorder="1" applyAlignment="1" applyProtection="1">
      <alignment horizontal="center" vertical="center" wrapText="1"/>
      <protection locked="0"/>
    </xf>
    <xf numFmtId="183" fontId="83" fillId="0" borderId="5" xfId="0" applyNumberFormat="1" applyFont="1" applyFill="1" applyBorder="1" applyAlignment="1">
      <alignment horizontal="center" vertical="center" wrapText="1"/>
    </xf>
    <xf numFmtId="49" fontId="83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83" fillId="0" borderId="5" xfId="697" applyFont="1" applyFill="1" applyBorder="1" applyAlignment="1">
      <alignment horizontal="center" vertical="center" wrapText="1"/>
    </xf>
    <xf numFmtId="178" fontId="83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83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84" fillId="0" borderId="0" xfId="14" applyFont="1" applyFill="1" applyBorder="1" applyAlignment="1" applyProtection="1">
      <alignment horizontal="center" vertical="center" wrapText="1"/>
      <protection locked="0"/>
    </xf>
    <xf numFmtId="177" fontId="6" fillId="0" borderId="12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697" applyFont="1" applyFill="1" applyBorder="1" applyAlignment="1">
      <alignment horizontal="center" vertical="center"/>
    </xf>
    <xf numFmtId="178" fontId="6" fillId="0" borderId="13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>
      <alignment horizontal="center" vertical="center" wrapText="1"/>
    </xf>
    <xf numFmtId="0" fontId="79" fillId="0" borderId="5" xfId="485" applyFont="1" applyFill="1" applyBorder="1" applyAlignment="1">
      <alignment horizontal="center" vertical="center" wrapText="1"/>
    </xf>
    <xf numFmtId="0" fontId="79" fillId="0" borderId="5" xfId="485" applyFont="1" applyBorder="1" applyAlignment="1">
      <alignment horizontal="center" vertical="center"/>
    </xf>
    <xf numFmtId="0" fontId="2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54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813" applyFont="1" applyBorder="1" applyAlignment="1">
      <alignment vertical="center"/>
    </xf>
    <xf numFmtId="49" fontId="2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697" applyFont="1" applyFill="1" applyBorder="1" applyAlignment="1">
      <alignment horizontal="center" vertical="center" wrapText="1"/>
    </xf>
    <xf numFmtId="0" fontId="86" fillId="0" borderId="5" xfId="140" applyFont="1" applyFill="1" applyBorder="1" applyAlignment="1" applyProtection="1">
      <alignment horizontal="center" vertical="center" wrapText="1"/>
      <protection locked="0"/>
    </xf>
    <xf numFmtId="0" fontId="86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86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87" fillId="0" borderId="5" xfId="697" applyFont="1" applyFill="1" applyBorder="1" applyAlignment="1">
      <alignment horizontal="center" vertical="center" wrapText="1"/>
    </xf>
    <xf numFmtId="0" fontId="87" fillId="0" borderId="5" xfId="321" applyFont="1" applyFill="1" applyBorder="1" applyAlignment="1">
      <alignment horizontal="center" vertical="center" wrapText="1"/>
    </xf>
    <xf numFmtId="0" fontId="88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86" fillId="0" borderId="5" xfId="306" applyFont="1" applyFill="1" applyBorder="1" applyAlignment="1" applyProtection="1">
      <alignment horizontal="center" vertical="center" wrapText="1"/>
      <protection locked="0"/>
    </xf>
    <xf numFmtId="0" fontId="85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85" fillId="0" borderId="5" xfId="548" applyNumberFormat="1" applyFont="1" applyFill="1" applyBorder="1" applyAlignment="1" applyProtection="1">
      <alignment horizontal="center" vertical="center" wrapText="1"/>
      <protection locked="0"/>
    </xf>
    <xf numFmtId="0" fontId="86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88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88" fillId="0" borderId="5" xfId="306" applyNumberFormat="1" applyFont="1" applyFill="1" applyBorder="1" applyAlignment="1" applyProtection="1">
      <alignment horizontal="center" vertical="center" wrapText="1"/>
      <protection locked="0"/>
    </xf>
    <xf numFmtId="49" fontId="86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87" fillId="0" borderId="2" xfId="321" applyFont="1" applyFill="1" applyBorder="1" applyAlignment="1">
      <alignment horizontal="center" vertical="center" wrapText="1"/>
    </xf>
    <xf numFmtId="178" fontId="86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88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89" fillId="0" borderId="5" xfId="321" applyFont="1" applyFill="1" applyBorder="1" applyAlignment="1">
      <alignment horizontal="center" vertical="center" wrapText="1"/>
    </xf>
    <xf numFmtId="179" fontId="89" fillId="0" borderId="5" xfId="321" applyNumberFormat="1" applyFont="1" applyFill="1" applyBorder="1" applyAlignment="1">
      <alignment horizontal="center" vertical="center" wrapText="1"/>
    </xf>
    <xf numFmtId="180" fontId="89" fillId="0" borderId="5" xfId="321" applyNumberFormat="1" applyFont="1" applyFill="1" applyBorder="1" applyAlignment="1">
      <alignment horizontal="center" vertical="center" wrapText="1"/>
    </xf>
    <xf numFmtId="179" fontId="89" fillId="0" borderId="5" xfId="552" applyNumberFormat="1" applyFont="1" applyFill="1" applyBorder="1" applyAlignment="1">
      <alignment horizontal="center" vertical="center" wrapText="1"/>
    </xf>
    <xf numFmtId="0" fontId="87" fillId="0" borderId="5" xfId="321" applyFont="1" applyFill="1" applyBorder="1" applyAlignment="1">
      <alignment horizontal="center" vertical="center"/>
    </xf>
    <xf numFmtId="49" fontId="90" fillId="0" borderId="5" xfId="306" applyNumberFormat="1" applyFont="1" applyFill="1" applyBorder="1" applyAlignment="1" applyProtection="1">
      <alignment horizontal="center" vertical="center" wrapText="1"/>
      <protection locked="0"/>
    </xf>
    <xf numFmtId="0" fontId="85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86" fillId="0" borderId="5" xfId="321" applyNumberFormat="1" applyFont="1" applyFill="1" applyBorder="1" applyAlignment="1">
      <alignment horizontal="center" vertical="center" wrapText="1"/>
    </xf>
    <xf numFmtId="0" fontId="90" fillId="0" borderId="5" xfId="321" applyNumberFormat="1" applyFont="1" applyFill="1" applyBorder="1" applyAlignment="1">
      <alignment horizontal="center" vertical="center" wrapText="1"/>
    </xf>
    <xf numFmtId="0" fontId="89" fillId="0" borderId="5" xfId="697" applyFont="1" applyFill="1" applyBorder="1" applyAlignment="1">
      <alignment horizontal="center" vertical="center" wrapText="1"/>
    </xf>
    <xf numFmtId="179" fontId="90" fillId="0" borderId="5" xfId="552" applyNumberFormat="1" applyFont="1" applyFill="1" applyBorder="1" applyAlignment="1">
      <alignment horizontal="center" vertical="center" wrapText="1"/>
    </xf>
    <xf numFmtId="177" fontId="86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87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87" fillId="0" borderId="14" xfId="697" applyFont="1" applyFill="1" applyBorder="1" applyAlignment="1">
      <alignment horizontal="center" vertical="center" wrapText="1"/>
    </xf>
    <xf numFmtId="0" fontId="87" fillId="0" borderId="40" xfId="321" applyFont="1" applyFill="1" applyBorder="1" applyAlignment="1">
      <alignment horizontal="center" vertical="center" wrapText="1"/>
    </xf>
    <xf numFmtId="0" fontId="91" fillId="0" borderId="5" xfId="321" applyFont="1" applyFill="1" applyBorder="1" applyAlignment="1">
      <alignment horizontal="center" vertical="center"/>
    </xf>
    <xf numFmtId="0" fontId="89" fillId="0" borderId="5" xfId="321" applyFont="1" applyFill="1" applyBorder="1" applyAlignment="1">
      <alignment horizontal="center" vertical="center"/>
    </xf>
    <xf numFmtId="0" fontId="87" fillId="0" borderId="15" xfId="321" applyFont="1" applyFill="1" applyBorder="1" applyAlignment="1">
      <alignment horizontal="center" vertical="center"/>
    </xf>
    <xf numFmtId="0" fontId="92" fillId="0" borderId="5" xfId="321" applyFont="1" applyFill="1" applyBorder="1" applyAlignment="1">
      <alignment horizontal="center" vertical="center"/>
    </xf>
    <xf numFmtId="181" fontId="89" fillId="0" borderId="5" xfId="552" applyNumberFormat="1" applyFont="1" applyFill="1" applyBorder="1" applyAlignment="1">
      <alignment horizontal="center" vertical="center" wrapText="1"/>
    </xf>
    <xf numFmtId="49" fontId="86" fillId="0" borderId="5" xfId="367" applyNumberFormat="1" applyFont="1" applyFill="1" applyBorder="1" applyAlignment="1">
      <alignment horizontal="center" vertical="center" wrapText="1"/>
    </xf>
    <xf numFmtId="49" fontId="86" fillId="0" borderId="5" xfId="321" applyNumberFormat="1" applyFont="1" applyFill="1" applyBorder="1" applyAlignment="1">
      <alignment horizontal="center" vertical="center" wrapText="1"/>
    </xf>
    <xf numFmtId="0" fontId="93" fillId="0" borderId="5" xfId="321" applyFont="1" applyFill="1" applyBorder="1" applyAlignment="1">
      <alignment horizontal="center" vertical="center"/>
    </xf>
    <xf numFmtId="0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40" applyFont="1" applyFill="1" applyBorder="1" applyAlignment="1" applyProtection="1">
      <alignment horizontal="center" vertical="center" wrapText="1"/>
      <protection locked="0"/>
    </xf>
    <xf numFmtId="0" fontId="6" fillId="0" borderId="13" xfId="140" applyFont="1" applyFill="1" applyBorder="1" applyAlignment="1" applyProtection="1">
      <alignment horizontal="center" vertical="center" wrapText="1"/>
      <protection locked="0"/>
    </xf>
    <xf numFmtId="0" fontId="6" fillId="0" borderId="13" xfId="14" applyFont="1" applyFill="1" applyBorder="1" applyAlignment="1" applyProtection="1">
      <alignment horizontal="center" vertical="center" wrapText="1" shrinkToFit="1"/>
      <protection locked="0"/>
    </xf>
    <xf numFmtId="49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14" applyNumberFormat="1" applyFont="1" applyFill="1" applyBorder="1" applyAlignment="1" applyProtection="1">
      <alignment horizontal="center" vertical="center" wrapText="1"/>
      <protection locked="0"/>
    </xf>
    <xf numFmtId="0" fontId="87" fillId="0" borderId="5" xfId="140" applyFont="1" applyFill="1" applyBorder="1" applyAlignment="1" applyProtection="1">
      <alignment horizontal="center" vertical="center" wrapText="1"/>
      <protection locked="0"/>
    </xf>
    <xf numFmtId="0" fontId="87" fillId="0" borderId="5" xfId="0" applyNumberFormat="1" applyFont="1" applyFill="1" applyBorder="1" applyAlignment="1">
      <alignment horizontal="center" vertical="center" wrapText="1"/>
    </xf>
    <xf numFmtId="177" fontId="87" fillId="0" borderId="5" xfId="0" applyNumberFormat="1" applyFont="1" applyFill="1" applyBorder="1" applyAlignment="1">
      <alignment horizontal="center" vertical="center" wrapText="1"/>
    </xf>
    <xf numFmtId="177" fontId="87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87" fillId="0" borderId="5" xfId="697" applyFont="1" applyFill="1" applyBorder="1" applyAlignment="1">
      <alignment horizontal="center" vertical="center"/>
    </xf>
    <xf numFmtId="0" fontId="87" fillId="0" borderId="5" xfId="0" applyFont="1" applyFill="1" applyBorder="1" applyAlignment="1">
      <alignment horizontal="center" vertical="center" wrapText="1"/>
    </xf>
    <xf numFmtId="178" fontId="87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87" fillId="0" borderId="5" xfId="543" applyFont="1" applyFill="1" applyBorder="1" applyAlignment="1" applyProtection="1">
      <alignment horizontal="center" vertical="center" wrapText="1"/>
      <protection locked="0"/>
    </xf>
    <xf numFmtId="0" fontId="87" fillId="0" borderId="5" xfId="14" applyFont="1" applyFill="1" applyBorder="1" applyAlignment="1" applyProtection="1">
      <alignment horizontal="center" vertical="center" wrapText="1"/>
      <protection locked="0"/>
    </xf>
    <xf numFmtId="49" fontId="87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87" fillId="0" borderId="5" xfId="543" applyNumberFormat="1" applyFont="1" applyFill="1" applyBorder="1" applyAlignment="1" applyProtection="1">
      <alignment horizontal="center" vertical="center" wrapText="1"/>
      <protection locked="0"/>
    </xf>
    <xf numFmtId="0" fontId="87" fillId="0" borderId="5" xfId="14" applyNumberFormat="1" applyFont="1" applyFill="1" applyBorder="1" applyAlignment="1" applyProtection="1">
      <alignment horizontal="center" vertical="center" wrapText="1"/>
      <protection locked="0"/>
    </xf>
    <xf numFmtId="178" fontId="87" fillId="0" borderId="5" xfId="133" applyNumberFormat="1" applyFont="1" applyFill="1" applyBorder="1" applyAlignment="1" applyProtection="1">
      <alignment horizontal="center" vertical="center" wrapText="1"/>
      <protection locked="0"/>
    </xf>
    <xf numFmtId="183" fontId="87" fillId="0" borderId="5" xfId="0" applyNumberFormat="1" applyFont="1" applyFill="1" applyBorder="1" applyAlignment="1">
      <alignment horizontal="center" vertical="center" wrapText="1"/>
    </xf>
    <xf numFmtId="0" fontId="87" fillId="0" borderId="5" xfId="133" applyNumberFormat="1" applyFont="1" applyFill="1" applyBorder="1" applyAlignment="1" applyProtection="1">
      <alignment horizontal="center" vertical="center" wrapText="1"/>
      <protection locked="0"/>
    </xf>
    <xf numFmtId="0" fontId="85" fillId="0" borderId="0" xfId="14" applyFont="1" applyFill="1" applyBorder="1" applyAlignment="1" applyProtection="1">
      <alignment horizontal="center" vertical="center" wrapText="1"/>
      <protection locked="0"/>
    </xf>
    <xf numFmtId="0" fontId="86" fillId="0" borderId="5" xfId="0" applyNumberFormat="1" applyFont="1" applyFill="1" applyBorder="1" applyAlignment="1">
      <alignment horizontal="center" vertical="center" wrapText="1"/>
    </xf>
    <xf numFmtId="0" fontId="87" fillId="0" borderId="5" xfId="0" applyFont="1" applyFill="1" applyBorder="1" applyAlignment="1">
      <alignment horizontal="center" vertical="center"/>
    </xf>
    <xf numFmtId="0" fontId="86" fillId="0" borderId="5" xfId="14" applyNumberFormat="1" applyFont="1" applyFill="1" applyBorder="1" applyAlignment="1" applyProtection="1">
      <alignment horizontal="center" vertical="center" wrapText="1"/>
      <protection locked="0"/>
    </xf>
    <xf numFmtId="49" fontId="86" fillId="0" borderId="5" xfId="0" applyNumberFormat="1" applyFont="1" applyFill="1" applyBorder="1" applyAlignment="1">
      <alignment horizontal="center" vertical="center" wrapText="1"/>
    </xf>
    <xf numFmtId="0" fontId="88" fillId="0" borderId="5" xfId="14" applyFont="1" applyFill="1" applyBorder="1" applyAlignment="1" applyProtection="1">
      <alignment horizontal="center" vertical="center" wrapText="1"/>
      <protection locked="0"/>
    </xf>
    <xf numFmtId="0" fontId="88" fillId="0" borderId="0" xfId="14" applyFont="1" applyFill="1" applyBorder="1" applyAlignment="1" applyProtection="1">
      <alignment horizontal="center" vertical="center" wrapText="1"/>
      <protection locked="0"/>
    </xf>
    <xf numFmtId="0" fontId="94" fillId="0" borderId="5" xfId="0" applyFont="1" applyFill="1" applyBorder="1" applyAlignment="1">
      <alignment horizontal="center" vertical="center" wrapText="1"/>
    </xf>
    <xf numFmtId="0" fontId="85" fillId="0" borderId="5" xfId="306" applyNumberFormat="1" applyFont="1" applyFill="1" applyBorder="1" applyAlignment="1" applyProtection="1">
      <alignment horizontal="center" vertical="center" wrapText="1"/>
      <protection locked="0"/>
    </xf>
    <xf numFmtId="182" fontId="90" fillId="0" borderId="5" xfId="306" applyNumberFormat="1" applyFont="1" applyFill="1" applyBorder="1" applyAlignment="1" applyProtection="1">
      <alignment horizontal="center" vertical="center" wrapText="1"/>
      <protection locked="0"/>
    </xf>
    <xf numFmtId="179" fontId="90" fillId="0" borderId="5" xfId="321" applyNumberFormat="1" applyFont="1" applyFill="1" applyBorder="1" applyAlignment="1">
      <alignment horizontal="center" vertical="center" wrapText="1"/>
    </xf>
    <xf numFmtId="180" fontId="90" fillId="0" borderId="5" xfId="321" applyNumberFormat="1" applyFont="1" applyFill="1" applyBorder="1" applyAlignment="1">
      <alignment horizontal="center" vertical="center" wrapText="1"/>
    </xf>
    <xf numFmtId="0" fontId="85" fillId="0" borderId="13" xfId="548" applyNumberFormat="1" applyFont="1" applyFill="1" applyBorder="1" applyAlignment="1" applyProtection="1">
      <alignment horizontal="center" vertical="center" wrapText="1"/>
      <protection locked="0"/>
    </xf>
    <xf numFmtId="183" fontId="87" fillId="0" borderId="5" xfId="321" applyNumberFormat="1" applyFont="1" applyFill="1" applyBorder="1" applyAlignment="1">
      <alignment horizontal="center" vertical="center" wrapText="1"/>
    </xf>
    <xf numFmtId="183" fontId="89" fillId="0" borderId="5" xfId="321" applyNumberFormat="1" applyFont="1" applyFill="1" applyBorder="1" applyAlignment="1">
      <alignment horizontal="center" vertical="center" wrapText="1"/>
    </xf>
    <xf numFmtId="0" fontId="87" fillId="0" borderId="5" xfId="321" applyNumberFormat="1" applyFont="1" applyFill="1" applyBorder="1" applyAlignment="1">
      <alignment horizontal="center" vertical="center" wrapText="1"/>
    </xf>
    <xf numFmtId="0" fontId="89" fillId="0" borderId="5" xfId="321" applyNumberFormat="1" applyFont="1" applyFill="1" applyBorder="1" applyAlignment="1">
      <alignment horizontal="center" vertical="center"/>
    </xf>
    <xf numFmtId="49" fontId="6" fillId="0" borderId="13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40" applyFont="1" applyFill="1" applyBorder="1" applyAlignment="1" applyProtection="1">
      <alignment horizontal="center" vertical="center" wrapText="1"/>
      <protection locked="0"/>
    </xf>
    <xf numFmtId="0" fontId="6" fillId="0" borderId="13" xfId="14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697" applyFont="1" applyFill="1" applyBorder="1" applyAlignment="1">
      <alignment horizontal="center" vertical="center"/>
    </xf>
    <xf numFmtId="0" fontId="6" fillId="27" borderId="5" xfId="140" applyFont="1" applyFill="1" applyBorder="1" applyAlignment="1" applyProtection="1">
      <alignment horizontal="center" vertical="center" wrapText="1"/>
      <protection locked="0"/>
    </xf>
    <xf numFmtId="0" fontId="6" fillId="27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27" borderId="5" xfId="697" applyFont="1" applyFill="1" applyBorder="1" applyAlignment="1">
      <alignment horizontal="center" vertical="center"/>
    </xf>
    <xf numFmtId="0" fontId="6" fillId="27" borderId="5" xfId="697" applyNumberFormat="1" applyFont="1" applyFill="1" applyBorder="1" applyAlignment="1" applyProtection="1">
      <alignment horizontal="center" vertical="center" wrapText="1"/>
    </xf>
    <xf numFmtId="185" fontId="6" fillId="27" borderId="5" xfId="697" applyNumberFormat="1" applyFont="1" applyFill="1" applyBorder="1" applyAlignment="1" applyProtection="1">
      <alignment horizontal="center" vertical="center" wrapText="1"/>
    </xf>
    <xf numFmtId="0" fontId="6" fillId="27" borderId="5" xfId="14" applyFont="1" applyFill="1" applyBorder="1" applyAlignment="1" applyProtection="1">
      <alignment horizontal="center" vertical="center" wrapText="1"/>
      <protection locked="0"/>
    </xf>
    <xf numFmtId="0" fontId="6" fillId="27" borderId="5" xfId="140" applyNumberFormat="1" applyFont="1" applyFill="1" applyBorder="1" applyAlignment="1" applyProtection="1">
      <alignment horizontal="center" vertical="center" wrapText="1"/>
      <protection locked="0"/>
    </xf>
    <xf numFmtId="49" fontId="6" fillId="27" borderId="5" xfId="14" applyNumberFormat="1" applyFont="1" applyFill="1" applyBorder="1" applyAlignment="1" applyProtection="1">
      <alignment horizontal="center" vertical="center" wrapText="1"/>
      <protection locked="0"/>
    </xf>
    <xf numFmtId="178" fontId="6" fillId="27" borderId="5" xfId="14" applyNumberFormat="1" applyFont="1" applyFill="1" applyBorder="1" applyAlignment="1" applyProtection="1">
      <alignment horizontal="center" vertical="center" wrapText="1"/>
      <protection locked="0"/>
    </xf>
    <xf numFmtId="180" fontId="6" fillId="27" borderId="5" xfId="14" applyNumberFormat="1" applyFont="1" applyFill="1" applyBorder="1" applyAlignment="1" applyProtection="1">
      <alignment horizontal="center" vertical="center" wrapText="1"/>
      <protection locked="0"/>
    </xf>
    <xf numFmtId="178" fontId="6" fillId="27" borderId="5" xfId="543" applyNumberFormat="1" applyFont="1" applyFill="1" applyBorder="1" applyAlignment="1" applyProtection="1">
      <alignment horizontal="center" vertical="center" wrapText="1"/>
      <protection locked="0"/>
    </xf>
    <xf numFmtId="0" fontId="6" fillId="27" borderId="5" xfId="697" applyFont="1" applyFill="1" applyBorder="1" applyAlignment="1">
      <alignment horizontal="center" vertical="center" wrapText="1"/>
    </xf>
    <xf numFmtId="179" fontId="6" fillId="27" borderId="5" xfId="543" applyNumberFormat="1" applyFont="1" applyFill="1" applyBorder="1" applyAlignment="1" applyProtection="1">
      <alignment horizontal="center" vertical="center" wrapText="1"/>
      <protection locked="0"/>
    </xf>
    <xf numFmtId="0" fontId="1" fillId="27" borderId="0" xfId="14" applyFont="1" applyFill="1" applyBorder="1" applyAlignment="1" applyProtection="1">
      <alignment horizontal="center" vertical="center" wrapText="1"/>
      <protection locked="0"/>
    </xf>
    <xf numFmtId="0" fontId="71" fillId="0" borderId="0" xfId="28" applyFont="1" applyFill="1" applyBorder="1" applyAlignment="1">
      <alignment horizontal="left" vertical="center"/>
    </xf>
    <xf numFmtId="0" fontId="78" fillId="0" borderId="5" xfId="28" applyFont="1" applyFill="1" applyBorder="1" applyAlignment="1">
      <alignment horizontal="center" vertical="center"/>
    </xf>
    <xf numFmtId="0" fontId="4" fillId="0" borderId="30" xfId="28" applyFont="1" applyFill="1" applyBorder="1" applyAlignment="1">
      <alignment horizontal="center" vertical="center"/>
    </xf>
    <xf numFmtId="0" fontId="79" fillId="0" borderId="5" xfId="28" applyFont="1" applyBorder="1" applyAlignment="1">
      <alignment horizontal="left" vertical="center" wrapText="1"/>
    </xf>
    <xf numFmtId="177" fontId="6" fillId="27" borderId="5" xfId="140" applyNumberFormat="1" applyFont="1" applyFill="1" applyBorder="1" applyAlignment="1" applyProtection="1">
      <alignment horizontal="center" vertical="center" wrapText="1"/>
      <protection locked="0"/>
    </xf>
    <xf numFmtId="0" fontId="6" fillId="27" borderId="5" xfId="0" applyFont="1" applyFill="1" applyBorder="1" applyAlignment="1">
      <alignment horizontal="center" vertical="center" wrapText="1"/>
    </xf>
    <xf numFmtId="0" fontId="6" fillId="27" borderId="5" xfId="0" applyNumberFormat="1" applyFont="1" applyFill="1" applyBorder="1" applyAlignment="1">
      <alignment horizontal="center" vertical="center" wrapText="1"/>
    </xf>
    <xf numFmtId="0" fontId="6" fillId="27" borderId="5" xfId="543" applyNumberFormat="1" applyFont="1" applyFill="1" applyBorder="1" applyAlignment="1" applyProtection="1">
      <alignment horizontal="center" vertical="center" wrapText="1"/>
      <protection locked="0"/>
    </xf>
    <xf numFmtId="0" fontId="6" fillId="27" borderId="5" xfId="0" applyFont="1" applyFill="1" applyBorder="1" applyAlignment="1">
      <alignment horizontal="center" vertical="center"/>
    </xf>
    <xf numFmtId="180" fontId="6" fillId="27" borderId="5" xfId="140" applyNumberFormat="1" applyFont="1" applyFill="1" applyBorder="1" applyAlignment="1" applyProtection="1">
      <alignment horizontal="center" vertical="center" wrapText="1"/>
      <protection locked="0"/>
    </xf>
    <xf numFmtId="0" fontId="79" fillId="27" borderId="5" xfId="28" applyFont="1" applyFill="1" applyBorder="1" applyAlignment="1">
      <alignment vertical="center"/>
    </xf>
    <xf numFmtId="14" fontId="79" fillId="27" borderId="5" xfId="28" applyNumberFormat="1" applyFont="1" applyFill="1" applyBorder="1" applyAlignment="1">
      <alignment vertical="center"/>
    </xf>
    <xf numFmtId="49" fontId="71" fillId="0" borderId="0" xfId="28" applyNumberFormat="1" applyFont="1" applyFill="1" applyBorder="1" applyAlignment="1">
      <alignment horizontal="left" vertical="center"/>
    </xf>
    <xf numFmtId="0" fontId="72" fillId="26" borderId="0" xfId="28" applyFont="1" applyFill="1" applyBorder="1" applyAlignment="1">
      <alignment horizontal="left" vertical="center"/>
    </xf>
    <xf numFmtId="0" fontId="4" fillId="0" borderId="5" xfId="28" applyFont="1" applyFill="1" applyBorder="1" applyAlignment="1">
      <alignment vertical="center"/>
    </xf>
    <xf numFmtId="14" fontId="78" fillId="0" borderId="5" xfId="28" applyNumberFormat="1" applyFont="1" applyBorder="1" applyAlignment="1">
      <alignment horizontal="left" vertical="center" shrinkToFit="1"/>
    </xf>
    <xf numFmtId="0" fontId="79" fillId="0" borderId="5" xfId="485" applyFont="1" applyBorder="1" applyAlignment="1">
      <alignment horizontal="left" vertical="center"/>
    </xf>
    <xf numFmtId="0" fontId="79" fillId="25" borderId="5" xfId="485" applyFont="1" applyFill="1" applyBorder="1" applyAlignment="1">
      <alignment horizontal="left" vertical="center"/>
    </xf>
    <xf numFmtId="49" fontId="79" fillId="0" borderId="13" xfId="28" applyNumberFormat="1" applyFont="1" applyFill="1" applyBorder="1" applyAlignment="1">
      <alignment vertical="center"/>
    </xf>
    <xf numFmtId="0" fontId="79" fillId="0" borderId="13" xfId="28" applyFont="1" applyFill="1" applyBorder="1" applyAlignment="1">
      <alignment horizontal="left" vertical="center"/>
    </xf>
    <xf numFmtId="0" fontId="79" fillId="0" borderId="13" xfId="28" applyFont="1" applyFill="1" applyBorder="1" applyAlignment="1">
      <alignment vertical="center"/>
    </xf>
    <xf numFmtId="0" fontId="79" fillId="0" borderId="13" xfId="28" applyFont="1" applyFill="1" applyBorder="1" applyAlignment="1">
      <alignment horizontal="center" vertical="center"/>
    </xf>
    <xf numFmtId="49" fontId="79" fillId="0" borderId="5" xfId="28" applyNumberFormat="1" applyFont="1" applyFill="1" applyBorder="1" applyAlignment="1">
      <alignment vertical="center"/>
    </xf>
    <xf numFmtId="14" fontId="79" fillId="0" borderId="5" xfId="28" applyNumberFormat="1" applyFont="1" applyBorder="1" applyAlignment="1">
      <alignment horizontal="left" vertical="center"/>
    </xf>
    <xf numFmtId="0" fontId="79" fillId="0" borderId="5" xfId="28" applyFont="1" applyBorder="1" applyAlignment="1">
      <alignment horizontal="left" vertical="center"/>
    </xf>
    <xf numFmtId="14" fontId="79" fillId="0" borderId="5" xfId="28" applyNumberFormat="1" applyFont="1" applyFill="1" applyBorder="1" applyAlignment="1">
      <alignment horizontal="left" vertical="center"/>
    </xf>
    <xf numFmtId="0" fontId="79" fillId="0" borderId="5" xfId="28" applyFont="1" applyFill="1" applyBorder="1" applyAlignment="1">
      <alignment horizontal="left" vertical="center"/>
    </xf>
    <xf numFmtId="49" fontId="79" fillId="0" borderId="5" xfId="28" applyNumberFormat="1" applyFont="1" applyFill="1" applyBorder="1" applyAlignment="1">
      <alignment horizontal="center" vertical="center"/>
    </xf>
    <xf numFmtId="49" fontId="79" fillId="0" borderId="5" xfId="28" applyNumberFormat="1" applyFont="1" applyBorder="1" applyAlignment="1">
      <alignment vertical="center"/>
    </xf>
    <xf numFmtId="0" fontId="95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99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00" fillId="0" borderId="5" xfId="0" applyNumberFormat="1" applyFont="1" applyFill="1" applyBorder="1" applyAlignment="1">
      <alignment horizontal="center" vertical="center" wrapText="1"/>
    </xf>
    <xf numFmtId="0" fontId="101" fillId="0" borderId="5" xfId="0" applyNumberFormat="1" applyFont="1" applyFill="1" applyBorder="1" applyAlignment="1">
      <alignment horizontal="center" vertical="center" wrapText="1"/>
    </xf>
    <xf numFmtId="0" fontId="95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99" fillId="0" borderId="5" xfId="140" applyFont="1" applyFill="1" applyBorder="1" applyAlignment="1" applyProtection="1">
      <alignment horizontal="center" vertical="center" wrapText="1"/>
      <protection locked="0"/>
    </xf>
    <xf numFmtId="0" fontId="103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104" fillId="0" borderId="12" xfId="140" applyFont="1" applyFill="1" applyBorder="1" applyAlignment="1" applyProtection="1">
      <alignment horizontal="center" vertical="center" wrapText="1"/>
      <protection locked="0"/>
    </xf>
    <xf numFmtId="0" fontId="104" fillId="0" borderId="12" xfId="14" applyNumberFormat="1" applyFont="1" applyFill="1" applyBorder="1" applyAlignment="1" applyProtection="1">
      <alignment horizontal="center" vertical="center" wrapText="1"/>
      <protection locked="0"/>
    </xf>
    <xf numFmtId="0" fontId="103" fillId="0" borderId="0" xfId="14" applyFont="1" applyFill="1" applyBorder="1" applyAlignment="1" applyProtection="1">
      <alignment horizontal="center" vertical="center" wrapText="1"/>
      <protection locked="0"/>
    </xf>
    <xf numFmtId="0" fontId="104" fillId="0" borderId="5" xfId="140" applyFont="1" applyFill="1" applyBorder="1" applyAlignment="1" applyProtection="1">
      <alignment horizontal="center" vertical="center" wrapText="1"/>
      <protection locked="0"/>
    </xf>
    <xf numFmtId="0" fontId="104" fillId="0" borderId="5" xfId="0" applyNumberFormat="1" applyFont="1" applyFill="1" applyBorder="1" applyAlignment="1">
      <alignment horizontal="center" vertical="center" wrapText="1"/>
    </xf>
    <xf numFmtId="49" fontId="104" fillId="0" borderId="5" xfId="0" applyNumberFormat="1" applyFont="1" applyFill="1" applyBorder="1" applyAlignment="1">
      <alignment horizontal="center" vertical="center" wrapText="1"/>
    </xf>
    <xf numFmtId="0" fontId="104" fillId="0" borderId="5" xfId="545" applyNumberFormat="1" applyFont="1" applyFill="1" applyBorder="1" applyAlignment="1" applyProtection="1">
      <alignment horizontal="center" vertical="center" wrapText="1"/>
      <protection locked="0"/>
    </xf>
    <xf numFmtId="185" fontId="106" fillId="0" borderId="5" xfId="0" applyNumberFormat="1" applyFont="1" applyFill="1" applyBorder="1" applyAlignment="1">
      <alignment horizontal="center" vertical="center" wrapText="1"/>
    </xf>
    <xf numFmtId="0" fontId="102" fillId="0" borderId="5" xfId="545" applyFont="1" applyFill="1" applyBorder="1" applyAlignment="1" applyProtection="1">
      <alignment horizontal="center" vertical="center" wrapText="1"/>
      <protection locked="0"/>
    </xf>
    <xf numFmtId="0" fontId="104" fillId="0" borderId="5" xfId="140" applyNumberFormat="1" applyFont="1" applyFill="1" applyBorder="1" applyAlignment="1" applyProtection="1">
      <alignment horizontal="center" vertical="center" wrapText="1"/>
      <protection locked="0"/>
    </xf>
    <xf numFmtId="49" fontId="104" fillId="0" borderId="5" xfId="545" applyNumberFormat="1" applyFont="1" applyFill="1" applyBorder="1" applyAlignment="1" applyProtection="1">
      <alignment horizontal="center" vertical="center" wrapText="1"/>
      <protection locked="0"/>
    </xf>
    <xf numFmtId="178" fontId="104" fillId="0" borderId="5" xfId="545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545" applyNumberFormat="1" applyFont="1" applyFill="1" applyBorder="1" applyAlignment="1" applyProtection="1">
      <alignment horizontal="center" vertical="center" wrapText="1"/>
      <protection locked="0"/>
    </xf>
    <xf numFmtId="179" fontId="106" fillId="0" borderId="5" xfId="0" applyNumberFormat="1" applyFont="1" applyFill="1" applyBorder="1" applyAlignment="1">
      <alignment horizontal="center" vertical="center" wrapText="1"/>
    </xf>
    <xf numFmtId="0" fontId="103" fillId="0" borderId="5" xfId="545" applyFont="1" applyFill="1" applyBorder="1" applyAlignment="1" applyProtection="1">
      <alignment horizontal="center" vertical="center" wrapText="1"/>
      <protection locked="0"/>
    </xf>
    <xf numFmtId="0" fontId="102" fillId="0" borderId="5" xfId="697" applyFont="1" applyFill="1" applyBorder="1" applyAlignment="1">
      <alignment horizontal="center" vertical="center" wrapText="1"/>
    </xf>
    <xf numFmtId="178" fontId="104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0" applyFont="1" applyFill="1" applyBorder="1" applyAlignment="1">
      <alignment horizontal="center" vertical="center" wrapText="1"/>
    </xf>
    <xf numFmtId="0" fontId="102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140" applyNumberFormat="1" applyFont="1" applyFill="1" applyBorder="1" applyAlignment="1" applyProtection="1">
      <alignment horizontal="center" vertical="center" wrapText="1"/>
      <protection locked="0"/>
    </xf>
    <xf numFmtId="177" fontId="104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697" applyFont="1" applyFill="1" applyBorder="1" applyAlignment="1">
      <alignment horizontal="center" vertical="center"/>
    </xf>
    <xf numFmtId="0" fontId="103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04" fillId="0" borderId="5" xfId="543" applyNumberFormat="1" applyFont="1" applyFill="1" applyBorder="1" applyAlignment="1" applyProtection="1">
      <alignment horizontal="center" vertical="center" wrapText="1"/>
      <protection locked="0"/>
    </xf>
    <xf numFmtId="183" fontId="102" fillId="0" borderId="5" xfId="0" applyNumberFormat="1" applyFont="1" applyFill="1" applyBorder="1" applyAlignment="1">
      <alignment horizontal="center" vertical="center" wrapText="1"/>
    </xf>
    <xf numFmtId="183" fontId="102" fillId="0" borderId="5" xfId="0" applyNumberFormat="1" applyFont="1" applyFill="1" applyBorder="1" applyAlignment="1">
      <alignment horizontal="center" vertical="center"/>
    </xf>
    <xf numFmtId="0" fontId="107" fillId="0" borderId="5" xfId="545" applyFont="1" applyFill="1" applyBorder="1" applyAlignment="1" applyProtection="1">
      <alignment horizontal="center" vertical="center" wrapText="1"/>
      <protection locked="0"/>
    </xf>
    <xf numFmtId="0" fontId="108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08" fillId="0" borderId="5" xfId="0" applyNumberFormat="1" applyFont="1" applyFill="1" applyBorder="1" applyAlignment="1">
      <alignment horizontal="center" vertical="center" wrapText="1"/>
    </xf>
    <xf numFmtId="0" fontId="107" fillId="0" borderId="5" xfId="0" applyFont="1" applyFill="1" applyBorder="1" applyAlignment="1">
      <alignment horizontal="center" vertical="center" wrapText="1"/>
    </xf>
    <xf numFmtId="0" fontId="102" fillId="27" borderId="5" xfId="545" applyFont="1" applyFill="1" applyBorder="1" applyAlignment="1" applyProtection="1">
      <alignment horizontal="center" vertical="center" wrapText="1"/>
      <protection locked="0"/>
    </xf>
    <xf numFmtId="0" fontId="104" fillId="0" borderId="5" xfId="546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854" applyFont="1" applyFill="1" applyBorder="1" applyAlignment="1">
      <alignment horizontal="center" vertical="center" wrapText="1"/>
    </xf>
    <xf numFmtId="178" fontId="101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546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02" fillId="0" borderId="5" xfId="0" applyNumberFormat="1" applyFont="1" applyFill="1" applyBorder="1" applyAlignment="1">
      <alignment horizontal="center" vertical="center" wrapText="1"/>
    </xf>
    <xf numFmtId="0" fontId="102" fillId="0" borderId="5" xfId="140" applyFont="1" applyFill="1" applyBorder="1" applyAlignment="1" applyProtection="1">
      <alignment horizontal="center" vertical="center" wrapText="1"/>
      <protection locked="0"/>
    </xf>
    <xf numFmtId="49" fontId="102" fillId="0" borderId="5" xfId="545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5" xfId="545" applyNumberFormat="1" applyFont="1" applyFill="1" applyBorder="1" applyAlignment="1" applyProtection="1">
      <alignment horizontal="center" vertical="center" wrapText="1"/>
      <protection locked="0"/>
    </xf>
    <xf numFmtId="185" fontId="109" fillId="0" borderId="5" xfId="0" applyNumberFormat="1" applyFont="1" applyFill="1" applyBorder="1" applyAlignment="1">
      <alignment horizontal="center" vertical="center" wrapText="1"/>
    </xf>
    <xf numFmtId="0" fontId="13" fillId="0" borderId="5" xfId="545" applyFont="1" applyFill="1" applyBorder="1" applyAlignment="1" applyProtection="1">
      <alignment horizontal="center" vertical="center" wrapText="1"/>
      <protection locked="0"/>
    </xf>
    <xf numFmtId="49" fontId="17" fillId="0" borderId="5" xfId="545" applyNumberFormat="1" applyFont="1" applyFill="1" applyBorder="1" applyAlignment="1" applyProtection="1">
      <alignment horizontal="center" vertical="center" wrapText="1"/>
      <protection locked="0"/>
    </xf>
    <xf numFmtId="178" fontId="17" fillId="0" borderId="5" xfId="545" applyNumberFormat="1" applyFont="1" applyFill="1" applyBorder="1" applyAlignment="1" applyProtection="1">
      <alignment horizontal="center" vertical="center" wrapText="1"/>
      <protection locked="0"/>
    </xf>
    <xf numFmtId="179" fontId="109" fillId="0" borderId="5" xfId="0" applyNumberFormat="1" applyFont="1" applyFill="1" applyBorder="1" applyAlignment="1">
      <alignment horizontal="center" vertical="center" wrapText="1"/>
    </xf>
    <xf numFmtId="0" fontId="13" fillId="0" borderId="5" xfId="697" applyFont="1" applyFill="1" applyBorder="1" applyAlignment="1">
      <alignment horizontal="center" vertical="center" wrapText="1"/>
    </xf>
    <xf numFmtId="178" fontId="17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104" fillId="0" borderId="5" xfId="545" applyFont="1" applyFill="1" applyBorder="1" applyAlignment="1" applyProtection="1">
      <alignment horizontal="center" vertical="center" wrapText="1"/>
      <protection locked="0"/>
    </xf>
    <xf numFmtId="0" fontId="104" fillId="0" borderId="5" xfId="0" applyFont="1" applyFill="1" applyBorder="1" applyAlignment="1">
      <alignment horizontal="center" vertical="center" wrapText="1"/>
    </xf>
    <xf numFmtId="58" fontId="102" fillId="0" borderId="5" xfId="0" applyNumberFormat="1" applyFont="1" applyFill="1" applyBorder="1" applyAlignment="1">
      <alignment horizontal="center" vertical="center" wrapText="1"/>
    </xf>
    <xf numFmtId="183" fontId="102" fillId="0" borderId="5" xfId="545" applyNumberFormat="1" applyFont="1" applyFill="1" applyBorder="1" applyAlignment="1" applyProtection="1">
      <alignment horizontal="center" vertical="center" wrapText="1"/>
      <protection locked="0"/>
    </xf>
    <xf numFmtId="178" fontId="104" fillId="0" borderId="5" xfId="133" applyNumberFormat="1" applyFont="1" applyFill="1" applyBorder="1" applyAlignment="1" applyProtection="1">
      <alignment horizontal="center" vertical="center" wrapText="1"/>
      <protection locked="0"/>
    </xf>
    <xf numFmtId="49" fontId="104" fillId="0" borderId="5" xfId="14" applyNumberFormat="1" applyFont="1" applyFill="1" applyBorder="1" applyAlignment="1" applyProtection="1">
      <alignment horizontal="center" vertical="center" wrapText="1"/>
      <protection locked="0"/>
    </xf>
    <xf numFmtId="179" fontId="104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183" fontId="102" fillId="0" borderId="5" xfId="787" applyNumberFormat="1" applyFont="1" applyFill="1" applyBorder="1" applyAlignment="1">
      <alignment horizontal="center" vertical="center"/>
    </xf>
    <xf numFmtId="49" fontId="102" fillId="0" borderId="5" xfId="0" applyNumberFormat="1" applyFont="1" applyFill="1" applyBorder="1" applyAlignment="1">
      <alignment horizontal="center" vertical="center" wrapText="1"/>
    </xf>
    <xf numFmtId="49" fontId="102" fillId="0" borderId="5" xfId="1283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787" applyFont="1" applyFill="1" applyBorder="1" applyAlignment="1">
      <alignment horizontal="center" vertical="center"/>
    </xf>
    <xf numFmtId="0" fontId="102" fillId="0" borderId="5" xfId="0" applyFont="1" applyFill="1" applyBorder="1" applyAlignment="1">
      <alignment horizontal="center" vertical="center"/>
    </xf>
    <xf numFmtId="180" fontId="104" fillId="0" borderId="5" xfId="140" applyNumberFormat="1" applyFont="1" applyFill="1" applyBorder="1" applyAlignment="1" applyProtection="1">
      <alignment horizontal="center" vertical="center" wrapText="1"/>
      <protection locked="0"/>
    </xf>
    <xf numFmtId="179" fontId="104" fillId="0" borderId="5" xfId="545" applyNumberFormat="1" applyFont="1" applyFill="1" applyBorder="1" applyAlignment="1" applyProtection="1">
      <alignment horizontal="center" vertical="center" wrapText="1"/>
      <protection locked="0"/>
    </xf>
    <xf numFmtId="182" fontId="104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04" fillId="0" borderId="5" xfId="133" applyNumberFormat="1" applyFont="1" applyFill="1" applyBorder="1" applyAlignment="1" applyProtection="1">
      <alignment horizontal="center" vertical="center" wrapText="1"/>
      <protection locked="0"/>
    </xf>
    <xf numFmtId="49" fontId="104" fillId="0" borderId="5" xfId="133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1283" applyFont="1" applyFill="1" applyBorder="1" applyAlignment="1" applyProtection="1">
      <alignment horizontal="center" vertical="center" wrapText="1"/>
      <protection locked="0"/>
    </xf>
    <xf numFmtId="0" fontId="104" fillId="0" borderId="5" xfId="1283" applyNumberFormat="1" applyFont="1" applyFill="1" applyBorder="1" applyAlignment="1" applyProtection="1">
      <alignment horizontal="center" vertical="center" wrapText="1"/>
      <protection locked="0"/>
    </xf>
    <xf numFmtId="180" fontId="104" fillId="0" borderId="5" xfId="1283" applyNumberFormat="1" applyFont="1" applyFill="1" applyBorder="1" applyAlignment="1" applyProtection="1">
      <alignment horizontal="center" vertical="center" wrapText="1"/>
      <protection locked="0"/>
    </xf>
    <xf numFmtId="49" fontId="104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04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104" fillId="0" borderId="5" xfId="14" applyFont="1" applyFill="1" applyBorder="1" applyAlignment="1" applyProtection="1">
      <alignment horizontal="center" vertical="center" wrapText="1"/>
      <protection locked="0"/>
    </xf>
    <xf numFmtId="0" fontId="102" fillId="0" borderId="5" xfId="14" applyFont="1" applyFill="1" applyBorder="1" applyAlignment="1" applyProtection="1">
      <alignment horizontal="center" vertical="center" wrapText="1"/>
      <protection locked="0"/>
    </xf>
    <xf numFmtId="0" fontId="102" fillId="0" borderId="5" xfId="860" applyFont="1" applyFill="1" applyBorder="1" applyAlignment="1">
      <alignment horizontal="center" vertical="center"/>
    </xf>
    <xf numFmtId="0" fontId="110" fillId="0" borderId="5" xfId="0" applyFont="1" applyFill="1" applyBorder="1" applyAlignment="1">
      <alignment horizontal="center" vertical="center" wrapText="1"/>
    </xf>
    <xf numFmtId="0" fontId="104" fillId="0" borderId="5" xfId="684" applyNumberFormat="1" applyFont="1" applyFill="1" applyBorder="1" applyAlignment="1">
      <alignment horizontal="center" vertical="center" wrapText="1"/>
    </xf>
    <xf numFmtId="0" fontId="95" fillId="0" borderId="0" xfId="140" applyNumberFormat="1" applyFont="1" applyFill="1" applyBorder="1" applyAlignment="1" applyProtection="1">
      <alignment horizontal="left" vertical="center" wrapText="1"/>
      <protection locked="0"/>
    </xf>
    <xf numFmtId="0" fontId="95" fillId="0" borderId="0" xfId="140" applyFont="1" applyFill="1" applyBorder="1" applyAlignment="1" applyProtection="1">
      <alignment horizontal="center" vertical="center" wrapText="1"/>
      <protection locked="0"/>
    </xf>
    <xf numFmtId="49" fontId="95" fillId="0" borderId="0" xfId="140" applyNumberFormat="1" applyFont="1" applyFill="1" applyBorder="1" applyAlignment="1" applyProtection="1">
      <alignment horizontal="center" vertical="center" wrapText="1"/>
      <protection locked="0"/>
    </xf>
    <xf numFmtId="183" fontId="95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103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40" applyFont="1" applyFill="1" applyBorder="1" applyAlignment="1" applyProtection="1">
      <alignment horizontal="center" vertical="center" wrapText="1"/>
      <protection locked="0"/>
    </xf>
    <xf numFmtId="49" fontId="1" fillId="0" borderId="5" xfId="140" applyNumberFormat="1" applyFont="1" applyFill="1" applyBorder="1" applyAlignment="1" applyProtection="1">
      <alignment horizontal="center" vertical="center" wrapText="1"/>
      <protection locked="0"/>
    </xf>
    <xf numFmtId="183" fontId="1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40" applyNumberFormat="1" applyFont="1" applyFill="1" applyBorder="1" applyAlignment="1" applyProtection="1">
      <alignment horizontal="left" vertical="center" wrapText="1"/>
      <protection locked="0"/>
    </xf>
    <xf numFmtId="0" fontId="82" fillId="0" borderId="36" xfId="28" applyFont="1" applyFill="1" applyBorder="1" applyAlignment="1">
      <alignment horizontal="center" vertical="center"/>
    </xf>
    <xf numFmtId="0" fontId="79" fillId="0" borderId="3" xfId="28" applyFont="1" applyFill="1" applyBorder="1" applyAlignment="1">
      <alignment horizontal="center" vertical="center"/>
    </xf>
    <xf numFmtId="0" fontId="79" fillId="0" borderId="35" xfId="28" applyFont="1" applyFill="1" applyBorder="1" applyAlignment="1">
      <alignment horizontal="center" vertical="center"/>
    </xf>
    <xf numFmtId="0" fontId="79" fillId="0" borderId="2" xfId="28" applyFont="1" applyBorder="1" applyAlignment="1">
      <alignment horizontal="center" vertical="center"/>
    </xf>
    <xf numFmtId="0" fontId="79" fillId="0" borderId="3" xfId="28" applyFont="1" applyBorder="1" applyAlignment="1">
      <alignment horizontal="center" vertical="center"/>
    </xf>
    <xf numFmtId="0" fontId="79" fillId="0" borderId="4" xfId="28" applyFont="1" applyBorder="1" applyAlignment="1">
      <alignment horizontal="center" vertical="center"/>
    </xf>
    <xf numFmtId="0" fontId="81" fillId="0" borderId="5" xfId="485" applyFont="1" applyBorder="1" applyAlignment="1">
      <alignment horizontal="center" vertical="center"/>
    </xf>
    <xf numFmtId="0" fontId="79" fillId="0" borderId="5" xfId="28" applyFont="1" applyBorder="1" applyAlignment="1">
      <alignment horizontal="center" vertical="center"/>
    </xf>
    <xf numFmtId="0" fontId="81" fillId="0" borderId="5" xfId="28" applyFont="1" applyBorder="1" applyAlignment="1">
      <alignment horizontal="center" vertical="center"/>
    </xf>
    <xf numFmtId="0" fontId="81" fillId="0" borderId="33" xfId="28" applyFont="1" applyBorder="1" applyAlignment="1">
      <alignment horizontal="center" vertical="center"/>
    </xf>
    <xf numFmtId="0" fontId="80" fillId="0" borderId="5" xfId="485" applyFont="1" applyFill="1" applyBorder="1" applyAlignment="1">
      <alignment horizontal="center" vertical="center"/>
    </xf>
    <xf numFmtId="0" fontId="81" fillId="0" borderId="5" xfId="485" applyFont="1" applyBorder="1" applyAlignment="1">
      <alignment horizontal="center" vertical="center" wrapText="1"/>
    </xf>
    <xf numFmtId="0" fontId="79" fillId="0" borderId="2" xfId="28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9" fillId="0" borderId="6" xfId="28" applyFont="1" applyBorder="1" applyAlignment="1">
      <alignment horizontal="center" vertical="center" wrapText="1"/>
    </xf>
    <xf numFmtId="0" fontId="79" fillId="0" borderId="7" xfId="28" applyFont="1" applyBorder="1" applyAlignment="1">
      <alignment horizontal="center" vertical="center" wrapText="1"/>
    </xf>
    <xf numFmtId="0" fontId="79" fillId="0" borderId="34" xfId="28" applyFont="1" applyBorder="1" applyAlignment="1">
      <alignment horizontal="center" vertical="center" wrapText="1"/>
    </xf>
    <xf numFmtId="0" fontId="80" fillId="25" borderId="2" xfId="485" applyFont="1" applyFill="1" applyBorder="1" applyAlignment="1">
      <alignment horizontal="center" vertical="center"/>
    </xf>
    <xf numFmtId="0" fontId="0" fillId="25" borderId="3" xfId="0" applyFill="1" applyBorder="1" applyAlignment="1">
      <alignment horizontal="center" vertical="center"/>
    </xf>
    <xf numFmtId="0" fontId="0" fillId="25" borderId="4" xfId="0" applyFill="1" applyBorder="1" applyAlignment="1">
      <alignment horizontal="center" vertical="center"/>
    </xf>
    <xf numFmtId="0" fontId="81" fillId="25" borderId="5" xfId="485" applyFont="1" applyFill="1" applyBorder="1" applyAlignment="1">
      <alignment horizontal="center" vertical="center"/>
    </xf>
    <xf numFmtId="0" fontId="81" fillId="25" borderId="2" xfId="485" applyFont="1" applyFill="1" applyBorder="1" applyAlignment="1">
      <alignment horizontal="center" vertical="center" wrapText="1"/>
    </xf>
    <xf numFmtId="0" fontId="0" fillId="25" borderId="3" xfId="0" applyFill="1" applyBorder="1" applyAlignment="1">
      <alignment horizontal="center" vertical="center" wrapText="1"/>
    </xf>
    <xf numFmtId="0" fontId="0" fillId="25" borderId="4" xfId="0" applyFill="1" applyBorder="1" applyAlignment="1">
      <alignment horizontal="center" vertical="center" wrapText="1"/>
    </xf>
    <xf numFmtId="0" fontId="81" fillId="25" borderId="2" xfId="485" applyFont="1" applyFill="1" applyBorder="1" applyAlignment="1">
      <alignment horizontal="center" vertical="center"/>
    </xf>
    <xf numFmtId="0" fontId="79" fillId="25" borderId="2" xfId="28" applyFont="1" applyFill="1" applyBorder="1" applyAlignment="1">
      <alignment horizontal="center" vertical="center"/>
    </xf>
    <xf numFmtId="0" fontId="79" fillId="25" borderId="4" xfId="28" applyFont="1" applyFill="1" applyBorder="1" applyAlignment="1">
      <alignment horizontal="center" vertical="center"/>
    </xf>
    <xf numFmtId="0" fontId="79" fillId="25" borderId="2" xfId="28" applyFont="1" applyFill="1" applyBorder="1" applyAlignment="1">
      <alignment horizontal="center" vertical="center" wrapText="1"/>
    </xf>
    <xf numFmtId="0" fontId="0" fillId="25" borderId="35" xfId="0" applyFill="1" applyBorder="1" applyAlignment="1">
      <alignment horizontal="center" vertical="center" wrapText="1"/>
    </xf>
    <xf numFmtId="0" fontId="79" fillId="0" borderId="5" xfId="28" applyFont="1" applyBorder="1" applyAlignment="1">
      <alignment horizontal="center" vertical="center" wrapText="1"/>
    </xf>
    <xf numFmtId="0" fontId="79" fillId="0" borderId="33" xfId="28" applyFont="1" applyBorder="1" applyAlignment="1">
      <alignment horizontal="center" vertical="center" wrapText="1"/>
    </xf>
    <xf numFmtId="0" fontId="73" fillId="0" borderId="0" xfId="28" applyFont="1" applyFill="1" applyBorder="1" applyAlignment="1">
      <alignment horizontal="left" vertical="center" wrapText="1"/>
    </xf>
    <xf numFmtId="0" fontId="75" fillId="0" borderId="1" xfId="28" applyFont="1" applyFill="1" applyBorder="1" applyAlignment="1">
      <alignment horizontal="center" vertical="center"/>
    </xf>
    <xf numFmtId="0" fontId="74" fillId="0" borderId="0" xfId="28" applyFont="1" applyBorder="1" applyAlignment="1">
      <alignment horizontal="center" vertical="center"/>
    </xf>
    <xf numFmtId="0" fontId="78" fillId="0" borderId="5" xfId="28" applyFont="1" applyFill="1" applyBorder="1" applyAlignment="1">
      <alignment horizontal="center" vertical="center"/>
    </xf>
    <xf numFmtId="0" fontId="79" fillId="0" borderId="32" xfId="485" applyFont="1" applyFill="1" applyBorder="1" applyAlignment="1">
      <alignment horizontal="center" vertical="center" wrapText="1"/>
    </xf>
    <xf numFmtId="0" fontId="79" fillId="0" borderId="5" xfId="485" applyFont="1" applyFill="1" applyBorder="1" applyAlignment="1">
      <alignment horizontal="center" vertical="center" wrapText="1"/>
    </xf>
    <xf numFmtId="0" fontId="79" fillId="0" borderId="2" xfId="485" applyFont="1" applyBorder="1" applyAlignment="1">
      <alignment horizontal="center" vertical="center"/>
    </xf>
    <xf numFmtId="0" fontId="79" fillId="0" borderId="3" xfId="485" applyFont="1" applyBorder="1" applyAlignment="1">
      <alignment horizontal="center" vertical="center"/>
    </xf>
    <xf numFmtId="0" fontId="79" fillId="0" borderId="4" xfId="485" applyFont="1" applyBorder="1" applyAlignment="1">
      <alignment horizontal="center" vertical="center"/>
    </xf>
    <xf numFmtId="0" fontId="79" fillId="0" borderId="5" xfId="485" applyFont="1" applyBorder="1" applyAlignment="1">
      <alignment horizontal="center" vertical="center"/>
    </xf>
    <xf numFmtId="0" fontId="71" fillId="26" borderId="29" xfId="28" applyFont="1" applyFill="1" applyBorder="1" applyAlignment="1">
      <alignment horizontal="center" vertical="center" wrapText="1"/>
    </xf>
    <xf numFmtId="0" fontId="71" fillId="26" borderId="30" xfId="28" applyFont="1" applyFill="1" applyBorder="1" applyAlignment="1">
      <alignment horizontal="center" vertical="center" wrapText="1"/>
    </xf>
    <xf numFmtId="0" fontId="71" fillId="26" borderId="32" xfId="28" applyFont="1" applyFill="1" applyBorder="1" applyAlignment="1">
      <alignment horizontal="center" vertical="center" wrapText="1"/>
    </xf>
    <xf numFmtId="0" fontId="71" fillId="26" borderId="5" xfId="28" applyFont="1" applyFill="1" applyBorder="1" applyAlignment="1">
      <alignment horizontal="center" vertical="center" wrapText="1"/>
    </xf>
    <xf numFmtId="0" fontId="76" fillId="0" borderId="0" xfId="28" applyFont="1" applyFill="1" applyBorder="1" applyAlignment="1">
      <alignment horizontal="center" vertical="center"/>
    </xf>
    <xf numFmtId="0" fontId="4" fillId="0" borderId="30" xfId="28" applyFont="1" applyFill="1" applyBorder="1" applyAlignment="1">
      <alignment horizontal="center" vertical="center"/>
    </xf>
    <xf numFmtId="0" fontId="77" fillId="26" borderId="0" xfId="28" applyFont="1" applyFill="1" applyBorder="1" applyAlignment="1">
      <alignment horizontal="center" vertical="center"/>
    </xf>
    <xf numFmtId="0" fontId="79" fillId="0" borderId="33" xfId="28" applyFont="1" applyBorder="1" applyAlignment="1">
      <alignment horizontal="center" vertical="center"/>
    </xf>
    <xf numFmtId="0" fontId="71" fillId="0" borderId="0" xfId="28" applyFont="1" applyFill="1" applyBorder="1" applyAlignment="1">
      <alignment horizontal="left" vertical="center"/>
    </xf>
    <xf numFmtId="0" fontId="72" fillId="0" borderId="0" xfId="28" applyFont="1" applyFill="1" applyBorder="1" applyAlignment="1">
      <alignment horizontal="center" vertical="center"/>
    </xf>
    <xf numFmtId="0" fontId="79" fillId="0" borderId="32" xfId="485" applyFont="1" applyBorder="1" applyAlignment="1">
      <alignment horizontal="center" vertical="center"/>
    </xf>
    <xf numFmtId="0" fontId="72" fillId="26" borderId="37" xfId="28" applyFont="1" applyFill="1" applyBorder="1" applyAlignment="1">
      <alignment horizontal="center" vertical="center"/>
    </xf>
    <xf numFmtId="0" fontId="72" fillId="26" borderId="38" xfId="28" applyFont="1" applyFill="1" applyBorder="1" applyAlignment="1">
      <alignment horizontal="center" vertical="center"/>
    </xf>
    <xf numFmtId="0" fontId="72" fillId="26" borderId="39" xfId="28" applyFont="1" applyFill="1" applyBorder="1" applyAlignment="1">
      <alignment horizontal="center" vertical="center"/>
    </xf>
    <xf numFmtId="0" fontId="72" fillId="26" borderId="8" xfId="28" applyFont="1" applyFill="1" applyBorder="1" applyAlignment="1">
      <alignment horizontal="center" vertical="center"/>
    </xf>
    <xf numFmtId="0" fontId="72" fillId="26" borderId="1" xfId="28" applyFont="1" applyFill="1" applyBorder="1" applyAlignment="1">
      <alignment horizontal="center" vertical="center"/>
    </xf>
    <xf numFmtId="0" fontId="72" fillId="26" borderId="11" xfId="28" applyFont="1" applyFill="1" applyBorder="1" applyAlignment="1">
      <alignment horizontal="center" vertical="center"/>
    </xf>
    <xf numFmtId="0" fontId="79" fillId="0" borderId="2" xfId="28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1" xfId="14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40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40" applyFont="1" applyFill="1" applyBorder="1" applyAlignment="1" applyProtection="1">
      <alignment horizontal="left" vertical="center"/>
      <protection locked="0"/>
    </xf>
    <xf numFmtId="0" fontId="3" fillId="0" borderId="3" xfId="140" applyFont="1" applyFill="1" applyBorder="1" applyAlignment="1" applyProtection="1">
      <alignment horizontal="left" vertical="center"/>
      <protection locked="0"/>
    </xf>
    <xf numFmtId="0" fontId="3" fillId="0" borderId="4" xfId="140" applyFont="1" applyFill="1" applyBorder="1" applyAlignment="1" applyProtection="1">
      <alignment horizontal="left" vertical="center"/>
      <protection locked="0"/>
    </xf>
    <xf numFmtId="0" fontId="4" fillId="0" borderId="5" xfId="140" applyFont="1" applyFill="1" applyBorder="1" applyAlignment="1" applyProtection="1">
      <alignment horizontal="left" vertical="center"/>
      <protection locked="0"/>
    </xf>
    <xf numFmtId="0" fontId="4" fillId="0" borderId="2" xfId="140" applyFont="1" applyFill="1" applyBorder="1" applyAlignment="1" applyProtection="1">
      <alignment horizontal="left" vertical="center" wrapText="1"/>
      <protection locked="0"/>
    </xf>
    <xf numFmtId="0" fontId="4" fillId="0" borderId="3" xfId="140" applyFont="1" applyFill="1" applyBorder="1" applyAlignment="1" applyProtection="1">
      <alignment horizontal="left" vertical="center" wrapText="1"/>
      <protection locked="0"/>
    </xf>
    <xf numFmtId="0" fontId="4" fillId="0" borderId="4" xfId="140" applyFont="1" applyFill="1" applyBorder="1" applyAlignment="1" applyProtection="1">
      <alignment horizontal="left" vertical="center" wrapText="1"/>
      <protection locked="0"/>
    </xf>
    <xf numFmtId="0" fontId="4" fillId="0" borderId="5" xfId="140" applyFont="1" applyFill="1" applyBorder="1" applyAlignment="1" applyProtection="1">
      <alignment horizontal="left" vertical="center" wrapText="1"/>
      <protection locked="0"/>
    </xf>
    <xf numFmtId="0" fontId="3" fillId="0" borderId="5" xfId="140" applyFont="1" applyFill="1" applyBorder="1" applyAlignment="1" applyProtection="1">
      <alignment horizontal="left" vertical="center" wrapText="1"/>
      <protection locked="0"/>
    </xf>
    <xf numFmtId="0" fontId="7" fillId="0" borderId="9" xfId="14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40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140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14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183" fontId="6" fillId="0" borderId="12" xfId="140" applyNumberFormat="1" applyFont="1" applyFill="1" applyBorder="1" applyAlignment="1" applyProtection="1">
      <alignment horizontal="center" vertical="center" wrapText="1"/>
      <protection locked="0"/>
    </xf>
    <xf numFmtId="183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40" applyFont="1" applyFill="1" applyBorder="1" applyAlignment="1" applyProtection="1">
      <alignment horizontal="left" vertical="top" wrapText="1"/>
      <protection locked="0"/>
    </xf>
    <xf numFmtId="0" fontId="4" fillId="0" borderId="7" xfId="140" applyFont="1" applyFill="1" applyBorder="1" applyAlignment="1" applyProtection="1">
      <alignment horizontal="left" vertical="top" wrapText="1"/>
      <protection locked="0"/>
    </xf>
    <xf numFmtId="0" fontId="4" fillId="0" borderId="10" xfId="140" applyFont="1" applyFill="1" applyBorder="1" applyAlignment="1" applyProtection="1">
      <alignment horizontal="left" vertical="top" wrapText="1"/>
      <protection locked="0"/>
    </xf>
    <xf numFmtId="0" fontId="6" fillId="0" borderId="2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14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140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14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40" applyFont="1" applyFill="1" applyBorder="1" applyAlignment="1" applyProtection="1">
      <alignment horizontal="center" vertical="center" wrapText="1"/>
      <protection locked="0"/>
    </xf>
    <xf numFmtId="0" fontId="6" fillId="0" borderId="13" xfId="140" applyFont="1" applyFill="1" applyBorder="1" applyAlignment="1" applyProtection="1">
      <alignment horizontal="center" vertical="center" wrapText="1"/>
      <protection locked="0"/>
    </xf>
    <xf numFmtId="0" fontId="6" fillId="0" borderId="12" xfId="14" applyFont="1" applyFill="1" applyBorder="1" applyAlignment="1" applyProtection="1">
      <alignment horizontal="center" vertical="center" wrapText="1" shrinkToFit="1"/>
      <protection locked="0"/>
    </xf>
    <xf numFmtId="0" fontId="6" fillId="0" borderId="13" xfId="14" applyFont="1" applyFill="1" applyBorder="1" applyAlignment="1" applyProtection="1">
      <alignment horizontal="center" vertical="center" wrapText="1" shrinkToFi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3" fillId="0" borderId="0" xfId="28" applyFont="1" applyFill="1" applyBorder="1" applyAlignment="1">
      <alignment horizontal="left" vertical="top" wrapText="1"/>
    </xf>
    <xf numFmtId="0" fontId="72" fillId="26" borderId="30" xfId="28" applyFont="1" applyFill="1" applyBorder="1" applyAlignment="1">
      <alignment horizontal="center" vertical="center" wrapText="1"/>
    </xf>
    <xf numFmtId="0" fontId="72" fillId="26" borderId="30" xfId="28" applyFont="1" applyFill="1" applyBorder="1" applyAlignment="1">
      <alignment horizontal="center" vertical="center"/>
    </xf>
    <xf numFmtId="0" fontId="72" fillId="26" borderId="5" xfId="28" applyFont="1" applyFill="1" applyBorder="1" applyAlignment="1">
      <alignment horizontal="center" vertical="center"/>
    </xf>
    <xf numFmtId="0" fontId="80" fillId="25" borderId="5" xfId="485" applyFont="1" applyFill="1" applyBorder="1" applyAlignment="1">
      <alignment horizontal="center" vertical="center"/>
    </xf>
    <xf numFmtId="0" fontId="0" fillId="25" borderId="5" xfId="0" applyFill="1" applyBorder="1" applyAlignment="1">
      <alignment horizontal="center" vertical="center"/>
    </xf>
    <xf numFmtId="0" fontId="81" fillId="25" borderId="5" xfId="485" applyFont="1" applyFill="1" applyBorder="1" applyAlignment="1">
      <alignment horizontal="center" vertical="center" wrapText="1"/>
    </xf>
    <xf numFmtId="0" fontId="0" fillId="25" borderId="5" xfId="0" applyFill="1" applyBorder="1" applyAlignment="1">
      <alignment horizontal="center" vertical="center" wrapText="1"/>
    </xf>
    <xf numFmtId="0" fontId="79" fillId="25" borderId="5" xfId="28" applyFont="1" applyFill="1" applyBorder="1" applyAlignment="1">
      <alignment horizontal="center" vertical="center"/>
    </xf>
    <xf numFmtId="0" fontId="79" fillId="25" borderId="5" xfId="28" applyFont="1" applyFill="1" applyBorder="1" applyAlignment="1">
      <alignment horizontal="left" vertical="center" wrapText="1"/>
    </xf>
    <xf numFmtId="0" fontId="79" fillId="0" borderId="5" xfId="28" applyFont="1" applyBorder="1" applyAlignment="1">
      <alignment horizontal="left" vertical="center" wrapText="1"/>
    </xf>
    <xf numFmtId="0" fontId="82" fillId="0" borderId="5" xfId="28" applyFont="1" applyFill="1" applyBorder="1" applyAlignment="1">
      <alignment horizontal="center" vertical="center"/>
    </xf>
    <xf numFmtId="0" fontId="95" fillId="0" borderId="0" xfId="140" applyNumberFormat="1" applyFont="1" applyFill="1" applyBorder="1" applyAlignment="1" applyProtection="1">
      <alignment horizontal="right" vertical="center" wrapText="1"/>
      <protection locked="0"/>
    </xf>
    <xf numFmtId="0" fontId="96" fillId="0" borderId="6" xfId="140" applyFont="1" applyFill="1" applyBorder="1" applyAlignment="1" applyProtection="1">
      <alignment horizontal="left" vertical="center"/>
      <protection locked="0"/>
    </xf>
    <xf numFmtId="0" fontId="96" fillId="0" borderId="7" xfId="140" applyFont="1" applyFill="1" applyBorder="1" applyAlignment="1" applyProtection="1">
      <alignment horizontal="left" vertical="center"/>
      <protection locked="0"/>
    </xf>
    <xf numFmtId="0" fontId="96" fillId="0" borderId="10" xfId="140" applyFont="1" applyFill="1" applyBorder="1" applyAlignment="1" applyProtection="1">
      <alignment horizontal="left" vertical="center"/>
      <protection locked="0"/>
    </xf>
    <xf numFmtId="0" fontId="96" fillId="0" borderId="8" xfId="140" applyFont="1" applyFill="1" applyBorder="1" applyAlignment="1" applyProtection="1">
      <alignment horizontal="left" vertical="center"/>
      <protection locked="0"/>
    </xf>
    <xf numFmtId="0" fontId="96" fillId="0" borderId="1" xfId="140" applyFont="1" applyFill="1" applyBorder="1" applyAlignment="1" applyProtection="1">
      <alignment horizontal="left" vertical="center"/>
      <protection locked="0"/>
    </xf>
    <xf numFmtId="0" fontId="96" fillId="0" borderId="11" xfId="140" applyFont="1" applyFill="1" applyBorder="1" applyAlignment="1" applyProtection="1">
      <alignment horizontal="left" vertical="center"/>
      <protection locked="0"/>
    </xf>
    <xf numFmtId="0" fontId="97" fillId="0" borderId="6" xfId="140" applyFont="1" applyFill="1" applyBorder="1" applyAlignment="1" applyProtection="1">
      <alignment horizontal="left" vertical="center"/>
      <protection locked="0"/>
    </xf>
    <xf numFmtId="0" fontId="97" fillId="0" borderId="7" xfId="140" applyFont="1" applyFill="1" applyBorder="1" applyAlignment="1" applyProtection="1">
      <alignment horizontal="left" vertical="center"/>
      <protection locked="0"/>
    </xf>
    <xf numFmtId="0" fontId="97" fillId="0" borderId="10" xfId="140" applyFont="1" applyFill="1" applyBorder="1" applyAlignment="1" applyProtection="1">
      <alignment horizontal="left" vertical="center"/>
      <protection locked="0"/>
    </xf>
    <xf numFmtId="0" fontId="97" fillId="0" borderId="8" xfId="140" applyFont="1" applyFill="1" applyBorder="1" applyAlignment="1" applyProtection="1">
      <alignment horizontal="left" vertical="center"/>
      <protection locked="0"/>
    </xf>
    <xf numFmtId="0" fontId="97" fillId="0" borderId="1" xfId="140" applyFont="1" applyFill="1" applyBorder="1" applyAlignment="1" applyProtection="1">
      <alignment horizontal="left" vertical="center"/>
      <protection locked="0"/>
    </xf>
    <xf numFmtId="0" fontId="97" fillId="0" borderId="11" xfId="140" applyFont="1" applyFill="1" applyBorder="1" applyAlignment="1" applyProtection="1">
      <alignment horizontal="left" vertical="center"/>
      <protection locked="0"/>
    </xf>
    <xf numFmtId="0" fontId="97" fillId="0" borderId="6" xfId="140" applyFont="1" applyFill="1" applyBorder="1" applyAlignment="1" applyProtection="1">
      <alignment horizontal="left" vertical="center" wrapText="1"/>
      <protection locked="0"/>
    </xf>
    <xf numFmtId="0" fontId="97" fillId="0" borderId="7" xfId="140" applyFont="1" applyFill="1" applyBorder="1" applyAlignment="1" applyProtection="1">
      <alignment horizontal="left" vertical="center" wrapText="1"/>
      <protection locked="0"/>
    </xf>
    <xf numFmtId="0" fontId="97" fillId="0" borderId="10" xfId="140" applyFont="1" applyFill="1" applyBorder="1" applyAlignment="1" applyProtection="1">
      <alignment horizontal="left" vertical="center" wrapText="1"/>
      <protection locked="0"/>
    </xf>
    <xf numFmtId="0" fontId="97" fillId="0" borderId="8" xfId="140" applyFont="1" applyFill="1" applyBorder="1" applyAlignment="1" applyProtection="1">
      <alignment horizontal="left" vertical="center" wrapText="1"/>
      <protection locked="0"/>
    </xf>
    <xf numFmtId="0" fontId="97" fillId="0" borderId="1" xfId="140" applyFont="1" applyFill="1" applyBorder="1" applyAlignment="1" applyProtection="1">
      <alignment horizontal="left" vertical="center" wrapText="1"/>
      <protection locked="0"/>
    </xf>
    <xf numFmtId="0" fontId="97" fillId="0" borderId="11" xfId="140" applyFont="1" applyFill="1" applyBorder="1" applyAlignment="1" applyProtection="1">
      <alignment horizontal="left" vertical="center" wrapText="1"/>
      <protection locked="0"/>
    </xf>
    <xf numFmtId="0" fontId="98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97" fillId="0" borderId="5" xfId="140" applyFont="1" applyFill="1" applyBorder="1" applyAlignment="1" applyProtection="1">
      <alignment horizontal="left" vertical="center"/>
      <protection locked="0"/>
    </xf>
    <xf numFmtId="0" fontId="97" fillId="0" borderId="5" xfId="140" applyFont="1" applyFill="1" applyBorder="1" applyAlignment="1" applyProtection="1">
      <alignment horizontal="left" vertical="center" wrapText="1"/>
      <protection locked="0"/>
    </xf>
    <xf numFmtId="0" fontId="96" fillId="0" borderId="5" xfId="140" applyFont="1" applyFill="1" applyBorder="1" applyAlignment="1" applyProtection="1">
      <alignment horizontal="left" vertical="center" wrapText="1"/>
      <protection locked="0"/>
    </xf>
    <xf numFmtId="0" fontId="97" fillId="0" borderId="5" xfId="140" applyFont="1" applyFill="1" applyBorder="1" applyAlignment="1" applyProtection="1">
      <alignment horizontal="center" vertical="center" wrapText="1"/>
      <protection locked="0"/>
    </xf>
    <xf numFmtId="0" fontId="97" fillId="0" borderId="5" xfId="140" applyFont="1" applyFill="1" applyBorder="1" applyAlignment="1" applyProtection="1">
      <alignment horizontal="center" vertical="top" wrapText="1"/>
      <protection locked="0"/>
    </xf>
    <xf numFmtId="49" fontId="103" fillId="0" borderId="5" xfId="140" applyNumberFormat="1" applyFont="1" applyFill="1" applyBorder="1" applyAlignment="1" applyProtection="1">
      <alignment horizontal="center" vertical="top" wrapText="1"/>
      <protection locked="0"/>
    </xf>
    <xf numFmtId="49" fontId="103" fillId="0" borderId="12" xfId="140" applyNumberFormat="1" applyFont="1" applyFill="1" applyBorder="1" applyAlignment="1" applyProtection="1">
      <alignment horizontal="center" vertical="top" wrapText="1"/>
      <protection locked="0"/>
    </xf>
    <xf numFmtId="0" fontId="102" fillId="0" borderId="5" xfId="14" applyNumberFormat="1" applyFont="1" applyFill="1" applyBorder="1" applyAlignment="1" applyProtection="1">
      <alignment horizontal="center" vertical="center" wrapText="1"/>
      <protection locked="0"/>
    </xf>
    <xf numFmtId="0" fontId="102" fillId="0" borderId="12" xfId="14" applyNumberFormat="1" applyFont="1" applyFill="1" applyBorder="1" applyAlignment="1" applyProtection="1">
      <alignment horizontal="center" vertical="center" wrapText="1"/>
      <protection locked="0"/>
    </xf>
    <xf numFmtId="0" fontId="102" fillId="0" borderId="5" xfId="140" applyNumberFormat="1" applyFont="1" applyFill="1" applyBorder="1" applyAlignment="1" applyProtection="1">
      <alignment horizontal="center" vertical="center" wrapText="1"/>
      <protection locked="0"/>
    </xf>
    <xf numFmtId="0" fontId="102" fillId="0" borderId="12" xfId="140" applyNumberFormat="1" applyFont="1" applyFill="1" applyBorder="1" applyAlignment="1" applyProtection="1">
      <alignment horizontal="center" vertical="center" wrapText="1"/>
      <protection locked="0"/>
    </xf>
    <xf numFmtId="49" fontId="102" fillId="0" borderId="5" xfId="140" applyNumberFormat="1" applyFont="1" applyFill="1" applyBorder="1" applyAlignment="1" applyProtection="1">
      <alignment horizontal="center" vertical="center" wrapText="1"/>
      <protection locked="0"/>
    </xf>
    <xf numFmtId="49" fontId="102" fillId="0" borderId="12" xfId="140" applyNumberFormat="1" applyFont="1" applyFill="1" applyBorder="1" applyAlignment="1" applyProtection="1">
      <alignment horizontal="center" vertical="center" wrapText="1"/>
      <protection locked="0"/>
    </xf>
    <xf numFmtId="0" fontId="103" fillId="0" borderId="12" xfId="140" applyNumberFormat="1" applyFont="1" applyFill="1" applyBorder="1" applyAlignment="1" applyProtection="1">
      <alignment horizontal="center" vertical="center" wrapText="1"/>
      <protection locked="0"/>
    </xf>
    <xf numFmtId="0" fontId="103" fillId="0" borderId="5" xfId="140" applyNumberFormat="1" applyFont="1" applyFill="1" applyBorder="1" applyAlignment="1" applyProtection="1">
      <alignment horizontal="center" vertical="center" wrapText="1"/>
      <protection locked="0"/>
    </xf>
    <xf numFmtId="49" fontId="102" fillId="0" borderId="5" xfId="140" applyNumberFormat="1" applyFont="1" applyFill="1" applyBorder="1" applyAlignment="1" applyProtection="1">
      <alignment horizontal="center" vertical="top" wrapText="1"/>
      <protection locked="0"/>
    </xf>
    <xf numFmtId="49" fontId="102" fillId="0" borderId="12" xfId="140" applyNumberFormat="1" applyFont="1" applyFill="1" applyBorder="1" applyAlignment="1" applyProtection="1">
      <alignment horizontal="center" vertical="top" wrapText="1"/>
      <protection locked="0"/>
    </xf>
    <xf numFmtId="0" fontId="103" fillId="0" borderId="5" xfId="140" applyNumberFormat="1" applyFont="1" applyFill="1" applyBorder="1" applyAlignment="1" applyProtection="1">
      <alignment horizontal="center" vertical="top" wrapText="1"/>
      <protection locked="0"/>
    </xf>
    <xf numFmtId="0" fontId="103" fillId="0" borderId="12" xfId="140" applyNumberFormat="1" applyFont="1" applyFill="1" applyBorder="1" applyAlignment="1" applyProtection="1">
      <alignment horizontal="center" vertical="top" wrapText="1"/>
      <protection locked="0"/>
    </xf>
    <xf numFmtId="0" fontId="104" fillId="0" borderId="5" xfId="0" applyFont="1" applyFill="1" applyBorder="1" applyAlignment="1">
      <alignment horizontal="center" vertical="top" wrapText="1"/>
    </xf>
    <xf numFmtId="0" fontId="104" fillId="0" borderId="12" xfId="0" applyFont="1" applyFill="1" applyBorder="1" applyAlignment="1">
      <alignment horizontal="center" vertical="top" wrapText="1"/>
    </xf>
    <xf numFmtId="49" fontId="103" fillId="0" borderId="5" xfId="14" applyNumberFormat="1" applyFont="1" applyFill="1" applyBorder="1" applyAlignment="1" applyProtection="1">
      <alignment horizontal="center" vertical="top" wrapText="1"/>
      <protection locked="0"/>
    </xf>
    <xf numFmtId="49" fontId="103" fillId="0" borderId="12" xfId="14" applyNumberFormat="1" applyFont="1" applyFill="1" applyBorder="1" applyAlignment="1" applyProtection="1">
      <alignment horizontal="center" vertical="top" wrapText="1"/>
      <protection locked="0"/>
    </xf>
    <xf numFmtId="49" fontId="102" fillId="0" borderId="5" xfId="14" applyNumberFormat="1" applyFont="1" applyFill="1" applyBorder="1" applyAlignment="1" applyProtection="1">
      <alignment horizontal="center" vertical="top" wrapText="1"/>
      <protection locked="0"/>
    </xf>
    <xf numFmtId="49" fontId="102" fillId="0" borderId="12" xfId="14" applyNumberFormat="1" applyFont="1" applyFill="1" applyBorder="1" applyAlignment="1" applyProtection="1">
      <alignment horizontal="center" vertical="top" wrapText="1"/>
      <protection locked="0"/>
    </xf>
    <xf numFmtId="0" fontId="102" fillId="0" borderId="5" xfId="140" applyNumberFormat="1" applyFont="1" applyFill="1" applyBorder="1" applyAlignment="1" applyProtection="1">
      <alignment horizontal="center" vertical="top" wrapText="1"/>
      <protection locked="0"/>
    </xf>
    <xf numFmtId="0" fontId="102" fillId="0" borderId="12" xfId="140" applyNumberFormat="1" applyFont="1" applyFill="1" applyBorder="1" applyAlignment="1" applyProtection="1">
      <alignment horizontal="center" vertical="top" wrapText="1"/>
      <protection locked="0"/>
    </xf>
    <xf numFmtId="183" fontId="102" fillId="0" borderId="5" xfId="140" applyNumberFormat="1" applyFont="1" applyFill="1" applyBorder="1" applyAlignment="1" applyProtection="1">
      <alignment horizontal="center" vertical="top" wrapText="1"/>
      <protection locked="0"/>
    </xf>
    <xf numFmtId="183" fontId="102" fillId="0" borderId="12" xfId="140" applyNumberFormat="1" applyFont="1" applyFill="1" applyBorder="1" applyAlignment="1" applyProtection="1">
      <alignment horizontal="center" vertical="top" wrapText="1"/>
      <protection locked="0"/>
    </xf>
    <xf numFmtId="0" fontId="102" fillId="0" borderId="5" xfId="140" applyFont="1" applyFill="1" applyBorder="1" applyAlignment="1" applyProtection="1">
      <alignment horizontal="center" vertical="top" wrapText="1"/>
      <protection locked="0"/>
    </xf>
    <xf numFmtId="0" fontId="103" fillId="0" borderId="12" xfId="140" applyFont="1" applyFill="1" applyBorder="1" applyAlignment="1" applyProtection="1">
      <alignment horizontal="center" vertical="top" wrapText="1"/>
      <protection locked="0"/>
    </xf>
    <xf numFmtId="0" fontId="102" fillId="0" borderId="12" xfId="140" applyFont="1" applyFill="1" applyBorder="1" applyAlignment="1" applyProtection="1">
      <alignment horizontal="center" vertical="top" wrapText="1"/>
      <protection locked="0"/>
    </xf>
    <xf numFmtId="0" fontId="103" fillId="0" borderId="5" xfId="14" applyFont="1" applyFill="1" applyBorder="1" applyAlignment="1" applyProtection="1">
      <alignment horizontal="center" vertical="top" wrapText="1" shrinkToFit="1"/>
      <protection locked="0"/>
    </xf>
    <xf numFmtId="0" fontId="103" fillId="0" borderId="12" xfId="14" applyFont="1" applyFill="1" applyBorder="1" applyAlignment="1" applyProtection="1">
      <alignment horizontal="center" vertical="top" wrapText="1" shrinkToFit="1"/>
      <protection locked="0"/>
    </xf>
    <xf numFmtId="0" fontId="102" fillId="0" borderId="13" xfId="140" applyNumberFormat="1" applyFont="1" applyFill="1" applyBorder="1" applyAlignment="1" applyProtection="1">
      <alignment horizontal="center" vertical="top" wrapText="1"/>
      <protection locked="0"/>
    </xf>
    <xf numFmtId="0" fontId="79" fillId="0" borderId="33" xfId="28" applyFont="1" applyBorder="1" applyAlignment="1">
      <alignment horizontal="left" vertical="center" wrapText="1"/>
    </xf>
    <xf numFmtId="0" fontId="79" fillId="0" borderId="6" xfId="28" applyFont="1" applyBorder="1" applyAlignment="1">
      <alignment horizontal="left" vertical="center" wrapText="1"/>
    </xf>
    <xf numFmtId="0" fontId="79" fillId="0" borderId="7" xfId="28" applyFont="1" applyBorder="1" applyAlignment="1">
      <alignment horizontal="left" vertical="center" wrapText="1"/>
    </xf>
    <xf numFmtId="0" fontId="79" fillId="0" borderId="34" xfId="28" applyFont="1" applyBorder="1" applyAlignment="1">
      <alignment horizontal="left" vertical="center" wrapText="1"/>
    </xf>
    <xf numFmtId="0" fontId="79" fillId="25" borderId="2" xfId="28" applyFont="1" applyFill="1" applyBorder="1" applyAlignment="1">
      <alignment horizontal="left" vertical="center" wrapText="1"/>
    </xf>
    <xf numFmtId="0" fontId="0" fillId="25" borderId="3" xfId="0" applyFill="1" applyBorder="1" applyAlignment="1">
      <alignment horizontal="left" vertical="center" wrapText="1"/>
    </xf>
    <xf numFmtId="0" fontId="0" fillId="25" borderId="35" xfId="0" applyFill="1" applyBorder="1" applyAlignment="1">
      <alignment horizontal="left" vertical="center" wrapText="1"/>
    </xf>
    <xf numFmtId="0" fontId="3" fillId="0" borderId="2" xfId="140" applyFont="1" applyFill="1" applyBorder="1" applyAlignment="1" applyProtection="1">
      <alignment horizontal="left" vertical="center"/>
      <protection locked="0"/>
    </xf>
    <xf numFmtId="0" fontId="4" fillId="0" borderId="3" xfId="14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2" fillId="0" borderId="5" xfId="54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548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548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548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3" fillId="0" borderId="2" xfId="140" applyFont="1" applyFill="1" applyBorder="1" applyAlignment="1" applyProtection="1">
      <alignment horizontal="left" vertical="center" wrapText="1"/>
      <protection locked="0"/>
    </xf>
    <xf numFmtId="0" fontId="3" fillId="0" borderId="3" xfId="140" applyFont="1" applyFill="1" applyBorder="1" applyAlignment="1" applyProtection="1">
      <alignment horizontal="left" vertical="center" wrapText="1"/>
      <protection locked="0"/>
    </xf>
    <xf numFmtId="49" fontId="1" fillId="0" borderId="5" xfId="54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306" applyNumberFormat="1" applyFont="1" applyFill="1" applyBorder="1" applyAlignment="1" applyProtection="1">
      <alignment horizontal="center" vertical="center" wrapText="1"/>
      <protection locked="0"/>
    </xf>
    <xf numFmtId="181" fontId="10" fillId="0" borderId="5" xfId="552" applyNumberFormat="1" applyFont="1" applyFill="1" applyBorder="1" applyAlignment="1">
      <alignment horizontal="center" vertical="center" wrapText="1"/>
    </xf>
    <xf numFmtId="179" fontId="10" fillId="0" borderId="5" xfId="552" applyNumberFormat="1" applyFont="1" applyFill="1" applyBorder="1" applyAlignment="1">
      <alignment horizontal="center" vertical="center" wrapText="1"/>
    </xf>
    <xf numFmtId="49" fontId="2" fillId="0" borderId="5" xfId="306" applyNumberFormat="1" applyFont="1" applyFill="1" applyBorder="1" applyAlignment="1" applyProtection="1">
      <alignment horizontal="center" vertical="center" wrapText="1"/>
      <protection locked="0"/>
    </xf>
    <xf numFmtId="179" fontId="10" fillId="0" borderId="5" xfId="321" applyNumberFormat="1" applyFont="1" applyFill="1" applyBorder="1" applyAlignment="1">
      <alignment horizontal="center" vertical="center" wrapText="1"/>
    </xf>
    <xf numFmtId="0" fontId="2" fillId="0" borderId="13" xfId="548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4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4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14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140" applyFont="1" applyFill="1" applyBorder="1" applyAlignment="1" applyProtection="1">
      <alignment horizontal="left" vertical="top" wrapText="1"/>
      <protection locked="0"/>
    </xf>
    <xf numFmtId="0" fontId="4" fillId="0" borderId="1" xfId="140" applyFont="1" applyFill="1" applyBorder="1" applyAlignment="1" applyProtection="1">
      <alignment horizontal="left" vertical="top" wrapText="1"/>
      <protection locked="0"/>
    </xf>
    <xf numFmtId="0" fontId="4" fillId="0" borderId="11" xfId="140" applyFont="1" applyFill="1" applyBorder="1" applyAlignment="1" applyProtection="1">
      <alignment horizontal="left" vertical="top" wrapText="1"/>
      <protection locked="0"/>
    </xf>
    <xf numFmtId="0" fontId="14" fillId="0" borderId="12" xfId="321" applyFill="1" applyBorder="1" applyAlignment="1">
      <alignment horizontal="center" vertical="center" wrapText="1"/>
    </xf>
    <xf numFmtId="0" fontId="14" fillId="0" borderId="13" xfId="321" applyFill="1" applyBorder="1" applyAlignment="1">
      <alignment horizontal="center" vertical="center" wrapText="1"/>
    </xf>
    <xf numFmtId="0" fontId="2" fillId="0" borderId="12" xfId="548" applyFont="1" applyFill="1" applyBorder="1" applyAlignment="1" applyProtection="1">
      <alignment horizontal="center" vertical="center" wrapText="1"/>
      <protection locked="0"/>
    </xf>
    <xf numFmtId="0" fontId="1" fillId="0" borderId="13" xfId="548" applyFont="1" applyFill="1" applyBorder="1" applyAlignment="1" applyProtection="1">
      <alignment horizontal="center" vertical="center" wrapText="1"/>
      <protection locked="0"/>
    </xf>
    <xf numFmtId="0" fontId="2" fillId="0" borderId="13" xfId="548" applyFont="1" applyFill="1" applyBorder="1" applyAlignment="1" applyProtection="1">
      <alignment horizontal="center" vertical="center" wrapText="1"/>
      <protection locked="0"/>
    </xf>
    <xf numFmtId="0" fontId="1" fillId="0" borderId="12" xfId="306" applyFont="1" applyFill="1" applyBorder="1" applyAlignment="1" applyProtection="1">
      <alignment horizontal="center" vertical="center" wrapText="1" shrinkToFit="1"/>
      <protection locked="0"/>
    </xf>
    <xf numFmtId="0" fontId="1" fillId="0" borderId="13" xfId="306" applyFont="1" applyFill="1" applyBorder="1" applyAlignment="1" applyProtection="1">
      <alignment horizontal="center" vertical="center" wrapText="1" shrinkToFit="1"/>
      <protection locked="0"/>
    </xf>
    <xf numFmtId="180" fontId="10" fillId="0" borderId="5" xfId="321" applyNumberFormat="1" applyFont="1" applyFill="1" applyBorder="1" applyAlignment="1">
      <alignment horizontal="center" vertical="center" wrapText="1"/>
    </xf>
  </cellXfs>
  <cellStyles count="1284">
    <cellStyle name="20% - 强调文字颜色 1 10" xfId="111"/>
    <cellStyle name="20% - 强调文字颜色 1 11" xfId="15"/>
    <cellStyle name="20% - 强调文字颜色 1 2" xfId="2"/>
    <cellStyle name="20% - 强调文字颜色 1 2 2" xfId="112"/>
    <cellStyle name="20% - 强调文字颜色 1 2 3" xfId="70"/>
    <cellStyle name="20% - 强调文字颜色 1 2 4" xfId="115"/>
    <cellStyle name="20% - 强调文字颜色 1 2 5" xfId="119"/>
    <cellStyle name="20% - 强调文字颜色 1 3" xfId="90"/>
    <cellStyle name="20% - 强调文字颜色 1 4" xfId="76"/>
    <cellStyle name="20% - 强调文字颜色 1 5" xfId="56"/>
    <cellStyle name="20% - 强调文字颜色 1 6" xfId="84"/>
    <cellStyle name="20% - 强调文字颜色 1 7" xfId="87"/>
    <cellStyle name="20% - 强调文字颜色 1 8" xfId="93"/>
    <cellStyle name="20% - 强调文字颜色 1 9" xfId="104"/>
    <cellStyle name="20% - 强调文字颜色 2 10" xfId="51"/>
    <cellStyle name="20% - 强调文字颜色 2 11" xfId="128"/>
    <cellStyle name="20% - 强调文字颜色 2 2" xfId="129"/>
    <cellStyle name="20% - 强调文字颜色 2 2 2" xfId="130"/>
    <cellStyle name="20% - 强调文字颜色 2 2 3" xfId="131"/>
    <cellStyle name="20% - 强调文字颜色 2 2 4" xfId="132"/>
    <cellStyle name="20% - 强调文字颜色 2 2 5" xfId="134"/>
    <cellStyle name="20% - 强调文字颜色 2 3" xfId="135"/>
    <cellStyle name="20% - 强调文字颜色 2 4" xfId="136"/>
    <cellStyle name="20% - 强调文字颜色 2 5" xfId="137"/>
    <cellStyle name="20% - 强调文字颜色 2 6" xfId="138"/>
    <cellStyle name="20% - 强调文字颜色 2 7" xfId="139"/>
    <cellStyle name="20% - 强调文字颜色 2 8" xfId="141"/>
    <cellStyle name="20% - 强调文字颜色 2 9" xfId="144"/>
    <cellStyle name="20% - 强调文字颜色 3 10" xfId="118"/>
    <cellStyle name="20% - 强调文字颜色 3 11" xfId="147"/>
    <cellStyle name="20% - 强调文字颜色 3 2" xfId="150"/>
    <cellStyle name="20% - 强调文字颜色 3 2 2" xfId="152"/>
    <cellStyle name="20% - 强调文字颜色 3 2 3" xfId="155"/>
    <cellStyle name="20% - 强调文字颜色 3 2 4" xfId="156"/>
    <cellStyle name="20% - 强调文字颜色 3 2 5" xfId="157"/>
    <cellStyle name="20% - 强调文字颜色 3 3" xfId="73"/>
    <cellStyle name="20% - 强调文字颜色 3 4" xfId="161"/>
    <cellStyle name="20% - 强调文字颜色 3 5" xfId="164"/>
    <cellStyle name="20% - 强调文字颜色 3 6" xfId="167"/>
    <cellStyle name="20% - 强调文字颜色 3 7" xfId="171"/>
    <cellStyle name="20% - 强调文字颜色 3 8" xfId="172"/>
    <cellStyle name="20% - 强调文字颜色 3 9" xfId="179"/>
    <cellStyle name="20% - 强调文字颜色 4 10" xfId="184"/>
    <cellStyle name="20% - 强调文字颜色 4 11" xfId="188"/>
    <cellStyle name="20% - 强调文字颜色 4 2" xfId="189"/>
    <cellStyle name="20% - 强调文字颜色 4 2 2" xfId="194"/>
    <cellStyle name="20% - 强调文字颜色 4 2 3" xfId="199"/>
    <cellStyle name="20% - 强调文字颜色 4 2 4" xfId="201"/>
    <cellStyle name="20% - 强调文字颜色 4 2 5" xfId="203"/>
    <cellStyle name="20% - 强调文字颜色 4 3" xfId="204"/>
    <cellStyle name="20% - 强调文字颜色 4 4" xfId="209"/>
    <cellStyle name="20% - 强调文字颜色 4 5" xfId="20"/>
    <cellStyle name="20% - 强调文字颜色 4 6" xfId="213"/>
    <cellStyle name="20% - 强调文字颜色 4 7" xfId="218"/>
    <cellStyle name="20% - 强调文字颜色 4 8" xfId="219"/>
    <cellStyle name="20% - 强调文字颜色 4 9" xfId="230"/>
    <cellStyle name="20% - 强调文字颜色 5 10" xfId="232"/>
    <cellStyle name="20% - 强调文字颜色 5 11" xfId="233"/>
    <cellStyle name="20% - 强调文字颜色 5 2" xfId="235"/>
    <cellStyle name="20% - 强调文字颜色 5 2 2" xfId="240"/>
    <cellStyle name="20% - 强调文字颜色 5 2 3" xfId="244"/>
    <cellStyle name="20% - 强调文字颜色 5 2 4" xfId="247"/>
    <cellStyle name="20% - 强调文字颜色 5 2 5" xfId="250"/>
    <cellStyle name="20% - 强调文字颜色 5 3" xfId="252"/>
    <cellStyle name="20% - 强调文字颜色 5 4" xfId="256"/>
    <cellStyle name="20% - 强调文字颜色 5 5" xfId="260"/>
    <cellStyle name="20% - 强调文字颜色 5 6" xfId="263"/>
    <cellStyle name="20% - 强调文字颜色 5 7" xfId="264"/>
    <cellStyle name="20% - 强调文字颜色 5 8" xfId="267"/>
    <cellStyle name="20% - 强调文字颜色 5 9" xfId="273"/>
    <cellStyle name="20% - 强调文字颜色 6 10" xfId="274"/>
    <cellStyle name="20% - 强调文字颜色 6 11" xfId="276"/>
    <cellStyle name="20% - 强调文字颜色 6 2" xfId="282"/>
    <cellStyle name="20% - 强调文字颜色 6 2 2" xfId="284"/>
    <cellStyle name="20% - 强调文字颜色 6 2 3" xfId="286"/>
    <cellStyle name="20% - 强调文字颜色 6 2 4" xfId="289"/>
    <cellStyle name="20% - 强调文字颜色 6 2 5" xfId="292"/>
    <cellStyle name="20% - 强调文字颜色 6 3" xfId="296"/>
    <cellStyle name="20% - 强调文字颜色 6 4" xfId="299"/>
    <cellStyle name="20% - 强调文字颜色 6 5" xfId="303"/>
    <cellStyle name="20% - 强调文字颜色 6 6" xfId="305"/>
    <cellStyle name="20% - 强调文字颜色 6 7" xfId="311"/>
    <cellStyle name="20% - 强调文字颜色 6 8" xfId="313"/>
    <cellStyle name="20% - 强调文字颜色 6 9" xfId="319"/>
    <cellStyle name="40% - 强调文字颜色 1 10" xfId="323"/>
    <cellStyle name="40% - 强调文字颜色 1 11" xfId="326"/>
    <cellStyle name="40% - 强调文字颜色 1 2" xfId="327"/>
    <cellStyle name="40% - 强调文字颜色 1 2 2" xfId="328"/>
    <cellStyle name="40% - 强调文字颜色 1 2 3" xfId="329"/>
    <cellStyle name="40% - 强调文字颜色 1 2 4" xfId="330"/>
    <cellStyle name="40% - 强调文字颜色 1 2 5" xfId="331"/>
    <cellStyle name="40% - 强调文字颜色 1 3" xfId="332"/>
    <cellStyle name="40% - 强调文字颜色 1 4" xfId="333"/>
    <cellStyle name="40% - 强调文字颜色 1 5" xfId="334"/>
    <cellStyle name="40% - 强调文字颜色 1 6" xfId="336"/>
    <cellStyle name="40% - 强调文字颜色 1 7" xfId="338"/>
    <cellStyle name="40% - 强调文字颜色 1 8" xfId="339"/>
    <cellStyle name="40% - 强调文字颜色 1 9" xfId="340"/>
    <cellStyle name="40% - 强调文字颜色 2 10" xfId="342"/>
    <cellStyle name="40% - 强调文字颜色 2 11" xfId="110"/>
    <cellStyle name="40% - 强调文字颜色 2 2" xfId="71"/>
    <cellStyle name="40% - 强调文字颜色 2 2 2" xfId="344"/>
    <cellStyle name="40% - 强调文字颜色 2 2 3" xfId="347"/>
    <cellStyle name="40% - 强调文字颜色 2 2 4" xfId="351"/>
    <cellStyle name="40% - 强调文字颜色 2 2 5" xfId="353"/>
    <cellStyle name="40% - 强调文字颜色 2 3" xfId="116"/>
    <cellStyle name="40% - 强调文字颜色 2 4" xfId="120"/>
    <cellStyle name="40% - 强调文字颜色 2 5" xfId="145"/>
    <cellStyle name="40% - 强调文字颜色 2 6" xfId="354"/>
    <cellStyle name="40% - 强调文字颜色 2 7" xfId="357"/>
    <cellStyle name="40% - 强调文字颜色 2 8" xfId="358"/>
    <cellStyle name="40% - 强调文字颜色 2 9" xfId="359"/>
    <cellStyle name="40% - 强调文字颜色 3 10" xfId="33"/>
    <cellStyle name="40% - 强调文字颜色 3 11" xfId="50"/>
    <cellStyle name="40% - 强调文字颜色 3 2" xfId="360"/>
    <cellStyle name="40% - 强调文字颜色 3 2 2" xfId="362"/>
    <cellStyle name="40% - 强调文字颜色 3 2 3" xfId="363"/>
    <cellStyle name="40% - 强调文字颜色 3 2 4" xfId="364"/>
    <cellStyle name="40% - 强调文字颜色 3 2 5" xfId="365"/>
    <cellStyle name="40% - 强调文字颜色 3 3" xfId="368"/>
    <cellStyle name="40% - 强调文字颜色 3 4" xfId="369"/>
    <cellStyle name="40% - 强调文字颜色 3 5" xfId="370"/>
    <cellStyle name="40% - 强调文字颜色 3 6" xfId="372"/>
    <cellStyle name="40% - 强调文字颜色 3 7" xfId="377"/>
    <cellStyle name="40% - 强调文字颜色 3 8" xfId="40"/>
    <cellStyle name="40% - 强调文字颜色 3 9" xfId="21"/>
    <cellStyle name="40% - 强调文字颜色 4 10" xfId="114"/>
    <cellStyle name="40% - 强调文字颜色 4 11" xfId="117"/>
    <cellStyle name="40% - 强调文字颜色 4 2" xfId="53"/>
    <cellStyle name="40% - 强调文字颜色 4 2 2" xfId="378"/>
    <cellStyle name="40% - 强调文字颜色 4 2 3" xfId="380"/>
    <cellStyle name="40% - 强调文字颜色 4 2 4" xfId="382"/>
    <cellStyle name="40% - 强调文字颜色 4 2 5" xfId="384"/>
    <cellStyle name="40% - 强调文字颜色 4 3" xfId="386"/>
    <cellStyle name="40% - 强调文字颜色 4 4" xfId="283"/>
    <cellStyle name="40% - 强调文字颜色 4 5" xfId="285"/>
    <cellStyle name="40% - 强调文字颜色 4 6" xfId="288"/>
    <cellStyle name="40% - 强调文字颜色 4 7" xfId="294"/>
    <cellStyle name="40% - 强调文字颜色 4 8" xfId="387"/>
    <cellStyle name="40% - 强调文字颜色 4 9" xfId="388"/>
    <cellStyle name="40% - 强调文字颜色 5 10" xfId="390"/>
    <cellStyle name="40% - 强调文字颜色 5 11" xfId="183"/>
    <cellStyle name="40% - 强调文字颜色 5 2" xfId="396"/>
    <cellStyle name="40% - 强调文字颜色 5 2 2" xfId="302"/>
    <cellStyle name="40% - 强调文字颜色 5 2 3" xfId="304"/>
    <cellStyle name="40% - 强调文字颜色 5 2 4" xfId="310"/>
    <cellStyle name="40% - 强调文字颜色 5 2 5" xfId="312"/>
    <cellStyle name="40% - 强调文字颜色 5 3" xfId="398"/>
    <cellStyle name="40% - 强调文字颜色 5 4" xfId="402"/>
    <cellStyle name="40% - 强调文字颜色 5 5" xfId="404"/>
    <cellStyle name="40% - 强调文字颜色 5 6" xfId="408"/>
    <cellStyle name="40% - 强调文字颜色 5 7" xfId="66"/>
    <cellStyle name="40% - 强调文字颜色 5 8" xfId="411"/>
    <cellStyle name="40% - 强调文字颜色 5 9" xfId="414"/>
    <cellStyle name="40% - 强调文字颜色 6 10" xfId="417"/>
    <cellStyle name="40% - 强调文字颜色 6 11" xfId="231"/>
    <cellStyle name="40% - 强调文字颜色 6 2" xfId="418"/>
    <cellStyle name="40% - 强调文字颜色 6 2 2" xfId="422"/>
    <cellStyle name="40% - 强调文字颜色 6 2 3" xfId="426"/>
    <cellStyle name="40% - 强调文字颜色 6 2 4" xfId="429"/>
    <cellStyle name="40% - 强调文字颜色 6 2 5" xfId="432"/>
    <cellStyle name="40% - 强调文字颜色 6 3" xfId="437"/>
    <cellStyle name="40% - 强调文字颜色 6 4" xfId="439"/>
    <cellStyle name="40% - 强调文字颜色 6 5" xfId="68"/>
    <cellStyle name="40% - 强调文字颜色 6 6" xfId="444"/>
    <cellStyle name="40% - 强调文字颜色 6 7" xfId="449"/>
    <cellStyle name="40% - 强调文字颜色 6 8" xfId="450"/>
    <cellStyle name="40% - 强调文字颜色 6 9" xfId="361"/>
    <cellStyle name="60% - 强调文字颜色 1 10" xfId="451"/>
    <cellStyle name="60% - 强调文字颜色 1 11" xfId="8"/>
    <cellStyle name="60% - 强调文字颜色 1 2" xfId="158"/>
    <cellStyle name="60% - 强调文字颜色 1 2 2" xfId="452"/>
    <cellStyle name="60% - 强调文字颜色 1 2 3" xfId="455"/>
    <cellStyle name="60% - 强调文字颜色 1 2 4" xfId="458"/>
    <cellStyle name="60% - 强调文字颜色 1 2 5" xfId="460"/>
    <cellStyle name="60% - 强调文字颜色 1 3" xfId="163"/>
    <cellStyle name="60% - 强调文字颜色 1 4" xfId="166"/>
    <cellStyle name="60% - 强调文字颜色 1 5" xfId="169"/>
    <cellStyle name="60% - 强调文字颜色 1 6" xfId="177"/>
    <cellStyle name="60% - 强调文字颜色 1 7" xfId="180"/>
    <cellStyle name="60% - 强调文字颜色 1 8" xfId="343"/>
    <cellStyle name="60% - 强调文字颜色 1 9" xfId="108"/>
    <cellStyle name="60% - 强调文字颜色 2 10" xfId="463"/>
    <cellStyle name="60% - 强调文字颜色 2 11" xfId="322"/>
    <cellStyle name="60% - 强调文字颜色 2 2" xfId="205"/>
    <cellStyle name="60% - 强调文字颜色 2 2 2" xfId="30"/>
    <cellStyle name="60% - 强调文字颜色 2 2 3" xfId="47"/>
    <cellStyle name="60% - 强调文字颜色 2 2 4" xfId="124"/>
    <cellStyle name="60% - 强调文字颜色 2 2 5" xfId="465"/>
    <cellStyle name="60% - 强调文字颜色 2 3" xfId="17"/>
    <cellStyle name="60% - 强调文字颜色 2 4" xfId="211"/>
    <cellStyle name="60% - 强调文字颜色 2 5" xfId="215"/>
    <cellStyle name="60% - 强调文字颜色 2 6" xfId="224"/>
    <cellStyle name="60% - 强调文字颜色 2 7" xfId="227"/>
    <cellStyle name="60% - 强调文字颜色 2 8" xfId="466"/>
    <cellStyle name="60% - 强调文字颜色 2 9" xfId="470"/>
    <cellStyle name="60% - 强调文字颜色 3 10" xfId="178"/>
    <cellStyle name="60% - 强调文字颜色 3 11" xfId="341"/>
    <cellStyle name="60% - 强调文字颜色 3 2" xfId="254"/>
    <cellStyle name="60% - 强调文字颜色 3 2 2" xfId="474"/>
    <cellStyle name="60% - 强调文字颜色 3 2 3" xfId="476"/>
    <cellStyle name="60% - 强调文字颜色 3 2 4" xfId="479"/>
    <cellStyle name="60% - 强调文字颜色 3 2 5" xfId="481"/>
    <cellStyle name="60% - 强调文字颜色 3 3" xfId="258"/>
    <cellStyle name="60% - 强调文字颜色 3 4" xfId="261"/>
    <cellStyle name="60% - 强调文字颜色 3 5" xfId="266"/>
    <cellStyle name="60% - 强调文字颜色 3 6" xfId="271"/>
    <cellStyle name="60% - 强调文字颜色 3 7" xfId="272"/>
    <cellStyle name="60% - 强调文字颜色 3 8" xfId="484"/>
    <cellStyle name="60% - 强调文字颜色 3 9" xfId="487"/>
    <cellStyle name="60% - 强调文字颜色 4 10" xfId="492"/>
    <cellStyle name="60% - 强调文字颜色 4 11" xfId="32"/>
    <cellStyle name="60% - 强调文字颜色 4 2" xfId="297"/>
    <cellStyle name="60% - 强调文字颜色 4 2 2" xfId="438"/>
    <cellStyle name="60% - 强调文字颜色 4 2 3" xfId="67"/>
    <cellStyle name="60% - 强调文字颜色 4 2 4" xfId="443"/>
    <cellStyle name="60% - 强调文字颜色 4 2 5" xfId="448"/>
    <cellStyle name="60% - 强调文字颜色 4 3" xfId="300"/>
    <cellStyle name="60% - 强调文字颜色 4 4" xfId="307"/>
    <cellStyle name="60% - 强调文字颜色 4 5" xfId="308"/>
    <cellStyle name="60% - 强调文字颜色 4 6" xfId="317"/>
    <cellStyle name="60% - 强调文字颜色 4 7" xfId="318"/>
    <cellStyle name="60% - 强调文字颜色 4 8" xfId="193"/>
    <cellStyle name="60% - 强调文字颜色 4 9" xfId="198"/>
    <cellStyle name="60% - 强调文字颜色 5 10" xfId="69"/>
    <cellStyle name="60% - 强调文字颜色 5 11" xfId="113"/>
    <cellStyle name="60% - 强调文字颜色 5 2" xfId="493"/>
    <cellStyle name="60% - 强调文字颜色 5 2 2" xfId="497"/>
    <cellStyle name="60% - 强调文字颜色 5 2 3" xfId="498"/>
    <cellStyle name="60% - 强调文字颜色 5 2 4" xfId="502"/>
    <cellStyle name="60% - 强调文字颜色 5 2 5" xfId="503"/>
    <cellStyle name="60% - 强调文字颜色 5 3" xfId="507"/>
    <cellStyle name="60% - 强调文字颜色 5 4" xfId="508"/>
    <cellStyle name="60% - 强调文字颜色 5 5" xfId="509"/>
    <cellStyle name="60% - 强调文字颜色 5 6" xfId="514"/>
    <cellStyle name="60% - 强调文字颜色 5 7" xfId="515"/>
    <cellStyle name="60% - 强调文字颜色 5 8" xfId="518"/>
    <cellStyle name="60% - 强调文字颜色 5 9" xfId="522"/>
    <cellStyle name="60% - 强调文字颜色 6 10" xfId="524"/>
    <cellStyle name="60% - 强调文字颜色 6 11" xfId="389"/>
    <cellStyle name="60% - 强调文字颜色 6 2" xfId="526"/>
    <cellStyle name="60% - 强调文字颜色 6 2 2" xfId="529"/>
    <cellStyle name="60% - 强调文字颜色 6 2 3" xfId="534"/>
    <cellStyle name="60% - 强调文字颜色 6 2 4" xfId="281"/>
    <cellStyle name="60% - 强调文字颜色 6 2 5" xfId="295"/>
    <cellStyle name="60% - 强调文字颜色 6 3" xfId="535"/>
    <cellStyle name="60% - 强调文字颜色 6 4" xfId="536"/>
    <cellStyle name="60% - 强调文字颜色 6 5" xfId="537"/>
    <cellStyle name="60% - 强调文字颜色 6 6" xfId="542"/>
    <cellStyle name="60% - 强调文字颜色 6 7" xfId="490"/>
    <cellStyle name="60% - 强调文字颜色 6 8" xfId="29"/>
    <cellStyle name="60% - 强调文字颜色 6 9" xfId="46"/>
    <cellStyle name="BOM_Level_1" xfId="367"/>
    <cellStyle name="BOM_Level_Below3" xfId="14"/>
    <cellStyle name="BOM_Level_Below3 2" xfId="133"/>
    <cellStyle name="BOM_Level_Below3 2 2" xfId="1283"/>
    <cellStyle name="BOM_Level_Below3 2 3" xfId="265"/>
    <cellStyle name="BOM_Level_Below3 3" xfId="543"/>
    <cellStyle name="BOM_Level_Below3 3 2" xfId="306"/>
    <cellStyle name="BOM_Level_Below3 4" xfId="545"/>
    <cellStyle name="BOM_Level_Below3 5" xfId="546"/>
    <cellStyle name="Normal_Rag6Idx" xfId="506"/>
    <cellStyle name="RowLevel_1" xfId="548"/>
    <cellStyle name="百分比 2" xfId="552"/>
    <cellStyle name="标题 1 10" xfId="554"/>
    <cellStyle name="标题 1 11" xfId="556"/>
    <cellStyle name="标题 1 2" xfId="560"/>
    <cellStyle name="标题 1 2 2" xfId="561"/>
    <cellStyle name="标题 1 2 3" xfId="564"/>
    <cellStyle name="标题 1 2 4" xfId="566"/>
    <cellStyle name="标题 1 2 5" xfId="568"/>
    <cellStyle name="标题 1 3" xfId="570"/>
    <cellStyle name="标题 1 4" xfId="572"/>
    <cellStyle name="标题 1 5" xfId="575"/>
    <cellStyle name="标题 1 6" xfId="578"/>
    <cellStyle name="标题 1 7" xfId="580"/>
    <cellStyle name="标题 1 8" xfId="581"/>
    <cellStyle name="标题 1 9" xfId="582"/>
    <cellStyle name="标题 10" xfId="586"/>
    <cellStyle name="标题 11" xfId="589"/>
    <cellStyle name="标题 12" xfId="591"/>
    <cellStyle name="标题 13" xfId="592"/>
    <cellStyle name="标题 14" xfId="593"/>
    <cellStyle name="标题 2 10" xfId="405"/>
    <cellStyle name="标题 2 11" xfId="63"/>
    <cellStyle name="标题 2 2" xfId="594"/>
    <cellStyle name="标题 2 2 2" xfId="595"/>
    <cellStyle name="标题 2 2 3" xfId="596"/>
    <cellStyle name="标题 2 2 4" xfId="419"/>
    <cellStyle name="标题 2 2 5" xfId="435"/>
    <cellStyle name="标题 2 3" xfId="597"/>
    <cellStyle name="标题 2 4" xfId="598"/>
    <cellStyle name="标题 2 5" xfId="599"/>
    <cellStyle name="标题 2 6" xfId="600"/>
    <cellStyle name="标题 2 7" xfId="601"/>
    <cellStyle name="标题 2 8" xfId="602"/>
    <cellStyle name="标题 2 9" xfId="603"/>
    <cellStyle name="标题 3 10" xfId="608"/>
    <cellStyle name="标题 3 11" xfId="6"/>
    <cellStyle name="标题 3 2" xfId="611"/>
    <cellStyle name="标题 3 2 2" xfId="95"/>
    <cellStyle name="标题 3 2 3" xfId="102"/>
    <cellStyle name="标题 3 2 4" xfId="613"/>
    <cellStyle name="标题 3 2 5" xfId="615"/>
    <cellStyle name="标题 3 3" xfId="620"/>
    <cellStyle name="标题 3 4" xfId="624"/>
    <cellStyle name="标题 3 5" xfId="628"/>
    <cellStyle name="标题 3 6" xfId="632"/>
    <cellStyle name="标题 3 7" xfId="636"/>
    <cellStyle name="标题 3 8" xfId="640"/>
    <cellStyle name="标题 3 9" xfId="647"/>
    <cellStyle name="标题 4 10" xfId="531"/>
    <cellStyle name="标题 4 11" xfId="279"/>
    <cellStyle name="标题 4 2" xfId="505"/>
    <cellStyle name="标题 4 2 2" xfId="651"/>
    <cellStyle name="标题 4 2 3" xfId="652"/>
    <cellStyle name="标题 4 2 4" xfId="655"/>
    <cellStyle name="标题 4 2 5" xfId="656"/>
    <cellStyle name="标题 4 3" xfId="657"/>
    <cellStyle name="标题 4 4" xfId="379"/>
    <cellStyle name="标题 4 5" xfId="381"/>
    <cellStyle name="标题 4 6" xfId="383"/>
    <cellStyle name="标题 4 7" xfId="385"/>
    <cellStyle name="标题 4 8" xfId="658"/>
    <cellStyle name="标题 4 9" xfId="153"/>
    <cellStyle name="标题 5" xfId="660"/>
    <cellStyle name="标题 5 2" xfId="661"/>
    <cellStyle name="标题 5 3" xfId="662"/>
    <cellStyle name="标题 5 4" xfId="83"/>
    <cellStyle name="标题 6" xfId="664"/>
    <cellStyle name="标题 7" xfId="666"/>
    <cellStyle name="标题 8" xfId="668"/>
    <cellStyle name="标题 9" xfId="670"/>
    <cellStyle name="差 10" xfId="671"/>
    <cellStyle name="差 11" xfId="672"/>
    <cellStyle name="差 2" xfId="674"/>
    <cellStyle name="差 2 2" xfId="675"/>
    <cellStyle name="差 2 3" xfId="676"/>
    <cellStyle name="差 2 4" xfId="677"/>
    <cellStyle name="差 2 5" xfId="678"/>
    <cellStyle name="差 3" xfId="681"/>
    <cellStyle name="差 4" xfId="551"/>
    <cellStyle name="差 5" xfId="683"/>
    <cellStyle name="差 6" xfId="37"/>
    <cellStyle name="差 7" xfId="39"/>
    <cellStyle name="差 8" xfId="42"/>
    <cellStyle name="差 9" xfId="23"/>
    <cellStyle name="常规" xfId="0" builtinId="0"/>
    <cellStyle name="常规 10" xfId="684"/>
    <cellStyle name="常规 10 2" xfId="667"/>
    <cellStyle name="常规 10 3" xfId="669"/>
    <cellStyle name="常规 11" xfId="685"/>
    <cellStyle name="常规 12" xfId="686"/>
    <cellStyle name="常规 13" xfId="523"/>
    <cellStyle name="常规 14" xfId="395"/>
    <cellStyle name="常规 15" xfId="181"/>
    <cellStyle name="常规 16" xfId="185"/>
    <cellStyle name="常规 17" xfId="690"/>
    <cellStyle name="常规 18" xfId="693"/>
    <cellStyle name="常规 19" xfId="695"/>
    <cellStyle name="常规 2" xfId="697"/>
    <cellStyle name="常规 2 10" xfId="701"/>
    <cellStyle name="常规 2 10 2" xfId="392"/>
    <cellStyle name="常规 2 11" xfId="704"/>
    <cellStyle name="常规 2 11 2" xfId="706"/>
    <cellStyle name="常规 2 12" xfId="710"/>
    <cellStyle name="常规 2 12 2" xfId="713"/>
    <cellStyle name="常规 2 13" xfId="716"/>
    <cellStyle name="常规 2 13 2" xfId="722"/>
    <cellStyle name="常规 2 14" xfId="724"/>
    <cellStyle name="常规 2 14 2" xfId="154"/>
    <cellStyle name="常规 2 15" xfId="726"/>
    <cellStyle name="常规 2 15 2" xfId="415"/>
    <cellStyle name="常规 2 16" xfId="729"/>
    <cellStyle name="常规 2 16 2" xfId="453"/>
    <cellStyle name="常规 2 17" xfId="732"/>
    <cellStyle name="常规 2 17 2" xfId="736"/>
    <cellStyle name="常规 2 18" xfId="738"/>
    <cellStyle name="常规 2 18 2" xfId="653"/>
    <cellStyle name="常规 2 19" xfId="734"/>
    <cellStyle name="常规 2 19 2" xfId="740"/>
    <cellStyle name="常规 2 2" xfId="485"/>
    <cellStyle name="常规 2 2 10" xfId="421"/>
    <cellStyle name="常规 2 2 10 2" xfId="742"/>
    <cellStyle name="常规 2 2 11" xfId="423"/>
    <cellStyle name="常规 2 2 11 2" xfId="743"/>
    <cellStyle name="常规 2 2 12" xfId="427"/>
    <cellStyle name="常规 2 2 12 2" xfId="746"/>
    <cellStyle name="常规 2 2 13" xfId="430"/>
    <cellStyle name="常规 2 2 13 2" xfId="557"/>
    <cellStyle name="常规 2 2 14" xfId="747"/>
    <cellStyle name="常规 2 2 14 2" xfId="337"/>
    <cellStyle name="常规 2 2 15" xfId="237"/>
    <cellStyle name="常规 2 2 15 2" xfId="355"/>
    <cellStyle name="常规 2 2 16" xfId="241"/>
    <cellStyle name="常规 2 2 16 2" xfId="374"/>
    <cellStyle name="常规 2 2 17" xfId="245"/>
    <cellStyle name="常规 2 2 17 2" xfId="291"/>
    <cellStyle name="常规 2 2 18" xfId="248"/>
    <cellStyle name="常规 2 2 18 2" xfId="61"/>
    <cellStyle name="常规 2 2 19" xfId="748"/>
    <cellStyle name="常规 2 2 19 2" xfId="445"/>
    <cellStyle name="常规 2 2 2" xfId="324"/>
    <cellStyle name="常规 2 2 2 10" xfId="645"/>
    <cellStyle name="常规 2 2 2 11" xfId="719"/>
    <cellStyle name="常规 2 2 2 12" xfId="752"/>
    <cellStyle name="常规 2 2 2 13" xfId="754"/>
    <cellStyle name="常规 2 2 2 14" xfId="607"/>
    <cellStyle name="常规 2 2 2 15" xfId="5"/>
    <cellStyle name="常规 2 2 2 16" xfId="92"/>
    <cellStyle name="常规 2 2 2 17" xfId="78"/>
    <cellStyle name="常规 2 2 2 18" xfId="58"/>
    <cellStyle name="常规 2 2 2 19" xfId="85"/>
    <cellStyle name="常规 2 2 2 2" xfId="755"/>
    <cellStyle name="常规 2 2 2 2 10" xfId="619"/>
    <cellStyle name="常规 2 2 2 2 10 2" xfId="143"/>
    <cellStyle name="常规 2 2 2 2 11" xfId="623"/>
    <cellStyle name="常规 2 2 2 2 11 2" xfId="175"/>
    <cellStyle name="常规 2 2 2 2 12" xfId="627"/>
    <cellStyle name="常规 2 2 2 2 12 2" xfId="221"/>
    <cellStyle name="常规 2 2 2 2 13" xfId="631"/>
    <cellStyle name="常规 2 2 2 2 13 2" xfId="269"/>
    <cellStyle name="常规 2 2 2 2 14" xfId="635"/>
    <cellStyle name="常规 2 2 2 2 14 2" xfId="315"/>
    <cellStyle name="常规 2 2 2 2 15" xfId="639"/>
    <cellStyle name="常规 2 2 2 2 15 2" xfId="511"/>
    <cellStyle name="常规 2 2 2 2 16" xfId="644"/>
    <cellStyle name="常规 2 2 2 2 16 2" xfId="539"/>
    <cellStyle name="常规 2 2 2 2 17" xfId="718"/>
    <cellStyle name="常规 2 2 2 2 17 2" xfId="757"/>
    <cellStyle name="常规 2 2 2 2 18" xfId="751"/>
    <cellStyle name="常规 2 2 2 2 18 2" xfId="758"/>
    <cellStyle name="常规 2 2 2 2 19" xfId="753"/>
    <cellStyle name="常规 2 2 2 2 19 2" xfId="7"/>
    <cellStyle name="常规 2 2 2 2 2" xfId="759"/>
    <cellStyle name="常规 2 2 2 2 2 2" xfId="760"/>
    <cellStyle name="常规 2 2 2 2 2 2 2" xfId="762"/>
    <cellStyle name="常规 2 2 2 2 20" xfId="638"/>
    <cellStyle name="常规 2 2 2 2 20 2" xfId="510"/>
    <cellStyle name="常规 2 2 2 2 21" xfId="643"/>
    <cellStyle name="常规 2 2 2 2 21 2" xfId="538"/>
    <cellStyle name="常规 2 2 2 2 22" xfId="717"/>
    <cellStyle name="常规 2 2 2 2 22 2" xfId="756"/>
    <cellStyle name="常规 2 2 2 2 23" xfId="750"/>
    <cellStyle name="常规 2 2 2 2 3" xfId="763"/>
    <cellStyle name="常规 2 2 2 2 3 2" xfId="764"/>
    <cellStyle name="常规 2 2 2 2 4" xfId="610"/>
    <cellStyle name="常规 2 2 2 2 4 2" xfId="94"/>
    <cellStyle name="常规 2 2 2 2 5" xfId="618"/>
    <cellStyle name="常规 2 2 2 2 5 2" xfId="142"/>
    <cellStyle name="常规 2 2 2 2 6" xfId="622"/>
    <cellStyle name="常规 2 2 2 2 6 2" xfId="174"/>
    <cellStyle name="常规 2 2 2 2 7" xfId="626"/>
    <cellStyle name="常规 2 2 2 2 7 2" xfId="220"/>
    <cellStyle name="常规 2 2 2 2 8" xfId="630"/>
    <cellStyle name="常规 2 2 2 2 8 2" xfId="268"/>
    <cellStyle name="常规 2 2 2 2 9" xfId="634"/>
    <cellStyle name="常规 2 2 2 2 9 2" xfId="314"/>
    <cellStyle name="常规 2 2 2 20" xfId="4"/>
    <cellStyle name="常规 2 2 2 21" xfId="91"/>
    <cellStyle name="常规 2 2 2 22" xfId="77"/>
    <cellStyle name="常规 2 2 2 23" xfId="57"/>
    <cellStyle name="常规 2 2 2 3" xfId="765"/>
    <cellStyle name="常规 2 2 2 4" xfId="81"/>
    <cellStyle name="常规 2 2 2 5" xfId="60"/>
    <cellStyle name="常规 2 2 2 6" xfId="86"/>
    <cellStyle name="常规 2 2 2 7" xfId="88"/>
    <cellStyle name="常规 2 2 2 8" xfId="98"/>
    <cellStyle name="常规 2 2 2 9" xfId="105"/>
    <cellStyle name="常规 2 2 20" xfId="238"/>
    <cellStyle name="常规 2 2 20 2" xfId="356"/>
    <cellStyle name="常规 2 2 21" xfId="242"/>
    <cellStyle name="常规 2 2 21 2" xfId="375"/>
    <cellStyle name="常规 2 2 22" xfId="246"/>
    <cellStyle name="常规 2 2 22 2" xfId="293"/>
    <cellStyle name="常规 2 2 23" xfId="249"/>
    <cellStyle name="常规 2 2 23 2" xfId="62"/>
    <cellStyle name="常规 2 2 24" xfId="749"/>
    <cellStyle name="常规 2 2 24 2" xfId="446"/>
    <cellStyle name="常规 2 2 25" xfId="766"/>
    <cellStyle name="常规 2 2 25 2" xfId="767"/>
    <cellStyle name="常规 2 2 26" xfId="768"/>
    <cellStyle name="常规 2 2 26 2" xfId="769"/>
    <cellStyle name="常规 2 2 27" xfId="770"/>
    <cellStyle name="常规 2 2 3" xfId="772"/>
    <cellStyle name="常规 2 2 3 2" xfId="775"/>
    <cellStyle name="常规 2 2 4" xfId="776"/>
    <cellStyle name="常规 2 2 4 2" xfId="425"/>
    <cellStyle name="常规 2 2 5" xfId="777"/>
    <cellStyle name="常规 2 2 5 2" xfId="779"/>
    <cellStyle name="常规 2 2 6" xfId="558"/>
    <cellStyle name="常规 2 2 6 2" xfId="563"/>
    <cellStyle name="常规 2 2 7" xfId="569"/>
    <cellStyle name="常规 2 2 7 2" xfId="780"/>
    <cellStyle name="常规 2 2 8" xfId="571"/>
    <cellStyle name="常规 2 2 8 2" xfId="101"/>
    <cellStyle name="常规 2 2 9" xfId="573"/>
    <cellStyle name="常规 2 2 9 2" xfId="34"/>
    <cellStyle name="常规 2 20" xfId="727"/>
    <cellStyle name="常规 2 20 2" xfId="416"/>
    <cellStyle name="常规 2 21" xfId="730"/>
    <cellStyle name="常规 2 21 2" xfId="454"/>
    <cellStyle name="常规 2 22" xfId="733"/>
    <cellStyle name="常规 2 22 2" xfId="737"/>
    <cellStyle name="常规 2 23" xfId="739"/>
    <cellStyle name="常规 2 23 2" xfId="654"/>
    <cellStyle name="常规 2 24" xfId="735"/>
    <cellStyle name="常规 2 24 2" xfId="741"/>
    <cellStyle name="常规 2 25" xfId="782"/>
    <cellStyle name="常规 2 25 2" xfId="784"/>
    <cellStyle name="常规 2 26" xfId="11"/>
    <cellStyle name="常规 2 26 2" xfId="785"/>
    <cellStyle name="常规 2 27" xfId="787"/>
    <cellStyle name="常规 2 27 3" xfId="788"/>
    <cellStyle name="常规 2 28" xfId="234"/>
    <cellStyle name="常规 2 3" xfId="489"/>
    <cellStyle name="常规 2 3 2" xfId="789"/>
    <cellStyle name="常规 2 4" xfId="790"/>
    <cellStyle name="常规 2 4 2" xfId="791"/>
    <cellStyle name="常规 2 5" xfId="792"/>
    <cellStyle name="常规 2 5 2" xfId="617"/>
    <cellStyle name="常规 2 6" xfId="793"/>
    <cellStyle name="常规 2 6 2" xfId="794"/>
    <cellStyle name="常规 2 7" xfId="795"/>
    <cellStyle name="常规 2 7 2" xfId="109"/>
    <cellStyle name="常规 2 8" xfId="797"/>
    <cellStyle name="常规 2 8 2" xfId="471"/>
    <cellStyle name="常规 2 9" xfId="799"/>
    <cellStyle name="常规 2 9 2" xfId="488"/>
    <cellStyle name="常规 20" xfId="182"/>
    <cellStyle name="常规 21" xfId="186"/>
    <cellStyle name="常规 22" xfId="691"/>
    <cellStyle name="常规 23" xfId="694"/>
    <cellStyle name="常规 24" xfId="696"/>
    <cellStyle name="常规 25" xfId="800"/>
    <cellStyle name="常规 26" xfId="803"/>
    <cellStyle name="常规 27" xfId="805"/>
    <cellStyle name="常规 28" xfId="807"/>
    <cellStyle name="常规 29" xfId="809"/>
    <cellStyle name="常规 3" xfId="813"/>
    <cellStyle name="常规 3 10" xfId="744"/>
    <cellStyle name="常规 3 10 2" xfId="816"/>
    <cellStyle name="常规 3 11" xfId="817"/>
    <cellStyle name="常规 3 11 2" xfId="609"/>
    <cellStyle name="常规 3 12" xfId="818"/>
    <cellStyle name="常规 3 12 2" xfId="819"/>
    <cellStyle name="常规 3 13" xfId="820"/>
    <cellStyle name="常规 3 13 2" xfId="821"/>
    <cellStyle name="常规 3 14" xfId="10"/>
    <cellStyle name="常规 3 14 2" xfId="698"/>
    <cellStyle name="常规 3 15" xfId="773"/>
    <cellStyle name="常规 3 15 2" xfId="822"/>
    <cellStyle name="常规 3 16" xfId="824"/>
    <cellStyle name="常规 3 16 2" xfId="532"/>
    <cellStyle name="常规 3 17" xfId="826"/>
    <cellStyle name="常规 3 17 2" xfId="828"/>
    <cellStyle name="常规 3 18" xfId="830"/>
    <cellStyle name="常规 3 18 2" xfId="832"/>
    <cellStyle name="常规 3 19" xfId="834"/>
    <cellStyle name="常规 3 19 2" xfId="836"/>
    <cellStyle name="常规 3 2" xfId="192"/>
    <cellStyle name="常规 3 2 10" xfId="565"/>
    <cellStyle name="常规 3 2 11" xfId="567"/>
    <cellStyle name="常规 3 2 12" xfId="475"/>
    <cellStyle name="常规 3 2 13" xfId="477"/>
    <cellStyle name="常规 3 2 14" xfId="480"/>
    <cellStyle name="常规 3 2 15" xfId="482"/>
    <cellStyle name="常规 3 2 16" xfId="838"/>
    <cellStyle name="常规 3 2 17" xfId="345"/>
    <cellStyle name="常规 3 2 18" xfId="348"/>
    <cellStyle name="常规 3 2 19" xfId="352"/>
    <cellStyle name="常规 3 2 2" xfId="843"/>
    <cellStyle name="常规 3 2 2 2" xfId="584"/>
    <cellStyle name="常规 3 2 2 3" xfId="707"/>
    <cellStyle name="常规 3 2 20" xfId="483"/>
    <cellStyle name="常规 3 2 21" xfId="839"/>
    <cellStyle name="常规 3 2 22" xfId="346"/>
    <cellStyle name="常规 3 2 3" xfId="846"/>
    <cellStyle name="常规 3 2 4" xfId="850"/>
    <cellStyle name="常规 3 2 5" xfId="151"/>
    <cellStyle name="常规 3 2 6" xfId="74"/>
    <cellStyle name="常规 3 2 7" xfId="162"/>
    <cellStyle name="常规 3 2 8" xfId="165"/>
    <cellStyle name="常规 3 2 9" xfId="168"/>
    <cellStyle name="常规 3 20" xfId="774"/>
    <cellStyle name="常规 3 20 2" xfId="823"/>
    <cellStyle name="常规 3 21" xfId="825"/>
    <cellStyle name="常规 3 21 2" xfId="533"/>
    <cellStyle name="常规 3 22" xfId="827"/>
    <cellStyle name="常规 3 22 2" xfId="829"/>
    <cellStyle name="常规 3 23" xfId="831"/>
    <cellStyle name="常规 3 23 2" xfId="833"/>
    <cellStyle name="常规 3 24" xfId="835"/>
    <cellStyle name="常规 3 24 2" xfId="837"/>
    <cellStyle name="常规 3 25" xfId="853"/>
    <cellStyle name="常规 3 25 2" xfId="855"/>
    <cellStyle name="常规 3 26" xfId="857"/>
    <cellStyle name="常规 3 26 2" xfId="251"/>
    <cellStyle name="常规 3 27" xfId="1"/>
    <cellStyle name="常规 3 27 2" xfId="43"/>
    <cellStyle name="常规 3 27 3" xfId="24"/>
    <cellStyle name="常规 3 28" xfId="858"/>
    <cellStyle name="常规 3 28 2" xfId="859"/>
    <cellStyle name="常规 3 29" xfId="860"/>
    <cellStyle name="常规 3 3" xfId="196"/>
    <cellStyle name="常规 3 3 2" xfId="456"/>
    <cellStyle name="常规 3 30" xfId="854"/>
    <cellStyle name="常规 3 30 2" xfId="856"/>
    <cellStyle name="常规 3 4" xfId="861"/>
    <cellStyle name="常规 3 5" xfId="862"/>
    <cellStyle name="常规 3 6" xfId="863"/>
    <cellStyle name="常规 3 7" xfId="864"/>
    <cellStyle name="常规 3 7 2" xfId="865"/>
    <cellStyle name="常规 3 8" xfId="866"/>
    <cellStyle name="常规 3 8 2" xfId="89"/>
    <cellStyle name="常规 3 9" xfId="867"/>
    <cellStyle name="常规 3 9 2" xfId="852"/>
    <cellStyle name="常规 30" xfId="801"/>
    <cellStyle name="常规 31" xfId="804"/>
    <cellStyle name="常规 32" xfId="806"/>
    <cellStyle name="常规 33" xfId="808"/>
    <cellStyle name="常规 34" xfId="810"/>
    <cellStyle name="常规 35" xfId="461"/>
    <cellStyle name="常规 36" xfId="320"/>
    <cellStyle name="常规 37" xfId="325"/>
    <cellStyle name="常规 38" xfId="868"/>
    <cellStyle name="常规 38 2" xfId="870"/>
    <cellStyle name="常规 39" xfId="9"/>
    <cellStyle name="常规 4" xfId="874"/>
    <cellStyle name="常规 4 10" xfId="376"/>
    <cellStyle name="常规 4 10 2" xfId="875"/>
    <cellStyle name="常规 4 11" xfId="41"/>
    <cellStyle name="常规 4 11 2" xfId="159"/>
    <cellStyle name="常规 4 12" xfId="22"/>
    <cellStyle name="常规 4 12 2" xfId="206"/>
    <cellStyle name="常规 4 13" xfId="13"/>
    <cellStyle name="常规 4 13 2" xfId="255"/>
    <cellStyle name="常规 4 14" xfId="44"/>
    <cellStyle name="常规 4 14 2" xfId="298"/>
    <cellStyle name="常规 4 15" xfId="99"/>
    <cellStyle name="常规 4 15 2" xfId="494"/>
    <cellStyle name="常规 4 16" xfId="106"/>
    <cellStyle name="常规 4 16 2" xfId="527"/>
    <cellStyle name="常规 4 17" xfId="877"/>
    <cellStyle name="常规 4 17 2" xfId="880"/>
    <cellStyle name="常规 4 18" xfId="883"/>
    <cellStyle name="常规 4 18 2" xfId="886"/>
    <cellStyle name="常规 4 19" xfId="889"/>
    <cellStyle name="常规 4 19 2" xfId="892"/>
    <cellStyle name="常规 4 2" xfId="517"/>
    <cellStyle name="常规 4 2 10" xfId="895"/>
    <cellStyle name="常规 4 2 11" xfId="896"/>
    <cellStyle name="常规 4 2 12" xfId="897"/>
    <cellStyle name="常规 4 2 13" xfId="898"/>
    <cellStyle name="常规 4 2 14" xfId="899"/>
    <cellStyle name="常规 4 2 15" xfId="900"/>
    <cellStyle name="常规 4 2 16" xfId="902"/>
    <cellStyle name="常规 4 2 17" xfId="905"/>
    <cellStyle name="常规 4 2 18" xfId="907"/>
    <cellStyle name="常规 4 2 19" xfId="909"/>
    <cellStyle name="常规 4 2 2" xfId="912"/>
    <cellStyle name="常规 4 2 2 10" xfId="915"/>
    <cellStyle name="常规 4 2 2 10 2" xfId="401"/>
    <cellStyle name="常规 4 2 2 11" xfId="917"/>
    <cellStyle name="常规 4 2 2 11 2" xfId="436"/>
    <cellStyle name="常规 4 2 2 12" xfId="919"/>
    <cellStyle name="常规 4 2 2 12 2" xfId="394"/>
    <cellStyle name="常规 4 2 2 2" xfId="920"/>
    <cellStyle name="常规 4 2 2 2 2" xfId="687"/>
    <cellStyle name="常规 4 2 2 3" xfId="26"/>
    <cellStyle name="常规 4 2 2 3 2" xfId="924"/>
    <cellStyle name="常规 4 2 2 4" xfId="925"/>
    <cellStyle name="常规 4 2 2 4 2" xfId="927"/>
    <cellStyle name="常规 4 2 2 5" xfId="928"/>
    <cellStyle name="常规 4 2 2 5 2" xfId="605"/>
    <cellStyle name="常规 4 2 2 6" xfId="930"/>
    <cellStyle name="常规 4 2 2 6 2" xfId="932"/>
    <cellStyle name="常规 4 2 2 7" xfId="933"/>
    <cellStyle name="常规 4 2 2 7 2" xfId="851"/>
    <cellStyle name="常规 4 2 2 8" xfId="935"/>
    <cellStyle name="常规 4 2 2 8 2" xfId="936"/>
    <cellStyle name="常规 4 2 2 9" xfId="869"/>
    <cellStyle name="常规 4 2 2 9 2" xfId="786"/>
    <cellStyle name="常规 4 2 20" xfId="901"/>
    <cellStyle name="常规 4 2 21" xfId="903"/>
    <cellStyle name="常规 4 2 22" xfId="906"/>
    <cellStyle name="常规 4 2 23" xfId="908"/>
    <cellStyle name="常规 4 2 24" xfId="910"/>
    <cellStyle name="常规 4 2 25" xfId="55"/>
    <cellStyle name="常规 4 2 3" xfId="937"/>
    <cellStyle name="常规 4 2 3 2" xfId="939"/>
    <cellStyle name="常规 4 2 4" xfId="942"/>
    <cellStyle name="常规 4 2 4 2" xfId="945"/>
    <cellStyle name="常规 4 2 5" xfId="947"/>
    <cellStyle name="常规 4 2 6" xfId="949"/>
    <cellStyle name="常规 4 2 7" xfId="951"/>
    <cellStyle name="常规 4 2 8" xfId="953"/>
    <cellStyle name="常规 4 2 9" xfId="954"/>
    <cellStyle name="常规 4 20" xfId="100"/>
    <cellStyle name="常规 4 20 2" xfId="495"/>
    <cellStyle name="常规 4 21" xfId="107"/>
    <cellStyle name="常规 4 21 2" xfId="528"/>
    <cellStyle name="常规 4 22" xfId="878"/>
    <cellStyle name="常规 4 22 2" xfId="881"/>
    <cellStyle name="常规 4 23" xfId="884"/>
    <cellStyle name="常规 4 23 2" xfId="887"/>
    <cellStyle name="常规 4 24" xfId="890"/>
    <cellStyle name="常规 4 24 2" xfId="893"/>
    <cellStyle name="常规 4 3" xfId="520"/>
    <cellStyle name="常规 4 3 2" xfId="121"/>
    <cellStyle name="常规 4 4" xfId="913"/>
    <cellStyle name="常规 4 4 2" xfId="921"/>
    <cellStyle name="常规 4 5" xfId="938"/>
    <cellStyle name="常规 4 5 2" xfId="940"/>
    <cellStyle name="常规 4 6" xfId="943"/>
    <cellStyle name="常规 4 6 2" xfId="946"/>
    <cellStyle name="常规 4 7" xfId="948"/>
    <cellStyle name="常规 4 7 2" xfId="335"/>
    <cellStyle name="常规 4 8" xfId="950"/>
    <cellStyle name="常规 4 8 2" xfId="146"/>
    <cellStyle name="常规 4 9" xfId="952"/>
    <cellStyle name="常规 4 9 2" xfId="371"/>
    <cellStyle name="常规 40" xfId="462"/>
    <cellStyle name="常规 40 2" xfId="955"/>
    <cellStyle name="常规 41" xfId="321"/>
    <cellStyle name="常规 5" xfId="208"/>
    <cellStyle name="常规 5 2" xfId="28"/>
    <cellStyle name="常规 5 2 2" xfId="38"/>
    <cellStyle name="常规 6" xfId="19"/>
    <cellStyle name="常规 6 10" xfId="815"/>
    <cellStyle name="常规 6 11" xfId="871"/>
    <cellStyle name="常规 6 12" xfId="207"/>
    <cellStyle name="常规 6 13" xfId="18"/>
    <cellStyle name="常规 6 14" xfId="212"/>
    <cellStyle name="常规 6 15" xfId="216"/>
    <cellStyle name="常规 6 16" xfId="225"/>
    <cellStyle name="常规 6 17" xfId="228"/>
    <cellStyle name="常规 6 18" xfId="467"/>
    <cellStyle name="常规 6 19" xfId="472"/>
    <cellStyle name="常规 6 2" xfId="959"/>
    <cellStyle name="常规 6 2 10" xfId="574"/>
    <cellStyle name="常规 6 2 10 2" xfId="35"/>
    <cellStyle name="常规 6 2 11" xfId="577"/>
    <cellStyle name="常规 6 2 11 2" xfId="960"/>
    <cellStyle name="常规 6 2 12" xfId="579"/>
    <cellStyle name="常规 6 2 12 2" xfId="961"/>
    <cellStyle name="常规 6 2 2" xfId="406"/>
    <cellStyle name="常规 6 2 2 2" xfId="962"/>
    <cellStyle name="常规 6 2 3" xfId="64"/>
    <cellStyle name="常规 6 2 3 2" xfId="771"/>
    <cellStyle name="常规 6 2 4" xfId="409"/>
    <cellStyle name="常规 6 2 4 2" xfId="963"/>
    <cellStyle name="常规 6 2 5" xfId="412"/>
    <cellStyle name="常规 6 2 5 2" xfId="349"/>
    <cellStyle name="常规 6 2 6" xfId="964"/>
    <cellStyle name="常规 6 2 6 2" xfId="965"/>
    <cellStyle name="常规 6 2 7" xfId="966"/>
    <cellStyle name="常规 6 2 7 2" xfId="904"/>
    <cellStyle name="常规 6 2 8" xfId="967"/>
    <cellStyle name="常规 6 2 8 2" xfId="968"/>
    <cellStyle name="常规 6 2 9" xfId="969"/>
    <cellStyle name="常规 6 2 9 2" xfId="970"/>
    <cellStyle name="常规 6 20" xfId="217"/>
    <cellStyle name="常规 6 21" xfId="226"/>
    <cellStyle name="常规 6 22" xfId="229"/>
    <cellStyle name="常规 6 23" xfId="468"/>
    <cellStyle name="常规 6 24" xfId="473"/>
    <cellStyle name="常规 6 3" xfId="975"/>
    <cellStyle name="常规 6 3 2" xfId="440"/>
    <cellStyle name="常规 6 4" xfId="922"/>
    <cellStyle name="常规 6 4 2" xfId="688"/>
    <cellStyle name="常规 6 5" xfId="27"/>
    <cellStyle name="常规 6 6" xfId="926"/>
    <cellStyle name="常规 6 7" xfId="929"/>
    <cellStyle name="常规 6 8" xfId="931"/>
    <cellStyle name="常规 6 9" xfId="934"/>
    <cellStyle name="常规 7" xfId="210"/>
    <cellStyle name="常规 7 10" xfId="976"/>
    <cellStyle name="常规 7 11" xfId="977"/>
    <cellStyle name="常规 7 12" xfId="882"/>
    <cellStyle name="常规 7 13" xfId="978"/>
    <cellStyle name="常规 7 14" xfId="979"/>
    <cellStyle name="常规 7 15" xfId="980"/>
    <cellStyle name="常规 7 16" xfId="982"/>
    <cellStyle name="常规 7 17" xfId="985"/>
    <cellStyle name="常规 7 18" xfId="957"/>
    <cellStyle name="常规 7 19" xfId="973"/>
    <cellStyle name="常规 7 2" xfId="987"/>
    <cellStyle name="常规 7 2 10" xfId="641"/>
    <cellStyle name="常规 7 2 10 2" xfId="512"/>
    <cellStyle name="常规 7 2 11" xfId="648"/>
    <cellStyle name="常规 7 2 11 2" xfId="540"/>
    <cellStyle name="常规 7 2 12" xfId="720"/>
    <cellStyle name="常规 7 2 12 2" xfId="984"/>
    <cellStyle name="常规 7 2 2" xfId="988"/>
    <cellStyle name="常规 7 2 2 2" xfId="989"/>
    <cellStyle name="常规 7 2 3" xfId="612"/>
    <cellStyle name="常规 7 2 3 2" xfId="96"/>
    <cellStyle name="常规 7 2 4" xfId="621"/>
    <cellStyle name="常规 7 2 4 2" xfId="990"/>
    <cellStyle name="常规 7 2 5" xfId="625"/>
    <cellStyle name="常规 7 2 5 2" xfId="176"/>
    <cellStyle name="常规 7 2 6" xfId="629"/>
    <cellStyle name="常规 7 2 6 2" xfId="222"/>
    <cellStyle name="常规 7 2 7" xfId="633"/>
    <cellStyle name="常规 7 2 7 2" xfId="270"/>
    <cellStyle name="常规 7 2 8" xfId="637"/>
    <cellStyle name="常规 7 2 8 2" xfId="316"/>
    <cellStyle name="常规 7 2 9" xfId="642"/>
    <cellStyle name="常规 7 2 9 2" xfId="513"/>
    <cellStyle name="常规 7 20" xfId="981"/>
    <cellStyle name="常规 7 21" xfId="983"/>
    <cellStyle name="常规 7 22" xfId="986"/>
    <cellStyle name="常规 7 23" xfId="958"/>
    <cellStyle name="常规 7 24" xfId="974"/>
    <cellStyle name="常规 7 3" xfId="12"/>
    <cellStyle name="常规 7 3 2" xfId="500"/>
    <cellStyle name="常规 7 4" xfId="941"/>
    <cellStyle name="常规 7 4 2" xfId="991"/>
    <cellStyle name="常规 7 5" xfId="992"/>
    <cellStyle name="常规 7 6" xfId="993"/>
    <cellStyle name="常规 7 7" xfId="994"/>
    <cellStyle name="常规 7 8" xfId="995"/>
    <cellStyle name="常规 7 9" xfId="996"/>
    <cellStyle name="常规 8" xfId="214"/>
    <cellStyle name="常规 8 2" xfId="80"/>
    <cellStyle name="常规 9" xfId="223"/>
    <cellStyle name="常规_SMF目錄&amp;BOM1 " xfId="562"/>
    <cellStyle name="常规_正司机座椅 _21" xfId="424"/>
    <cellStyle name="常规_正司机座椅 _22" xfId="428"/>
    <cellStyle name="常规_正司机座椅 _23" xfId="431"/>
    <cellStyle name="常规_正司机座椅 _25" xfId="239"/>
    <cellStyle name="常规_正司机座椅 _26" xfId="243"/>
    <cellStyle name="常规_正司机座椅 _7" xfId="559"/>
    <cellStyle name="好 10" xfId="699"/>
    <cellStyle name="好 11" xfId="814"/>
    <cellStyle name="好 2" xfId="997"/>
    <cellStyle name="好 2 2" xfId="998"/>
    <cellStyle name="好 2 3" xfId="397"/>
    <cellStyle name="好 2 4" xfId="399"/>
    <cellStyle name="好 2 5" xfId="403"/>
    <cellStyle name="好 3" xfId="999"/>
    <cellStyle name="好 4" xfId="1000"/>
    <cellStyle name="好 5" xfId="97"/>
    <cellStyle name="好 6" xfId="103"/>
    <cellStyle name="好 7" xfId="614"/>
    <cellStyle name="好 8" xfId="616"/>
    <cellStyle name="好 9" xfId="496"/>
    <cellStyle name="汇总 10" xfId="259"/>
    <cellStyle name="汇总 10 2" xfId="1001"/>
    <cellStyle name="汇总 10 2 2" xfId="1003"/>
    <cellStyle name="汇总 10 3" xfId="1005"/>
    <cellStyle name="汇总 11" xfId="262"/>
    <cellStyle name="汇总 11 2" xfId="888"/>
    <cellStyle name="汇总 11 2 2" xfId="891"/>
    <cellStyle name="汇总 11 3" xfId="894"/>
    <cellStyle name="汇总 2" xfId="1008"/>
    <cellStyle name="汇总 2 2" xfId="1009"/>
    <cellStyle name="汇总 2 2 2" xfId="1010"/>
    <cellStyle name="汇总 2 2 2 2" xfId="1006"/>
    <cellStyle name="汇总 2 2 3" xfId="1011"/>
    <cellStyle name="汇总 2 3" xfId="1012"/>
    <cellStyle name="汇总 2 3 2" xfId="1015"/>
    <cellStyle name="汇总 2 3 2 2" xfId="187"/>
    <cellStyle name="汇总 2 3 3" xfId="1017"/>
    <cellStyle name="汇总 2 4" xfId="1019"/>
    <cellStyle name="汇总 2 4 2" xfId="1021"/>
    <cellStyle name="汇总 2 4 2 2" xfId="547"/>
    <cellStyle name="汇总 2 4 3" xfId="1023"/>
    <cellStyle name="汇总 2 5" xfId="1024"/>
    <cellStyle name="汇总 2 5 2" xfId="1027"/>
    <cellStyle name="汇总 2 6" xfId="1028"/>
    <cellStyle name="汇总 2 6 2" xfId="433"/>
    <cellStyle name="汇总 2 7" xfId="1030"/>
    <cellStyle name="汇总 3" xfId="781"/>
    <cellStyle name="汇总 3 2" xfId="1032"/>
    <cellStyle name="汇总 3 2 2" xfId="1033"/>
    <cellStyle name="汇总 3 3" xfId="1034"/>
    <cellStyle name="汇总 4" xfId="1035"/>
    <cellStyle name="汇总 4 2" xfId="1036"/>
    <cellStyle name="汇总 4 2 2" xfId="1037"/>
    <cellStyle name="汇总 4 3" xfId="1038"/>
    <cellStyle name="汇总 5" xfId="1039"/>
    <cellStyle name="汇总 5 2" xfId="708"/>
    <cellStyle name="汇总 5 2 2" xfId="711"/>
    <cellStyle name="汇总 5 3" xfId="714"/>
    <cellStyle name="汇总 6" xfId="1040"/>
    <cellStyle name="汇总 6 2" xfId="1041"/>
    <cellStyle name="汇总 6 2 2" xfId="1042"/>
    <cellStyle name="汇总 6 3" xfId="1043"/>
    <cellStyle name="汇总 7" xfId="1002"/>
    <cellStyle name="汇总 7 2" xfId="1004"/>
    <cellStyle name="汇总 7 2 2" xfId="1044"/>
    <cellStyle name="汇总 7 3" xfId="1045"/>
    <cellStyle name="汇总 8" xfId="1007"/>
    <cellStyle name="汇总 8 2" xfId="1046"/>
    <cellStyle name="汇总 8 2 2" xfId="148"/>
    <cellStyle name="汇总 8 3" xfId="1047"/>
    <cellStyle name="汇总 9" xfId="1048"/>
    <cellStyle name="汇总 9 2" xfId="1049"/>
    <cellStyle name="汇总 9 2 2" xfId="544"/>
    <cellStyle name="汇总 9 3" xfId="1050"/>
    <cellStyle name="计算 10" xfId="679"/>
    <cellStyle name="计算 10 2" xfId="1052"/>
    <cellStyle name="计算 10 2 2" xfId="1053"/>
    <cellStyle name="计算 10 3" xfId="1054"/>
    <cellStyle name="计算 11" xfId="549"/>
    <cellStyle name="计算 11 2" xfId="585"/>
    <cellStyle name="计算 11 2 2" xfId="1055"/>
    <cellStyle name="计算 11 3" xfId="587"/>
    <cellStyle name="计算 2" xfId="1057"/>
    <cellStyle name="计算 2 2" xfId="1058"/>
    <cellStyle name="计算 2 2 2" xfId="1059"/>
    <cellStyle name="计算 2 2 2 2" xfId="1060"/>
    <cellStyle name="计算 2 2 3" xfId="1061"/>
    <cellStyle name="计算 2 3" xfId="366"/>
    <cellStyle name="计算 2 3 2" xfId="1062"/>
    <cellStyle name="计算 2 3 2 2" xfId="1026"/>
    <cellStyle name="计算 2 3 3" xfId="52"/>
    <cellStyle name="计算 2 4" xfId="1063"/>
    <cellStyle name="计算 2 4 2" xfId="1064"/>
    <cellStyle name="计算 2 4 2 2" xfId="309"/>
    <cellStyle name="计算 2 4 3" xfId="1065"/>
    <cellStyle name="计算 2 5" xfId="1066"/>
    <cellStyle name="计算 2 5 2" xfId="1067"/>
    <cellStyle name="计算 2 6" xfId="1068"/>
    <cellStyle name="计算 2 6 2" xfId="1069"/>
    <cellStyle name="计算 2 7" xfId="373"/>
    <cellStyle name="计算 3" xfId="1071"/>
    <cellStyle name="计算 3 2" xfId="54"/>
    <cellStyle name="计算 3 2 2" xfId="1014"/>
    <cellStyle name="计算 3 3" xfId="1072"/>
    <cellStyle name="计算 4" xfId="1073"/>
    <cellStyle name="计算 4 2" xfId="1074"/>
    <cellStyle name="计算 4 2 2" xfId="301"/>
    <cellStyle name="计算 4 3" xfId="1075"/>
    <cellStyle name="计算 5" xfId="1076"/>
    <cellStyle name="计算 5 2" xfId="1077"/>
    <cellStyle name="计算 5 2 2" xfId="420"/>
    <cellStyle name="计算 5 3" xfId="1078"/>
    <cellStyle name="计算 6" xfId="1079"/>
    <cellStyle name="计算 6 2" xfId="525"/>
    <cellStyle name="计算 6 2 2" xfId="1080"/>
    <cellStyle name="计算 6 3" xfId="391"/>
    <cellStyle name="计算 7" xfId="840"/>
    <cellStyle name="计算 7 2" xfId="583"/>
    <cellStyle name="计算 7 2 2" xfId="1081"/>
    <cellStyle name="计算 7 3" xfId="705"/>
    <cellStyle name="计算 8" xfId="844"/>
    <cellStyle name="计算 8 2" xfId="604"/>
    <cellStyle name="计算 8 2 2" xfId="1082"/>
    <cellStyle name="计算 8 3" xfId="712"/>
    <cellStyle name="计算 9" xfId="848"/>
    <cellStyle name="计算 9 2" xfId="649"/>
    <cellStyle name="计算 9 2 2" xfId="541"/>
    <cellStyle name="计算 9 3" xfId="721"/>
    <cellStyle name="检查单元格 10" xfId="200"/>
    <cellStyle name="检查单元格 11" xfId="202"/>
    <cellStyle name="检查单元格 2" xfId="1013"/>
    <cellStyle name="检查单元格 2 2" xfId="1016"/>
    <cellStyle name="检查单元格 2 3" xfId="1018"/>
    <cellStyle name="检查单元格 2 4" xfId="783"/>
    <cellStyle name="检查单元格 2 5" xfId="275"/>
    <cellStyle name="检查单元格 3" xfId="1020"/>
    <cellStyle name="检查单元格 4" xfId="1025"/>
    <cellStyle name="检查单元格 5" xfId="1029"/>
    <cellStyle name="检查单元格 6" xfId="1031"/>
    <cellStyle name="检查单元格 7" xfId="1084"/>
    <cellStyle name="检查单元格 8" xfId="1085"/>
    <cellStyle name="检查单元格 9" xfId="1086"/>
    <cellStyle name="解释性文本 10" xfId="287"/>
    <cellStyle name="解释性文本 11" xfId="290"/>
    <cellStyle name="解释性文本 2" xfId="1087"/>
    <cellStyle name="解释性文本 2 2" xfId="25"/>
    <cellStyle name="解释性文本 2 3" xfId="659"/>
    <cellStyle name="解释性文本 2 4" xfId="663"/>
    <cellStyle name="解释性文本 2 5" xfId="665"/>
    <cellStyle name="解释性文本 3" xfId="1088"/>
    <cellStyle name="解释性文本 4" xfId="778"/>
    <cellStyle name="解释性文本 5" xfId="673"/>
    <cellStyle name="解释性文本 6" xfId="680"/>
    <cellStyle name="解释性文本 7" xfId="550"/>
    <cellStyle name="解释性文本 8" xfId="682"/>
    <cellStyle name="解释性文本 9" xfId="36"/>
    <cellStyle name="警告文本 10" xfId="1089"/>
    <cellStyle name="警告文本 11" xfId="1090"/>
    <cellStyle name="警告文本 2" xfId="923"/>
    <cellStyle name="警告文本 2 2" xfId="1091"/>
    <cellStyle name="警告文本 2 3" xfId="173"/>
    <cellStyle name="警告文本 2 4" xfId="1093"/>
    <cellStyle name="警告文本 2 5" xfId="1094"/>
    <cellStyle name="警告文本 3" xfId="1095"/>
    <cellStyle name="警告文本 4" xfId="1096"/>
    <cellStyle name="警告文本 5" xfId="1097"/>
    <cellStyle name="警告文本 6" xfId="1098"/>
    <cellStyle name="警告文本 7" xfId="1099"/>
    <cellStyle name="警告文本 8" xfId="1100"/>
    <cellStyle name="警告文本 9" xfId="1101"/>
    <cellStyle name="链接单元格 10" xfId="1102"/>
    <cellStyle name="链接单元格 11" xfId="1103"/>
    <cellStyle name="链接单元格 2" xfId="1104"/>
    <cellStyle name="链接单元格 2 2" xfId="1106"/>
    <cellStyle name="链接单元格 2 3" xfId="1107"/>
    <cellStyle name="链接单元格 2 4" xfId="1108"/>
    <cellStyle name="链接单元格 2 5" xfId="1109"/>
    <cellStyle name="链接单元格 3" xfId="1110"/>
    <cellStyle name="链接单元格 4" xfId="1112"/>
    <cellStyle name="链接单元格 5" xfId="1113"/>
    <cellStyle name="链接单元格 6" xfId="1114"/>
    <cellStyle name="链接单元格 7" xfId="79"/>
    <cellStyle name="链接单元格 8" xfId="1115"/>
    <cellStyle name="链接单元格 9" xfId="944"/>
    <cellStyle name="千位分隔 2" xfId="499"/>
    <cellStyle name="千位分隔 2 2" xfId="731"/>
    <cellStyle name="千位分隔 3" xfId="504"/>
    <cellStyle name="千位分隔 3 2" xfId="650"/>
    <cellStyle name="强调文字颜色 1 10" xfId="1116"/>
    <cellStyle name="强调文字颜色 1 11" xfId="1117"/>
    <cellStyle name="强调文字颜色 1 2" xfId="1118"/>
    <cellStyle name="强调文字颜色 1 2 2" xfId="491"/>
    <cellStyle name="强调文字颜色 1 2 3" xfId="31"/>
    <cellStyle name="强调文字颜色 1 2 4" xfId="49"/>
    <cellStyle name="强调文字颜色 1 2 5" xfId="127"/>
    <cellStyle name="强调文字颜色 1 3" xfId="1119"/>
    <cellStyle name="强调文字颜色 1 4" xfId="1120"/>
    <cellStyle name="强调文字颜色 1 5" xfId="1121"/>
    <cellStyle name="强调文字颜色 1 6" xfId="1122"/>
    <cellStyle name="强调文字颜色 1 7" xfId="1123"/>
    <cellStyle name="强调文字颜色 1 8" xfId="1056"/>
    <cellStyle name="强调文字颜色 1 9" xfId="1070"/>
    <cellStyle name="强调文字颜色 2 10" xfId="1124"/>
    <cellStyle name="强调文字颜色 2 11" xfId="1125"/>
    <cellStyle name="强调文字颜色 2 2" xfId="1126"/>
    <cellStyle name="强调文字颜色 2 2 2" xfId="1127"/>
    <cellStyle name="强调文字颜色 2 2 3" xfId="1128"/>
    <cellStyle name="强调文字颜色 2 2 4" xfId="1129"/>
    <cellStyle name="强调文字颜色 2 2 5" xfId="1131"/>
    <cellStyle name="强调文字颜色 2 3" xfId="1132"/>
    <cellStyle name="强调文字颜色 2 4" xfId="1133"/>
    <cellStyle name="强调文字颜色 2 5" xfId="1134"/>
    <cellStyle name="强调文字颜色 2 6" xfId="1135"/>
    <cellStyle name="强调文字颜色 2 7" xfId="1136"/>
    <cellStyle name="强调文字颜色 2 8" xfId="1137"/>
    <cellStyle name="强调文字颜色 2 9" xfId="1138"/>
    <cellStyle name="强调文字颜色 3 10" xfId="1139"/>
    <cellStyle name="强调文字颜色 3 11" xfId="1140"/>
    <cellStyle name="强调文字颜色 3 2" xfId="1141"/>
    <cellStyle name="强调文字颜色 3 2 2" xfId="1143"/>
    <cellStyle name="强调文字颜色 3 2 3" xfId="1145"/>
    <cellStyle name="强调文字颜色 3 2 4" xfId="1147"/>
    <cellStyle name="强调文字颜色 3 2 5" xfId="1148"/>
    <cellStyle name="强调文字颜色 3 3" xfId="700"/>
    <cellStyle name="强调文字颜色 3 4" xfId="703"/>
    <cellStyle name="强调文字颜色 3 5" xfId="709"/>
    <cellStyle name="强调文字颜色 3 6" xfId="715"/>
    <cellStyle name="强调文字颜色 3 7" xfId="723"/>
    <cellStyle name="强调文字颜色 3 8" xfId="725"/>
    <cellStyle name="强调文字颜色 3 9" xfId="728"/>
    <cellStyle name="强调文字颜色 4 10" xfId="253"/>
    <cellStyle name="强调文字颜色 4 11" xfId="257"/>
    <cellStyle name="强调文字颜色 4 2" xfId="1149"/>
    <cellStyle name="强调文字颜色 4 2 2" xfId="1150"/>
    <cellStyle name="强调文字颜色 4 2 3" xfId="1151"/>
    <cellStyle name="强调文字颜色 4 2 4" xfId="1152"/>
    <cellStyle name="强调文字颜色 4 2 5" xfId="1153"/>
    <cellStyle name="强调文字颜色 4 3" xfId="1154"/>
    <cellStyle name="强调文字颜色 4 4" xfId="1155"/>
    <cellStyle name="强调文字颜色 4 5" xfId="1156"/>
    <cellStyle name="强调文字颜色 4 6" xfId="1157"/>
    <cellStyle name="强调文字颜色 4 7" xfId="1158"/>
    <cellStyle name="强调文字颜色 4 8" xfId="1160"/>
    <cellStyle name="强调文字颜色 4 9" xfId="1162"/>
    <cellStyle name="强调文字颜色 5 10" xfId="885"/>
    <cellStyle name="强调文字颜色 5 11" xfId="1163"/>
    <cellStyle name="强调文字颜色 5 2" xfId="1164"/>
    <cellStyle name="强调文字颜色 5 2 2" xfId="1165"/>
    <cellStyle name="强调文字颜色 5 2 3" xfId="1166"/>
    <cellStyle name="强调文字颜色 5 2 4" xfId="530"/>
    <cellStyle name="强调文字颜色 5 2 5" xfId="278"/>
    <cellStyle name="强调文字颜色 5 3" xfId="1167"/>
    <cellStyle name="强调文字颜色 5 4" xfId="1168"/>
    <cellStyle name="强调文字颜色 5 5" xfId="1169"/>
    <cellStyle name="强调文字颜色 5 6" xfId="1170"/>
    <cellStyle name="强调文字颜色 5 7" xfId="1171"/>
    <cellStyle name="强调文字颜色 5 8" xfId="1172"/>
    <cellStyle name="强调文字颜色 5 9" xfId="1173"/>
    <cellStyle name="强调文字颜色 6 10" xfId="1174"/>
    <cellStyle name="强调文字颜色 6 11" xfId="1175"/>
    <cellStyle name="强调文字颜色 6 2" xfId="1176"/>
    <cellStyle name="强调文字颜色 6 2 2" xfId="1177"/>
    <cellStyle name="强调文字颜色 6 2 3" xfId="1178"/>
    <cellStyle name="强调文字颜色 6 2 4" xfId="745"/>
    <cellStyle name="强调文字颜色 6 2 5" xfId="1179"/>
    <cellStyle name="强调文字颜色 6 3" xfId="1180"/>
    <cellStyle name="强调文字颜色 6 4" xfId="1181"/>
    <cellStyle name="强调文字颜色 6 5" xfId="1182"/>
    <cellStyle name="强调文字颜色 6 6" xfId="1183"/>
    <cellStyle name="强调文字颜色 6 7" xfId="1184"/>
    <cellStyle name="强调文字颜色 6 8" xfId="1185"/>
    <cellStyle name="强调文字颜色 6 9" xfId="1186"/>
    <cellStyle name="适中 10" xfId="1187"/>
    <cellStyle name="适中 11" xfId="1188"/>
    <cellStyle name="适中 2" xfId="1189"/>
    <cellStyle name="适中 2 2" xfId="1190"/>
    <cellStyle name="适中 2 3" xfId="1142"/>
    <cellStyle name="适中 2 4" xfId="1144"/>
    <cellStyle name="适中 2 5" xfId="1146"/>
    <cellStyle name="适中 3" xfId="1191"/>
    <cellStyle name="适中 4" xfId="842"/>
    <cellStyle name="适中 5" xfId="845"/>
    <cellStyle name="适中 6" xfId="849"/>
    <cellStyle name="适中 7" xfId="149"/>
    <cellStyle name="适中 8" xfId="72"/>
    <cellStyle name="适中 9" xfId="160"/>
    <cellStyle name="输出 10" xfId="1192"/>
    <cellStyle name="输出 10 2" xfId="1193"/>
    <cellStyle name="输出 10 2 2" xfId="1194"/>
    <cellStyle name="输出 10 3" xfId="1195"/>
    <cellStyle name="输出 11" xfId="1196"/>
    <cellStyle name="输出 11 2" xfId="588"/>
    <cellStyle name="输出 11 2 2" xfId="1197"/>
    <cellStyle name="输出 11 3" xfId="590"/>
    <cellStyle name="输出 2" xfId="1198"/>
    <cellStyle name="输出 2 2" xfId="1199"/>
    <cellStyle name="输出 2 2 2" xfId="1200"/>
    <cellStyle name="输出 2 2 2 2" xfId="1201"/>
    <cellStyle name="输出 2 2 3" xfId="1202"/>
    <cellStyle name="输出 2 3" xfId="1203"/>
    <cellStyle name="输出 2 3 2" xfId="1204"/>
    <cellStyle name="输出 2 3 2 2" xfId="1205"/>
    <cellStyle name="输出 2 3 3" xfId="1206"/>
    <cellStyle name="输出 2 4" xfId="1207"/>
    <cellStyle name="输出 2 4 2" xfId="1208"/>
    <cellStyle name="输出 2 4 2 2" xfId="1111"/>
    <cellStyle name="输出 2 4 3" xfId="1209"/>
    <cellStyle name="输出 2 5" xfId="1210"/>
    <cellStyle name="输出 2 5 2" xfId="1211"/>
    <cellStyle name="输出 2 6" xfId="1212"/>
    <cellStyle name="输出 2 6 2" xfId="1213"/>
    <cellStyle name="输出 2 7" xfId="1214"/>
    <cellStyle name="输出 3" xfId="1215"/>
    <cellStyle name="输出 3 2" xfId="1216"/>
    <cellStyle name="输出 3 2 2" xfId="1083"/>
    <cellStyle name="输出 3 3" xfId="75"/>
    <cellStyle name="输出 4" xfId="1217"/>
    <cellStyle name="输出 4 2" xfId="812"/>
    <cellStyle name="输出 4 2 2" xfId="191"/>
    <cellStyle name="输出 4 3" xfId="873"/>
    <cellStyle name="输出 5" xfId="1218"/>
    <cellStyle name="输出 5 2" xfId="1219"/>
    <cellStyle name="输出 5 2 2" xfId="236"/>
    <cellStyle name="输出 5 3" xfId="1220"/>
    <cellStyle name="输出 6" xfId="1221"/>
    <cellStyle name="输出 6 2" xfId="277"/>
    <cellStyle name="输出 6 2 2" xfId="1223"/>
    <cellStyle name="输出 6 3" xfId="1224"/>
    <cellStyle name="输出 7" xfId="1225"/>
    <cellStyle name="输出 7 2" xfId="1226"/>
    <cellStyle name="输出 7 2 2" xfId="1227"/>
    <cellStyle name="输出 7 3" xfId="1228"/>
    <cellStyle name="输出 8" xfId="553"/>
    <cellStyle name="输出 8 2" xfId="1229"/>
    <cellStyle name="输出 8 2 2" xfId="459"/>
    <cellStyle name="输出 8 3" xfId="1230"/>
    <cellStyle name="输出 9" xfId="555"/>
    <cellStyle name="输出 9 2" xfId="1231"/>
    <cellStyle name="输出 9 2 2" xfId="464"/>
    <cellStyle name="输出 9 3" xfId="1232"/>
    <cellStyle name="输入 10" xfId="1159"/>
    <cellStyle name="输入 10 2" xfId="1233"/>
    <cellStyle name="输入 10 2 2" xfId="126"/>
    <cellStyle name="输入 10 3" xfId="1234"/>
    <cellStyle name="输入 11" xfId="1161"/>
    <cellStyle name="输入 11 2" xfId="48"/>
    <cellStyle name="输入 11 2 2" xfId="1130"/>
    <cellStyle name="输入 11 3" xfId="125"/>
    <cellStyle name="输入 2" xfId="796"/>
    <cellStyle name="输入 2 2" xfId="469"/>
    <cellStyle name="输入 2 2 2" xfId="1235"/>
    <cellStyle name="输入 2 2 2 2" xfId="82"/>
    <cellStyle name="输入 2 2 3" xfId="1222"/>
    <cellStyle name="输入 2 3" xfId="914"/>
    <cellStyle name="输入 2 3 2" xfId="400"/>
    <cellStyle name="输入 2 3 2 2" xfId="1236"/>
    <cellStyle name="输入 2 3 3" xfId="1237"/>
    <cellStyle name="输入 2 4" xfId="916"/>
    <cellStyle name="输入 2 4 2" xfId="434"/>
    <cellStyle name="输入 2 4 2 2" xfId="1238"/>
    <cellStyle name="输入 2 4 3" xfId="1239"/>
    <cellStyle name="输入 2 5" xfId="918"/>
    <cellStyle name="输入 2 5 2" xfId="393"/>
    <cellStyle name="输入 2 6" xfId="1240"/>
    <cellStyle name="输入 2 6 2" xfId="1241"/>
    <cellStyle name="输入 2 7" xfId="1242"/>
    <cellStyle name="输入 3" xfId="798"/>
    <cellStyle name="输入 3 2" xfId="486"/>
    <cellStyle name="输入 3 2 2" xfId="1243"/>
    <cellStyle name="输入 3 3" xfId="1244"/>
    <cellStyle name="输入 4" xfId="1245"/>
    <cellStyle name="输入 4 2" xfId="197"/>
    <cellStyle name="输入 4 2 2" xfId="457"/>
    <cellStyle name="输入 4 3" xfId="1246"/>
    <cellStyle name="输入 5" xfId="1247"/>
    <cellStyle name="输入 5 2" xfId="521"/>
    <cellStyle name="输入 5 2 2" xfId="123"/>
    <cellStyle name="输入 5 3" xfId="1248"/>
    <cellStyle name="输入 6" xfId="1249"/>
    <cellStyle name="输入 6 2" xfId="45"/>
    <cellStyle name="输入 6 2 2" xfId="478"/>
    <cellStyle name="输入 6 3" xfId="122"/>
    <cellStyle name="输入 7" xfId="1250"/>
    <cellStyle name="输入 7 2" xfId="972"/>
    <cellStyle name="输入 7 2 2" xfId="442"/>
    <cellStyle name="输入 7 3" xfId="1252"/>
    <cellStyle name="输入 8" xfId="1253"/>
    <cellStyle name="输入 8 2" xfId="1254"/>
    <cellStyle name="输入 8 2 2" xfId="501"/>
    <cellStyle name="输入 8 3" xfId="1255"/>
    <cellStyle name="输入 9" xfId="1256"/>
    <cellStyle name="输入 9 2" xfId="59"/>
    <cellStyle name="输入 9 2 2" xfId="280"/>
    <cellStyle name="输入 9 3" xfId="1257"/>
    <cellStyle name="样式 1" xfId="140"/>
    <cellStyle name="样式 1 10" xfId="876"/>
    <cellStyle name="样式 1 10 2" xfId="879"/>
    <cellStyle name="样式 1 2" xfId="1092"/>
    <cellStyle name="样式 1 2 2" xfId="1022"/>
    <cellStyle name="样式 1 5" xfId="16"/>
    <cellStyle name="注释 10" xfId="811"/>
    <cellStyle name="注释 10 2" xfId="190"/>
    <cellStyle name="注释 10 2 2" xfId="841"/>
    <cellStyle name="注释 10 3" xfId="195"/>
    <cellStyle name="注释 11" xfId="872"/>
    <cellStyle name="注释 11 2" xfId="516"/>
    <cellStyle name="注释 11 2 2" xfId="911"/>
    <cellStyle name="注释 11 3" xfId="519"/>
    <cellStyle name="注释 2" xfId="956"/>
    <cellStyle name="注释 2 2" xfId="407"/>
    <cellStyle name="注释 2 2 2" xfId="1258"/>
    <cellStyle name="注释 2 2 2 2" xfId="1259"/>
    <cellStyle name="注释 2 2 2 2 2" xfId="802"/>
    <cellStyle name="注释 2 2 2 3" xfId="1051"/>
    <cellStyle name="注释 2 2 3" xfId="1260"/>
    <cellStyle name="注释 2 2 3 2" xfId="1261"/>
    <cellStyle name="注释 2 2 4" xfId="761"/>
    <cellStyle name="注释 2 3" xfId="65"/>
    <cellStyle name="注释 2 3 2" xfId="1262"/>
    <cellStyle name="注释 2 3 2 2" xfId="1263"/>
    <cellStyle name="注释 2 3 3" xfId="1264"/>
    <cellStyle name="注释 2 4" xfId="410"/>
    <cellStyle name="注释 2 4 2" xfId="1265"/>
    <cellStyle name="注释 2 4 2 2" xfId="702"/>
    <cellStyle name="注释 2 4 3" xfId="1266"/>
    <cellStyle name="注释 2 5" xfId="413"/>
    <cellStyle name="注释 2 5 2" xfId="350"/>
    <cellStyle name="注释 2 6" xfId="1267"/>
    <cellStyle name="注释 3" xfId="971"/>
    <cellStyle name="注释 3 2" xfId="441"/>
    <cellStyle name="注释 3 2 2" xfId="1268"/>
    <cellStyle name="注释 3 3" xfId="447"/>
    <cellStyle name="注释 4" xfId="1251"/>
    <cellStyle name="注释 4 2" xfId="689"/>
    <cellStyle name="注释 4 2 2" xfId="576"/>
    <cellStyle name="注释 4 3" xfId="692"/>
    <cellStyle name="注释 5" xfId="1269"/>
    <cellStyle name="注释 5 2" xfId="1270"/>
    <cellStyle name="注释 5 2 2" xfId="170"/>
    <cellStyle name="注释 5 3" xfId="1271"/>
    <cellStyle name="注释 6" xfId="1272"/>
    <cellStyle name="注释 6 2" xfId="1273"/>
    <cellStyle name="注释 6 2 2" xfId="1274"/>
    <cellStyle name="注释 6 3" xfId="1105"/>
    <cellStyle name="注释 7" xfId="1275"/>
    <cellStyle name="注释 7 2" xfId="606"/>
    <cellStyle name="注释 7 2 2" xfId="1276"/>
    <cellStyle name="注释 7 3" xfId="3"/>
    <cellStyle name="注释 8" xfId="1277"/>
    <cellStyle name="注释 8 2" xfId="1278"/>
    <cellStyle name="注释 8 2 2" xfId="1279"/>
    <cellStyle name="注释 8 3" xfId="1280"/>
    <cellStyle name="注释 9" xfId="1281"/>
    <cellStyle name="注释 9 2" xfId="847"/>
    <cellStyle name="注释 9 2 2" xfId="646"/>
    <cellStyle name="注释 9 3" xfId="1282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3998840296639912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7030A0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emf"/><Relationship Id="rId21" Type="http://schemas.openxmlformats.org/officeDocument/2006/relationships/image" Target="../media/image22.emf"/><Relationship Id="rId42" Type="http://schemas.openxmlformats.org/officeDocument/2006/relationships/image" Target="../media/image43.emf"/><Relationship Id="rId63" Type="http://schemas.openxmlformats.org/officeDocument/2006/relationships/image" Target="../media/image64.emf"/><Relationship Id="rId84" Type="http://schemas.openxmlformats.org/officeDocument/2006/relationships/image" Target="../media/image85.emf"/><Relationship Id="rId138" Type="http://schemas.openxmlformats.org/officeDocument/2006/relationships/image" Target="../media/image139.emf"/><Relationship Id="rId159" Type="http://schemas.openxmlformats.org/officeDocument/2006/relationships/image" Target="../media/image160.emf"/><Relationship Id="rId170" Type="http://schemas.openxmlformats.org/officeDocument/2006/relationships/image" Target="../media/image171.jpeg"/><Relationship Id="rId191" Type="http://schemas.openxmlformats.org/officeDocument/2006/relationships/image" Target="../media/image192.png"/><Relationship Id="rId205" Type="http://schemas.openxmlformats.org/officeDocument/2006/relationships/image" Target="../media/image206.jpeg"/><Relationship Id="rId226" Type="http://schemas.openxmlformats.org/officeDocument/2006/relationships/image" Target="../media/image227.png"/><Relationship Id="rId107" Type="http://schemas.openxmlformats.org/officeDocument/2006/relationships/image" Target="../media/image108.emf"/><Relationship Id="rId11" Type="http://schemas.openxmlformats.org/officeDocument/2006/relationships/image" Target="../media/image12.png"/><Relationship Id="rId32" Type="http://schemas.openxmlformats.org/officeDocument/2006/relationships/image" Target="../media/image33.emf"/><Relationship Id="rId53" Type="http://schemas.openxmlformats.org/officeDocument/2006/relationships/image" Target="../media/image54.emf"/><Relationship Id="rId74" Type="http://schemas.openxmlformats.org/officeDocument/2006/relationships/image" Target="../media/image75.emf"/><Relationship Id="rId128" Type="http://schemas.openxmlformats.org/officeDocument/2006/relationships/image" Target="../media/image129.emf"/><Relationship Id="rId149" Type="http://schemas.openxmlformats.org/officeDocument/2006/relationships/image" Target="../media/image150.png"/><Relationship Id="rId5" Type="http://schemas.openxmlformats.org/officeDocument/2006/relationships/image" Target="../media/image6.png"/><Relationship Id="rId95" Type="http://schemas.openxmlformats.org/officeDocument/2006/relationships/image" Target="../media/image96.emf"/><Relationship Id="rId160" Type="http://schemas.openxmlformats.org/officeDocument/2006/relationships/image" Target="../media/image161.emf"/><Relationship Id="rId181" Type="http://schemas.openxmlformats.org/officeDocument/2006/relationships/image" Target="../media/image182.wmf"/><Relationship Id="rId216" Type="http://schemas.openxmlformats.org/officeDocument/2006/relationships/image" Target="../media/image217.emf"/><Relationship Id="rId22" Type="http://schemas.openxmlformats.org/officeDocument/2006/relationships/image" Target="../media/image23.emf"/><Relationship Id="rId43" Type="http://schemas.openxmlformats.org/officeDocument/2006/relationships/image" Target="../media/image44.png"/><Relationship Id="rId64" Type="http://schemas.openxmlformats.org/officeDocument/2006/relationships/image" Target="../media/image65.emf"/><Relationship Id="rId118" Type="http://schemas.openxmlformats.org/officeDocument/2006/relationships/image" Target="../media/image119.emf"/><Relationship Id="rId139" Type="http://schemas.openxmlformats.org/officeDocument/2006/relationships/image" Target="../media/image140.emf"/><Relationship Id="rId85" Type="http://schemas.openxmlformats.org/officeDocument/2006/relationships/image" Target="../media/image86.emf"/><Relationship Id="rId150" Type="http://schemas.openxmlformats.org/officeDocument/2006/relationships/image" Target="../media/image151.png"/><Relationship Id="rId171" Type="http://schemas.openxmlformats.org/officeDocument/2006/relationships/image" Target="../media/image172.png"/><Relationship Id="rId192" Type="http://schemas.openxmlformats.org/officeDocument/2006/relationships/image" Target="../media/image193.jpeg"/><Relationship Id="rId206" Type="http://schemas.openxmlformats.org/officeDocument/2006/relationships/image" Target="../media/image207.png"/><Relationship Id="rId227" Type="http://schemas.openxmlformats.org/officeDocument/2006/relationships/image" Target="../media/image228.png"/><Relationship Id="rId12" Type="http://schemas.openxmlformats.org/officeDocument/2006/relationships/image" Target="../media/image13.emf"/><Relationship Id="rId33" Type="http://schemas.openxmlformats.org/officeDocument/2006/relationships/image" Target="../media/image34.emf"/><Relationship Id="rId108" Type="http://schemas.openxmlformats.org/officeDocument/2006/relationships/image" Target="../media/image109.emf"/><Relationship Id="rId129" Type="http://schemas.openxmlformats.org/officeDocument/2006/relationships/image" Target="../media/image130.emf"/><Relationship Id="rId54" Type="http://schemas.openxmlformats.org/officeDocument/2006/relationships/image" Target="../media/image55.emf"/><Relationship Id="rId75" Type="http://schemas.openxmlformats.org/officeDocument/2006/relationships/image" Target="../media/image76.emf"/><Relationship Id="rId96" Type="http://schemas.openxmlformats.org/officeDocument/2006/relationships/image" Target="../media/image97.emf"/><Relationship Id="rId140" Type="http://schemas.openxmlformats.org/officeDocument/2006/relationships/image" Target="../media/image141.emf"/><Relationship Id="rId161" Type="http://schemas.openxmlformats.org/officeDocument/2006/relationships/image" Target="../media/image162.emf"/><Relationship Id="rId182" Type="http://schemas.openxmlformats.org/officeDocument/2006/relationships/image" Target="../media/image183.wmf"/><Relationship Id="rId217" Type="http://schemas.openxmlformats.org/officeDocument/2006/relationships/image" Target="../media/image218.emf"/><Relationship Id="rId6" Type="http://schemas.openxmlformats.org/officeDocument/2006/relationships/image" Target="../media/image7.emf"/><Relationship Id="rId23" Type="http://schemas.openxmlformats.org/officeDocument/2006/relationships/image" Target="../media/image24.emf"/><Relationship Id="rId119" Type="http://schemas.openxmlformats.org/officeDocument/2006/relationships/image" Target="../media/image120.emf"/><Relationship Id="rId44" Type="http://schemas.openxmlformats.org/officeDocument/2006/relationships/image" Target="../media/image45.png"/><Relationship Id="rId65" Type="http://schemas.openxmlformats.org/officeDocument/2006/relationships/image" Target="../media/image66.emf"/><Relationship Id="rId86" Type="http://schemas.openxmlformats.org/officeDocument/2006/relationships/image" Target="../media/image87.emf"/><Relationship Id="rId130" Type="http://schemas.openxmlformats.org/officeDocument/2006/relationships/image" Target="../media/image131.emf"/><Relationship Id="rId151" Type="http://schemas.openxmlformats.org/officeDocument/2006/relationships/image" Target="../media/image152.png"/><Relationship Id="rId172" Type="http://schemas.openxmlformats.org/officeDocument/2006/relationships/image" Target="../media/image173.emf"/><Relationship Id="rId193" Type="http://schemas.openxmlformats.org/officeDocument/2006/relationships/image" Target="../media/image194.jpeg"/><Relationship Id="rId207" Type="http://schemas.openxmlformats.org/officeDocument/2006/relationships/image" Target="../media/image208.wmf"/><Relationship Id="rId228" Type="http://schemas.openxmlformats.org/officeDocument/2006/relationships/image" Target="../media/image229.png"/><Relationship Id="rId13" Type="http://schemas.openxmlformats.org/officeDocument/2006/relationships/image" Target="../media/image14.emf"/><Relationship Id="rId109" Type="http://schemas.openxmlformats.org/officeDocument/2006/relationships/image" Target="../media/image110.png"/><Relationship Id="rId34" Type="http://schemas.openxmlformats.org/officeDocument/2006/relationships/image" Target="../media/image35.emf"/><Relationship Id="rId55" Type="http://schemas.openxmlformats.org/officeDocument/2006/relationships/image" Target="../media/image56.emf"/><Relationship Id="rId76" Type="http://schemas.openxmlformats.org/officeDocument/2006/relationships/image" Target="../media/image77.emf"/><Relationship Id="rId97" Type="http://schemas.openxmlformats.org/officeDocument/2006/relationships/image" Target="../media/image98.emf"/><Relationship Id="rId120" Type="http://schemas.openxmlformats.org/officeDocument/2006/relationships/image" Target="../media/image121.emf"/><Relationship Id="rId141" Type="http://schemas.openxmlformats.org/officeDocument/2006/relationships/image" Target="../media/image142.emf"/><Relationship Id="rId7" Type="http://schemas.openxmlformats.org/officeDocument/2006/relationships/image" Target="../media/image8.png"/><Relationship Id="rId162" Type="http://schemas.openxmlformats.org/officeDocument/2006/relationships/image" Target="../media/image163.emf"/><Relationship Id="rId183" Type="http://schemas.openxmlformats.org/officeDocument/2006/relationships/image" Target="../media/image184.wmf"/><Relationship Id="rId218" Type="http://schemas.openxmlformats.org/officeDocument/2006/relationships/image" Target="../media/image219.emf"/><Relationship Id="rId24" Type="http://schemas.openxmlformats.org/officeDocument/2006/relationships/image" Target="../media/image25.emf"/><Relationship Id="rId45" Type="http://schemas.openxmlformats.org/officeDocument/2006/relationships/image" Target="../media/image46.emf"/><Relationship Id="rId66" Type="http://schemas.openxmlformats.org/officeDocument/2006/relationships/image" Target="../media/image67.emf"/><Relationship Id="rId87" Type="http://schemas.openxmlformats.org/officeDocument/2006/relationships/image" Target="../media/image88.emf"/><Relationship Id="rId110" Type="http://schemas.openxmlformats.org/officeDocument/2006/relationships/image" Target="../media/image111.emf"/><Relationship Id="rId131" Type="http://schemas.openxmlformats.org/officeDocument/2006/relationships/image" Target="../media/image132.emf"/><Relationship Id="rId152" Type="http://schemas.openxmlformats.org/officeDocument/2006/relationships/image" Target="../media/image153.png"/><Relationship Id="rId173" Type="http://schemas.openxmlformats.org/officeDocument/2006/relationships/image" Target="../media/image174.emf"/><Relationship Id="rId194" Type="http://schemas.openxmlformats.org/officeDocument/2006/relationships/image" Target="../media/image195.emf"/><Relationship Id="rId208" Type="http://schemas.openxmlformats.org/officeDocument/2006/relationships/image" Target="../media/image209.emf"/><Relationship Id="rId229" Type="http://schemas.openxmlformats.org/officeDocument/2006/relationships/image" Target="../media/image230.png"/><Relationship Id="rId14" Type="http://schemas.openxmlformats.org/officeDocument/2006/relationships/image" Target="../media/image15.emf"/><Relationship Id="rId35" Type="http://schemas.openxmlformats.org/officeDocument/2006/relationships/image" Target="../media/image36.emf"/><Relationship Id="rId56" Type="http://schemas.openxmlformats.org/officeDocument/2006/relationships/image" Target="../media/image57.emf"/><Relationship Id="rId77" Type="http://schemas.openxmlformats.org/officeDocument/2006/relationships/image" Target="../media/image78.emf"/><Relationship Id="rId100" Type="http://schemas.openxmlformats.org/officeDocument/2006/relationships/image" Target="../media/image101.emf"/><Relationship Id="rId8" Type="http://schemas.openxmlformats.org/officeDocument/2006/relationships/image" Target="../media/image9.emf"/><Relationship Id="rId98" Type="http://schemas.openxmlformats.org/officeDocument/2006/relationships/image" Target="../media/image99.emf"/><Relationship Id="rId121" Type="http://schemas.openxmlformats.org/officeDocument/2006/relationships/image" Target="../media/image122.emf"/><Relationship Id="rId142" Type="http://schemas.openxmlformats.org/officeDocument/2006/relationships/image" Target="../media/image143.wmf"/><Relationship Id="rId163" Type="http://schemas.openxmlformats.org/officeDocument/2006/relationships/image" Target="../media/image164.emf"/><Relationship Id="rId184" Type="http://schemas.openxmlformats.org/officeDocument/2006/relationships/image" Target="../media/image185.emf"/><Relationship Id="rId219" Type="http://schemas.openxmlformats.org/officeDocument/2006/relationships/image" Target="../media/image220.emf"/><Relationship Id="rId230" Type="http://schemas.openxmlformats.org/officeDocument/2006/relationships/image" Target="../media/image231.emf"/><Relationship Id="rId25" Type="http://schemas.openxmlformats.org/officeDocument/2006/relationships/image" Target="../media/image26.emf"/><Relationship Id="rId46" Type="http://schemas.openxmlformats.org/officeDocument/2006/relationships/image" Target="../media/image47.emf"/><Relationship Id="rId67" Type="http://schemas.openxmlformats.org/officeDocument/2006/relationships/image" Target="../media/image68.emf"/><Relationship Id="rId116" Type="http://schemas.openxmlformats.org/officeDocument/2006/relationships/image" Target="../media/image117.emf"/><Relationship Id="rId137" Type="http://schemas.openxmlformats.org/officeDocument/2006/relationships/image" Target="../media/image138.emf"/><Relationship Id="rId158" Type="http://schemas.openxmlformats.org/officeDocument/2006/relationships/image" Target="../media/image159.png"/><Relationship Id="rId20" Type="http://schemas.openxmlformats.org/officeDocument/2006/relationships/image" Target="../media/image21.png"/><Relationship Id="rId41" Type="http://schemas.openxmlformats.org/officeDocument/2006/relationships/image" Target="../media/image42.emf"/><Relationship Id="rId62" Type="http://schemas.openxmlformats.org/officeDocument/2006/relationships/image" Target="../media/image63.emf"/><Relationship Id="rId83" Type="http://schemas.openxmlformats.org/officeDocument/2006/relationships/image" Target="../media/image84.emf"/><Relationship Id="rId88" Type="http://schemas.openxmlformats.org/officeDocument/2006/relationships/image" Target="../media/image89.emf"/><Relationship Id="rId111" Type="http://schemas.openxmlformats.org/officeDocument/2006/relationships/image" Target="../media/image112.emf"/><Relationship Id="rId132" Type="http://schemas.openxmlformats.org/officeDocument/2006/relationships/image" Target="../media/image133.emf"/><Relationship Id="rId153" Type="http://schemas.openxmlformats.org/officeDocument/2006/relationships/image" Target="../media/image154.png"/><Relationship Id="rId174" Type="http://schemas.openxmlformats.org/officeDocument/2006/relationships/image" Target="../media/image175.emf"/><Relationship Id="rId179" Type="http://schemas.openxmlformats.org/officeDocument/2006/relationships/image" Target="../media/image180.emf"/><Relationship Id="rId195" Type="http://schemas.openxmlformats.org/officeDocument/2006/relationships/image" Target="../media/image196.emf"/><Relationship Id="rId209" Type="http://schemas.openxmlformats.org/officeDocument/2006/relationships/image" Target="../media/image210.jpeg"/><Relationship Id="rId190" Type="http://schemas.openxmlformats.org/officeDocument/2006/relationships/image" Target="../media/image191.emf"/><Relationship Id="rId204" Type="http://schemas.openxmlformats.org/officeDocument/2006/relationships/image" Target="../media/image205.png"/><Relationship Id="rId220" Type="http://schemas.openxmlformats.org/officeDocument/2006/relationships/image" Target="../media/image221.emf"/><Relationship Id="rId225" Type="http://schemas.openxmlformats.org/officeDocument/2006/relationships/image" Target="../media/image226.emf"/><Relationship Id="rId15" Type="http://schemas.openxmlformats.org/officeDocument/2006/relationships/image" Target="../media/image16.emf"/><Relationship Id="rId36" Type="http://schemas.openxmlformats.org/officeDocument/2006/relationships/image" Target="../media/image37.emf"/><Relationship Id="rId57" Type="http://schemas.openxmlformats.org/officeDocument/2006/relationships/image" Target="../media/image58.emf"/><Relationship Id="rId106" Type="http://schemas.openxmlformats.org/officeDocument/2006/relationships/image" Target="../media/image107.emf"/><Relationship Id="rId127" Type="http://schemas.openxmlformats.org/officeDocument/2006/relationships/image" Target="../media/image128.emf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52" Type="http://schemas.openxmlformats.org/officeDocument/2006/relationships/image" Target="../media/image53.emf"/><Relationship Id="rId73" Type="http://schemas.openxmlformats.org/officeDocument/2006/relationships/image" Target="../media/image74.emf"/><Relationship Id="rId78" Type="http://schemas.openxmlformats.org/officeDocument/2006/relationships/image" Target="../media/image79.emf"/><Relationship Id="rId94" Type="http://schemas.openxmlformats.org/officeDocument/2006/relationships/image" Target="../media/image95.emf"/><Relationship Id="rId99" Type="http://schemas.openxmlformats.org/officeDocument/2006/relationships/image" Target="../media/image100.emf"/><Relationship Id="rId101" Type="http://schemas.openxmlformats.org/officeDocument/2006/relationships/image" Target="../media/image102.emf"/><Relationship Id="rId122" Type="http://schemas.openxmlformats.org/officeDocument/2006/relationships/image" Target="../media/image123.emf"/><Relationship Id="rId143" Type="http://schemas.openxmlformats.org/officeDocument/2006/relationships/image" Target="../media/image144.wmf"/><Relationship Id="rId148" Type="http://schemas.openxmlformats.org/officeDocument/2006/relationships/image" Target="../media/image149.png"/><Relationship Id="rId164" Type="http://schemas.openxmlformats.org/officeDocument/2006/relationships/image" Target="../media/image165.emf"/><Relationship Id="rId169" Type="http://schemas.openxmlformats.org/officeDocument/2006/relationships/image" Target="../media/image170.emf"/><Relationship Id="rId185" Type="http://schemas.openxmlformats.org/officeDocument/2006/relationships/image" Target="../media/image186.emf"/><Relationship Id="rId4" Type="http://schemas.openxmlformats.org/officeDocument/2006/relationships/image" Target="../media/image5.png"/><Relationship Id="rId9" Type="http://schemas.openxmlformats.org/officeDocument/2006/relationships/image" Target="../media/image10.emf"/><Relationship Id="rId180" Type="http://schemas.openxmlformats.org/officeDocument/2006/relationships/image" Target="../media/image181.wmf"/><Relationship Id="rId210" Type="http://schemas.openxmlformats.org/officeDocument/2006/relationships/image" Target="../media/image211.jpeg"/><Relationship Id="rId215" Type="http://schemas.openxmlformats.org/officeDocument/2006/relationships/image" Target="../media/image216.emf"/><Relationship Id="rId26" Type="http://schemas.openxmlformats.org/officeDocument/2006/relationships/image" Target="../media/image27.emf"/><Relationship Id="rId231" Type="http://schemas.openxmlformats.org/officeDocument/2006/relationships/image" Target="../media/image232.png"/><Relationship Id="rId47" Type="http://schemas.openxmlformats.org/officeDocument/2006/relationships/image" Target="../media/image48.emf"/><Relationship Id="rId68" Type="http://schemas.openxmlformats.org/officeDocument/2006/relationships/image" Target="../media/image69.emf"/><Relationship Id="rId89" Type="http://schemas.openxmlformats.org/officeDocument/2006/relationships/image" Target="../media/image90.emf"/><Relationship Id="rId112" Type="http://schemas.openxmlformats.org/officeDocument/2006/relationships/image" Target="../media/image113.emf"/><Relationship Id="rId133" Type="http://schemas.openxmlformats.org/officeDocument/2006/relationships/image" Target="../media/image134.emf"/><Relationship Id="rId154" Type="http://schemas.openxmlformats.org/officeDocument/2006/relationships/image" Target="../media/image155.png"/><Relationship Id="rId175" Type="http://schemas.openxmlformats.org/officeDocument/2006/relationships/image" Target="../media/image176.emf"/><Relationship Id="rId196" Type="http://schemas.openxmlformats.org/officeDocument/2006/relationships/image" Target="../media/image197.emf"/><Relationship Id="rId200" Type="http://schemas.openxmlformats.org/officeDocument/2006/relationships/image" Target="../media/image201.emf"/><Relationship Id="rId16" Type="http://schemas.openxmlformats.org/officeDocument/2006/relationships/image" Target="../media/image17.emf"/><Relationship Id="rId221" Type="http://schemas.openxmlformats.org/officeDocument/2006/relationships/image" Target="../media/image222.png"/><Relationship Id="rId37" Type="http://schemas.openxmlformats.org/officeDocument/2006/relationships/image" Target="../media/image38.emf"/><Relationship Id="rId58" Type="http://schemas.openxmlformats.org/officeDocument/2006/relationships/image" Target="../media/image59.emf"/><Relationship Id="rId79" Type="http://schemas.openxmlformats.org/officeDocument/2006/relationships/image" Target="../media/image80.emf"/><Relationship Id="rId102" Type="http://schemas.openxmlformats.org/officeDocument/2006/relationships/image" Target="../media/image103.emf"/><Relationship Id="rId123" Type="http://schemas.openxmlformats.org/officeDocument/2006/relationships/image" Target="../media/image124.emf"/><Relationship Id="rId144" Type="http://schemas.openxmlformats.org/officeDocument/2006/relationships/image" Target="../media/image145.wmf"/><Relationship Id="rId90" Type="http://schemas.openxmlformats.org/officeDocument/2006/relationships/image" Target="../media/image91.emf"/><Relationship Id="rId165" Type="http://schemas.openxmlformats.org/officeDocument/2006/relationships/image" Target="../media/image166.emf"/><Relationship Id="rId186" Type="http://schemas.openxmlformats.org/officeDocument/2006/relationships/image" Target="../media/image187.emf"/><Relationship Id="rId211" Type="http://schemas.openxmlformats.org/officeDocument/2006/relationships/image" Target="../media/image212.emf"/><Relationship Id="rId27" Type="http://schemas.openxmlformats.org/officeDocument/2006/relationships/image" Target="../media/image28.emf"/><Relationship Id="rId48" Type="http://schemas.openxmlformats.org/officeDocument/2006/relationships/image" Target="../media/image49.emf"/><Relationship Id="rId69" Type="http://schemas.openxmlformats.org/officeDocument/2006/relationships/image" Target="../media/image70.emf"/><Relationship Id="rId113" Type="http://schemas.openxmlformats.org/officeDocument/2006/relationships/image" Target="../media/image114.emf"/><Relationship Id="rId134" Type="http://schemas.openxmlformats.org/officeDocument/2006/relationships/image" Target="../media/image135.emf"/><Relationship Id="rId80" Type="http://schemas.openxmlformats.org/officeDocument/2006/relationships/image" Target="../media/image81.png"/><Relationship Id="rId155" Type="http://schemas.openxmlformats.org/officeDocument/2006/relationships/image" Target="../media/image156.png"/><Relationship Id="rId176" Type="http://schemas.openxmlformats.org/officeDocument/2006/relationships/image" Target="../media/image177.jpeg"/><Relationship Id="rId197" Type="http://schemas.openxmlformats.org/officeDocument/2006/relationships/image" Target="../media/image198.emf"/><Relationship Id="rId201" Type="http://schemas.openxmlformats.org/officeDocument/2006/relationships/image" Target="../media/image202.emf"/><Relationship Id="rId222" Type="http://schemas.openxmlformats.org/officeDocument/2006/relationships/image" Target="../media/image223.png"/><Relationship Id="rId17" Type="http://schemas.openxmlformats.org/officeDocument/2006/relationships/image" Target="../media/image18.emf"/><Relationship Id="rId38" Type="http://schemas.openxmlformats.org/officeDocument/2006/relationships/image" Target="../media/image39.emf"/><Relationship Id="rId59" Type="http://schemas.openxmlformats.org/officeDocument/2006/relationships/image" Target="../media/image60.png"/><Relationship Id="rId103" Type="http://schemas.openxmlformats.org/officeDocument/2006/relationships/image" Target="../media/image104.emf"/><Relationship Id="rId124" Type="http://schemas.openxmlformats.org/officeDocument/2006/relationships/image" Target="../media/image125.emf"/><Relationship Id="rId70" Type="http://schemas.openxmlformats.org/officeDocument/2006/relationships/image" Target="../media/image71.emf"/><Relationship Id="rId91" Type="http://schemas.openxmlformats.org/officeDocument/2006/relationships/image" Target="../media/image92.emf"/><Relationship Id="rId145" Type="http://schemas.openxmlformats.org/officeDocument/2006/relationships/image" Target="../media/image146.wmf"/><Relationship Id="rId166" Type="http://schemas.openxmlformats.org/officeDocument/2006/relationships/image" Target="../media/image167.emf"/><Relationship Id="rId187" Type="http://schemas.openxmlformats.org/officeDocument/2006/relationships/image" Target="../media/image188.emf"/><Relationship Id="rId1" Type="http://schemas.openxmlformats.org/officeDocument/2006/relationships/image" Target="../media/image2.emf"/><Relationship Id="rId212" Type="http://schemas.openxmlformats.org/officeDocument/2006/relationships/image" Target="../media/image213.emf"/><Relationship Id="rId28" Type="http://schemas.openxmlformats.org/officeDocument/2006/relationships/image" Target="../media/image29.emf"/><Relationship Id="rId49" Type="http://schemas.openxmlformats.org/officeDocument/2006/relationships/image" Target="../media/image50.emf"/><Relationship Id="rId114" Type="http://schemas.openxmlformats.org/officeDocument/2006/relationships/image" Target="../media/image115.wmf"/><Relationship Id="rId60" Type="http://schemas.openxmlformats.org/officeDocument/2006/relationships/image" Target="../media/image61.emf"/><Relationship Id="rId81" Type="http://schemas.openxmlformats.org/officeDocument/2006/relationships/image" Target="../media/image82.png"/><Relationship Id="rId135" Type="http://schemas.openxmlformats.org/officeDocument/2006/relationships/image" Target="../media/image136.emf"/><Relationship Id="rId156" Type="http://schemas.openxmlformats.org/officeDocument/2006/relationships/image" Target="../media/image157.emf"/><Relationship Id="rId177" Type="http://schemas.openxmlformats.org/officeDocument/2006/relationships/image" Target="../media/image178.emf"/><Relationship Id="rId198" Type="http://schemas.openxmlformats.org/officeDocument/2006/relationships/image" Target="../media/image199.emf"/><Relationship Id="rId202" Type="http://schemas.openxmlformats.org/officeDocument/2006/relationships/image" Target="../media/image203.emf"/><Relationship Id="rId223" Type="http://schemas.openxmlformats.org/officeDocument/2006/relationships/image" Target="../media/image224.png"/><Relationship Id="rId18" Type="http://schemas.openxmlformats.org/officeDocument/2006/relationships/image" Target="../media/image19.emf"/><Relationship Id="rId39" Type="http://schemas.openxmlformats.org/officeDocument/2006/relationships/image" Target="../media/image40.emf"/><Relationship Id="rId50" Type="http://schemas.openxmlformats.org/officeDocument/2006/relationships/image" Target="../media/image51.emf"/><Relationship Id="rId104" Type="http://schemas.openxmlformats.org/officeDocument/2006/relationships/image" Target="../media/image105.emf"/><Relationship Id="rId125" Type="http://schemas.openxmlformats.org/officeDocument/2006/relationships/image" Target="../media/image126.emf"/><Relationship Id="rId146" Type="http://schemas.openxmlformats.org/officeDocument/2006/relationships/image" Target="../media/image147.wmf"/><Relationship Id="rId167" Type="http://schemas.openxmlformats.org/officeDocument/2006/relationships/image" Target="../media/image168.emf"/><Relationship Id="rId188" Type="http://schemas.openxmlformats.org/officeDocument/2006/relationships/image" Target="../media/image189.emf"/><Relationship Id="rId71" Type="http://schemas.openxmlformats.org/officeDocument/2006/relationships/image" Target="../media/image72.emf"/><Relationship Id="rId92" Type="http://schemas.openxmlformats.org/officeDocument/2006/relationships/image" Target="../media/image93.emf"/><Relationship Id="rId213" Type="http://schemas.openxmlformats.org/officeDocument/2006/relationships/image" Target="../media/image214.emf"/><Relationship Id="rId2" Type="http://schemas.openxmlformats.org/officeDocument/2006/relationships/image" Target="../media/image3.png"/><Relationship Id="rId29" Type="http://schemas.openxmlformats.org/officeDocument/2006/relationships/image" Target="../media/image30.emf"/><Relationship Id="rId40" Type="http://schemas.openxmlformats.org/officeDocument/2006/relationships/image" Target="../media/image41.png"/><Relationship Id="rId115" Type="http://schemas.openxmlformats.org/officeDocument/2006/relationships/image" Target="../media/image116.emf"/><Relationship Id="rId136" Type="http://schemas.openxmlformats.org/officeDocument/2006/relationships/image" Target="../media/image137.emf"/><Relationship Id="rId157" Type="http://schemas.openxmlformats.org/officeDocument/2006/relationships/image" Target="../media/image158.png"/><Relationship Id="rId178" Type="http://schemas.openxmlformats.org/officeDocument/2006/relationships/image" Target="../media/image179.emf"/><Relationship Id="rId61" Type="http://schemas.openxmlformats.org/officeDocument/2006/relationships/image" Target="../media/image62.emf"/><Relationship Id="rId82" Type="http://schemas.openxmlformats.org/officeDocument/2006/relationships/image" Target="../media/image83.emf"/><Relationship Id="rId199" Type="http://schemas.openxmlformats.org/officeDocument/2006/relationships/image" Target="../media/image200.emf"/><Relationship Id="rId203" Type="http://schemas.openxmlformats.org/officeDocument/2006/relationships/image" Target="../media/image204.png"/><Relationship Id="rId19" Type="http://schemas.openxmlformats.org/officeDocument/2006/relationships/image" Target="../media/image20.emf"/><Relationship Id="rId224" Type="http://schemas.openxmlformats.org/officeDocument/2006/relationships/image" Target="../media/image225.png"/><Relationship Id="rId30" Type="http://schemas.openxmlformats.org/officeDocument/2006/relationships/image" Target="../media/image31.emf"/><Relationship Id="rId105" Type="http://schemas.openxmlformats.org/officeDocument/2006/relationships/image" Target="../media/image106.png"/><Relationship Id="rId126" Type="http://schemas.openxmlformats.org/officeDocument/2006/relationships/image" Target="../media/image127.emf"/><Relationship Id="rId147" Type="http://schemas.openxmlformats.org/officeDocument/2006/relationships/image" Target="../media/image148.emf"/><Relationship Id="rId168" Type="http://schemas.openxmlformats.org/officeDocument/2006/relationships/image" Target="../media/image169.emf"/><Relationship Id="rId51" Type="http://schemas.openxmlformats.org/officeDocument/2006/relationships/image" Target="../media/image52.emf"/><Relationship Id="rId72" Type="http://schemas.openxmlformats.org/officeDocument/2006/relationships/image" Target="../media/image73.png"/><Relationship Id="rId93" Type="http://schemas.openxmlformats.org/officeDocument/2006/relationships/image" Target="../media/image94.emf"/><Relationship Id="rId189" Type="http://schemas.openxmlformats.org/officeDocument/2006/relationships/image" Target="../media/image190.emf"/><Relationship Id="rId3" Type="http://schemas.openxmlformats.org/officeDocument/2006/relationships/image" Target="../media/image4.png"/><Relationship Id="rId214" Type="http://schemas.openxmlformats.org/officeDocument/2006/relationships/image" Target="../media/image215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4.png"/><Relationship Id="rId1" Type="http://schemas.openxmlformats.org/officeDocument/2006/relationships/image" Target="../media/image233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67.emf"/><Relationship Id="rId21" Type="http://schemas.openxmlformats.org/officeDocument/2006/relationships/image" Target="../media/image172.png"/><Relationship Id="rId42" Type="http://schemas.openxmlformats.org/officeDocument/2006/relationships/image" Target="../media/image256.png"/><Relationship Id="rId47" Type="http://schemas.openxmlformats.org/officeDocument/2006/relationships/image" Target="../media/image261.png"/><Relationship Id="rId63" Type="http://schemas.openxmlformats.org/officeDocument/2006/relationships/image" Target="../media/image277.wmf"/><Relationship Id="rId68" Type="http://schemas.openxmlformats.org/officeDocument/2006/relationships/image" Target="../media/image205.png"/><Relationship Id="rId84" Type="http://schemas.openxmlformats.org/officeDocument/2006/relationships/image" Target="../media/image199.emf"/><Relationship Id="rId16" Type="http://schemas.openxmlformats.org/officeDocument/2006/relationships/image" Target="../media/image247.emf"/><Relationship Id="rId11" Type="http://schemas.openxmlformats.org/officeDocument/2006/relationships/image" Target="../media/image242.png"/><Relationship Id="rId32" Type="http://schemas.openxmlformats.org/officeDocument/2006/relationships/image" Target="../media/image176.emf"/><Relationship Id="rId37" Type="http://schemas.openxmlformats.org/officeDocument/2006/relationships/image" Target="../media/image252.emf"/><Relationship Id="rId53" Type="http://schemas.openxmlformats.org/officeDocument/2006/relationships/image" Target="../media/image267.png"/><Relationship Id="rId58" Type="http://schemas.openxmlformats.org/officeDocument/2006/relationships/image" Target="../media/image272.png"/><Relationship Id="rId74" Type="http://schemas.openxmlformats.org/officeDocument/2006/relationships/image" Target="../media/image186.emf"/><Relationship Id="rId79" Type="http://schemas.openxmlformats.org/officeDocument/2006/relationships/image" Target="../media/image281.emf"/><Relationship Id="rId5" Type="http://schemas.openxmlformats.org/officeDocument/2006/relationships/image" Target="../media/image236.png"/><Relationship Id="rId19" Type="http://schemas.openxmlformats.org/officeDocument/2006/relationships/image" Target="../media/image166.emf"/><Relationship Id="rId14" Type="http://schemas.openxmlformats.org/officeDocument/2006/relationships/image" Target="../media/image245.emf"/><Relationship Id="rId22" Type="http://schemas.openxmlformats.org/officeDocument/2006/relationships/image" Target="../media/image179.emf"/><Relationship Id="rId27" Type="http://schemas.openxmlformats.org/officeDocument/2006/relationships/image" Target="../media/image174.emf"/><Relationship Id="rId30" Type="http://schemas.openxmlformats.org/officeDocument/2006/relationships/image" Target="../media/image178.emf"/><Relationship Id="rId35" Type="http://schemas.openxmlformats.org/officeDocument/2006/relationships/image" Target="../media/image251.jpeg"/><Relationship Id="rId43" Type="http://schemas.openxmlformats.org/officeDocument/2006/relationships/image" Target="../media/image257.png"/><Relationship Id="rId48" Type="http://schemas.openxmlformats.org/officeDocument/2006/relationships/image" Target="../media/image262.png"/><Relationship Id="rId56" Type="http://schemas.openxmlformats.org/officeDocument/2006/relationships/image" Target="../media/image270.png"/><Relationship Id="rId64" Type="http://schemas.openxmlformats.org/officeDocument/2006/relationships/image" Target="../media/image234.png"/><Relationship Id="rId69" Type="http://schemas.openxmlformats.org/officeDocument/2006/relationships/image" Target="../media/image161.emf"/><Relationship Id="rId77" Type="http://schemas.openxmlformats.org/officeDocument/2006/relationships/image" Target="../media/image279.png"/><Relationship Id="rId8" Type="http://schemas.openxmlformats.org/officeDocument/2006/relationships/image" Target="../media/image239.emf"/><Relationship Id="rId51" Type="http://schemas.openxmlformats.org/officeDocument/2006/relationships/image" Target="../media/image265.png"/><Relationship Id="rId72" Type="http://schemas.openxmlformats.org/officeDocument/2006/relationships/image" Target="../media/image160.emf"/><Relationship Id="rId80" Type="http://schemas.openxmlformats.org/officeDocument/2006/relationships/image" Target="../media/image282.png"/><Relationship Id="rId85" Type="http://schemas.openxmlformats.org/officeDocument/2006/relationships/image" Target="../media/image283.png"/><Relationship Id="rId3" Type="http://schemas.openxmlformats.org/officeDocument/2006/relationships/image" Target="../media/image235.emf"/><Relationship Id="rId12" Type="http://schemas.openxmlformats.org/officeDocument/2006/relationships/image" Target="../media/image243.jpeg"/><Relationship Id="rId17" Type="http://schemas.openxmlformats.org/officeDocument/2006/relationships/image" Target="../media/image248.emf"/><Relationship Id="rId25" Type="http://schemas.openxmlformats.org/officeDocument/2006/relationships/image" Target="../media/image165.emf"/><Relationship Id="rId33" Type="http://schemas.openxmlformats.org/officeDocument/2006/relationships/image" Target="../media/image249.png"/><Relationship Id="rId38" Type="http://schemas.openxmlformats.org/officeDocument/2006/relationships/image" Target="../media/image253.emf"/><Relationship Id="rId46" Type="http://schemas.openxmlformats.org/officeDocument/2006/relationships/image" Target="../media/image260.png"/><Relationship Id="rId59" Type="http://schemas.openxmlformats.org/officeDocument/2006/relationships/image" Target="../media/image273.png"/><Relationship Id="rId67" Type="http://schemas.openxmlformats.org/officeDocument/2006/relationships/image" Target="../media/image220.emf"/><Relationship Id="rId20" Type="http://schemas.openxmlformats.org/officeDocument/2006/relationships/image" Target="../media/image171.jpeg"/><Relationship Id="rId41" Type="http://schemas.openxmlformats.org/officeDocument/2006/relationships/image" Target="../media/image255.emf"/><Relationship Id="rId54" Type="http://schemas.openxmlformats.org/officeDocument/2006/relationships/image" Target="../media/image268.png"/><Relationship Id="rId62" Type="http://schemas.openxmlformats.org/officeDocument/2006/relationships/image" Target="../media/image276.png"/><Relationship Id="rId70" Type="http://schemas.openxmlformats.org/officeDocument/2006/relationships/image" Target="../media/image9.emf"/><Relationship Id="rId75" Type="http://schemas.openxmlformats.org/officeDocument/2006/relationships/image" Target="../media/image187.emf"/><Relationship Id="rId83" Type="http://schemas.openxmlformats.org/officeDocument/2006/relationships/image" Target="../media/image203.emf"/><Relationship Id="rId1" Type="http://schemas.openxmlformats.org/officeDocument/2006/relationships/image" Target="../media/image204.png"/><Relationship Id="rId6" Type="http://schemas.openxmlformats.org/officeDocument/2006/relationships/image" Target="../media/image237.png"/><Relationship Id="rId15" Type="http://schemas.openxmlformats.org/officeDocument/2006/relationships/image" Target="../media/image246.emf"/><Relationship Id="rId23" Type="http://schemas.openxmlformats.org/officeDocument/2006/relationships/image" Target="../media/image168.emf"/><Relationship Id="rId28" Type="http://schemas.openxmlformats.org/officeDocument/2006/relationships/image" Target="../media/image173.emf"/><Relationship Id="rId36" Type="http://schemas.openxmlformats.org/officeDocument/2006/relationships/image" Target="../media/image229.png"/><Relationship Id="rId49" Type="http://schemas.openxmlformats.org/officeDocument/2006/relationships/image" Target="../media/image263.png"/><Relationship Id="rId57" Type="http://schemas.openxmlformats.org/officeDocument/2006/relationships/image" Target="../media/image271.png"/><Relationship Id="rId10" Type="http://schemas.openxmlformats.org/officeDocument/2006/relationships/image" Target="../media/image241.png"/><Relationship Id="rId31" Type="http://schemas.openxmlformats.org/officeDocument/2006/relationships/image" Target="../media/image180.emf"/><Relationship Id="rId44" Type="http://schemas.openxmlformats.org/officeDocument/2006/relationships/image" Target="../media/image258.png"/><Relationship Id="rId52" Type="http://schemas.openxmlformats.org/officeDocument/2006/relationships/image" Target="../media/image266.png"/><Relationship Id="rId60" Type="http://schemas.openxmlformats.org/officeDocument/2006/relationships/image" Target="../media/image274.png"/><Relationship Id="rId65" Type="http://schemas.openxmlformats.org/officeDocument/2006/relationships/image" Target="../media/image8.png"/><Relationship Id="rId73" Type="http://schemas.openxmlformats.org/officeDocument/2006/relationships/image" Target="../media/image188.emf"/><Relationship Id="rId78" Type="http://schemas.openxmlformats.org/officeDocument/2006/relationships/image" Target="../media/image280.emf"/><Relationship Id="rId81" Type="http://schemas.openxmlformats.org/officeDocument/2006/relationships/image" Target="../media/image202.emf"/><Relationship Id="rId86" Type="http://schemas.openxmlformats.org/officeDocument/2006/relationships/image" Target="../media/image284.png"/><Relationship Id="rId4" Type="http://schemas.openxmlformats.org/officeDocument/2006/relationships/image" Target="../media/image189.emf"/><Relationship Id="rId9" Type="http://schemas.openxmlformats.org/officeDocument/2006/relationships/image" Target="../media/image240.png"/><Relationship Id="rId13" Type="http://schemas.openxmlformats.org/officeDocument/2006/relationships/image" Target="../media/image244.emf"/><Relationship Id="rId18" Type="http://schemas.openxmlformats.org/officeDocument/2006/relationships/image" Target="../media/image164.emf"/><Relationship Id="rId39" Type="http://schemas.openxmlformats.org/officeDocument/2006/relationships/image" Target="../media/image230.png"/><Relationship Id="rId34" Type="http://schemas.openxmlformats.org/officeDocument/2006/relationships/image" Target="../media/image250.emf"/><Relationship Id="rId50" Type="http://schemas.openxmlformats.org/officeDocument/2006/relationships/image" Target="../media/image264.png"/><Relationship Id="rId55" Type="http://schemas.openxmlformats.org/officeDocument/2006/relationships/image" Target="../media/image269.png"/><Relationship Id="rId76" Type="http://schemas.openxmlformats.org/officeDocument/2006/relationships/image" Target="../media/image162.emf"/><Relationship Id="rId7" Type="http://schemas.openxmlformats.org/officeDocument/2006/relationships/image" Target="../media/image238.png"/><Relationship Id="rId71" Type="http://schemas.openxmlformats.org/officeDocument/2006/relationships/image" Target="../media/image278.png"/><Relationship Id="rId2" Type="http://schemas.openxmlformats.org/officeDocument/2006/relationships/image" Target="../media/image231.emf"/><Relationship Id="rId29" Type="http://schemas.openxmlformats.org/officeDocument/2006/relationships/image" Target="../media/image177.jpeg"/><Relationship Id="rId24" Type="http://schemas.openxmlformats.org/officeDocument/2006/relationships/image" Target="../media/image175.emf"/><Relationship Id="rId40" Type="http://schemas.openxmlformats.org/officeDocument/2006/relationships/image" Target="../media/image254.emf"/><Relationship Id="rId45" Type="http://schemas.openxmlformats.org/officeDocument/2006/relationships/image" Target="../media/image259.png"/><Relationship Id="rId66" Type="http://schemas.openxmlformats.org/officeDocument/2006/relationships/image" Target="../media/image221.emf"/><Relationship Id="rId61" Type="http://schemas.openxmlformats.org/officeDocument/2006/relationships/image" Target="../media/image275.png"/><Relationship Id="rId82" Type="http://schemas.openxmlformats.org/officeDocument/2006/relationships/image" Target="../media/image198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5.pn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09.png"/><Relationship Id="rId21" Type="http://schemas.openxmlformats.org/officeDocument/2006/relationships/image" Target="../media/image304.emf"/><Relationship Id="rId42" Type="http://schemas.openxmlformats.org/officeDocument/2006/relationships/image" Target="../media/image313.png"/><Relationship Id="rId47" Type="http://schemas.openxmlformats.org/officeDocument/2006/relationships/image" Target="../media/image318.emf"/><Relationship Id="rId63" Type="http://schemas.openxmlformats.org/officeDocument/2006/relationships/image" Target="../media/image333.jpeg"/><Relationship Id="rId68" Type="http://schemas.openxmlformats.org/officeDocument/2006/relationships/image" Target="../media/image335.jpeg"/><Relationship Id="rId84" Type="http://schemas.openxmlformats.org/officeDocument/2006/relationships/image" Target="../media/image219.emf"/><Relationship Id="rId89" Type="http://schemas.openxmlformats.org/officeDocument/2006/relationships/image" Target="../media/image349.emf"/><Relationship Id="rId16" Type="http://schemas.openxmlformats.org/officeDocument/2006/relationships/image" Target="../media/image299.emf"/><Relationship Id="rId11" Type="http://schemas.openxmlformats.org/officeDocument/2006/relationships/image" Target="../media/image294.png"/><Relationship Id="rId32" Type="http://schemas.openxmlformats.org/officeDocument/2006/relationships/image" Target="../media/image179.emf"/><Relationship Id="rId37" Type="http://schemas.openxmlformats.org/officeDocument/2006/relationships/image" Target="../media/image171.jpeg"/><Relationship Id="rId53" Type="http://schemas.openxmlformats.org/officeDocument/2006/relationships/image" Target="../media/image323.emf"/><Relationship Id="rId58" Type="http://schemas.openxmlformats.org/officeDocument/2006/relationships/image" Target="../media/image328.emf"/><Relationship Id="rId74" Type="http://schemas.openxmlformats.org/officeDocument/2006/relationships/image" Target="../media/image341.emf"/><Relationship Id="rId79" Type="http://schemas.openxmlformats.org/officeDocument/2006/relationships/image" Target="../media/image11.emf"/><Relationship Id="rId5" Type="http://schemas.openxmlformats.org/officeDocument/2006/relationships/image" Target="../media/image288.png"/><Relationship Id="rId90" Type="http://schemas.openxmlformats.org/officeDocument/2006/relationships/image" Target="../media/image350.emf"/><Relationship Id="rId95" Type="http://schemas.openxmlformats.org/officeDocument/2006/relationships/image" Target="../media/image355.emf"/><Relationship Id="rId22" Type="http://schemas.openxmlformats.org/officeDocument/2006/relationships/image" Target="../media/image305.png"/><Relationship Id="rId27" Type="http://schemas.openxmlformats.org/officeDocument/2006/relationships/image" Target="../media/image310.png"/><Relationship Id="rId43" Type="http://schemas.openxmlformats.org/officeDocument/2006/relationships/image" Target="../media/image314.emf"/><Relationship Id="rId48" Type="http://schemas.openxmlformats.org/officeDocument/2006/relationships/image" Target="../media/image319.emf"/><Relationship Id="rId64" Type="http://schemas.openxmlformats.org/officeDocument/2006/relationships/image" Target="../media/image334.jpeg"/><Relationship Id="rId69" Type="http://schemas.openxmlformats.org/officeDocument/2006/relationships/image" Target="../media/image336.jpeg"/><Relationship Id="rId8" Type="http://schemas.openxmlformats.org/officeDocument/2006/relationships/image" Target="../media/image291.png"/><Relationship Id="rId51" Type="http://schemas.openxmlformats.org/officeDocument/2006/relationships/image" Target="../media/image321.png"/><Relationship Id="rId72" Type="http://schemas.openxmlformats.org/officeDocument/2006/relationships/image" Target="../media/image339.png"/><Relationship Id="rId80" Type="http://schemas.openxmlformats.org/officeDocument/2006/relationships/image" Target="../media/image345.emf"/><Relationship Id="rId85" Type="http://schemas.openxmlformats.org/officeDocument/2006/relationships/image" Target="../media/image347.png"/><Relationship Id="rId93" Type="http://schemas.openxmlformats.org/officeDocument/2006/relationships/image" Target="../media/image353.emf"/><Relationship Id="rId3" Type="http://schemas.openxmlformats.org/officeDocument/2006/relationships/image" Target="../media/image223.png"/><Relationship Id="rId12" Type="http://schemas.openxmlformats.org/officeDocument/2006/relationships/image" Target="../media/image295.png"/><Relationship Id="rId17" Type="http://schemas.openxmlformats.org/officeDocument/2006/relationships/image" Target="../media/image300.png"/><Relationship Id="rId25" Type="http://schemas.openxmlformats.org/officeDocument/2006/relationships/image" Target="../media/image308.png"/><Relationship Id="rId33" Type="http://schemas.openxmlformats.org/officeDocument/2006/relationships/image" Target="../media/image166.emf"/><Relationship Id="rId38" Type="http://schemas.openxmlformats.org/officeDocument/2006/relationships/image" Target="../media/image172.png"/><Relationship Id="rId46" Type="http://schemas.openxmlformats.org/officeDocument/2006/relationships/image" Target="../media/image317.emf"/><Relationship Id="rId59" Type="http://schemas.openxmlformats.org/officeDocument/2006/relationships/image" Target="../media/image329.png"/><Relationship Id="rId67" Type="http://schemas.openxmlformats.org/officeDocument/2006/relationships/image" Target="../media/image221.emf"/><Relationship Id="rId20" Type="http://schemas.openxmlformats.org/officeDocument/2006/relationships/image" Target="../media/image303.emf"/><Relationship Id="rId41" Type="http://schemas.openxmlformats.org/officeDocument/2006/relationships/image" Target="../media/image177.jpeg"/><Relationship Id="rId54" Type="http://schemas.openxmlformats.org/officeDocument/2006/relationships/image" Target="../media/image324.png"/><Relationship Id="rId62" Type="http://schemas.openxmlformats.org/officeDocument/2006/relationships/image" Target="../media/image332.jpeg"/><Relationship Id="rId70" Type="http://schemas.openxmlformats.org/officeDocument/2006/relationships/image" Target="../media/image337.emf"/><Relationship Id="rId75" Type="http://schemas.openxmlformats.org/officeDocument/2006/relationships/image" Target="../media/image342.emf"/><Relationship Id="rId83" Type="http://schemas.openxmlformats.org/officeDocument/2006/relationships/image" Target="../media/image218.emf"/><Relationship Id="rId88" Type="http://schemas.openxmlformats.org/officeDocument/2006/relationships/image" Target="../media/image348.emf"/><Relationship Id="rId91" Type="http://schemas.openxmlformats.org/officeDocument/2006/relationships/image" Target="../media/image351.emf"/><Relationship Id="rId1" Type="http://schemas.openxmlformats.org/officeDocument/2006/relationships/image" Target="../media/image286.png"/><Relationship Id="rId6" Type="http://schemas.openxmlformats.org/officeDocument/2006/relationships/image" Target="../media/image289.png"/><Relationship Id="rId15" Type="http://schemas.openxmlformats.org/officeDocument/2006/relationships/image" Target="../media/image298.png"/><Relationship Id="rId23" Type="http://schemas.openxmlformats.org/officeDocument/2006/relationships/image" Target="../media/image306.png"/><Relationship Id="rId28" Type="http://schemas.openxmlformats.org/officeDocument/2006/relationships/image" Target="../media/image311.png"/><Relationship Id="rId36" Type="http://schemas.openxmlformats.org/officeDocument/2006/relationships/image" Target="../media/image170.emf"/><Relationship Id="rId49" Type="http://schemas.openxmlformats.org/officeDocument/2006/relationships/image" Target="../media/image2.emf"/><Relationship Id="rId57" Type="http://schemas.openxmlformats.org/officeDocument/2006/relationships/image" Target="../media/image327.emf"/><Relationship Id="rId10" Type="http://schemas.openxmlformats.org/officeDocument/2006/relationships/image" Target="../media/image293.jpeg"/><Relationship Id="rId31" Type="http://schemas.openxmlformats.org/officeDocument/2006/relationships/image" Target="../media/image165.emf"/><Relationship Id="rId44" Type="http://schemas.openxmlformats.org/officeDocument/2006/relationships/image" Target="../media/image315.emf"/><Relationship Id="rId52" Type="http://schemas.openxmlformats.org/officeDocument/2006/relationships/image" Target="../media/image322.png"/><Relationship Id="rId60" Type="http://schemas.openxmlformats.org/officeDocument/2006/relationships/image" Target="../media/image330.png"/><Relationship Id="rId65" Type="http://schemas.openxmlformats.org/officeDocument/2006/relationships/image" Target="../media/image175.emf"/><Relationship Id="rId73" Type="http://schemas.openxmlformats.org/officeDocument/2006/relationships/image" Target="../media/image340.png"/><Relationship Id="rId78" Type="http://schemas.openxmlformats.org/officeDocument/2006/relationships/image" Target="../media/image10.emf"/><Relationship Id="rId81" Type="http://schemas.openxmlformats.org/officeDocument/2006/relationships/image" Target="../media/image346.png"/><Relationship Id="rId86" Type="http://schemas.openxmlformats.org/officeDocument/2006/relationships/image" Target="../media/image230.png"/><Relationship Id="rId94" Type="http://schemas.openxmlformats.org/officeDocument/2006/relationships/image" Target="../media/image354.emf"/><Relationship Id="rId4" Type="http://schemas.openxmlformats.org/officeDocument/2006/relationships/image" Target="../media/image287.png"/><Relationship Id="rId9" Type="http://schemas.openxmlformats.org/officeDocument/2006/relationships/image" Target="../media/image292.png"/><Relationship Id="rId13" Type="http://schemas.openxmlformats.org/officeDocument/2006/relationships/image" Target="../media/image296.png"/><Relationship Id="rId18" Type="http://schemas.openxmlformats.org/officeDocument/2006/relationships/image" Target="../media/image301.png"/><Relationship Id="rId39" Type="http://schemas.openxmlformats.org/officeDocument/2006/relationships/image" Target="../media/image173.emf"/><Relationship Id="rId34" Type="http://schemas.openxmlformats.org/officeDocument/2006/relationships/image" Target="../media/image167.emf"/><Relationship Id="rId50" Type="http://schemas.openxmlformats.org/officeDocument/2006/relationships/image" Target="../media/image320.emf"/><Relationship Id="rId55" Type="http://schemas.openxmlformats.org/officeDocument/2006/relationships/image" Target="../media/image325.emf"/><Relationship Id="rId76" Type="http://schemas.openxmlformats.org/officeDocument/2006/relationships/image" Target="../media/image343.emf"/><Relationship Id="rId7" Type="http://schemas.openxmlformats.org/officeDocument/2006/relationships/image" Target="../media/image290.png"/><Relationship Id="rId71" Type="http://schemas.openxmlformats.org/officeDocument/2006/relationships/image" Target="../media/image338.png"/><Relationship Id="rId92" Type="http://schemas.openxmlformats.org/officeDocument/2006/relationships/image" Target="../media/image352.emf"/><Relationship Id="rId2" Type="http://schemas.openxmlformats.org/officeDocument/2006/relationships/image" Target="../media/image222.png"/><Relationship Id="rId29" Type="http://schemas.openxmlformats.org/officeDocument/2006/relationships/image" Target="../media/image312.png"/><Relationship Id="rId24" Type="http://schemas.openxmlformats.org/officeDocument/2006/relationships/image" Target="../media/image307.png"/><Relationship Id="rId40" Type="http://schemas.openxmlformats.org/officeDocument/2006/relationships/image" Target="../media/image180.emf"/><Relationship Id="rId45" Type="http://schemas.openxmlformats.org/officeDocument/2006/relationships/image" Target="../media/image316.emf"/><Relationship Id="rId66" Type="http://schemas.openxmlformats.org/officeDocument/2006/relationships/image" Target="../media/image220.emf"/><Relationship Id="rId87" Type="http://schemas.openxmlformats.org/officeDocument/2006/relationships/image" Target="../media/image231.emf"/><Relationship Id="rId61" Type="http://schemas.openxmlformats.org/officeDocument/2006/relationships/image" Target="../media/image331.png"/><Relationship Id="rId82" Type="http://schemas.openxmlformats.org/officeDocument/2006/relationships/image" Target="../media/image217.emf"/><Relationship Id="rId19" Type="http://schemas.openxmlformats.org/officeDocument/2006/relationships/image" Target="../media/image302.emf"/><Relationship Id="rId14" Type="http://schemas.openxmlformats.org/officeDocument/2006/relationships/image" Target="../media/image297.png"/><Relationship Id="rId30" Type="http://schemas.openxmlformats.org/officeDocument/2006/relationships/image" Target="../media/image164.emf"/><Relationship Id="rId35" Type="http://schemas.openxmlformats.org/officeDocument/2006/relationships/image" Target="../media/image168.emf"/><Relationship Id="rId56" Type="http://schemas.openxmlformats.org/officeDocument/2006/relationships/image" Target="../media/image326.emf"/><Relationship Id="rId77" Type="http://schemas.openxmlformats.org/officeDocument/2006/relationships/image" Target="../media/image34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5</xdr:row>
      <xdr:rowOff>104774</xdr:rowOff>
    </xdr:from>
    <xdr:to>
      <xdr:col>2</xdr:col>
      <xdr:colOff>857250</xdr:colOff>
      <xdr:row>17</xdr:row>
      <xdr:rowOff>185055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666874"/>
          <a:ext cx="1695450" cy="3394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262890</xdr:colOff>
      <xdr:row>69</xdr:row>
      <xdr:rowOff>100965</xdr:rowOff>
    </xdr:from>
    <xdr:to>
      <xdr:col>17</xdr:col>
      <xdr:colOff>596265</xdr:colOff>
      <xdr:row>69</xdr:row>
      <xdr:rowOff>377190</xdr:rowOff>
    </xdr:to>
    <xdr:pic>
      <xdr:nvPicPr>
        <xdr:cNvPr id="2" name="Picture 135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7940040" y="2918206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224790</xdr:colOff>
      <xdr:row>67</xdr:row>
      <xdr:rowOff>55880</xdr:rowOff>
    </xdr:from>
    <xdr:to>
      <xdr:col>17</xdr:col>
      <xdr:colOff>615315</xdr:colOff>
      <xdr:row>67</xdr:row>
      <xdr:rowOff>413192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1940" y="28122245"/>
          <a:ext cx="390525" cy="356870"/>
        </a:xfrm>
        <a:prstGeom prst="rect">
          <a:avLst/>
        </a:prstGeom>
      </xdr:spPr>
    </xdr:pic>
    <xdr:clientData/>
  </xdr:twoCellAnchor>
  <xdr:twoCellAnchor>
    <xdr:from>
      <xdr:col>17</xdr:col>
      <xdr:colOff>259715</xdr:colOff>
      <xdr:row>68</xdr:row>
      <xdr:rowOff>53975</xdr:rowOff>
    </xdr:from>
    <xdr:to>
      <xdr:col>17</xdr:col>
      <xdr:colOff>588918</xdr:colOff>
      <xdr:row>68</xdr:row>
      <xdr:rowOff>434975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36865" y="28627705"/>
          <a:ext cx="328930" cy="381000"/>
        </a:xfrm>
        <a:prstGeom prst="rect">
          <a:avLst/>
        </a:prstGeom>
      </xdr:spPr>
    </xdr:pic>
    <xdr:clientData/>
  </xdr:twoCellAnchor>
  <xdr:twoCellAnchor>
    <xdr:from>
      <xdr:col>17</xdr:col>
      <xdr:colOff>240030</xdr:colOff>
      <xdr:row>84</xdr:row>
      <xdr:rowOff>55290</xdr:rowOff>
    </xdr:from>
    <xdr:to>
      <xdr:col>17</xdr:col>
      <xdr:colOff>466725</xdr:colOff>
      <xdr:row>84</xdr:row>
      <xdr:rowOff>409575</xdr:rowOff>
    </xdr:to>
    <xdr:pic>
      <xdr:nvPicPr>
        <xdr:cNvPr id="5" name="图片 4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17180" y="34717355"/>
          <a:ext cx="226695" cy="354330"/>
        </a:xfrm>
        <a:prstGeom prst="rect">
          <a:avLst/>
        </a:prstGeom>
      </xdr:spPr>
    </xdr:pic>
    <xdr:clientData/>
  </xdr:twoCellAnchor>
  <xdr:twoCellAnchor>
    <xdr:from>
      <xdr:col>17</xdr:col>
      <xdr:colOff>233419</xdr:colOff>
      <xdr:row>85</xdr:row>
      <xdr:rowOff>24989</xdr:rowOff>
    </xdr:from>
    <xdr:to>
      <xdr:col>17</xdr:col>
      <xdr:colOff>523874</xdr:colOff>
      <xdr:row>85</xdr:row>
      <xdr:rowOff>390524</xdr:rowOff>
    </xdr:to>
    <xdr:pic>
      <xdr:nvPicPr>
        <xdr:cNvPr id="6" name="图片 5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10195" y="35194240"/>
          <a:ext cx="290195" cy="365125"/>
        </a:xfrm>
        <a:prstGeom prst="rect">
          <a:avLst/>
        </a:prstGeom>
      </xdr:spPr>
    </xdr:pic>
    <xdr:clientData/>
  </xdr:twoCellAnchor>
  <xdr:twoCellAnchor>
    <xdr:from>
      <xdr:col>17</xdr:col>
      <xdr:colOff>179316</xdr:colOff>
      <xdr:row>79</xdr:row>
      <xdr:rowOff>112371</xdr:rowOff>
    </xdr:from>
    <xdr:to>
      <xdr:col>17</xdr:col>
      <xdr:colOff>542925</xdr:colOff>
      <xdr:row>79</xdr:row>
      <xdr:rowOff>409575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6220" y="32237045"/>
          <a:ext cx="36385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253365</xdr:colOff>
      <xdr:row>24</xdr:row>
      <xdr:rowOff>98425</xdr:rowOff>
    </xdr:from>
    <xdr:to>
      <xdr:col>17</xdr:col>
      <xdr:colOff>494665</xdr:colOff>
      <xdr:row>24</xdr:row>
      <xdr:rowOff>483870</xdr:rowOff>
    </xdr:to>
    <xdr:pic>
      <xdr:nvPicPr>
        <xdr:cNvPr id="8" name="Picture 146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930515" y="8389620"/>
          <a:ext cx="241300" cy="3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241935</xdr:colOff>
      <xdr:row>23</xdr:row>
      <xdr:rowOff>84455</xdr:rowOff>
    </xdr:from>
    <xdr:to>
      <xdr:col>17</xdr:col>
      <xdr:colOff>473075</xdr:colOff>
      <xdr:row>23</xdr:row>
      <xdr:rowOff>454025</xdr:rowOff>
    </xdr:to>
    <xdr:pic>
      <xdr:nvPicPr>
        <xdr:cNvPr id="9" name="Picture 146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919085" y="7868285"/>
          <a:ext cx="231140" cy="369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259080</xdr:colOff>
      <xdr:row>22</xdr:row>
      <xdr:rowOff>107950</xdr:rowOff>
    </xdr:from>
    <xdr:to>
      <xdr:col>17</xdr:col>
      <xdr:colOff>504825</xdr:colOff>
      <xdr:row>22</xdr:row>
      <xdr:rowOff>501650</xdr:rowOff>
    </xdr:to>
    <xdr:pic>
      <xdr:nvPicPr>
        <xdr:cNvPr id="10" name="Picture 146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936230" y="7384415"/>
          <a:ext cx="245745" cy="39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238126</xdr:colOff>
      <xdr:row>30</xdr:row>
      <xdr:rowOff>66675</xdr:rowOff>
    </xdr:from>
    <xdr:to>
      <xdr:col>17</xdr:col>
      <xdr:colOff>504826</xdr:colOff>
      <xdr:row>30</xdr:row>
      <xdr:rowOff>454878</xdr:rowOff>
    </xdr:to>
    <xdr:pic>
      <xdr:nvPicPr>
        <xdr:cNvPr id="1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915275" y="11402060"/>
          <a:ext cx="266700" cy="3879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163830</xdr:colOff>
      <xdr:row>56</xdr:row>
      <xdr:rowOff>101600</xdr:rowOff>
    </xdr:from>
    <xdr:to>
      <xdr:col>17</xdr:col>
      <xdr:colOff>503756</xdr:colOff>
      <xdr:row>56</xdr:row>
      <xdr:rowOff>415925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0980" y="23094315"/>
          <a:ext cx="3397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164465</xdr:colOff>
      <xdr:row>57</xdr:row>
      <xdr:rowOff>90805</xdr:rowOff>
    </xdr:from>
    <xdr:to>
      <xdr:col>17</xdr:col>
      <xdr:colOff>504391</xdr:colOff>
      <xdr:row>57</xdr:row>
      <xdr:rowOff>405130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1615" y="23590885"/>
          <a:ext cx="3397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208280</xdr:colOff>
      <xdr:row>58</xdr:row>
      <xdr:rowOff>109220</xdr:rowOff>
    </xdr:from>
    <xdr:to>
      <xdr:col>17</xdr:col>
      <xdr:colOff>507003</xdr:colOff>
      <xdr:row>58</xdr:row>
      <xdr:rowOff>385445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5430" y="24116665"/>
          <a:ext cx="2984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253365</xdr:colOff>
      <xdr:row>19</xdr:row>
      <xdr:rowOff>98425</xdr:rowOff>
    </xdr:from>
    <xdr:to>
      <xdr:col>17</xdr:col>
      <xdr:colOff>494665</xdr:colOff>
      <xdr:row>19</xdr:row>
      <xdr:rowOff>483870</xdr:rowOff>
    </xdr:to>
    <xdr:pic>
      <xdr:nvPicPr>
        <xdr:cNvPr id="15" name="Picture 146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930515" y="5852795"/>
          <a:ext cx="241300" cy="3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241935</xdr:colOff>
      <xdr:row>20</xdr:row>
      <xdr:rowOff>84455</xdr:rowOff>
    </xdr:from>
    <xdr:to>
      <xdr:col>17</xdr:col>
      <xdr:colOff>473075</xdr:colOff>
      <xdr:row>20</xdr:row>
      <xdr:rowOff>454025</xdr:rowOff>
    </xdr:to>
    <xdr:pic>
      <xdr:nvPicPr>
        <xdr:cNvPr id="16" name="Picture 146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919085" y="6346190"/>
          <a:ext cx="231140" cy="369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227330</xdr:colOff>
      <xdr:row>21</xdr:row>
      <xdr:rowOff>65405</xdr:rowOff>
    </xdr:from>
    <xdr:to>
      <xdr:col>17</xdr:col>
      <xdr:colOff>473075</xdr:colOff>
      <xdr:row>21</xdr:row>
      <xdr:rowOff>459105</xdr:rowOff>
    </xdr:to>
    <xdr:pic>
      <xdr:nvPicPr>
        <xdr:cNvPr id="17" name="Picture 146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904480" y="6834505"/>
          <a:ext cx="245745" cy="39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238126</xdr:colOff>
      <xdr:row>25</xdr:row>
      <xdr:rowOff>66675</xdr:rowOff>
    </xdr:from>
    <xdr:to>
      <xdr:col>17</xdr:col>
      <xdr:colOff>504826</xdr:colOff>
      <xdr:row>25</xdr:row>
      <xdr:rowOff>454878</xdr:rowOff>
    </xdr:to>
    <xdr:pic>
      <xdr:nvPicPr>
        <xdr:cNvPr id="1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915275" y="8865235"/>
          <a:ext cx="266700" cy="3879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238126</xdr:colOff>
      <xdr:row>26</xdr:row>
      <xdr:rowOff>66675</xdr:rowOff>
    </xdr:from>
    <xdr:to>
      <xdr:col>17</xdr:col>
      <xdr:colOff>504826</xdr:colOff>
      <xdr:row>26</xdr:row>
      <xdr:rowOff>454878</xdr:rowOff>
    </xdr:to>
    <xdr:pic>
      <xdr:nvPicPr>
        <xdr:cNvPr id="1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915275" y="9372600"/>
          <a:ext cx="266700" cy="3879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238126</xdr:colOff>
      <xdr:row>27</xdr:row>
      <xdr:rowOff>66675</xdr:rowOff>
    </xdr:from>
    <xdr:to>
      <xdr:col>17</xdr:col>
      <xdr:colOff>504826</xdr:colOff>
      <xdr:row>27</xdr:row>
      <xdr:rowOff>454878</xdr:rowOff>
    </xdr:to>
    <xdr:pic>
      <xdr:nvPicPr>
        <xdr:cNvPr id="2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915275" y="9879965"/>
          <a:ext cx="266700" cy="3879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238126</xdr:colOff>
      <xdr:row>29</xdr:row>
      <xdr:rowOff>66675</xdr:rowOff>
    </xdr:from>
    <xdr:to>
      <xdr:col>17</xdr:col>
      <xdr:colOff>504826</xdr:colOff>
      <xdr:row>29</xdr:row>
      <xdr:rowOff>454878</xdr:rowOff>
    </xdr:to>
    <xdr:pic>
      <xdr:nvPicPr>
        <xdr:cNvPr id="2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915275" y="10894695"/>
          <a:ext cx="266700" cy="3879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238126</xdr:colOff>
      <xdr:row>28</xdr:row>
      <xdr:rowOff>66675</xdr:rowOff>
    </xdr:from>
    <xdr:to>
      <xdr:col>17</xdr:col>
      <xdr:colOff>504826</xdr:colOff>
      <xdr:row>28</xdr:row>
      <xdr:rowOff>454878</xdr:rowOff>
    </xdr:to>
    <xdr:pic>
      <xdr:nvPicPr>
        <xdr:cNvPr id="2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915275" y="10387330"/>
          <a:ext cx="266700" cy="3879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173355</xdr:colOff>
      <xdr:row>138</xdr:row>
      <xdr:rowOff>118110</xdr:rowOff>
    </xdr:from>
    <xdr:to>
      <xdr:col>17</xdr:col>
      <xdr:colOff>630555</xdr:colOff>
      <xdr:row>138</xdr:row>
      <xdr:rowOff>386080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50505" y="61670565"/>
          <a:ext cx="45720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193675</xdr:colOff>
      <xdr:row>141</xdr:row>
      <xdr:rowOff>160655</xdr:rowOff>
    </xdr:from>
    <xdr:to>
      <xdr:col>17</xdr:col>
      <xdr:colOff>650875</xdr:colOff>
      <xdr:row>141</xdr:row>
      <xdr:rowOff>322580</xdr:rowOff>
    </xdr:to>
    <xdr:pic>
      <xdr:nvPicPr>
        <xdr:cNvPr id="24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70825" y="63235205"/>
          <a:ext cx="4572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208915</xdr:colOff>
      <xdr:row>142</xdr:row>
      <xdr:rowOff>123825</xdr:rowOff>
    </xdr:from>
    <xdr:to>
      <xdr:col>17</xdr:col>
      <xdr:colOff>580390</xdr:colOff>
      <xdr:row>142</xdr:row>
      <xdr:rowOff>381000</xdr:rowOff>
    </xdr:to>
    <xdr:pic>
      <xdr:nvPicPr>
        <xdr:cNvPr id="25" name="Picture 59890"/>
        <xdr:cNvPicPr>
          <a:picLocks noChangeAspect="1"/>
        </xdr:cNvPicPr>
      </xdr:nvPicPr>
      <xdr:blipFill>
        <a:blip xmlns:r="http://schemas.openxmlformats.org/officeDocument/2006/relationships" r:embed="rId12"/>
        <a:srcRect t="-1257" b="-1257"/>
        <a:stretch>
          <a:fillRect/>
        </a:stretch>
      </xdr:blipFill>
      <xdr:spPr>
        <a:xfrm>
          <a:off x="7886065" y="63705740"/>
          <a:ext cx="3714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201930</xdr:colOff>
      <xdr:row>145</xdr:row>
      <xdr:rowOff>141605</xdr:rowOff>
    </xdr:from>
    <xdr:to>
      <xdr:col>17</xdr:col>
      <xdr:colOff>563880</xdr:colOff>
      <xdr:row>145</xdr:row>
      <xdr:rowOff>370840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3"/>
        <a:srcRect t="-1216" b="-1216"/>
        <a:stretch>
          <a:fillRect/>
        </a:stretch>
      </xdr:blipFill>
      <xdr:spPr>
        <a:xfrm>
          <a:off x="7879080" y="65245615"/>
          <a:ext cx="3619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222250</xdr:colOff>
      <xdr:row>146</xdr:row>
      <xdr:rowOff>120015</xdr:rowOff>
    </xdr:from>
    <xdr:to>
      <xdr:col>17</xdr:col>
      <xdr:colOff>546100</xdr:colOff>
      <xdr:row>146</xdr:row>
      <xdr:rowOff>330200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4"/>
        <a:srcRect t="-1216" b="-1216"/>
        <a:stretch>
          <a:fillRect/>
        </a:stretch>
      </xdr:blipFill>
      <xdr:spPr>
        <a:xfrm>
          <a:off x="7899400" y="65731390"/>
          <a:ext cx="32385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219710</xdr:colOff>
      <xdr:row>163</xdr:row>
      <xdr:rowOff>102235</xdr:rowOff>
    </xdr:from>
    <xdr:to>
      <xdr:col>17</xdr:col>
      <xdr:colOff>543560</xdr:colOff>
      <xdr:row>163</xdr:row>
      <xdr:rowOff>368300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5"/>
        <a:srcRect t="-1880" b="-1880"/>
        <a:stretch>
          <a:fillRect/>
        </a:stretch>
      </xdr:blipFill>
      <xdr:spPr>
        <a:xfrm>
          <a:off x="7896860" y="74338815"/>
          <a:ext cx="32385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194945</xdr:colOff>
      <xdr:row>164</xdr:row>
      <xdr:rowOff>130175</xdr:rowOff>
    </xdr:from>
    <xdr:to>
      <xdr:col>17</xdr:col>
      <xdr:colOff>481330</xdr:colOff>
      <xdr:row>164</xdr:row>
      <xdr:rowOff>359410</xdr:rowOff>
    </xdr:to>
    <xdr:pic>
      <xdr:nvPicPr>
        <xdr:cNvPr id="29" name="Picture 7"/>
        <xdr:cNvPicPr>
          <a:picLocks noChangeAspect="1"/>
        </xdr:cNvPicPr>
      </xdr:nvPicPr>
      <xdr:blipFill>
        <a:blip xmlns:r="http://schemas.openxmlformats.org/officeDocument/2006/relationships" r:embed="rId16"/>
        <a:srcRect t="-723" b="-723"/>
        <a:stretch>
          <a:fillRect/>
        </a:stretch>
      </xdr:blipFill>
      <xdr:spPr>
        <a:xfrm>
          <a:off x="7872095" y="74874120"/>
          <a:ext cx="2863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160</xdr:row>
      <xdr:rowOff>103505</xdr:rowOff>
    </xdr:from>
    <xdr:to>
      <xdr:col>17</xdr:col>
      <xdr:colOff>609600</xdr:colOff>
      <xdr:row>160</xdr:row>
      <xdr:rowOff>380365</xdr:rowOff>
    </xdr:to>
    <xdr:pic>
      <xdr:nvPicPr>
        <xdr:cNvPr id="30" name="Picture 11"/>
        <xdr:cNvPicPr>
          <a:picLocks noChangeAspect="1"/>
        </xdr:cNvPicPr>
      </xdr:nvPicPr>
      <xdr:blipFill>
        <a:blip xmlns:r="http://schemas.openxmlformats.org/officeDocument/2006/relationships" r:embed="rId17"/>
        <a:srcRect t="-1178" b="-1178"/>
        <a:stretch>
          <a:fillRect/>
        </a:stretch>
      </xdr:blipFill>
      <xdr:spPr>
        <a:xfrm>
          <a:off x="7858125" y="72817990"/>
          <a:ext cx="42862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228600</xdr:colOff>
      <xdr:row>167</xdr:row>
      <xdr:rowOff>133985</xdr:rowOff>
    </xdr:from>
    <xdr:to>
      <xdr:col>17</xdr:col>
      <xdr:colOff>504825</xdr:colOff>
      <xdr:row>167</xdr:row>
      <xdr:rowOff>324485</xdr:rowOff>
    </xdr:to>
    <xdr:pic>
      <xdr:nvPicPr>
        <xdr:cNvPr id="31" name="Picture 9"/>
        <xdr:cNvPicPr>
          <a:picLocks noChangeAspect="1"/>
        </xdr:cNvPicPr>
      </xdr:nvPicPr>
      <xdr:blipFill>
        <a:blip xmlns:r="http://schemas.openxmlformats.org/officeDocument/2006/relationships" r:embed="rId18"/>
        <a:srcRect t="-719" b="-719"/>
        <a:stretch>
          <a:fillRect/>
        </a:stretch>
      </xdr:blipFill>
      <xdr:spPr>
        <a:xfrm>
          <a:off x="7905750" y="76400025"/>
          <a:ext cx="2762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215900</xdr:colOff>
      <xdr:row>168</xdr:row>
      <xdr:rowOff>121285</xdr:rowOff>
    </xdr:from>
    <xdr:to>
      <xdr:col>17</xdr:col>
      <xdr:colOff>539750</xdr:colOff>
      <xdr:row>168</xdr:row>
      <xdr:rowOff>359410</xdr:rowOff>
    </xdr:to>
    <xdr:pic>
      <xdr:nvPicPr>
        <xdr:cNvPr id="32" name="Picture 5"/>
        <xdr:cNvPicPr>
          <a:picLocks noChangeAspect="1"/>
        </xdr:cNvPicPr>
      </xdr:nvPicPr>
      <xdr:blipFill>
        <a:blip xmlns:r="http://schemas.openxmlformats.org/officeDocument/2006/relationships" r:embed="rId19"/>
        <a:srcRect t="-775" b="-775"/>
        <a:stretch>
          <a:fillRect/>
        </a:stretch>
      </xdr:blipFill>
      <xdr:spPr>
        <a:xfrm>
          <a:off x="7893050" y="76894690"/>
          <a:ext cx="3238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209550</xdr:colOff>
      <xdr:row>166</xdr:row>
      <xdr:rowOff>70485</xdr:rowOff>
    </xdr:from>
    <xdr:to>
      <xdr:col>17</xdr:col>
      <xdr:colOff>504825</xdr:colOff>
      <xdr:row>166</xdr:row>
      <xdr:rowOff>317500</xdr:rowOff>
    </xdr:to>
    <xdr:pic>
      <xdr:nvPicPr>
        <xdr:cNvPr id="33" name="图片 77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86700" y="75829160"/>
          <a:ext cx="29527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174625</xdr:colOff>
      <xdr:row>144</xdr:row>
      <xdr:rowOff>162560</xdr:rowOff>
    </xdr:from>
    <xdr:to>
      <xdr:col>17</xdr:col>
      <xdr:colOff>660400</xdr:colOff>
      <xdr:row>144</xdr:row>
      <xdr:rowOff>344170</xdr:rowOff>
    </xdr:to>
    <xdr:pic>
      <xdr:nvPicPr>
        <xdr:cNvPr id="34" name="Picture 10"/>
        <xdr:cNvPicPr>
          <a:picLocks noChangeAspect="1"/>
        </xdr:cNvPicPr>
      </xdr:nvPicPr>
      <xdr:blipFill>
        <a:blip xmlns:r="http://schemas.openxmlformats.org/officeDocument/2006/relationships" r:embed="rId21"/>
        <a:srcRect t="-1308" b="-1308"/>
        <a:stretch>
          <a:fillRect/>
        </a:stretch>
      </xdr:blipFill>
      <xdr:spPr>
        <a:xfrm>
          <a:off x="7851775" y="64759205"/>
          <a:ext cx="48577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200660</xdr:colOff>
      <xdr:row>161</xdr:row>
      <xdr:rowOff>174625</xdr:rowOff>
    </xdr:from>
    <xdr:to>
      <xdr:col>17</xdr:col>
      <xdr:colOff>553085</xdr:colOff>
      <xdr:row>161</xdr:row>
      <xdr:rowOff>374015</xdr:rowOff>
    </xdr:to>
    <xdr:pic>
      <xdr:nvPicPr>
        <xdr:cNvPr id="35" name="图片 31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77810" y="73396475"/>
          <a:ext cx="3524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224155</xdr:colOff>
      <xdr:row>169</xdr:row>
      <xdr:rowOff>100330</xdr:rowOff>
    </xdr:from>
    <xdr:to>
      <xdr:col>17</xdr:col>
      <xdr:colOff>509905</xdr:colOff>
      <xdr:row>169</xdr:row>
      <xdr:rowOff>347345</xdr:rowOff>
    </xdr:to>
    <xdr:pic>
      <xdr:nvPicPr>
        <xdr:cNvPr id="36" name="图片 31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01305" y="77381100"/>
          <a:ext cx="28575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195580</xdr:colOff>
      <xdr:row>170</xdr:row>
      <xdr:rowOff>144780</xdr:rowOff>
    </xdr:from>
    <xdr:to>
      <xdr:col>17</xdr:col>
      <xdr:colOff>481330</xdr:colOff>
      <xdr:row>170</xdr:row>
      <xdr:rowOff>391795</xdr:rowOff>
    </xdr:to>
    <xdr:pic>
      <xdr:nvPicPr>
        <xdr:cNvPr id="37" name="图片 31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72730" y="77932915"/>
          <a:ext cx="28575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225425</xdr:colOff>
      <xdr:row>171</xdr:row>
      <xdr:rowOff>151130</xdr:rowOff>
    </xdr:from>
    <xdr:to>
      <xdr:col>17</xdr:col>
      <xdr:colOff>511175</xdr:colOff>
      <xdr:row>171</xdr:row>
      <xdr:rowOff>351155</xdr:rowOff>
    </xdr:to>
    <xdr:pic>
      <xdr:nvPicPr>
        <xdr:cNvPr id="38" name="图片 31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02575" y="78446630"/>
          <a:ext cx="28575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249555</xdr:colOff>
      <xdr:row>147</xdr:row>
      <xdr:rowOff>111125</xdr:rowOff>
    </xdr:from>
    <xdr:to>
      <xdr:col>17</xdr:col>
      <xdr:colOff>573405</xdr:colOff>
      <xdr:row>147</xdr:row>
      <xdr:rowOff>340360</xdr:rowOff>
    </xdr:to>
    <xdr:pic>
      <xdr:nvPicPr>
        <xdr:cNvPr id="39" name="图片 31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26705" y="66229865"/>
          <a:ext cx="3238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154305</xdr:colOff>
      <xdr:row>159</xdr:row>
      <xdr:rowOff>133985</xdr:rowOff>
    </xdr:from>
    <xdr:to>
      <xdr:col>17</xdr:col>
      <xdr:colOff>611505</xdr:colOff>
      <xdr:row>159</xdr:row>
      <xdr:rowOff>352425</xdr:rowOff>
    </xdr:to>
    <xdr:pic>
      <xdr:nvPicPr>
        <xdr:cNvPr id="40" name="图片 31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31455" y="72341105"/>
          <a:ext cx="4572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190500</xdr:colOff>
      <xdr:row>165</xdr:row>
      <xdr:rowOff>113030</xdr:rowOff>
    </xdr:from>
    <xdr:to>
      <xdr:col>17</xdr:col>
      <xdr:colOff>523875</xdr:colOff>
      <xdr:row>165</xdr:row>
      <xdr:rowOff>360045</xdr:rowOff>
    </xdr:to>
    <xdr:pic>
      <xdr:nvPicPr>
        <xdr:cNvPr id="41" name="图片 31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67650" y="75364340"/>
          <a:ext cx="33337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162</xdr:row>
      <xdr:rowOff>123190</xdr:rowOff>
    </xdr:from>
    <xdr:to>
      <xdr:col>17</xdr:col>
      <xdr:colOff>581025</xdr:colOff>
      <xdr:row>162</xdr:row>
      <xdr:rowOff>370205</xdr:rowOff>
    </xdr:to>
    <xdr:pic>
      <xdr:nvPicPr>
        <xdr:cNvPr id="42" name="图片 31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58125" y="73852405"/>
          <a:ext cx="40005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154305</xdr:colOff>
      <xdr:row>172</xdr:row>
      <xdr:rowOff>173355</xdr:rowOff>
    </xdr:from>
    <xdr:to>
      <xdr:col>17</xdr:col>
      <xdr:colOff>630555</xdr:colOff>
      <xdr:row>172</xdr:row>
      <xdr:rowOff>372745</xdr:rowOff>
    </xdr:to>
    <xdr:pic>
      <xdr:nvPicPr>
        <xdr:cNvPr id="43" name="图片 32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31455" y="78976220"/>
          <a:ext cx="47625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163195</xdr:colOff>
      <xdr:row>158</xdr:row>
      <xdr:rowOff>165735</xdr:rowOff>
    </xdr:from>
    <xdr:to>
      <xdr:col>17</xdr:col>
      <xdr:colOff>563245</xdr:colOff>
      <xdr:row>158</xdr:row>
      <xdr:rowOff>356235</xdr:rowOff>
    </xdr:to>
    <xdr:pic>
      <xdr:nvPicPr>
        <xdr:cNvPr id="44" name="图片 32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40345" y="71865490"/>
          <a:ext cx="40005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212090</xdr:colOff>
      <xdr:row>183</xdr:row>
      <xdr:rowOff>142875</xdr:rowOff>
    </xdr:from>
    <xdr:to>
      <xdr:col>17</xdr:col>
      <xdr:colOff>527050</xdr:colOff>
      <xdr:row>183</xdr:row>
      <xdr:rowOff>372110</xdr:rowOff>
    </xdr:to>
    <xdr:pic>
      <xdr:nvPicPr>
        <xdr:cNvPr id="45" name="Picture 3"/>
        <xdr:cNvPicPr>
          <a:picLocks noChangeAspect="1"/>
        </xdr:cNvPicPr>
      </xdr:nvPicPr>
      <xdr:blipFill>
        <a:blip xmlns:r="http://schemas.openxmlformats.org/officeDocument/2006/relationships" r:embed="rId32"/>
        <a:srcRect l="15466" t="14607" r="3716" b="21117"/>
        <a:stretch>
          <a:fillRect/>
        </a:stretch>
      </xdr:blipFill>
      <xdr:spPr>
        <a:xfrm>
          <a:off x="7889240" y="84526755"/>
          <a:ext cx="3149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210820</xdr:colOff>
      <xdr:row>184</xdr:row>
      <xdr:rowOff>142875</xdr:rowOff>
    </xdr:from>
    <xdr:to>
      <xdr:col>17</xdr:col>
      <xdr:colOff>553720</xdr:colOff>
      <xdr:row>184</xdr:row>
      <xdr:rowOff>389890</xdr:rowOff>
    </xdr:to>
    <xdr:pic>
      <xdr:nvPicPr>
        <xdr:cNvPr id="46" name="Picture 4"/>
        <xdr:cNvPicPr>
          <a:picLocks noChangeAspect="1"/>
        </xdr:cNvPicPr>
      </xdr:nvPicPr>
      <xdr:blipFill>
        <a:blip xmlns:r="http://schemas.openxmlformats.org/officeDocument/2006/relationships" r:embed="rId33"/>
        <a:srcRect l="8347" t="28711" r="13354" b="16348"/>
        <a:stretch>
          <a:fillRect/>
        </a:stretch>
      </xdr:blipFill>
      <xdr:spPr>
        <a:xfrm>
          <a:off x="7887970" y="85034120"/>
          <a:ext cx="3429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163195</xdr:colOff>
      <xdr:row>185</xdr:row>
      <xdr:rowOff>82550</xdr:rowOff>
    </xdr:from>
    <xdr:to>
      <xdr:col>17</xdr:col>
      <xdr:colOff>515620</xdr:colOff>
      <xdr:row>185</xdr:row>
      <xdr:rowOff>401955</xdr:rowOff>
    </xdr:to>
    <xdr:pic>
      <xdr:nvPicPr>
        <xdr:cNvPr id="47" name="Picture 5"/>
        <xdr:cNvPicPr>
          <a:picLocks noChangeAspect="1"/>
        </xdr:cNvPicPr>
      </xdr:nvPicPr>
      <xdr:blipFill>
        <a:blip xmlns:r="http://schemas.openxmlformats.org/officeDocument/2006/relationships" r:embed="rId34"/>
        <a:srcRect t="-1498" b="-1498"/>
        <a:stretch>
          <a:fillRect/>
        </a:stretch>
      </xdr:blipFill>
      <xdr:spPr>
        <a:xfrm>
          <a:off x="7840345" y="85481160"/>
          <a:ext cx="35242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266700</xdr:colOff>
      <xdr:row>178</xdr:row>
      <xdr:rowOff>130175</xdr:rowOff>
    </xdr:from>
    <xdr:to>
      <xdr:col>17</xdr:col>
      <xdr:colOff>523875</xdr:colOff>
      <xdr:row>178</xdr:row>
      <xdr:rowOff>311785</xdr:rowOff>
    </xdr:to>
    <xdr:pic>
      <xdr:nvPicPr>
        <xdr:cNvPr id="48" name="Picture 8"/>
        <xdr:cNvPicPr>
          <a:picLocks noChangeAspect="1"/>
        </xdr:cNvPicPr>
      </xdr:nvPicPr>
      <xdr:blipFill>
        <a:blip xmlns:r="http://schemas.openxmlformats.org/officeDocument/2006/relationships" r:embed="rId35"/>
        <a:srcRect t="-719" b="-719"/>
        <a:stretch>
          <a:fillRect/>
        </a:stretch>
      </xdr:blipFill>
      <xdr:spPr>
        <a:xfrm>
          <a:off x="7943850" y="81977230"/>
          <a:ext cx="25717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196850</xdr:colOff>
      <xdr:row>179</xdr:row>
      <xdr:rowOff>100330</xdr:rowOff>
    </xdr:from>
    <xdr:to>
      <xdr:col>17</xdr:col>
      <xdr:colOff>520700</xdr:colOff>
      <xdr:row>179</xdr:row>
      <xdr:rowOff>338455</xdr:rowOff>
    </xdr:to>
    <xdr:pic>
      <xdr:nvPicPr>
        <xdr:cNvPr id="49" name="Picture 5"/>
        <xdr:cNvPicPr>
          <a:picLocks noChangeAspect="1"/>
        </xdr:cNvPicPr>
      </xdr:nvPicPr>
      <xdr:blipFill>
        <a:blip xmlns:r="http://schemas.openxmlformats.org/officeDocument/2006/relationships" r:embed="rId19"/>
        <a:srcRect t="-775" b="-775"/>
        <a:stretch>
          <a:fillRect/>
        </a:stretch>
      </xdr:blipFill>
      <xdr:spPr>
        <a:xfrm>
          <a:off x="7874000" y="82454750"/>
          <a:ext cx="3238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165100</xdr:colOff>
      <xdr:row>191</xdr:row>
      <xdr:rowOff>123825</xdr:rowOff>
    </xdr:from>
    <xdr:to>
      <xdr:col>17</xdr:col>
      <xdr:colOff>565150</xdr:colOff>
      <xdr:row>191</xdr:row>
      <xdr:rowOff>361950</xdr:rowOff>
    </xdr:to>
    <xdr:pic>
      <xdr:nvPicPr>
        <xdr:cNvPr id="50" name="Picture 15"/>
        <xdr:cNvPicPr>
          <a:picLocks noChangeAspect="1"/>
        </xdr:cNvPicPr>
      </xdr:nvPicPr>
      <xdr:blipFill>
        <a:blip xmlns:r="http://schemas.openxmlformats.org/officeDocument/2006/relationships" r:embed="rId36"/>
        <a:srcRect t="-645" b="-645"/>
        <a:stretch>
          <a:fillRect/>
        </a:stretch>
      </xdr:blipFill>
      <xdr:spPr>
        <a:xfrm>
          <a:off x="7842250" y="88566625"/>
          <a:ext cx="4000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203200</xdr:colOff>
      <xdr:row>192</xdr:row>
      <xdr:rowOff>103505</xdr:rowOff>
    </xdr:from>
    <xdr:to>
      <xdr:col>17</xdr:col>
      <xdr:colOff>546100</xdr:colOff>
      <xdr:row>192</xdr:row>
      <xdr:rowOff>351155</xdr:rowOff>
    </xdr:to>
    <xdr:pic>
      <xdr:nvPicPr>
        <xdr:cNvPr id="51" name="Picture 1"/>
        <xdr:cNvPicPr>
          <a:picLocks noChangeAspect="1"/>
        </xdr:cNvPicPr>
      </xdr:nvPicPr>
      <xdr:blipFill>
        <a:blip xmlns:r="http://schemas.openxmlformats.org/officeDocument/2006/relationships" r:embed="rId37"/>
        <a:srcRect t="-601" b="-601"/>
        <a:stretch>
          <a:fillRect/>
        </a:stretch>
      </xdr:blipFill>
      <xdr:spPr>
        <a:xfrm>
          <a:off x="7880350" y="89053670"/>
          <a:ext cx="3429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111760</xdr:colOff>
      <xdr:row>181</xdr:row>
      <xdr:rowOff>113030</xdr:rowOff>
    </xdr:from>
    <xdr:to>
      <xdr:col>17</xdr:col>
      <xdr:colOff>577850</xdr:colOff>
      <xdr:row>181</xdr:row>
      <xdr:rowOff>360045</xdr:rowOff>
    </xdr:to>
    <xdr:pic>
      <xdr:nvPicPr>
        <xdr:cNvPr id="52" name="图片 35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788910" y="83482180"/>
          <a:ext cx="46609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121285</xdr:colOff>
      <xdr:row>182</xdr:row>
      <xdr:rowOff>102235</xdr:rowOff>
    </xdr:from>
    <xdr:to>
      <xdr:col>17</xdr:col>
      <xdr:colOff>559435</xdr:colOff>
      <xdr:row>182</xdr:row>
      <xdr:rowOff>340360</xdr:rowOff>
    </xdr:to>
    <xdr:pic>
      <xdr:nvPicPr>
        <xdr:cNvPr id="53" name="图片 35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798435" y="83978750"/>
          <a:ext cx="4381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146050</xdr:colOff>
      <xdr:row>186</xdr:row>
      <xdr:rowOff>139700</xdr:rowOff>
    </xdr:from>
    <xdr:to>
      <xdr:col>17</xdr:col>
      <xdr:colOff>660400</xdr:colOff>
      <xdr:row>186</xdr:row>
      <xdr:rowOff>310515</xdr:rowOff>
    </xdr:to>
    <xdr:pic>
      <xdr:nvPicPr>
        <xdr:cNvPr id="54" name="图片 35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3200" y="86045675"/>
          <a:ext cx="51435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177800</xdr:colOff>
      <xdr:row>188</xdr:row>
      <xdr:rowOff>113030</xdr:rowOff>
    </xdr:from>
    <xdr:to>
      <xdr:col>17</xdr:col>
      <xdr:colOff>549275</xdr:colOff>
      <xdr:row>188</xdr:row>
      <xdr:rowOff>342265</xdr:rowOff>
    </xdr:to>
    <xdr:pic>
      <xdr:nvPicPr>
        <xdr:cNvPr id="55" name="图片 35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854950" y="87033735"/>
          <a:ext cx="3714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229870</xdr:colOff>
      <xdr:row>189</xdr:row>
      <xdr:rowOff>144780</xdr:rowOff>
    </xdr:from>
    <xdr:to>
      <xdr:col>17</xdr:col>
      <xdr:colOff>506095</xdr:colOff>
      <xdr:row>189</xdr:row>
      <xdr:rowOff>410845</xdr:rowOff>
    </xdr:to>
    <xdr:pic>
      <xdr:nvPicPr>
        <xdr:cNvPr id="56" name="Picture 16"/>
        <xdr:cNvPicPr>
          <a:picLocks noChangeAspect="1"/>
        </xdr:cNvPicPr>
      </xdr:nvPicPr>
      <xdr:blipFill>
        <a:blip xmlns:r="http://schemas.openxmlformats.org/officeDocument/2006/relationships" r:embed="rId42"/>
        <a:srcRect t="-755" b="-755"/>
        <a:stretch>
          <a:fillRect/>
        </a:stretch>
      </xdr:blipFill>
      <xdr:spPr>
        <a:xfrm>
          <a:off x="7907020" y="87572850"/>
          <a:ext cx="2762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193675</xdr:colOff>
      <xdr:row>175</xdr:row>
      <xdr:rowOff>94615</xdr:rowOff>
    </xdr:from>
    <xdr:to>
      <xdr:col>17</xdr:col>
      <xdr:colOff>527050</xdr:colOff>
      <xdr:row>175</xdr:row>
      <xdr:rowOff>371475</xdr:rowOff>
    </xdr:to>
    <xdr:pic>
      <xdr:nvPicPr>
        <xdr:cNvPr id="57" name="Picture 13522"/>
        <xdr:cNvPicPr>
          <a:picLocks noChangeAspect="1"/>
        </xdr:cNvPicPr>
      </xdr:nvPicPr>
      <xdr:blipFill>
        <a:blip xmlns:r="http://schemas.openxmlformats.org/officeDocument/2006/relationships" r:embed="rId1"/>
        <a:srcRect t="-214" b="-214"/>
        <a:stretch>
          <a:fillRect/>
        </a:stretch>
      </xdr:blipFill>
      <xdr:spPr>
        <a:xfrm flipV="1">
          <a:off x="7870825" y="80419575"/>
          <a:ext cx="33337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171450</xdr:colOff>
      <xdr:row>175</xdr:row>
      <xdr:rowOff>229235</xdr:rowOff>
    </xdr:from>
    <xdr:to>
      <xdr:col>17</xdr:col>
      <xdr:colOff>171450</xdr:colOff>
      <xdr:row>175</xdr:row>
      <xdr:rowOff>229235</xdr:rowOff>
    </xdr:to>
    <xdr:pic>
      <xdr:nvPicPr>
        <xdr:cNvPr id="58" name="Picture 13522"/>
        <xdr:cNvPicPr>
          <a:picLocks noChangeAspect="1"/>
        </xdr:cNvPicPr>
      </xdr:nvPicPr>
      <xdr:blipFill>
        <a:blip xmlns:r="http://schemas.openxmlformats.org/officeDocument/2006/relationships" r:embed="rId1"/>
        <a:srcRect t="-214" b="-214"/>
        <a:stretch>
          <a:fillRect/>
        </a:stretch>
      </xdr:blipFill>
      <xdr:spPr>
        <a:xfrm>
          <a:off x="7848600" y="8055419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217805</xdr:colOff>
      <xdr:row>180</xdr:row>
      <xdr:rowOff>132715</xdr:rowOff>
    </xdr:from>
    <xdr:to>
      <xdr:col>17</xdr:col>
      <xdr:colOff>522605</xdr:colOff>
      <xdr:row>180</xdr:row>
      <xdr:rowOff>351790</xdr:rowOff>
    </xdr:to>
    <xdr:pic>
      <xdr:nvPicPr>
        <xdr:cNvPr id="59" name="Picture 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94955" y="82994500"/>
          <a:ext cx="304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302260</xdr:colOff>
      <xdr:row>177</xdr:row>
      <xdr:rowOff>103505</xdr:rowOff>
    </xdr:from>
    <xdr:to>
      <xdr:col>17</xdr:col>
      <xdr:colOff>530860</xdr:colOff>
      <xdr:row>177</xdr:row>
      <xdr:rowOff>370205</xdr:rowOff>
    </xdr:to>
    <xdr:pic>
      <xdr:nvPicPr>
        <xdr:cNvPr id="60" name="图片 77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79410" y="81443195"/>
          <a:ext cx="2286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233680</xdr:colOff>
      <xdr:row>187</xdr:row>
      <xdr:rowOff>102235</xdr:rowOff>
    </xdr:from>
    <xdr:to>
      <xdr:col>17</xdr:col>
      <xdr:colOff>452755</xdr:colOff>
      <xdr:row>187</xdr:row>
      <xdr:rowOff>379095</xdr:rowOff>
    </xdr:to>
    <xdr:pic>
      <xdr:nvPicPr>
        <xdr:cNvPr id="61" name="Picture 16"/>
        <xdr:cNvPicPr>
          <a:picLocks noChangeAspect="1"/>
        </xdr:cNvPicPr>
      </xdr:nvPicPr>
      <xdr:blipFill>
        <a:blip xmlns:r="http://schemas.openxmlformats.org/officeDocument/2006/relationships" r:embed="rId42"/>
        <a:srcRect t="-755" b="-755"/>
        <a:stretch>
          <a:fillRect/>
        </a:stretch>
      </xdr:blipFill>
      <xdr:spPr>
        <a:xfrm>
          <a:off x="7910830" y="86515575"/>
          <a:ext cx="21907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187325</xdr:colOff>
      <xdr:row>174</xdr:row>
      <xdr:rowOff>81280</xdr:rowOff>
    </xdr:from>
    <xdr:to>
      <xdr:col>17</xdr:col>
      <xdr:colOff>530225</xdr:colOff>
      <xdr:row>174</xdr:row>
      <xdr:rowOff>338455</xdr:rowOff>
    </xdr:to>
    <xdr:pic>
      <xdr:nvPicPr>
        <xdr:cNvPr id="62" name="图片 34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64475" y="79898875"/>
          <a:ext cx="3429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144780</xdr:colOff>
      <xdr:row>176</xdr:row>
      <xdr:rowOff>130175</xdr:rowOff>
    </xdr:from>
    <xdr:to>
      <xdr:col>17</xdr:col>
      <xdr:colOff>630555</xdr:colOff>
      <xdr:row>176</xdr:row>
      <xdr:rowOff>340360</xdr:rowOff>
    </xdr:to>
    <xdr:pic>
      <xdr:nvPicPr>
        <xdr:cNvPr id="63" name="图片 34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21930" y="80962500"/>
          <a:ext cx="48577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124460</xdr:colOff>
      <xdr:row>193</xdr:row>
      <xdr:rowOff>142875</xdr:rowOff>
    </xdr:from>
    <xdr:to>
      <xdr:col>17</xdr:col>
      <xdr:colOff>610235</xdr:colOff>
      <xdr:row>193</xdr:row>
      <xdr:rowOff>381000</xdr:rowOff>
    </xdr:to>
    <xdr:pic>
      <xdr:nvPicPr>
        <xdr:cNvPr id="64" name="图片 36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01610" y="89600405"/>
          <a:ext cx="48577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222885</xdr:colOff>
      <xdr:row>198</xdr:row>
      <xdr:rowOff>104140</xdr:rowOff>
    </xdr:from>
    <xdr:to>
      <xdr:col>17</xdr:col>
      <xdr:colOff>603885</xdr:colOff>
      <xdr:row>198</xdr:row>
      <xdr:rowOff>401320</xdr:rowOff>
    </xdr:to>
    <xdr:pic>
      <xdr:nvPicPr>
        <xdr:cNvPr id="65" name="Picture 19"/>
        <xdr:cNvPicPr>
          <a:picLocks noChangeAspect="1"/>
        </xdr:cNvPicPr>
      </xdr:nvPicPr>
      <xdr:blipFill>
        <a:blip xmlns:r="http://schemas.openxmlformats.org/officeDocument/2006/relationships" r:embed="rId48"/>
        <a:srcRect t="-674" b="-674"/>
        <a:stretch>
          <a:fillRect/>
        </a:stretch>
      </xdr:blipFill>
      <xdr:spPr>
        <a:xfrm>
          <a:off x="7900035" y="92098495"/>
          <a:ext cx="38100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205740</xdr:colOff>
      <xdr:row>196</xdr:row>
      <xdr:rowOff>92075</xdr:rowOff>
    </xdr:from>
    <xdr:to>
      <xdr:col>17</xdr:col>
      <xdr:colOff>567055</xdr:colOff>
      <xdr:row>196</xdr:row>
      <xdr:rowOff>454660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82890" y="91071700"/>
          <a:ext cx="36131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203200</xdr:colOff>
      <xdr:row>195</xdr:row>
      <xdr:rowOff>109220</xdr:rowOff>
    </xdr:from>
    <xdr:to>
      <xdr:col>17</xdr:col>
      <xdr:colOff>609600</xdr:colOff>
      <xdr:row>195</xdr:row>
      <xdr:rowOff>346075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80350" y="90581480"/>
          <a:ext cx="4064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161925</xdr:colOff>
      <xdr:row>197</xdr:row>
      <xdr:rowOff>160655</xdr:rowOff>
    </xdr:from>
    <xdr:to>
      <xdr:col>17</xdr:col>
      <xdr:colOff>619125</xdr:colOff>
      <xdr:row>197</xdr:row>
      <xdr:rowOff>312420</xdr:rowOff>
    </xdr:to>
    <xdr:pic>
      <xdr:nvPicPr>
        <xdr:cNvPr id="68" name="Picture 3"/>
        <xdr:cNvPicPr>
          <a:picLocks noChangeAspect="1"/>
        </xdr:cNvPicPr>
      </xdr:nvPicPr>
      <xdr:blipFill>
        <a:blip xmlns:r="http://schemas.openxmlformats.org/officeDocument/2006/relationships" r:embed="rId51"/>
        <a:srcRect l="20081" t="30374" r="7549" b="22357"/>
        <a:stretch>
          <a:fillRect/>
        </a:stretch>
      </xdr:blipFill>
      <xdr:spPr>
        <a:xfrm>
          <a:off x="7839075" y="91647645"/>
          <a:ext cx="45720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123190</xdr:colOff>
      <xdr:row>194</xdr:row>
      <xdr:rowOff>132080</xdr:rowOff>
    </xdr:from>
    <xdr:to>
      <xdr:col>17</xdr:col>
      <xdr:colOff>628015</xdr:colOff>
      <xdr:row>194</xdr:row>
      <xdr:rowOff>361315</xdr:rowOff>
    </xdr:to>
    <xdr:pic>
      <xdr:nvPicPr>
        <xdr:cNvPr id="69" name="Picture 2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00340" y="90096975"/>
          <a:ext cx="5048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123825</xdr:colOff>
      <xdr:row>199</xdr:row>
      <xdr:rowOff>192405</xdr:rowOff>
    </xdr:from>
    <xdr:to>
      <xdr:col>17</xdr:col>
      <xdr:colOff>638175</xdr:colOff>
      <xdr:row>199</xdr:row>
      <xdr:rowOff>306705</xdr:rowOff>
    </xdr:to>
    <xdr:pic>
      <xdr:nvPicPr>
        <xdr:cNvPr id="70" name="Picture 20"/>
        <xdr:cNvPicPr>
          <a:picLocks noChangeAspect="1"/>
        </xdr:cNvPicPr>
      </xdr:nvPicPr>
      <xdr:blipFill>
        <a:blip xmlns:r="http://schemas.openxmlformats.org/officeDocument/2006/relationships" r:embed="rId53"/>
        <a:srcRect l="10985" t="37598" r="12505" b="33772"/>
        <a:stretch>
          <a:fillRect/>
        </a:stretch>
      </xdr:blipFill>
      <xdr:spPr>
        <a:xfrm>
          <a:off x="7800975" y="92694125"/>
          <a:ext cx="51435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163195</xdr:colOff>
      <xdr:row>200</xdr:row>
      <xdr:rowOff>119380</xdr:rowOff>
    </xdr:from>
    <xdr:to>
      <xdr:col>17</xdr:col>
      <xdr:colOff>620395</xdr:colOff>
      <xdr:row>200</xdr:row>
      <xdr:rowOff>329565</xdr:rowOff>
    </xdr:to>
    <xdr:pic>
      <xdr:nvPicPr>
        <xdr:cNvPr id="71" name="Picture 21"/>
        <xdr:cNvPicPr>
          <a:picLocks noChangeAspect="1"/>
        </xdr:cNvPicPr>
      </xdr:nvPicPr>
      <xdr:blipFill>
        <a:blip xmlns:r="http://schemas.openxmlformats.org/officeDocument/2006/relationships" r:embed="rId54"/>
        <a:srcRect t="-674" b="-674"/>
        <a:stretch>
          <a:fillRect/>
        </a:stretch>
      </xdr:blipFill>
      <xdr:spPr>
        <a:xfrm>
          <a:off x="7840345" y="93128465"/>
          <a:ext cx="45720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203200</xdr:colOff>
      <xdr:row>201</xdr:row>
      <xdr:rowOff>142875</xdr:rowOff>
    </xdr:from>
    <xdr:to>
      <xdr:col>17</xdr:col>
      <xdr:colOff>622300</xdr:colOff>
      <xdr:row>201</xdr:row>
      <xdr:rowOff>342265</xdr:rowOff>
    </xdr:to>
    <xdr:pic>
      <xdr:nvPicPr>
        <xdr:cNvPr id="72" name="Picture 22"/>
        <xdr:cNvPicPr>
          <a:picLocks noChangeAspect="1"/>
        </xdr:cNvPicPr>
      </xdr:nvPicPr>
      <xdr:blipFill>
        <a:blip xmlns:r="http://schemas.openxmlformats.org/officeDocument/2006/relationships" r:embed="rId55"/>
        <a:srcRect l="13329" t="20290" r="12614" b="24709"/>
        <a:stretch>
          <a:fillRect/>
        </a:stretch>
      </xdr:blipFill>
      <xdr:spPr>
        <a:xfrm>
          <a:off x="7880350" y="93659325"/>
          <a:ext cx="4191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212725</xdr:colOff>
      <xdr:row>202</xdr:row>
      <xdr:rowOff>113030</xdr:rowOff>
    </xdr:from>
    <xdr:to>
      <xdr:col>17</xdr:col>
      <xdr:colOff>593725</xdr:colOff>
      <xdr:row>202</xdr:row>
      <xdr:rowOff>342265</xdr:rowOff>
    </xdr:to>
    <xdr:pic>
      <xdr:nvPicPr>
        <xdr:cNvPr id="73" name="Picture 23"/>
        <xdr:cNvPicPr>
          <a:picLocks noChangeAspect="1"/>
        </xdr:cNvPicPr>
      </xdr:nvPicPr>
      <xdr:blipFill>
        <a:blip xmlns:r="http://schemas.openxmlformats.org/officeDocument/2006/relationships" r:embed="rId56"/>
        <a:srcRect t="-674" b="-674"/>
        <a:stretch>
          <a:fillRect/>
        </a:stretch>
      </xdr:blipFill>
      <xdr:spPr>
        <a:xfrm>
          <a:off x="7889875" y="94136845"/>
          <a:ext cx="3810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247015</xdr:colOff>
      <xdr:row>209</xdr:row>
      <xdr:rowOff>123190</xdr:rowOff>
    </xdr:from>
    <xdr:to>
      <xdr:col>17</xdr:col>
      <xdr:colOff>551815</xdr:colOff>
      <xdr:row>209</xdr:row>
      <xdr:rowOff>341630</xdr:rowOff>
    </xdr:to>
    <xdr:pic>
      <xdr:nvPicPr>
        <xdr:cNvPr id="74" name="Picture 15"/>
        <xdr:cNvPicPr>
          <a:picLocks noChangeAspect="1"/>
        </xdr:cNvPicPr>
      </xdr:nvPicPr>
      <xdr:blipFill>
        <a:blip xmlns:r="http://schemas.openxmlformats.org/officeDocument/2006/relationships" r:embed="rId57"/>
        <a:srcRect t="-1157" b="-1157"/>
        <a:stretch>
          <a:fillRect/>
        </a:stretch>
      </xdr:blipFill>
      <xdr:spPr>
        <a:xfrm>
          <a:off x="7924165" y="97698560"/>
          <a:ext cx="304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298450</xdr:colOff>
      <xdr:row>203</xdr:row>
      <xdr:rowOff>163830</xdr:rowOff>
    </xdr:from>
    <xdr:to>
      <xdr:col>17</xdr:col>
      <xdr:colOff>574040</xdr:colOff>
      <xdr:row>203</xdr:row>
      <xdr:rowOff>373380</xdr:rowOff>
    </xdr:to>
    <xdr:pic>
      <xdr:nvPicPr>
        <xdr:cNvPr id="75" name="Picture 16"/>
        <xdr:cNvPicPr>
          <a:picLocks noChangeAspect="1"/>
        </xdr:cNvPicPr>
      </xdr:nvPicPr>
      <xdr:blipFill>
        <a:blip xmlns:r="http://schemas.openxmlformats.org/officeDocument/2006/relationships" r:embed="rId42"/>
        <a:srcRect t="-755" b="-755"/>
        <a:stretch>
          <a:fillRect/>
        </a:stretch>
      </xdr:blipFill>
      <xdr:spPr>
        <a:xfrm>
          <a:off x="7975600" y="94695010"/>
          <a:ext cx="2755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247015</xdr:colOff>
      <xdr:row>204</xdr:row>
      <xdr:rowOff>153670</xdr:rowOff>
    </xdr:from>
    <xdr:to>
      <xdr:col>17</xdr:col>
      <xdr:colOff>561340</xdr:colOff>
      <xdr:row>204</xdr:row>
      <xdr:rowOff>382905</xdr:rowOff>
    </xdr:to>
    <xdr:pic>
      <xdr:nvPicPr>
        <xdr:cNvPr id="76" name="Picture 24"/>
        <xdr:cNvPicPr>
          <a:picLocks noChangeAspect="1"/>
        </xdr:cNvPicPr>
      </xdr:nvPicPr>
      <xdr:blipFill>
        <a:blip xmlns:r="http://schemas.openxmlformats.org/officeDocument/2006/relationships" r:embed="rId58"/>
        <a:srcRect t="-687" b="-687"/>
        <a:stretch>
          <a:fillRect/>
        </a:stretch>
      </xdr:blipFill>
      <xdr:spPr>
        <a:xfrm>
          <a:off x="7924165" y="95192215"/>
          <a:ext cx="3143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298450</xdr:colOff>
      <xdr:row>208</xdr:row>
      <xdr:rowOff>99060</xdr:rowOff>
    </xdr:from>
    <xdr:to>
      <xdr:col>17</xdr:col>
      <xdr:colOff>527050</xdr:colOff>
      <xdr:row>208</xdr:row>
      <xdr:rowOff>328295</xdr:rowOff>
    </xdr:to>
    <xdr:pic>
      <xdr:nvPicPr>
        <xdr:cNvPr id="77" name="图片 381"/>
        <xdr:cNvPicPr>
          <a:picLocks noChangeAspect="1"/>
        </xdr:cNvPicPr>
      </xdr:nvPicPr>
      <xdr:blipFill>
        <a:blip xmlns:r="http://schemas.openxmlformats.org/officeDocument/2006/relationships" r:embed="rId59"/>
        <a:srcRect l="51411" t="29170" r="44370" b="63235"/>
        <a:stretch>
          <a:fillRect/>
        </a:stretch>
      </xdr:blipFill>
      <xdr:spPr>
        <a:xfrm>
          <a:off x="7975600" y="97167065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182880</xdr:colOff>
      <xdr:row>206</xdr:row>
      <xdr:rowOff>113030</xdr:rowOff>
    </xdr:from>
    <xdr:to>
      <xdr:col>17</xdr:col>
      <xdr:colOff>630555</xdr:colOff>
      <xdr:row>206</xdr:row>
      <xdr:rowOff>360045</xdr:rowOff>
    </xdr:to>
    <xdr:pic>
      <xdr:nvPicPr>
        <xdr:cNvPr id="78" name="图片 38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860030" y="96166305"/>
          <a:ext cx="44767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260350</xdr:colOff>
      <xdr:row>207</xdr:row>
      <xdr:rowOff>123825</xdr:rowOff>
    </xdr:from>
    <xdr:to>
      <xdr:col>17</xdr:col>
      <xdr:colOff>555625</xdr:colOff>
      <xdr:row>207</xdr:row>
      <xdr:rowOff>389890</xdr:rowOff>
    </xdr:to>
    <xdr:pic>
      <xdr:nvPicPr>
        <xdr:cNvPr id="79" name="图片 38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937500" y="96684465"/>
          <a:ext cx="2952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231775</xdr:colOff>
      <xdr:row>213</xdr:row>
      <xdr:rowOff>135890</xdr:rowOff>
    </xdr:from>
    <xdr:to>
      <xdr:col>17</xdr:col>
      <xdr:colOff>508000</xdr:colOff>
      <xdr:row>213</xdr:row>
      <xdr:rowOff>393700</xdr:rowOff>
    </xdr:to>
    <xdr:pic>
      <xdr:nvPicPr>
        <xdr:cNvPr id="80" name="图片 38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908925" y="99740720"/>
          <a:ext cx="27622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231775</xdr:colOff>
      <xdr:row>212</xdr:row>
      <xdr:rowOff>133985</xdr:rowOff>
    </xdr:from>
    <xdr:to>
      <xdr:col>17</xdr:col>
      <xdr:colOff>508000</xdr:colOff>
      <xdr:row>212</xdr:row>
      <xdr:rowOff>400050</xdr:rowOff>
    </xdr:to>
    <xdr:pic>
      <xdr:nvPicPr>
        <xdr:cNvPr id="81" name="图片 38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908925" y="99231450"/>
          <a:ext cx="2762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190500</xdr:colOff>
      <xdr:row>211</xdr:row>
      <xdr:rowOff>28575</xdr:rowOff>
    </xdr:from>
    <xdr:to>
      <xdr:col>17</xdr:col>
      <xdr:colOff>447675</xdr:colOff>
      <xdr:row>211</xdr:row>
      <xdr:rowOff>275590</xdr:rowOff>
    </xdr:to>
    <xdr:pic>
      <xdr:nvPicPr>
        <xdr:cNvPr id="82" name="图片 38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867650" y="98618675"/>
          <a:ext cx="25717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272415</xdr:colOff>
      <xdr:row>217</xdr:row>
      <xdr:rowOff>102870</xdr:rowOff>
    </xdr:from>
    <xdr:to>
      <xdr:col>17</xdr:col>
      <xdr:colOff>567690</xdr:colOff>
      <xdr:row>217</xdr:row>
      <xdr:rowOff>403225</xdr:rowOff>
    </xdr:to>
    <xdr:pic>
      <xdr:nvPicPr>
        <xdr:cNvPr id="83" name="Picture 36"/>
        <xdr:cNvPicPr>
          <a:picLocks noChangeAspect="1"/>
        </xdr:cNvPicPr>
      </xdr:nvPicPr>
      <xdr:blipFill>
        <a:blip xmlns:r="http://schemas.openxmlformats.org/officeDocument/2006/relationships" r:embed="rId65"/>
        <a:srcRect t="-655" b="-655"/>
        <a:stretch>
          <a:fillRect/>
        </a:stretch>
      </xdr:blipFill>
      <xdr:spPr>
        <a:xfrm>
          <a:off x="7949565" y="101737160"/>
          <a:ext cx="29527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239395</xdr:colOff>
      <xdr:row>234</xdr:row>
      <xdr:rowOff>130175</xdr:rowOff>
    </xdr:from>
    <xdr:to>
      <xdr:col>17</xdr:col>
      <xdr:colOff>525145</xdr:colOff>
      <xdr:row>234</xdr:row>
      <xdr:rowOff>320675</xdr:rowOff>
    </xdr:to>
    <xdr:pic>
      <xdr:nvPicPr>
        <xdr:cNvPr id="84" name="Picture 38"/>
        <xdr:cNvPicPr>
          <a:picLocks noChangeAspect="1"/>
        </xdr:cNvPicPr>
      </xdr:nvPicPr>
      <xdr:blipFill>
        <a:blip xmlns:r="http://schemas.openxmlformats.org/officeDocument/2006/relationships" r:embed="rId66"/>
        <a:srcRect l="21078" t="24535" r="21886" b="22182"/>
        <a:stretch>
          <a:fillRect/>
        </a:stretch>
      </xdr:blipFill>
      <xdr:spPr>
        <a:xfrm>
          <a:off x="7916545" y="110389670"/>
          <a:ext cx="28575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256540</xdr:colOff>
      <xdr:row>215</xdr:row>
      <xdr:rowOff>121920</xdr:rowOff>
    </xdr:from>
    <xdr:to>
      <xdr:col>17</xdr:col>
      <xdr:colOff>542290</xdr:colOff>
      <xdr:row>215</xdr:row>
      <xdr:rowOff>360045</xdr:rowOff>
    </xdr:to>
    <xdr:pic>
      <xdr:nvPicPr>
        <xdr:cNvPr id="85" name="Picture 6"/>
        <xdr:cNvPicPr>
          <a:picLocks noChangeAspect="1"/>
        </xdr:cNvPicPr>
      </xdr:nvPicPr>
      <xdr:blipFill>
        <a:blip xmlns:r="http://schemas.openxmlformats.org/officeDocument/2006/relationships" r:embed="rId67"/>
        <a:srcRect l="11024" t="7999" r="17984" b="10980"/>
        <a:stretch>
          <a:fillRect/>
        </a:stretch>
      </xdr:blipFill>
      <xdr:spPr>
        <a:xfrm>
          <a:off x="7933690" y="100741480"/>
          <a:ext cx="2857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174625</xdr:colOff>
      <xdr:row>225</xdr:row>
      <xdr:rowOff>144145</xdr:rowOff>
    </xdr:from>
    <xdr:to>
      <xdr:col>17</xdr:col>
      <xdr:colOff>660400</xdr:colOff>
      <xdr:row>225</xdr:row>
      <xdr:rowOff>343535</xdr:rowOff>
    </xdr:to>
    <xdr:pic>
      <xdr:nvPicPr>
        <xdr:cNvPr id="86" name="Picture 12"/>
        <xdr:cNvPicPr>
          <a:picLocks noChangeAspect="1"/>
        </xdr:cNvPicPr>
      </xdr:nvPicPr>
      <xdr:blipFill>
        <a:blip xmlns:r="http://schemas.openxmlformats.org/officeDocument/2006/relationships" r:embed="rId68"/>
        <a:srcRect t="-1437" b="-1437"/>
        <a:stretch>
          <a:fillRect/>
        </a:stretch>
      </xdr:blipFill>
      <xdr:spPr>
        <a:xfrm>
          <a:off x="7851775" y="105837355"/>
          <a:ext cx="48577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133350</xdr:colOff>
      <xdr:row>226</xdr:row>
      <xdr:rowOff>161925</xdr:rowOff>
    </xdr:from>
    <xdr:to>
      <xdr:col>17</xdr:col>
      <xdr:colOff>619125</xdr:colOff>
      <xdr:row>226</xdr:row>
      <xdr:rowOff>372110</xdr:rowOff>
    </xdr:to>
    <xdr:pic>
      <xdr:nvPicPr>
        <xdr:cNvPr id="87" name="Picture 13"/>
        <xdr:cNvPicPr>
          <a:picLocks noChangeAspect="1"/>
        </xdr:cNvPicPr>
      </xdr:nvPicPr>
      <xdr:blipFill>
        <a:blip xmlns:r="http://schemas.openxmlformats.org/officeDocument/2006/relationships" r:embed="rId69"/>
        <a:srcRect t="-2180" b="-2179"/>
        <a:stretch>
          <a:fillRect/>
        </a:stretch>
      </xdr:blipFill>
      <xdr:spPr>
        <a:xfrm>
          <a:off x="7810500" y="106362500"/>
          <a:ext cx="48577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287655</xdr:colOff>
      <xdr:row>219</xdr:row>
      <xdr:rowOff>99060</xdr:rowOff>
    </xdr:from>
    <xdr:to>
      <xdr:col>17</xdr:col>
      <xdr:colOff>535305</xdr:colOff>
      <xdr:row>219</xdr:row>
      <xdr:rowOff>354965</xdr:rowOff>
    </xdr:to>
    <xdr:pic>
      <xdr:nvPicPr>
        <xdr:cNvPr id="88" name="Picture 39"/>
        <xdr:cNvPicPr>
          <a:picLocks noChangeAspect="1"/>
        </xdr:cNvPicPr>
      </xdr:nvPicPr>
      <xdr:blipFill>
        <a:blip xmlns:r="http://schemas.openxmlformats.org/officeDocument/2006/relationships" r:embed="rId70"/>
        <a:srcRect t="-655" b="-655"/>
        <a:stretch>
          <a:fillRect/>
        </a:stretch>
      </xdr:blipFill>
      <xdr:spPr>
        <a:xfrm>
          <a:off x="7964805" y="102748080"/>
          <a:ext cx="24765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292735</xdr:colOff>
      <xdr:row>224</xdr:row>
      <xdr:rowOff>146050</xdr:rowOff>
    </xdr:from>
    <xdr:to>
      <xdr:col>17</xdr:col>
      <xdr:colOff>464185</xdr:colOff>
      <xdr:row>224</xdr:row>
      <xdr:rowOff>422910</xdr:rowOff>
    </xdr:to>
    <xdr:pic>
      <xdr:nvPicPr>
        <xdr:cNvPr id="89" name="Picture 9"/>
        <xdr:cNvPicPr>
          <a:picLocks noChangeAspect="1"/>
        </xdr:cNvPicPr>
      </xdr:nvPicPr>
      <xdr:blipFill>
        <a:blip xmlns:r="http://schemas.openxmlformats.org/officeDocument/2006/relationships" r:embed="rId71"/>
        <a:srcRect t="-1326" b="-1326"/>
        <a:stretch>
          <a:fillRect/>
        </a:stretch>
      </xdr:blipFill>
      <xdr:spPr>
        <a:xfrm>
          <a:off x="7969885" y="105331895"/>
          <a:ext cx="171450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194945</xdr:colOff>
      <xdr:row>221</xdr:row>
      <xdr:rowOff>133985</xdr:rowOff>
    </xdr:from>
    <xdr:to>
      <xdr:col>17</xdr:col>
      <xdr:colOff>604520</xdr:colOff>
      <xdr:row>221</xdr:row>
      <xdr:rowOff>381000</xdr:rowOff>
    </xdr:to>
    <xdr:pic>
      <xdr:nvPicPr>
        <xdr:cNvPr id="90" name="Picture 91" descr="888"/>
        <xdr:cNvPicPr>
          <a:picLocks noChangeAspect="1"/>
        </xdr:cNvPicPr>
      </xdr:nvPicPr>
      <xdr:blipFill>
        <a:blip xmlns:r="http://schemas.openxmlformats.org/officeDocument/2006/relationships" r:embed="rId72"/>
        <a:srcRect t="-7545" b="-7545"/>
        <a:stretch>
          <a:fillRect/>
        </a:stretch>
      </xdr:blipFill>
      <xdr:spPr>
        <a:xfrm>
          <a:off x="7872095" y="103797735"/>
          <a:ext cx="40957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259715</xdr:colOff>
      <xdr:row>231</xdr:row>
      <xdr:rowOff>123190</xdr:rowOff>
    </xdr:from>
    <xdr:to>
      <xdr:col>17</xdr:col>
      <xdr:colOff>488315</xdr:colOff>
      <xdr:row>231</xdr:row>
      <xdr:rowOff>332740</xdr:rowOff>
    </xdr:to>
    <xdr:pic>
      <xdr:nvPicPr>
        <xdr:cNvPr id="91" name="Picture 34"/>
        <xdr:cNvPicPr>
          <a:picLocks noChangeAspect="1"/>
        </xdr:cNvPicPr>
      </xdr:nvPicPr>
      <xdr:blipFill>
        <a:blip xmlns:r="http://schemas.openxmlformats.org/officeDocument/2006/relationships" r:embed="rId73"/>
        <a:srcRect t="-655" b="-655"/>
        <a:stretch>
          <a:fillRect/>
        </a:stretch>
      </xdr:blipFill>
      <xdr:spPr>
        <a:xfrm>
          <a:off x="7936865" y="108860590"/>
          <a:ext cx="2286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279400</xdr:colOff>
      <xdr:row>236</xdr:row>
      <xdr:rowOff>92710</xdr:rowOff>
    </xdr:from>
    <xdr:to>
      <xdr:col>17</xdr:col>
      <xdr:colOff>565785</xdr:colOff>
      <xdr:row>236</xdr:row>
      <xdr:rowOff>387350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74"/>
        <a:srcRect t="-1656" b="-1656"/>
        <a:stretch>
          <a:fillRect/>
        </a:stretch>
      </xdr:blipFill>
      <xdr:spPr>
        <a:xfrm>
          <a:off x="7956550" y="111366935"/>
          <a:ext cx="28638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206375</xdr:colOff>
      <xdr:row>238</xdr:row>
      <xdr:rowOff>109220</xdr:rowOff>
    </xdr:from>
    <xdr:to>
      <xdr:col>17</xdr:col>
      <xdr:colOff>481965</xdr:colOff>
      <xdr:row>238</xdr:row>
      <xdr:rowOff>338455</xdr:rowOff>
    </xdr:to>
    <xdr:pic>
      <xdr:nvPicPr>
        <xdr:cNvPr id="93" name="Picture 7"/>
        <xdr:cNvPicPr>
          <a:picLocks noChangeAspect="1"/>
        </xdr:cNvPicPr>
      </xdr:nvPicPr>
      <xdr:blipFill>
        <a:blip xmlns:r="http://schemas.openxmlformats.org/officeDocument/2006/relationships" r:embed="rId75"/>
        <a:srcRect t="-1895" b="-1895"/>
        <a:stretch>
          <a:fillRect/>
        </a:stretch>
      </xdr:blipFill>
      <xdr:spPr>
        <a:xfrm>
          <a:off x="7883525" y="112398175"/>
          <a:ext cx="27559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207645</xdr:colOff>
      <xdr:row>239</xdr:row>
      <xdr:rowOff>140970</xdr:rowOff>
    </xdr:from>
    <xdr:to>
      <xdr:col>17</xdr:col>
      <xdr:colOff>464820</xdr:colOff>
      <xdr:row>239</xdr:row>
      <xdr:rowOff>351155</xdr:rowOff>
    </xdr:to>
    <xdr:pic>
      <xdr:nvPicPr>
        <xdr:cNvPr id="94" name="Picture 8"/>
        <xdr:cNvPicPr>
          <a:picLocks noChangeAspect="1"/>
        </xdr:cNvPicPr>
      </xdr:nvPicPr>
      <xdr:blipFill>
        <a:blip xmlns:r="http://schemas.openxmlformats.org/officeDocument/2006/relationships" r:embed="rId76"/>
        <a:srcRect t="-2293" b="-2293"/>
        <a:stretch>
          <a:fillRect/>
        </a:stretch>
      </xdr:blipFill>
      <xdr:spPr>
        <a:xfrm>
          <a:off x="7884795" y="112937290"/>
          <a:ext cx="25717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172720</xdr:colOff>
      <xdr:row>216</xdr:row>
      <xdr:rowOff>171450</xdr:rowOff>
    </xdr:from>
    <xdr:to>
      <xdr:col>17</xdr:col>
      <xdr:colOff>620395</xdr:colOff>
      <xdr:row>216</xdr:row>
      <xdr:rowOff>353060</xdr:rowOff>
    </xdr:to>
    <xdr:pic>
      <xdr:nvPicPr>
        <xdr:cNvPr id="95" name="Picture 1"/>
        <xdr:cNvPicPr>
          <a:picLocks noChangeAspect="1"/>
        </xdr:cNvPicPr>
      </xdr:nvPicPr>
      <xdr:blipFill>
        <a:blip xmlns:r="http://schemas.openxmlformats.org/officeDocument/2006/relationships" r:embed="rId77"/>
        <a:srcRect t="-1202" b="-1202"/>
        <a:stretch>
          <a:fillRect/>
        </a:stretch>
      </xdr:blipFill>
      <xdr:spPr>
        <a:xfrm>
          <a:off x="7849870" y="101298375"/>
          <a:ext cx="44767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222885</xdr:colOff>
      <xdr:row>230</xdr:row>
      <xdr:rowOff>133985</xdr:rowOff>
    </xdr:from>
    <xdr:to>
      <xdr:col>17</xdr:col>
      <xdr:colOff>584835</xdr:colOff>
      <xdr:row>230</xdr:row>
      <xdr:rowOff>352425</xdr:rowOff>
    </xdr:to>
    <xdr:pic>
      <xdr:nvPicPr>
        <xdr:cNvPr id="96" name="Picture 8"/>
        <xdr:cNvPicPr>
          <a:picLocks noChangeAspect="1"/>
        </xdr:cNvPicPr>
      </xdr:nvPicPr>
      <xdr:blipFill>
        <a:blip xmlns:r="http://schemas.openxmlformats.org/officeDocument/2006/relationships" r:embed="rId78"/>
        <a:srcRect t="-1326" b="-1326"/>
        <a:stretch>
          <a:fillRect/>
        </a:stretch>
      </xdr:blipFill>
      <xdr:spPr>
        <a:xfrm rot="-5400000">
          <a:off x="7971790" y="108292265"/>
          <a:ext cx="21844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81280</xdr:colOff>
      <xdr:row>228</xdr:row>
      <xdr:rowOff>208280</xdr:rowOff>
    </xdr:from>
    <xdr:to>
      <xdr:col>17</xdr:col>
      <xdr:colOff>605155</xdr:colOff>
      <xdr:row>228</xdr:row>
      <xdr:rowOff>312420</xdr:rowOff>
    </xdr:to>
    <xdr:pic>
      <xdr:nvPicPr>
        <xdr:cNvPr id="97" name="Picture 1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758430" y="107423585"/>
          <a:ext cx="5238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131445</xdr:colOff>
      <xdr:row>227</xdr:row>
      <xdr:rowOff>142875</xdr:rowOff>
    </xdr:from>
    <xdr:to>
      <xdr:col>17</xdr:col>
      <xdr:colOff>617220</xdr:colOff>
      <xdr:row>227</xdr:row>
      <xdr:rowOff>352425</xdr:rowOff>
    </xdr:to>
    <xdr:pic>
      <xdr:nvPicPr>
        <xdr:cNvPr id="98" name="Picture 1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08595" y="106850815"/>
          <a:ext cx="48577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216535</xdr:colOff>
      <xdr:row>218</xdr:row>
      <xdr:rowOff>92710</xdr:rowOff>
    </xdr:from>
    <xdr:to>
      <xdr:col>17</xdr:col>
      <xdr:colOff>520700</xdr:colOff>
      <xdr:row>218</xdr:row>
      <xdr:rowOff>350520</xdr:rowOff>
    </xdr:to>
    <xdr:pic>
      <xdr:nvPicPr>
        <xdr:cNvPr id="100" name="Picture 92" descr="888"/>
        <xdr:cNvPicPr>
          <a:picLocks noChangeAspect="1"/>
        </xdr:cNvPicPr>
      </xdr:nvPicPr>
      <xdr:blipFill>
        <a:blip xmlns:r="http://schemas.openxmlformats.org/officeDocument/2006/relationships" r:embed="rId80"/>
        <a:srcRect t="-1627" b="-1627"/>
        <a:stretch>
          <a:fillRect/>
        </a:stretch>
      </xdr:blipFill>
      <xdr:spPr>
        <a:xfrm>
          <a:off x="7893685" y="102234365"/>
          <a:ext cx="30416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185420</xdr:colOff>
      <xdr:row>240</xdr:row>
      <xdr:rowOff>132080</xdr:rowOff>
    </xdr:from>
    <xdr:to>
      <xdr:col>17</xdr:col>
      <xdr:colOff>489585</xdr:colOff>
      <xdr:row>240</xdr:row>
      <xdr:rowOff>370205</xdr:rowOff>
    </xdr:to>
    <xdr:pic>
      <xdr:nvPicPr>
        <xdr:cNvPr id="101" name="图片 43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862570" y="113435765"/>
          <a:ext cx="30416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258445</xdr:colOff>
      <xdr:row>233</xdr:row>
      <xdr:rowOff>113665</xdr:rowOff>
    </xdr:from>
    <xdr:to>
      <xdr:col>17</xdr:col>
      <xdr:colOff>506095</xdr:colOff>
      <xdr:row>233</xdr:row>
      <xdr:rowOff>342265</xdr:rowOff>
    </xdr:to>
    <xdr:pic>
      <xdr:nvPicPr>
        <xdr:cNvPr id="103" name="Picture 34"/>
        <xdr:cNvPicPr>
          <a:picLocks noChangeAspect="1"/>
        </xdr:cNvPicPr>
      </xdr:nvPicPr>
      <xdr:blipFill>
        <a:blip xmlns:r="http://schemas.openxmlformats.org/officeDocument/2006/relationships" r:embed="rId73"/>
        <a:srcRect t="-655" b="-655"/>
        <a:stretch>
          <a:fillRect/>
        </a:stretch>
      </xdr:blipFill>
      <xdr:spPr>
        <a:xfrm>
          <a:off x="7935595" y="109865795"/>
          <a:ext cx="2476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141605</xdr:colOff>
      <xdr:row>135</xdr:row>
      <xdr:rowOff>92075</xdr:rowOff>
    </xdr:from>
    <xdr:to>
      <xdr:col>17</xdr:col>
      <xdr:colOff>513080</xdr:colOff>
      <xdr:row>135</xdr:row>
      <xdr:rowOff>349250</xdr:rowOff>
    </xdr:to>
    <xdr:pic>
      <xdr:nvPicPr>
        <xdr:cNvPr id="104" name="图片 13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818755" y="60122435"/>
          <a:ext cx="3714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183515</xdr:colOff>
      <xdr:row>136</xdr:row>
      <xdr:rowOff>132080</xdr:rowOff>
    </xdr:from>
    <xdr:to>
      <xdr:col>17</xdr:col>
      <xdr:colOff>545465</xdr:colOff>
      <xdr:row>136</xdr:row>
      <xdr:rowOff>341630</xdr:rowOff>
    </xdr:to>
    <xdr:pic>
      <xdr:nvPicPr>
        <xdr:cNvPr id="105" name="图片 13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860665" y="60669805"/>
          <a:ext cx="36195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274320</xdr:colOff>
      <xdr:row>137</xdr:row>
      <xdr:rowOff>102235</xdr:rowOff>
    </xdr:from>
    <xdr:to>
      <xdr:col>17</xdr:col>
      <xdr:colOff>502920</xdr:colOff>
      <xdr:row>137</xdr:row>
      <xdr:rowOff>359410</xdr:rowOff>
    </xdr:to>
    <xdr:pic>
      <xdr:nvPicPr>
        <xdr:cNvPr id="106" name="图片 13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951470" y="61147325"/>
          <a:ext cx="2286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240030</xdr:colOff>
      <xdr:row>139</xdr:row>
      <xdr:rowOff>128905</xdr:rowOff>
    </xdr:from>
    <xdr:to>
      <xdr:col>17</xdr:col>
      <xdr:colOff>506730</xdr:colOff>
      <xdr:row>139</xdr:row>
      <xdr:rowOff>299720</xdr:rowOff>
    </xdr:to>
    <xdr:pic>
      <xdr:nvPicPr>
        <xdr:cNvPr id="107" name="图片 13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917180" y="62188725"/>
          <a:ext cx="2667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244475</xdr:colOff>
      <xdr:row>140</xdr:row>
      <xdr:rowOff>61595</xdr:rowOff>
    </xdr:from>
    <xdr:to>
      <xdr:col>17</xdr:col>
      <xdr:colOff>473075</xdr:colOff>
      <xdr:row>140</xdr:row>
      <xdr:rowOff>328295</xdr:rowOff>
    </xdr:to>
    <xdr:pic>
      <xdr:nvPicPr>
        <xdr:cNvPr id="108" name="图片 13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921625" y="62628780"/>
          <a:ext cx="2286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143510</xdr:colOff>
      <xdr:row>214</xdr:row>
      <xdr:rowOff>133985</xdr:rowOff>
    </xdr:from>
    <xdr:to>
      <xdr:col>17</xdr:col>
      <xdr:colOff>638810</xdr:colOff>
      <xdr:row>214</xdr:row>
      <xdr:rowOff>381000</xdr:rowOff>
    </xdr:to>
    <xdr:pic>
      <xdr:nvPicPr>
        <xdr:cNvPr id="109" name="图片 13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820660" y="100246180"/>
          <a:ext cx="4953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130810</xdr:colOff>
      <xdr:row>243</xdr:row>
      <xdr:rowOff>171450</xdr:rowOff>
    </xdr:from>
    <xdr:to>
      <xdr:col>17</xdr:col>
      <xdr:colOff>597535</xdr:colOff>
      <xdr:row>243</xdr:row>
      <xdr:rowOff>361950</xdr:rowOff>
    </xdr:to>
    <xdr:pic>
      <xdr:nvPicPr>
        <xdr:cNvPr id="110" name="图片 13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807960" y="114997230"/>
          <a:ext cx="466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213995</xdr:colOff>
      <xdr:row>244</xdr:row>
      <xdr:rowOff>92075</xdr:rowOff>
    </xdr:from>
    <xdr:to>
      <xdr:col>17</xdr:col>
      <xdr:colOff>528320</xdr:colOff>
      <xdr:row>244</xdr:row>
      <xdr:rowOff>358140</xdr:rowOff>
    </xdr:to>
    <xdr:pic>
      <xdr:nvPicPr>
        <xdr:cNvPr id="111" name="图片 13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891145" y="115425220"/>
          <a:ext cx="31432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168275</xdr:colOff>
      <xdr:row>173</xdr:row>
      <xdr:rowOff>113665</xdr:rowOff>
    </xdr:from>
    <xdr:to>
      <xdr:col>17</xdr:col>
      <xdr:colOff>511175</xdr:colOff>
      <xdr:row>173</xdr:row>
      <xdr:rowOff>379730</xdr:rowOff>
    </xdr:to>
    <xdr:pic>
      <xdr:nvPicPr>
        <xdr:cNvPr id="112" name="图片 34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45425" y="79423895"/>
          <a:ext cx="3429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210820</xdr:colOff>
      <xdr:row>287</xdr:row>
      <xdr:rowOff>160655</xdr:rowOff>
    </xdr:from>
    <xdr:to>
      <xdr:col>17</xdr:col>
      <xdr:colOff>572770</xdr:colOff>
      <xdr:row>287</xdr:row>
      <xdr:rowOff>360045</xdr:rowOff>
    </xdr:to>
    <xdr:pic>
      <xdr:nvPicPr>
        <xdr:cNvPr id="113" name="Picture 452"/>
        <xdr:cNvPicPr>
          <a:picLocks noChangeAspect="1"/>
        </xdr:cNvPicPr>
      </xdr:nvPicPr>
      <xdr:blipFill>
        <a:blip xmlns:r="http://schemas.openxmlformats.org/officeDocument/2006/relationships" r:embed="rId89"/>
        <a:srcRect t="-1945" b="-1945"/>
        <a:stretch>
          <a:fillRect/>
        </a:stretch>
      </xdr:blipFill>
      <xdr:spPr>
        <a:xfrm>
          <a:off x="7887970" y="137310495"/>
          <a:ext cx="36195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207645</xdr:colOff>
      <xdr:row>284</xdr:row>
      <xdr:rowOff>113030</xdr:rowOff>
    </xdr:from>
    <xdr:to>
      <xdr:col>17</xdr:col>
      <xdr:colOff>512445</xdr:colOff>
      <xdr:row>284</xdr:row>
      <xdr:rowOff>398780</xdr:rowOff>
    </xdr:to>
    <xdr:pic>
      <xdr:nvPicPr>
        <xdr:cNvPr id="114" name="图片 1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884795" y="135740775"/>
          <a:ext cx="30480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171450</xdr:colOff>
      <xdr:row>285</xdr:row>
      <xdr:rowOff>168910</xdr:rowOff>
    </xdr:from>
    <xdr:to>
      <xdr:col>17</xdr:col>
      <xdr:colOff>494665</xdr:colOff>
      <xdr:row>285</xdr:row>
      <xdr:rowOff>368300</xdr:rowOff>
    </xdr:to>
    <xdr:pic>
      <xdr:nvPicPr>
        <xdr:cNvPr id="115" name="图片 1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848600" y="136304020"/>
          <a:ext cx="32321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133985</xdr:colOff>
      <xdr:row>237</xdr:row>
      <xdr:rowOff>102235</xdr:rowOff>
    </xdr:from>
    <xdr:to>
      <xdr:col>17</xdr:col>
      <xdr:colOff>534035</xdr:colOff>
      <xdr:row>237</xdr:row>
      <xdr:rowOff>349250</xdr:rowOff>
    </xdr:to>
    <xdr:pic>
      <xdr:nvPicPr>
        <xdr:cNvPr id="116" name="图片 12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811135" y="111883825"/>
          <a:ext cx="40005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187325</xdr:colOff>
      <xdr:row>283</xdr:row>
      <xdr:rowOff>109855</xdr:rowOff>
    </xdr:from>
    <xdr:to>
      <xdr:col>17</xdr:col>
      <xdr:colOff>511175</xdr:colOff>
      <xdr:row>283</xdr:row>
      <xdr:rowOff>377825</xdr:rowOff>
    </xdr:to>
    <xdr:pic>
      <xdr:nvPicPr>
        <xdr:cNvPr id="117" name="图片 12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864475" y="135230235"/>
          <a:ext cx="32385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255270</xdr:colOff>
      <xdr:row>241</xdr:row>
      <xdr:rowOff>119380</xdr:rowOff>
    </xdr:from>
    <xdr:to>
      <xdr:col>17</xdr:col>
      <xdr:colOff>560070</xdr:colOff>
      <xdr:row>241</xdr:row>
      <xdr:rowOff>367030</xdr:rowOff>
    </xdr:to>
    <xdr:pic>
      <xdr:nvPicPr>
        <xdr:cNvPr id="118" name="图片 14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932420" y="113930430"/>
          <a:ext cx="3048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151130</xdr:colOff>
      <xdr:row>246</xdr:row>
      <xdr:rowOff>132080</xdr:rowOff>
    </xdr:from>
    <xdr:to>
      <xdr:col>17</xdr:col>
      <xdr:colOff>542925</xdr:colOff>
      <xdr:row>246</xdr:row>
      <xdr:rowOff>398780</xdr:rowOff>
    </xdr:to>
    <xdr:pic>
      <xdr:nvPicPr>
        <xdr:cNvPr id="119" name="图片 15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828280" y="116479955"/>
          <a:ext cx="3917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201295</xdr:colOff>
      <xdr:row>245</xdr:row>
      <xdr:rowOff>140335</xdr:rowOff>
    </xdr:from>
    <xdr:to>
      <xdr:col>17</xdr:col>
      <xdr:colOff>545465</xdr:colOff>
      <xdr:row>245</xdr:row>
      <xdr:rowOff>334010</xdr:rowOff>
    </xdr:to>
    <xdr:pic>
      <xdr:nvPicPr>
        <xdr:cNvPr id="120" name="图片 15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878445" y="115980845"/>
          <a:ext cx="34417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203200</xdr:colOff>
      <xdr:row>143</xdr:row>
      <xdr:rowOff>118110</xdr:rowOff>
    </xdr:from>
    <xdr:to>
      <xdr:col>17</xdr:col>
      <xdr:colOff>575310</xdr:colOff>
      <xdr:row>143</xdr:row>
      <xdr:rowOff>315595</xdr:rowOff>
    </xdr:to>
    <xdr:pic>
      <xdr:nvPicPr>
        <xdr:cNvPr id="121" name="图片 15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880350" y="64207390"/>
          <a:ext cx="37211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174625</xdr:colOff>
      <xdr:row>148</xdr:row>
      <xdr:rowOff>123825</xdr:rowOff>
    </xdr:from>
    <xdr:to>
      <xdr:col>17</xdr:col>
      <xdr:colOff>631825</xdr:colOff>
      <xdr:row>148</xdr:row>
      <xdr:rowOff>361950</xdr:rowOff>
    </xdr:to>
    <xdr:pic>
      <xdr:nvPicPr>
        <xdr:cNvPr id="122" name="图片 15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851775" y="66749930"/>
          <a:ext cx="4572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134620</xdr:colOff>
      <xdr:row>149</xdr:row>
      <xdr:rowOff>123825</xdr:rowOff>
    </xdr:from>
    <xdr:to>
      <xdr:col>17</xdr:col>
      <xdr:colOff>572770</xdr:colOff>
      <xdr:row>149</xdr:row>
      <xdr:rowOff>353060</xdr:rowOff>
    </xdr:to>
    <xdr:pic>
      <xdr:nvPicPr>
        <xdr:cNvPr id="123" name="图片 15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811770" y="67257295"/>
          <a:ext cx="4381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264795</xdr:colOff>
      <xdr:row>152</xdr:row>
      <xdr:rowOff>155575</xdr:rowOff>
    </xdr:from>
    <xdr:to>
      <xdr:col>17</xdr:col>
      <xdr:colOff>502920</xdr:colOff>
      <xdr:row>152</xdr:row>
      <xdr:rowOff>384175</xdr:rowOff>
    </xdr:to>
    <xdr:pic>
      <xdr:nvPicPr>
        <xdr:cNvPr id="124" name="图片 15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941945" y="68811140"/>
          <a:ext cx="2381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190500</xdr:colOff>
      <xdr:row>151</xdr:row>
      <xdr:rowOff>132080</xdr:rowOff>
    </xdr:from>
    <xdr:to>
      <xdr:col>17</xdr:col>
      <xdr:colOff>466725</xdr:colOff>
      <xdr:row>151</xdr:row>
      <xdr:rowOff>398780</xdr:rowOff>
    </xdr:to>
    <xdr:pic>
      <xdr:nvPicPr>
        <xdr:cNvPr id="125" name="图片 15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67650" y="68280280"/>
          <a:ext cx="276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173355</xdr:colOff>
      <xdr:row>150</xdr:row>
      <xdr:rowOff>132715</xdr:rowOff>
    </xdr:from>
    <xdr:to>
      <xdr:col>17</xdr:col>
      <xdr:colOff>440055</xdr:colOff>
      <xdr:row>150</xdr:row>
      <xdr:rowOff>379730</xdr:rowOff>
    </xdr:to>
    <xdr:pic>
      <xdr:nvPicPr>
        <xdr:cNvPr id="126" name="图片 16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850505" y="67773550"/>
          <a:ext cx="2667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130175</xdr:colOff>
      <xdr:row>153</xdr:row>
      <xdr:rowOff>99060</xdr:rowOff>
    </xdr:from>
    <xdr:to>
      <xdr:col>17</xdr:col>
      <xdr:colOff>587375</xdr:colOff>
      <xdr:row>153</xdr:row>
      <xdr:rowOff>346075</xdr:rowOff>
    </xdr:to>
    <xdr:pic>
      <xdr:nvPicPr>
        <xdr:cNvPr id="127" name="图片 16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flipH="1">
          <a:off x="7807325" y="69261990"/>
          <a:ext cx="4572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139065</xdr:colOff>
      <xdr:row>154</xdr:row>
      <xdr:rowOff>140970</xdr:rowOff>
    </xdr:from>
    <xdr:to>
      <xdr:col>17</xdr:col>
      <xdr:colOff>567690</xdr:colOff>
      <xdr:row>154</xdr:row>
      <xdr:rowOff>370205</xdr:rowOff>
    </xdr:to>
    <xdr:pic>
      <xdr:nvPicPr>
        <xdr:cNvPr id="128" name="图片 16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flipH="1">
          <a:off x="7816215" y="69811265"/>
          <a:ext cx="4286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222250</xdr:colOff>
      <xdr:row>157</xdr:row>
      <xdr:rowOff>144780</xdr:rowOff>
    </xdr:from>
    <xdr:to>
      <xdr:col>17</xdr:col>
      <xdr:colOff>460375</xdr:colOff>
      <xdr:row>157</xdr:row>
      <xdr:rowOff>373380</xdr:rowOff>
    </xdr:to>
    <xdr:pic>
      <xdr:nvPicPr>
        <xdr:cNvPr id="129" name="图片 16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899400" y="71337170"/>
          <a:ext cx="2381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179705</xdr:colOff>
      <xdr:row>156</xdr:row>
      <xdr:rowOff>121285</xdr:rowOff>
    </xdr:from>
    <xdr:to>
      <xdr:col>17</xdr:col>
      <xdr:colOff>455930</xdr:colOff>
      <xdr:row>156</xdr:row>
      <xdr:rowOff>387985</xdr:rowOff>
    </xdr:to>
    <xdr:pic>
      <xdr:nvPicPr>
        <xdr:cNvPr id="130" name="图片 16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56855" y="70806310"/>
          <a:ext cx="276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141605</xdr:colOff>
      <xdr:row>155</xdr:row>
      <xdr:rowOff>142875</xdr:rowOff>
    </xdr:from>
    <xdr:to>
      <xdr:col>17</xdr:col>
      <xdr:colOff>408305</xdr:colOff>
      <xdr:row>155</xdr:row>
      <xdr:rowOff>389890</xdr:rowOff>
    </xdr:to>
    <xdr:pic>
      <xdr:nvPicPr>
        <xdr:cNvPr id="131" name="图片 16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818755" y="70320535"/>
          <a:ext cx="2667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128905</xdr:colOff>
      <xdr:row>134</xdr:row>
      <xdr:rowOff>100330</xdr:rowOff>
    </xdr:from>
    <xdr:to>
      <xdr:col>17</xdr:col>
      <xdr:colOff>491490</xdr:colOff>
      <xdr:row>134</xdr:row>
      <xdr:rowOff>347345</xdr:rowOff>
    </xdr:to>
    <xdr:pic>
      <xdr:nvPicPr>
        <xdr:cNvPr id="132" name="图片 16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806055" y="59623325"/>
          <a:ext cx="36258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220345</xdr:colOff>
      <xdr:row>289</xdr:row>
      <xdr:rowOff>132080</xdr:rowOff>
    </xdr:from>
    <xdr:to>
      <xdr:col>17</xdr:col>
      <xdr:colOff>544195</xdr:colOff>
      <xdr:row>289</xdr:row>
      <xdr:rowOff>361315</xdr:rowOff>
    </xdr:to>
    <xdr:pic>
      <xdr:nvPicPr>
        <xdr:cNvPr id="133" name="Picture 55483"/>
        <xdr:cNvPicPr>
          <a:picLocks noChangeAspect="1"/>
        </xdr:cNvPicPr>
      </xdr:nvPicPr>
      <xdr:blipFill>
        <a:blip xmlns:r="http://schemas.openxmlformats.org/officeDocument/2006/relationships" r:embed="rId104"/>
        <a:srcRect t="-1241" b="-1241"/>
        <a:stretch>
          <a:fillRect/>
        </a:stretch>
      </xdr:blipFill>
      <xdr:spPr>
        <a:xfrm>
          <a:off x="7897495" y="138296650"/>
          <a:ext cx="32385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151130</xdr:colOff>
      <xdr:row>290</xdr:row>
      <xdr:rowOff>151130</xdr:rowOff>
    </xdr:from>
    <xdr:to>
      <xdr:col>17</xdr:col>
      <xdr:colOff>523240</xdr:colOff>
      <xdr:row>290</xdr:row>
      <xdr:rowOff>371475</xdr:rowOff>
    </xdr:to>
    <xdr:pic>
      <xdr:nvPicPr>
        <xdr:cNvPr id="134" name="Picture 160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7828280" y="138823065"/>
          <a:ext cx="37211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212725</xdr:colOff>
      <xdr:row>288</xdr:row>
      <xdr:rowOff>112395</xdr:rowOff>
    </xdr:from>
    <xdr:to>
      <xdr:col>17</xdr:col>
      <xdr:colOff>479425</xdr:colOff>
      <xdr:row>288</xdr:row>
      <xdr:rowOff>359410</xdr:rowOff>
    </xdr:to>
    <xdr:pic>
      <xdr:nvPicPr>
        <xdr:cNvPr id="135" name="Picture 22036"/>
        <xdr:cNvPicPr>
          <a:picLocks noChangeAspect="1"/>
        </xdr:cNvPicPr>
      </xdr:nvPicPr>
      <xdr:blipFill>
        <a:blip xmlns:r="http://schemas.openxmlformats.org/officeDocument/2006/relationships" r:embed="rId106"/>
        <a:srcRect l="21786" r="18797"/>
        <a:stretch>
          <a:fillRect/>
        </a:stretch>
      </xdr:blipFill>
      <xdr:spPr>
        <a:xfrm>
          <a:off x="7889875" y="137769600"/>
          <a:ext cx="2667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130</xdr:row>
      <xdr:rowOff>60325</xdr:rowOff>
    </xdr:from>
    <xdr:to>
      <xdr:col>17</xdr:col>
      <xdr:colOff>525780</xdr:colOff>
      <xdr:row>130</xdr:row>
      <xdr:rowOff>412115</xdr:rowOff>
    </xdr:to>
    <xdr:pic>
      <xdr:nvPicPr>
        <xdr:cNvPr id="136" name="图片 18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772400" y="58061225"/>
          <a:ext cx="43053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252095</xdr:colOff>
      <xdr:row>235</xdr:row>
      <xdr:rowOff>151765</xdr:rowOff>
    </xdr:from>
    <xdr:to>
      <xdr:col>17</xdr:col>
      <xdr:colOff>537845</xdr:colOff>
      <xdr:row>235</xdr:row>
      <xdr:rowOff>342265</xdr:rowOff>
    </xdr:to>
    <xdr:pic>
      <xdr:nvPicPr>
        <xdr:cNvPr id="137" name="Picture 38"/>
        <xdr:cNvPicPr>
          <a:picLocks noChangeAspect="1"/>
        </xdr:cNvPicPr>
      </xdr:nvPicPr>
      <xdr:blipFill>
        <a:blip xmlns:r="http://schemas.openxmlformats.org/officeDocument/2006/relationships" r:embed="rId66"/>
        <a:srcRect l="21078" t="24535" r="21886" b="22182"/>
        <a:stretch>
          <a:fillRect/>
        </a:stretch>
      </xdr:blipFill>
      <xdr:spPr>
        <a:xfrm>
          <a:off x="7929245" y="110918625"/>
          <a:ext cx="28575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130175</xdr:colOff>
      <xdr:row>286</xdr:row>
      <xdr:rowOff>147955</xdr:rowOff>
    </xdr:from>
    <xdr:to>
      <xdr:col>17</xdr:col>
      <xdr:colOff>565150</xdr:colOff>
      <xdr:row>286</xdr:row>
      <xdr:rowOff>356870</xdr:rowOff>
    </xdr:to>
    <xdr:pic>
      <xdr:nvPicPr>
        <xdr:cNvPr id="138" name="Picture 13630"/>
        <xdr:cNvPicPr>
          <a:picLocks noChangeAspect="1"/>
        </xdr:cNvPicPr>
      </xdr:nvPicPr>
      <xdr:blipFill>
        <a:blip xmlns:r="http://schemas.openxmlformats.org/officeDocument/2006/relationships" r:embed="rId108"/>
        <a:srcRect t="-301" b="-301"/>
        <a:stretch>
          <a:fillRect/>
        </a:stretch>
      </xdr:blipFill>
      <xdr:spPr>
        <a:xfrm>
          <a:off x="7807325" y="136790430"/>
          <a:ext cx="4349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266065</xdr:colOff>
      <xdr:row>210</xdr:row>
      <xdr:rowOff>140970</xdr:rowOff>
    </xdr:from>
    <xdr:to>
      <xdr:col>17</xdr:col>
      <xdr:colOff>598805</xdr:colOff>
      <xdr:row>210</xdr:row>
      <xdr:rowOff>417830</xdr:rowOff>
    </xdr:to>
    <xdr:pic>
      <xdr:nvPicPr>
        <xdr:cNvPr id="139" name="图片 183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7943215" y="98223705"/>
          <a:ext cx="332740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170815</xdr:colOff>
      <xdr:row>220</xdr:row>
      <xdr:rowOff>158750</xdr:rowOff>
    </xdr:from>
    <xdr:to>
      <xdr:col>17</xdr:col>
      <xdr:colOff>551815</xdr:colOff>
      <xdr:row>220</xdr:row>
      <xdr:rowOff>359410</xdr:rowOff>
    </xdr:to>
    <xdr:pic>
      <xdr:nvPicPr>
        <xdr:cNvPr id="140" name="图片 18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847965" y="103315135"/>
          <a:ext cx="3810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231140</xdr:colOff>
      <xdr:row>222</xdr:row>
      <xdr:rowOff>171450</xdr:rowOff>
    </xdr:from>
    <xdr:to>
      <xdr:col>17</xdr:col>
      <xdr:colOff>478790</xdr:colOff>
      <xdr:row>222</xdr:row>
      <xdr:rowOff>361950</xdr:rowOff>
    </xdr:to>
    <xdr:pic>
      <xdr:nvPicPr>
        <xdr:cNvPr id="141" name="图片 18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908290" y="104342565"/>
          <a:ext cx="24765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234315</xdr:colOff>
      <xdr:row>223</xdr:row>
      <xdr:rowOff>113030</xdr:rowOff>
    </xdr:from>
    <xdr:to>
      <xdr:col>17</xdr:col>
      <xdr:colOff>577215</xdr:colOff>
      <xdr:row>223</xdr:row>
      <xdr:rowOff>379095</xdr:rowOff>
    </xdr:to>
    <xdr:pic>
      <xdr:nvPicPr>
        <xdr:cNvPr id="142" name="图片 18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7911465" y="104791510"/>
          <a:ext cx="3429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166370</xdr:colOff>
      <xdr:row>242</xdr:row>
      <xdr:rowOff>92075</xdr:rowOff>
    </xdr:from>
    <xdr:to>
      <xdr:col>17</xdr:col>
      <xdr:colOff>528320</xdr:colOff>
      <xdr:row>242</xdr:row>
      <xdr:rowOff>320675</xdr:rowOff>
    </xdr:to>
    <xdr:pic>
      <xdr:nvPicPr>
        <xdr:cNvPr id="143" name="图片 14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7843520" y="114410490"/>
          <a:ext cx="361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191135</xdr:colOff>
      <xdr:row>190</xdr:row>
      <xdr:rowOff>81915</xdr:rowOff>
    </xdr:from>
    <xdr:to>
      <xdr:col>17</xdr:col>
      <xdr:colOff>549275</xdr:colOff>
      <xdr:row>190</xdr:row>
      <xdr:rowOff>386715</xdr:rowOff>
    </xdr:to>
    <xdr:pic>
      <xdr:nvPicPr>
        <xdr:cNvPr id="144" name="图片 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868285" y="88017350"/>
          <a:ext cx="35814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304800</xdr:colOff>
      <xdr:row>247</xdr:row>
      <xdr:rowOff>118745</xdr:rowOff>
    </xdr:from>
    <xdr:to>
      <xdr:col>17</xdr:col>
      <xdr:colOff>590550</xdr:colOff>
      <xdr:row>247</xdr:row>
      <xdr:rowOff>335915</xdr:rowOff>
    </xdr:to>
    <xdr:pic>
      <xdr:nvPicPr>
        <xdr:cNvPr id="145" name="Picture 52"/>
        <xdr:cNvPicPr>
          <a:picLocks noChangeAspect="1"/>
        </xdr:cNvPicPr>
      </xdr:nvPicPr>
      <xdr:blipFill>
        <a:blip xmlns:r="http://schemas.openxmlformats.org/officeDocument/2006/relationships" r:embed="rId115"/>
        <a:srcRect l="8376" t="8730" r="9627" b="13121"/>
        <a:stretch>
          <a:fillRect/>
        </a:stretch>
      </xdr:blipFill>
      <xdr:spPr>
        <a:xfrm>
          <a:off x="7981950" y="116973985"/>
          <a:ext cx="28575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199390</xdr:colOff>
      <xdr:row>249</xdr:row>
      <xdr:rowOff>129540</xdr:rowOff>
    </xdr:from>
    <xdr:to>
      <xdr:col>17</xdr:col>
      <xdr:colOff>494665</xdr:colOff>
      <xdr:row>249</xdr:row>
      <xdr:rowOff>360045</xdr:rowOff>
    </xdr:to>
    <xdr:pic>
      <xdr:nvPicPr>
        <xdr:cNvPr id="146" name="Picture 53"/>
        <xdr:cNvPicPr>
          <a:picLocks noChangeAspect="1"/>
        </xdr:cNvPicPr>
      </xdr:nvPicPr>
      <xdr:blipFill>
        <a:blip xmlns:r="http://schemas.openxmlformats.org/officeDocument/2006/relationships" r:embed="rId116"/>
        <a:srcRect t="-780" b="-780"/>
        <a:stretch>
          <a:fillRect/>
        </a:stretch>
      </xdr:blipFill>
      <xdr:spPr>
        <a:xfrm>
          <a:off x="7876540" y="117999510"/>
          <a:ext cx="29527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279400</xdr:colOff>
      <xdr:row>248</xdr:row>
      <xdr:rowOff>160655</xdr:rowOff>
    </xdr:from>
    <xdr:to>
      <xdr:col>17</xdr:col>
      <xdr:colOff>527050</xdr:colOff>
      <xdr:row>248</xdr:row>
      <xdr:rowOff>421005</xdr:rowOff>
    </xdr:to>
    <xdr:pic>
      <xdr:nvPicPr>
        <xdr:cNvPr id="147" name="Picture 8"/>
        <xdr:cNvPicPr>
          <a:picLocks noChangeAspect="1"/>
        </xdr:cNvPicPr>
      </xdr:nvPicPr>
      <xdr:blipFill>
        <a:blip xmlns:r="http://schemas.openxmlformats.org/officeDocument/2006/relationships" r:embed="rId117"/>
        <a:srcRect t="-1636" b="-1636"/>
        <a:stretch>
          <a:fillRect/>
        </a:stretch>
      </xdr:blipFill>
      <xdr:spPr>
        <a:xfrm>
          <a:off x="7956550" y="117523260"/>
          <a:ext cx="2476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160020</xdr:colOff>
      <xdr:row>251</xdr:row>
      <xdr:rowOff>120015</xdr:rowOff>
    </xdr:from>
    <xdr:to>
      <xdr:col>17</xdr:col>
      <xdr:colOff>570230</xdr:colOff>
      <xdr:row>251</xdr:row>
      <xdr:rowOff>383540</xdr:rowOff>
    </xdr:to>
    <xdr:pic>
      <xdr:nvPicPr>
        <xdr:cNvPr id="148" name="Picture 54"/>
        <xdr:cNvPicPr>
          <a:picLocks noChangeAspect="1"/>
        </xdr:cNvPicPr>
      </xdr:nvPicPr>
      <xdr:blipFill>
        <a:blip xmlns:r="http://schemas.openxmlformats.org/officeDocument/2006/relationships" r:embed="rId118"/>
        <a:srcRect l="4227" t="18291" r="8440" b="17847"/>
        <a:stretch>
          <a:fillRect/>
        </a:stretch>
      </xdr:blipFill>
      <xdr:spPr>
        <a:xfrm>
          <a:off x="7837170" y="119004715"/>
          <a:ext cx="41021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146050</xdr:colOff>
      <xdr:row>253</xdr:row>
      <xdr:rowOff>90170</xdr:rowOff>
    </xdr:from>
    <xdr:to>
      <xdr:col>17</xdr:col>
      <xdr:colOff>576580</xdr:colOff>
      <xdr:row>253</xdr:row>
      <xdr:rowOff>365760</xdr:rowOff>
    </xdr:to>
    <xdr:pic>
      <xdr:nvPicPr>
        <xdr:cNvPr id="149" name="Picture 53"/>
        <xdr:cNvPicPr>
          <a:picLocks noChangeAspect="1"/>
        </xdr:cNvPicPr>
      </xdr:nvPicPr>
      <xdr:blipFill>
        <a:blip xmlns:r="http://schemas.openxmlformats.org/officeDocument/2006/relationships" r:embed="rId116"/>
        <a:srcRect t="-780" b="-780"/>
        <a:stretch>
          <a:fillRect/>
        </a:stretch>
      </xdr:blipFill>
      <xdr:spPr>
        <a:xfrm>
          <a:off x="7823200" y="119989600"/>
          <a:ext cx="43053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196850</xdr:colOff>
      <xdr:row>252</xdr:row>
      <xdr:rowOff>91440</xdr:rowOff>
    </xdr:from>
    <xdr:to>
      <xdr:col>17</xdr:col>
      <xdr:colOff>609600</xdr:colOff>
      <xdr:row>252</xdr:row>
      <xdr:rowOff>421640</xdr:rowOff>
    </xdr:to>
    <xdr:pic>
      <xdr:nvPicPr>
        <xdr:cNvPr id="150" name="Picture 8"/>
        <xdr:cNvPicPr>
          <a:picLocks noChangeAspect="1"/>
        </xdr:cNvPicPr>
      </xdr:nvPicPr>
      <xdr:blipFill>
        <a:blip xmlns:r="http://schemas.openxmlformats.org/officeDocument/2006/relationships" r:embed="rId117"/>
        <a:srcRect t="-1636" b="-1636"/>
        <a:stretch>
          <a:fillRect/>
        </a:stretch>
      </xdr:blipFill>
      <xdr:spPr>
        <a:xfrm>
          <a:off x="7874000" y="119483505"/>
          <a:ext cx="41275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178435</xdr:colOff>
      <xdr:row>259</xdr:row>
      <xdr:rowOff>107950</xdr:rowOff>
    </xdr:from>
    <xdr:to>
      <xdr:col>17</xdr:col>
      <xdr:colOff>492760</xdr:colOff>
      <xdr:row>259</xdr:row>
      <xdr:rowOff>327660</xdr:rowOff>
    </xdr:to>
    <xdr:pic>
      <xdr:nvPicPr>
        <xdr:cNvPr id="151" name="Picture 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7855585" y="123051570"/>
          <a:ext cx="3143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182245</xdr:colOff>
      <xdr:row>260</xdr:row>
      <xdr:rowOff>133985</xdr:rowOff>
    </xdr:from>
    <xdr:to>
      <xdr:col>17</xdr:col>
      <xdr:colOff>591185</xdr:colOff>
      <xdr:row>260</xdr:row>
      <xdr:rowOff>333375</xdr:rowOff>
    </xdr:to>
    <xdr:pic>
      <xdr:nvPicPr>
        <xdr:cNvPr id="152" name="Picture 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7859395" y="123584970"/>
          <a:ext cx="40894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208280</xdr:colOff>
      <xdr:row>250</xdr:row>
      <xdr:rowOff>118745</xdr:rowOff>
    </xdr:from>
    <xdr:to>
      <xdr:col>17</xdr:col>
      <xdr:colOff>522605</xdr:colOff>
      <xdr:row>250</xdr:row>
      <xdr:rowOff>367030</xdr:rowOff>
    </xdr:to>
    <xdr:pic>
      <xdr:nvPicPr>
        <xdr:cNvPr id="153" name="图片 14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7885430" y="118496080"/>
          <a:ext cx="314325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191770</xdr:colOff>
      <xdr:row>254</xdr:row>
      <xdr:rowOff>104140</xdr:rowOff>
    </xdr:from>
    <xdr:to>
      <xdr:col>17</xdr:col>
      <xdr:colOff>577215</xdr:colOff>
      <xdr:row>254</xdr:row>
      <xdr:rowOff>397510</xdr:rowOff>
    </xdr:to>
    <xdr:pic>
      <xdr:nvPicPr>
        <xdr:cNvPr id="154" name="图片 14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868920" y="120510935"/>
          <a:ext cx="38544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200660</xdr:colOff>
      <xdr:row>264</xdr:row>
      <xdr:rowOff>128905</xdr:rowOff>
    </xdr:from>
    <xdr:to>
      <xdr:col>17</xdr:col>
      <xdr:colOff>620395</xdr:colOff>
      <xdr:row>264</xdr:row>
      <xdr:rowOff>369570</xdr:rowOff>
    </xdr:to>
    <xdr:pic>
      <xdr:nvPicPr>
        <xdr:cNvPr id="155" name="图片 14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877810" y="125609350"/>
          <a:ext cx="419735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128270</xdr:colOff>
      <xdr:row>267</xdr:row>
      <xdr:rowOff>92075</xdr:rowOff>
    </xdr:from>
    <xdr:to>
      <xdr:col>17</xdr:col>
      <xdr:colOff>647065</xdr:colOff>
      <xdr:row>267</xdr:row>
      <xdr:rowOff>386715</xdr:rowOff>
    </xdr:to>
    <xdr:pic>
      <xdr:nvPicPr>
        <xdr:cNvPr id="156" name="图片 14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7805420" y="127094615"/>
          <a:ext cx="51879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118110</xdr:colOff>
      <xdr:row>265</xdr:row>
      <xdr:rowOff>77470</xdr:rowOff>
    </xdr:from>
    <xdr:to>
      <xdr:col>17</xdr:col>
      <xdr:colOff>701040</xdr:colOff>
      <xdr:row>265</xdr:row>
      <xdr:rowOff>405130</xdr:rowOff>
    </xdr:to>
    <xdr:pic>
      <xdr:nvPicPr>
        <xdr:cNvPr id="157" name="图片 14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795260" y="126065280"/>
          <a:ext cx="58293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179705</xdr:colOff>
      <xdr:row>266</xdr:row>
      <xdr:rowOff>100330</xdr:rowOff>
    </xdr:from>
    <xdr:to>
      <xdr:col>17</xdr:col>
      <xdr:colOff>525145</xdr:colOff>
      <xdr:row>266</xdr:row>
      <xdr:rowOff>408305</xdr:rowOff>
    </xdr:to>
    <xdr:pic>
      <xdr:nvPicPr>
        <xdr:cNvPr id="158" name="图片 14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856855" y="126595505"/>
          <a:ext cx="34544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78105</xdr:colOff>
      <xdr:row>268</xdr:row>
      <xdr:rowOff>102235</xdr:rowOff>
    </xdr:from>
    <xdr:to>
      <xdr:col>17</xdr:col>
      <xdr:colOff>727075</xdr:colOff>
      <xdr:row>268</xdr:row>
      <xdr:rowOff>398145</xdr:rowOff>
    </xdr:to>
    <xdr:pic>
      <xdr:nvPicPr>
        <xdr:cNvPr id="159" name="图片 147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7755255" y="127612140"/>
          <a:ext cx="6489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153035</xdr:colOff>
      <xdr:row>271</xdr:row>
      <xdr:rowOff>111125</xdr:rowOff>
    </xdr:from>
    <xdr:to>
      <xdr:col>17</xdr:col>
      <xdr:colOff>638810</xdr:colOff>
      <xdr:row>271</xdr:row>
      <xdr:rowOff>330200</xdr:rowOff>
    </xdr:to>
    <xdr:pic>
      <xdr:nvPicPr>
        <xdr:cNvPr id="160" name="图片 148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830185" y="129143125"/>
          <a:ext cx="4857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140970</xdr:colOff>
      <xdr:row>269</xdr:row>
      <xdr:rowOff>112395</xdr:rowOff>
    </xdr:from>
    <xdr:to>
      <xdr:col>17</xdr:col>
      <xdr:colOff>633095</xdr:colOff>
      <xdr:row>269</xdr:row>
      <xdr:rowOff>412750</xdr:rowOff>
    </xdr:to>
    <xdr:pic>
      <xdr:nvPicPr>
        <xdr:cNvPr id="161" name="图片 149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818120" y="128129665"/>
          <a:ext cx="49212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222250</xdr:colOff>
      <xdr:row>270</xdr:row>
      <xdr:rowOff>91440</xdr:rowOff>
    </xdr:from>
    <xdr:to>
      <xdr:col>17</xdr:col>
      <xdr:colOff>488950</xdr:colOff>
      <xdr:row>270</xdr:row>
      <xdr:rowOff>329565</xdr:rowOff>
    </xdr:to>
    <xdr:pic>
      <xdr:nvPicPr>
        <xdr:cNvPr id="162" name="图片 15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899400" y="128616075"/>
          <a:ext cx="2667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102870</xdr:colOff>
      <xdr:row>272</xdr:row>
      <xdr:rowOff>140970</xdr:rowOff>
    </xdr:from>
    <xdr:to>
      <xdr:col>17</xdr:col>
      <xdr:colOff>626745</xdr:colOff>
      <xdr:row>272</xdr:row>
      <xdr:rowOff>303530</xdr:rowOff>
    </xdr:to>
    <xdr:pic>
      <xdr:nvPicPr>
        <xdr:cNvPr id="163" name="图片 15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7780020" y="129680335"/>
          <a:ext cx="52387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275590</xdr:colOff>
      <xdr:row>281</xdr:row>
      <xdr:rowOff>78105</xdr:rowOff>
    </xdr:from>
    <xdr:to>
      <xdr:col>17</xdr:col>
      <xdr:colOff>488315</xdr:colOff>
      <xdr:row>281</xdr:row>
      <xdr:rowOff>371475</xdr:rowOff>
    </xdr:to>
    <xdr:pic>
      <xdr:nvPicPr>
        <xdr:cNvPr id="164" name="图片 3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7952740" y="134183755"/>
          <a:ext cx="21272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210820</xdr:colOff>
      <xdr:row>280</xdr:row>
      <xdr:rowOff>99060</xdr:rowOff>
    </xdr:from>
    <xdr:to>
      <xdr:col>17</xdr:col>
      <xdr:colOff>495935</xdr:colOff>
      <xdr:row>280</xdr:row>
      <xdr:rowOff>379095</xdr:rowOff>
    </xdr:to>
    <xdr:pic>
      <xdr:nvPicPr>
        <xdr:cNvPr id="165" name="图片 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7887970" y="133697345"/>
          <a:ext cx="28511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237490</xdr:colOff>
      <xdr:row>282</xdr:row>
      <xdr:rowOff>104775</xdr:rowOff>
    </xdr:from>
    <xdr:to>
      <xdr:col>17</xdr:col>
      <xdr:colOff>527050</xdr:colOff>
      <xdr:row>282</xdr:row>
      <xdr:rowOff>386080</xdr:rowOff>
    </xdr:to>
    <xdr:pic>
      <xdr:nvPicPr>
        <xdr:cNvPr id="166" name="图片 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7914640" y="134717790"/>
          <a:ext cx="289560" cy="28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75565</xdr:colOff>
      <xdr:row>263</xdr:row>
      <xdr:rowOff>85725</xdr:rowOff>
    </xdr:from>
    <xdr:to>
      <xdr:col>17</xdr:col>
      <xdr:colOff>647065</xdr:colOff>
      <xdr:row>263</xdr:row>
      <xdr:rowOff>384810</xdr:rowOff>
    </xdr:to>
    <xdr:pic>
      <xdr:nvPicPr>
        <xdr:cNvPr id="167" name="图片 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7752715" y="125058805"/>
          <a:ext cx="57150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240665</xdr:colOff>
      <xdr:row>273</xdr:row>
      <xdr:rowOff>86360</xdr:rowOff>
    </xdr:from>
    <xdr:to>
      <xdr:col>17</xdr:col>
      <xdr:colOff>527685</xdr:colOff>
      <xdr:row>273</xdr:row>
      <xdr:rowOff>330835</xdr:rowOff>
    </xdr:to>
    <xdr:pic>
      <xdr:nvPicPr>
        <xdr:cNvPr id="168" name="图片 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7917815" y="130133090"/>
          <a:ext cx="28702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211455</xdr:colOff>
      <xdr:row>275</xdr:row>
      <xdr:rowOff>109855</xdr:rowOff>
    </xdr:from>
    <xdr:to>
      <xdr:col>17</xdr:col>
      <xdr:colOff>526415</xdr:colOff>
      <xdr:row>275</xdr:row>
      <xdr:rowOff>291465</xdr:rowOff>
    </xdr:to>
    <xdr:pic>
      <xdr:nvPicPr>
        <xdr:cNvPr id="169" name="图片 15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888605" y="131171315"/>
          <a:ext cx="3149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236855</xdr:colOff>
      <xdr:row>279</xdr:row>
      <xdr:rowOff>141605</xdr:rowOff>
    </xdr:from>
    <xdr:to>
      <xdr:col>17</xdr:col>
      <xdr:colOff>518160</xdr:colOff>
      <xdr:row>279</xdr:row>
      <xdr:rowOff>385445</xdr:rowOff>
    </xdr:to>
    <xdr:pic>
      <xdr:nvPicPr>
        <xdr:cNvPr id="170" name="图片 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7914005" y="133232525"/>
          <a:ext cx="28130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281305</xdr:colOff>
      <xdr:row>276</xdr:row>
      <xdr:rowOff>109220</xdr:rowOff>
    </xdr:from>
    <xdr:to>
      <xdr:col>17</xdr:col>
      <xdr:colOff>515620</xdr:colOff>
      <xdr:row>276</xdr:row>
      <xdr:rowOff>339725</xdr:rowOff>
    </xdr:to>
    <xdr:pic>
      <xdr:nvPicPr>
        <xdr:cNvPr id="171" name="图片 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7958455" y="131678045"/>
          <a:ext cx="23431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294005</xdr:colOff>
      <xdr:row>277</xdr:row>
      <xdr:rowOff>142240</xdr:rowOff>
    </xdr:from>
    <xdr:to>
      <xdr:col>17</xdr:col>
      <xdr:colOff>467360</xdr:colOff>
      <xdr:row>277</xdr:row>
      <xdr:rowOff>353695</xdr:rowOff>
    </xdr:to>
    <xdr:pic>
      <xdr:nvPicPr>
        <xdr:cNvPr id="172" name="图片 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7971155" y="132218430"/>
          <a:ext cx="17335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262890</xdr:colOff>
      <xdr:row>278</xdr:row>
      <xdr:rowOff>136525</xdr:rowOff>
    </xdr:from>
    <xdr:to>
      <xdr:col>17</xdr:col>
      <xdr:colOff>450215</xdr:colOff>
      <xdr:row>278</xdr:row>
      <xdr:rowOff>362585</xdr:rowOff>
    </xdr:to>
    <xdr:pic>
      <xdr:nvPicPr>
        <xdr:cNvPr id="173" name="图片 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flipH="1">
          <a:off x="7940040" y="132720080"/>
          <a:ext cx="1873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161290</xdr:colOff>
      <xdr:row>255</xdr:row>
      <xdr:rowOff>81915</xdr:rowOff>
    </xdr:from>
    <xdr:to>
      <xdr:col>17</xdr:col>
      <xdr:colOff>494665</xdr:colOff>
      <xdr:row>255</xdr:row>
      <xdr:rowOff>385445</xdr:rowOff>
    </xdr:to>
    <xdr:pic>
      <xdr:nvPicPr>
        <xdr:cNvPr id="174" name="图片 4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7838440" y="120996075"/>
          <a:ext cx="333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231140</xdr:colOff>
      <xdr:row>274</xdr:row>
      <xdr:rowOff>142240</xdr:rowOff>
    </xdr:from>
    <xdr:to>
      <xdr:col>17</xdr:col>
      <xdr:colOff>552450</xdr:colOff>
      <xdr:row>274</xdr:row>
      <xdr:rowOff>353695</xdr:rowOff>
    </xdr:to>
    <xdr:pic>
      <xdr:nvPicPr>
        <xdr:cNvPr id="175" name="图片 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7908290" y="130696335"/>
          <a:ext cx="321310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176530</xdr:colOff>
      <xdr:row>256</xdr:row>
      <xdr:rowOff>100330</xdr:rowOff>
    </xdr:from>
    <xdr:to>
      <xdr:col>17</xdr:col>
      <xdr:colOff>516255</xdr:colOff>
      <xdr:row>256</xdr:row>
      <xdr:rowOff>368300</xdr:rowOff>
    </xdr:to>
    <xdr:pic>
      <xdr:nvPicPr>
        <xdr:cNvPr id="176" name="图片 11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7853680" y="121521855"/>
          <a:ext cx="33972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257</xdr:row>
      <xdr:rowOff>113665</xdr:rowOff>
    </xdr:from>
    <xdr:to>
      <xdr:col>17</xdr:col>
      <xdr:colOff>467360</xdr:colOff>
      <xdr:row>257</xdr:row>
      <xdr:rowOff>359410</xdr:rowOff>
    </xdr:to>
    <xdr:pic>
      <xdr:nvPicPr>
        <xdr:cNvPr id="177" name="图片 11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7858125" y="122042555"/>
          <a:ext cx="28638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258</xdr:row>
      <xdr:rowOff>141605</xdr:rowOff>
    </xdr:from>
    <xdr:to>
      <xdr:col>17</xdr:col>
      <xdr:colOff>616585</xdr:colOff>
      <xdr:row>258</xdr:row>
      <xdr:rowOff>367665</xdr:rowOff>
    </xdr:to>
    <xdr:pic>
      <xdr:nvPicPr>
        <xdr:cNvPr id="178" name="图片 11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858125" y="122577860"/>
          <a:ext cx="43561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200025</xdr:colOff>
      <xdr:row>261</xdr:row>
      <xdr:rowOff>130175</xdr:rowOff>
    </xdr:from>
    <xdr:to>
      <xdr:col>17</xdr:col>
      <xdr:colOff>560070</xdr:colOff>
      <xdr:row>261</xdr:row>
      <xdr:rowOff>374650</xdr:rowOff>
    </xdr:to>
    <xdr:pic>
      <xdr:nvPicPr>
        <xdr:cNvPr id="179" name="图片 12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7877175" y="124088525"/>
          <a:ext cx="36004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257175</xdr:colOff>
      <xdr:row>262</xdr:row>
      <xdr:rowOff>123190</xdr:rowOff>
    </xdr:from>
    <xdr:to>
      <xdr:col>17</xdr:col>
      <xdr:colOff>506095</xdr:colOff>
      <xdr:row>262</xdr:row>
      <xdr:rowOff>374650</xdr:rowOff>
    </xdr:to>
    <xdr:pic>
      <xdr:nvPicPr>
        <xdr:cNvPr id="180" name="图片 12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7934325" y="124588905"/>
          <a:ext cx="24892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153670</xdr:colOff>
      <xdr:row>205</xdr:row>
      <xdr:rowOff>155575</xdr:rowOff>
    </xdr:from>
    <xdr:to>
      <xdr:col>17</xdr:col>
      <xdr:colOff>601345</xdr:colOff>
      <xdr:row>205</xdr:row>
      <xdr:rowOff>269875</xdr:rowOff>
    </xdr:to>
    <xdr:pic>
      <xdr:nvPicPr>
        <xdr:cNvPr id="181" name="图片 44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7830820" y="95701485"/>
          <a:ext cx="44767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102235</xdr:colOff>
      <xdr:row>133</xdr:row>
      <xdr:rowOff>86995</xdr:rowOff>
    </xdr:from>
    <xdr:to>
      <xdr:col>17</xdr:col>
      <xdr:colOff>546100</xdr:colOff>
      <xdr:row>133</xdr:row>
      <xdr:rowOff>449580</xdr:rowOff>
    </xdr:to>
    <xdr:pic>
      <xdr:nvPicPr>
        <xdr:cNvPr id="182" name="图片 18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779385" y="59102625"/>
          <a:ext cx="44386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151130</xdr:colOff>
      <xdr:row>291</xdr:row>
      <xdr:rowOff>187325</xdr:rowOff>
    </xdr:from>
    <xdr:to>
      <xdr:col>17</xdr:col>
      <xdr:colOff>560070</xdr:colOff>
      <xdr:row>291</xdr:row>
      <xdr:rowOff>337185</xdr:rowOff>
    </xdr:to>
    <xdr:pic>
      <xdr:nvPicPr>
        <xdr:cNvPr id="184" name="Picture 16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7828280" y="139366625"/>
          <a:ext cx="40894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178435</xdr:colOff>
      <xdr:row>294</xdr:row>
      <xdr:rowOff>160020</xdr:rowOff>
    </xdr:from>
    <xdr:to>
      <xdr:col>17</xdr:col>
      <xdr:colOff>549910</xdr:colOff>
      <xdr:row>294</xdr:row>
      <xdr:rowOff>330835</xdr:rowOff>
    </xdr:to>
    <xdr:pic>
      <xdr:nvPicPr>
        <xdr:cNvPr id="185" name="Picture 16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855585" y="140861415"/>
          <a:ext cx="3714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200025</xdr:colOff>
      <xdr:row>297</xdr:row>
      <xdr:rowOff>161925</xdr:rowOff>
    </xdr:from>
    <xdr:to>
      <xdr:col>17</xdr:col>
      <xdr:colOff>561975</xdr:colOff>
      <xdr:row>297</xdr:row>
      <xdr:rowOff>355600</xdr:rowOff>
    </xdr:to>
    <xdr:pic>
      <xdr:nvPicPr>
        <xdr:cNvPr id="186" name="Picture 163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7877175" y="142385415"/>
          <a:ext cx="36195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160655</xdr:colOff>
      <xdr:row>298</xdr:row>
      <xdr:rowOff>189230</xdr:rowOff>
    </xdr:from>
    <xdr:to>
      <xdr:col>17</xdr:col>
      <xdr:colOff>598805</xdr:colOff>
      <xdr:row>298</xdr:row>
      <xdr:rowOff>340995</xdr:rowOff>
    </xdr:to>
    <xdr:pic>
      <xdr:nvPicPr>
        <xdr:cNvPr id="187" name="Picture 16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7837805" y="142920085"/>
          <a:ext cx="43815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207010</xdr:colOff>
      <xdr:row>299</xdr:row>
      <xdr:rowOff>132715</xdr:rowOff>
    </xdr:from>
    <xdr:to>
      <xdr:col>17</xdr:col>
      <xdr:colOff>549910</xdr:colOff>
      <xdr:row>299</xdr:row>
      <xdr:rowOff>353060</xdr:rowOff>
    </xdr:to>
    <xdr:pic>
      <xdr:nvPicPr>
        <xdr:cNvPr id="188" name="Picture 16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7884160" y="143370935"/>
          <a:ext cx="3429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189865</xdr:colOff>
      <xdr:row>300</xdr:row>
      <xdr:rowOff>140970</xdr:rowOff>
    </xdr:from>
    <xdr:to>
      <xdr:col>17</xdr:col>
      <xdr:colOff>570865</xdr:colOff>
      <xdr:row>300</xdr:row>
      <xdr:rowOff>353695</xdr:rowOff>
    </xdr:to>
    <xdr:pic>
      <xdr:nvPicPr>
        <xdr:cNvPr id="189" name="Picture 23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7867015" y="143886555"/>
          <a:ext cx="381000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138430</xdr:colOff>
      <xdr:row>301</xdr:row>
      <xdr:rowOff>160655</xdr:rowOff>
    </xdr:from>
    <xdr:to>
      <xdr:col>17</xdr:col>
      <xdr:colOff>538480</xdr:colOff>
      <xdr:row>301</xdr:row>
      <xdr:rowOff>332740</xdr:rowOff>
    </xdr:to>
    <xdr:pic>
      <xdr:nvPicPr>
        <xdr:cNvPr id="190" name="Picture 23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7815580" y="144413605"/>
          <a:ext cx="400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227330</xdr:colOff>
      <xdr:row>293</xdr:row>
      <xdr:rowOff>140970</xdr:rowOff>
    </xdr:from>
    <xdr:to>
      <xdr:col>17</xdr:col>
      <xdr:colOff>541655</xdr:colOff>
      <xdr:row>293</xdr:row>
      <xdr:rowOff>360045</xdr:rowOff>
    </xdr:to>
    <xdr:pic>
      <xdr:nvPicPr>
        <xdr:cNvPr id="191" name="Picture 211" descr="1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7904480" y="140335000"/>
          <a:ext cx="3143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215265</xdr:colOff>
      <xdr:row>296</xdr:row>
      <xdr:rowOff>111125</xdr:rowOff>
    </xdr:from>
    <xdr:to>
      <xdr:col>17</xdr:col>
      <xdr:colOff>529590</xdr:colOff>
      <xdr:row>296</xdr:row>
      <xdr:rowOff>330200</xdr:rowOff>
    </xdr:to>
    <xdr:pic>
      <xdr:nvPicPr>
        <xdr:cNvPr id="192" name="Picture 211" descr="1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7892415" y="141827250"/>
          <a:ext cx="3143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160655</xdr:colOff>
      <xdr:row>292</xdr:row>
      <xdr:rowOff>149860</xdr:rowOff>
    </xdr:from>
    <xdr:to>
      <xdr:col>17</xdr:col>
      <xdr:colOff>551815</xdr:colOff>
      <xdr:row>292</xdr:row>
      <xdr:rowOff>309245</xdr:rowOff>
    </xdr:to>
    <xdr:pic>
      <xdr:nvPicPr>
        <xdr:cNvPr id="193" name="Picture 16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7837805" y="139836525"/>
          <a:ext cx="39116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160020</xdr:colOff>
      <xdr:row>295</xdr:row>
      <xdr:rowOff>171450</xdr:rowOff>
    </xdr:from>
    <xdr:to>
      <xdr:col>17</xdr:col>
      <xdr:colOff>579120</xdr:colOff>
      <xdr:row>295</xdr:row>
      <xdr:rowOff>342265</xdr:rowOff>
    </xdr:to>
    <xdr:pic>
      <xdr:nvPicPr>
        <xdr:cNvPr id="194" name="Picture 16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837170" y="141380210"/>
          <a:ext cx="4191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149860</xdr:colOff>
      <xdr:row>302</xdr:row>
      <xdr:rowOff>214630</xdr:rowOff>
    </xdr:from>
    <xdr:to>
      <xdr:col>17</xdr:col>
      <xdr:colOff>568325</xdr:colOff>
      <xdr:row>302</xdr:row>
      <xdr:rowOff>405130</xdr:rowOff>
    </xdr:to>
    <xdr:pic>
      <xdr:nvPicPr>
        <xdr:cNvPr id="195" name="Picture 139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827010" y="144974945"/>
          <a:ext cx="4184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219710</xdr:colOff>
      <xdr:row>73</xdr:row>
      <xdr:rowOff>115570</xdr:rowOff>
    </xdr:from>
    <xdr:to>
      <xdr:col>17</xdr:col>
      <xdr:colOff>556260</xdr:colOff>
      <xdr:row>73</xdr:row>
      <xdr:rowOff>402590</xdr:rowOff>
    </xdr:to>
    <xdr:pic>
      <xdr:nvPicPr>
        <xdr:cNvPr id="196" name="Picture 13379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>
        <a:xfrm>
          <a:off x="7896860" y="31226125"/>
          <a:ext cx="336550" cy="287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145415</xdr:colOff>
      <xdr:row>82</xdr:row>
      <xdr:rowOff>83820</xdr:rowOff>
    </xdr:from>
    <xdr:to>
      <xdr:col>17</xdr:col>
      <xdr:colOff>607695</xdr:colOff>
      <xdr:row>82</xdr:row>
      <xdr:rowOff>408305</xdr:rowOff>
    </xdr:to>
    <xdr:pic>
      <xdr:nvPicPr>
        <xdr:cNvPr id="199" name="Picture 13372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>
        <a:xfrm>
          <a:off x="7822565" y="33731200"/>
          <a:ext cx="462280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113665</xdr:colOff>
      <xdr:row>93</xdr:row>
      <xdr:rowOff>94615</xdr:rowOff>
    </xdr:from>
    <xdr:to>
      <xdr:col>17</xdr:col>
      <xdr:colOff>704215</xdr:colOff>
      <xdr:row>93</xdr:row>
      <xdr:rowOff>396240</xdr:rowOff>
    </xdr:to>
    <xdr:pic>
      <xdr:nvPicPr>
        <xdr:cNvPr id="200" name="图片 199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0815" y="39323010"/>
          <a:ext cx="59055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92710</xdr:colOff>
      <xdr:row>94</xdr:row>
      <xdr:rowOff>94615</xdr:rowOff>
    </xdr:from>
    <xdr:to>
      <xdr:col>17</xdr:col>
      <xdr:colOff>683260</xdr:colOff>
      <xdr:row>94</xdr:row>
      <xdr:rowOff>396240</xdr:rowOff>
    </xdr:to>
    <xdr:pic>
      <xdr:nvPicPr>
        <xdr:cNvPr id="201" name="图片 200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9860" y="39830375"/>
          <a:ext cx="59055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124460</xdr:colOff>
      <xdr:row>96</xdr:row>
      <xdr:rowOff>94615</xdr:rowOff>
    </xdr:from>
    <xdr:to>
      <xdr:col>17</xdr:col>
      <xdr:colOff>667385</xdr:colOff>
      <xdr:row>96</xdr:row>
      <xdr:rowOff>363855</xdr:rowOff>
    </xdr:to>
    <xdr:pic>
      <xdr:nvPicPr>
        <xdr:cNvPr id="2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7801610" y="40845105"/>
          <a:ext cx="542925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97</xdr:row>
      <xdr:rowOff>137795</xdr:rowOff>
    </xdr:from>
    <xdr:to>
      <xdr:col>17</xdr:col>
      <xdr:colOff>657225</xdr:colOff>
      <xdr:row>97</xdr:row>
      <xdr:rowOff>407035</xdr:rowOff>
    </xdr:to>
    <xdr:pic>
      <xdr:nvPicPr>
        <xdr:cNvPr id="2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7791450" y="41395650"/>
          <a:ext cx="542925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135255</xdr:colOff>
      <xdr:row>98</xdr:row>
      <xdr:rowOff>94615</xdr:rowOff>
    </xdr:from>
    <xdr:to>
      <xdr:col>17</xdr:col>
      <xdr:colOff>678180</xdr:colOff>
      <xdr:row>98</xdr:row>
      <xdr:rowOff>363855</xdr:rowOff>
    </xdr:to>
    <xdr:pic>
      <xdr:nvPicPr>
        <xdr:cNvPr id="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7812405" y="41859835"/>
          <a:ext cx="542925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95</xdr:row>
      <xdr:rowOff>84455</xdr:rowOff>
    </xdr:from>
    <xdr:to>
      <xdr:col>17</xdr:col>
      <xdr:colOff>704215</xdr:colOff>
      <xdr:row>95</xdr:row>
      <xdr:rowOff>386080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0815" y="40327580"/>
          <a:ext cx="59055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198755</xdr:colOff>
      <xdr:row>100</xdr:row>
      <xdr:rowOff>94615</xdr:rowOff>
    </xdr:from>
    <xdr:to>
      <xdr:col>17</xdr:col>
      <xdr:colOff>522605</xdr:colOff>
      <xdr:row>100</xdr:row>
      <xdr:rowOff>408940</xdr:rowOff>
    </xdr:to>
    <xdr:pic>
      <xdr:nvPicPr>
        <xdr:cNvPr id="20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75905" y="42874565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105</xdr:row>
      <xdr:rowOff>102534</xdr:rowOff>
    </xdr:from>
    <xdr:to>
      <xdr:col>17</xdr:col>
      <xdr:colOff>528320</xdr:colOff>
      <xdr:row>105</xdr:row>
      <xdr:rowOff>445434</xdr:rowOff>
    </xdr:to>
    <xdr:pic>
      <xdr:nvPicPr>
        <xdr:cNvPr id="305" name="Picture 5636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>
        <a:xfrm>
          <a:off x="7781925" y="45419010"/>
          <a:ext cx="42354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185457</xdr:colOff>
      <xdr:row>107</xdr:row>
      <xdr:rowOff>93009</xdr:rowOff>
    </xdr:from>
    <xdr:to>
      <xdr:col>17</xdr:col>
      <xdr:colOff>528357</xdr:colOff>
      <xdr:row>107</xdr:row>
      <xdr:rowOff>388284</xdr:rowOff>
    </xdr:to>
    <xdr:pic>
      <xdr:nvPicPr>
        <xdr:cNvPr id="306" name="Picture 13595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>
        <a:xfrm>
          <a:off x="7862570" y="4642421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85725</xdr:colOff>
      <xdr:row>117</xdr:row>
      <xdr:rowOff>241935</xdr:rowOff>
    </xdr:from>
    <xdr:to>
      <xdr:col>17</xdr:col>
      <xdr:colOff>636270</xdr:colOff>
      <xdr:row>117</xdr:row>
      <xdr:rowOff>299085</xdr:rowOff>
    </xdr:to>
    <xdr:pic>
      <xdr:nvPicPr>
        <xdr:cNvPr id="307" name="Picture 13600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>
        <a:xfrm>
          <a:off x="7762875" y="51647090"/>
          <a:ext cx="55054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154081</xdr:colOff>
      <xdr:row>109</xdr:row>
      <xdr:rowOff>121583</xdr:rowOff>
    </xdr:from>
    <xdr:to>
      <xdr:col>17</xdr:col>
      <xdr:colOff>585881</xdr:colOff>
      <xdr:row>109</xdr:row>
      <xdr:rowOff>426383</xdr:rowOff>
    </xdr:to>
    <xdr:pic>
      <xdr:nvPicPr>
        <xdr:cNvPr id="308" name="Picture 13591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>
        <a:xfrm>
          <a:off x="7830820" y="47467520"/>
          <a:ext cx="431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106456</xdr:colOff>
      <xdr:row>118</xdr:row>
      <xdr:rowOff>112059</xdr:rowOff>
    </xdr:from>
    <xdr:to>
      <xdr:col>17</xdr:col>
      <xdr:colOff>547781</xdr:colOff>
      <xdr:row>118</xdr:row>
      <xdr:rowOff>407334</xdr:rowOff>
    </xdr:to>
    <xdr:pic>
      <xdr:nvPicPr>
        <xdr:cNvPr id="309" name="Picture 13598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>
        <a:xfrm>
          <a:off x="7783195" y="52024280"/>
          <a:ext cx="441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125506</xdr:colOff>
      <xdr:row>114</xdr:row>
      <xdr:rowOff>112059</xdr:rowOff>
    </xdr:from>
    <xdr:to>
      <xdr:col>17</xdr:col>
      <xdr:colOff>566831</xdr:colOff>
      <xdr:row>114</xdr:row>
      <xdr:rowOff>445434</xdr:rowOff>
    </xdr:to>
    <xdr:pic>
      <xdr:nvPicPr>
        <xdr:cNvPr id="310" name="Picture 13597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>
        <a:xfrm>
          <a:off x="7802245" y="49994820"/>
          <a:ext cx="4413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77470</xdr:colOff>
      <xdr:row>106</xdr:row>
      <xdr:rowOff>149860</xdr:rowOff>
    </xdr:from>
    <xdr:to>
      <xdr:col>17</xdr:col>
      <xdr:colOff>537845</xdr:colOff>
      <xdr:row>106</xdr:row>
      <xdr:rowOff>445135</xdr:rowOff>
    </xdr:to>
    <xdr:pic>
      <xdr:nvPicPr>
        <xdr:cNvPr id="311" name="Picture 5637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>
        <a:xfrm>
          <a:off x="7754620" y="45974000"/>
          <a:ext cx="460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118745</xdr:colOff>
      <xdr:row>116</xdr:row>
      <xdr:rowOff>102235</xdr:rowOff>
    </xdr:from>
    <xdr:to>
      <xdr:col>17</xdr:col>
      <xdr:colOff>518795</xdr:colOff>
      <xdr:row>116</xdr:row>
      <xdr:rowOff>426085</xdr:rowOff>
    </xdr:to>
    <xdr:pic>
      <xdr:nvPicPr>
        <xdr:cNvPr id="312" name="Picture 5638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>
        <a:xfrm>
          <a:off x="7795895" y="51000025"/>
          <a:ext cx="4000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223520</xdr:colOff>
      <xdr:row>110</xdr:row>
      <xdr:rowOff>111760</xdr:rowOff>
    </xdr:from>
    <xdr:to>
      <xdr:col>17</xdr:col>
      <xdr:colOff>461645</xdr:colOff>
      <xdr:row>110</xdr:row>
      <xdr:rowOff>378460</xdr:rowOff>
    </xdr:to>
    <xdr:pic>
      <xdr:nvPicPr>
        <xdr:cNvPr id="313" name="Picture 18700" descr="J)5YS357X@ZA`GLO%GGAFF2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>
        <a:xfrm>
          <a:off x="7900670" y="47965360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137795</xdr:colOff>
      <xdr:row>111</xdr:row>
      <xdr:rowOff>102235</xdr:rowOff>
    </xdr:from>
    <xdr:to>
      <xdr:col>17</xdr:col>
      <xdr:colOff>518795</xdr:colOff>
      <xdr:row>111</xdr:row>
      <xdr:rowOff>445135</xdr:rowOff>
    </xdr:to>
    <xdr:pic>
      <xdr:nvPicPr>
        <xdr:cNvPr id="314" name="Picture 18742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>
        <a:xfrm>
          <a:off x="7814945" y="48463200"/>
          <a:ext cx="381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156845</xdr:colOff>
      <xdr:row>122</xdr:row>
      <xdr:rowOff>111760</xdr:rowOff>
    </xdr:from>
    <xdr:to>
      <xdr:col>17</xdr:col>
      <xdr:colOff>509270</xdr:colOff>
      <xdr:row>122</xdr:row>
      <xdr:rowOff>416560</xdr:rowOff>
    </xdr:to>
    <xdr:pic>
      <xdr:nvPicPr>
        <xdr:cNvPr id="315" name="Picture 13592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>
        <a:xfrm>
          <a:off x="7833995" y="5405374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150906</xdr:colOff>
      <xdr:row>119</xdr:row>
      <xdr:rowOff>80309</xdr:rowOff>
    </xdr:from>
    <xdr:to>
      <xdr:col>17</xdr:col>
      <xdr:colOff>649381</xdr:colOff>
      <xdr:row>119</xdr:row>
      <xdr:rowOff>442894</xdr:rowOff>
    </xdr:to>
    <xdr:pic>
      <xdr:nvPicPr>
        <xdr:cNvPr id="316" name="Picture 6202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>
        <a:xfrm>
          <a:off x="7827645" y="52499895"/>
          <a:ext cx="498475" cy="362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204507</xdr:colOff>
      <xdr:row>120</xdr:row>
      <xdr:rowOff>83483</xdr:rowOff>
    </xdr:from>
    <xdr:to>
      <xdr:col>17</xdr:col>
      <xdr:colOff>537882</xdr:colOff>
      <xdr:row>120</xdr:row>
      <xdr:rowOff>397808</xdr:rowOff>
    </xdr:to>
    <xdr:pic>
      <xdr:nvPicPr>
        <xdr:cNvPr id="317" name="Picture 13595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>
        <a:xfrm>
          <a:off x="7881620" y="53010435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103505</xdr:colOff>
      <xdr:row>115</xdr:row>
      <xdr:rowOff>89535</xdr:rowOff>
    </xdr:from>
    <xdr:to>
      <xdr:col>17</xdr:col>
      <xdr:colOff>522605</xdr:colOff>
      <xdr:row>115</xdr:row>
      <xdr:rowOff>464185</xdr:rowOff>
    </xdr:to>
    <xdr:pic>
      <xdr:nvPicPr>
        <xdr:cNvPr id="318" name="Picture 10883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>
        <a:xfrm>
          <a:off x="7780655" y="50479960"/>
          <a:ext cx="41910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104775</xdr:colOff>
      <xdr:row>130</xdr:row>
      <xdr:rowOff>76200</xdr:rowOff>
    </xdr:from>
    <xdr:to>
      <xdr:col>17</xdr:col>
      <xdr:colOff>561975</xdr:colOff>
      <xdr:row>130</xdr:row>
      <xdr:rowOff>419100</xdr:rowOff>
    </xdr:to>
    <xdr:pic>
      <xdr:nvPicPr>
        <xdr:cNvPr id="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1925" y="58077100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114299</xdr:colOff>
      <xdr:row>127</xdr:row>
      <xdr:rowOff>142875</xdr:rowOff>
    </xdr:from>
    <xdr:to>
      <xdr:col>17</xdr:col>
      <xdr:colOff>514349</xdr:colOff>
      <xdr:row>127</xdr:row>
      <xdr:rowOff>390525</xdr:rowOff>
    </xdr:to>
    <xdr:pic>
      <xdr:nvPicPr>
        <xdr:cNvPr id="320" name="Picture 13597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>
        <a:xfrm>
          <a:off x="7790815" y="56621680"/>
          <a:ext cx="4000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114299</xdr:colOff>
      <xdr:row>129</xdr:row>
      <xdr:rowOff>123265</xdr:rowOff>
    </xdr:from>
    <xdr:to>
      <xdr:col>17</xdr:col>
      <xdr:colOff>514349</xdr:colOff>
      <xdr:row>129</xdr:row>
      <xdr:rowOff>389965</xdr:rowOff>
    </xdr:to>
    <xdr:pic>
      <xdr:nvPicPr>
        <xdr:cNvPr id="321" name="Picture 13598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>
        <a:xfrm>
          <a:off x="7790815" y="57616725"/>
          <a:ext cx="4000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138640</xdr:colOff>
      <xdr:row>123</xdr:row>
      <xdr:rowOff>118969</xdr:rowOff>
    </xdr:from>
    <xdr:to>
      <xdr:col>17</xdr:col>
      <xdr:colOff>627590</xdr:colOff>
      <xdr:row>123</xdr:row>
      <xdr:rowOff>440279</xdr:rowOff>
    </xdr:to>
    <xdr:pic>
      <xdr:nvPicPr>
        <xdr:cNvPr id="322" name="Picture 18699" descr="J)5YS357X@ZA`GLO%GGAFF2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>
        <a:xfrm>
          <a:off x="7815580" y="54568090"/>
          <a:ext cx="488950" cy="321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113665</xdr:colOff>
      <xdr:row>128</xdr:row>
      <xdr:rowOff>65405</xdr:rowOff>
    </xdr:from>
    <xdr:to>
      <xdr:col>17</xdr:col>
      <xdr:colOff>532765</xdr:colOff>
      <xdr:row>128</xdr:row>
      <xdr:rowOff>436880</xdr:rowOff>
    </xdr:to>
    <xdr:pic>
      <xdr:nvPicPr>
        <xdr:cNvPr id="323" name="Picture 10883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>
        <a:xfrm>
          <a:off x="7790815" y="57051575"/>
          <a:ext cx="419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124</xdr:row>
      <xdr:rowOff>35560</xdr:rowOff>
    </xdr:from>
    <xdr:to>
      <xdr:col>17</xdr:col>
      <xdr:colOff>594360</xdr:colOff>
      <xdr:row>124</xdr:row>
      <xdr:rowOff>445135</xdr:rowOff>
    </xdr:to>
    <xdr:pic>
      <xdr:nvPicPr>
        <xdr:cNvPr id="32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7839075" y="54992270"/>
          <a:ext cx="432435" cy="4095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141287</xdr:colOff>
      <xdr:row>113</xdr:row>
      <xdr:rowOff>83502</xdr:rowOff>
    </xdr:from>
    <xdr:to>
      <xdr:col>17</xdr:col>
      <xdr:colOff>560387</xdr:colOff>
      <xdr:row>113</xdr:row>
      <xdr:rowOff>446087</xdr:rowOff>
    </xdr:to>
    <xdr:pic>
      <xdr:nvPicPr>
        <xdr:cNvPr id="325" name="Picture 13593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>
        <a:xfrm rot="5400000">
          <a:off x="7846060" y="49430305"/>
          <a:ext cx="36258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152400</xdr:colOff>
      <xdr:row>126</xdr:row>
      <xdr:rowOff>69215</xdr:rowOff>
    </xdr:from>
    <xdr:to>
      <xdr:col>17</xdr:col>
      <xdr:colOff>561975</xdr:colOff>
      <xdr:row>126</xdr:row>
      <xdr:rowOff>421640</xdr:rowOff>
    </xdr:to>
    <xdr:pic>
      <xdr:nvPicPr>
        <xdr:cNvPr id="327" name="Picture 13594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>
        <a:xfrm>
          <a:off x="7829550" y="56040655"/>
          <a:ext cx="409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156210</xdr:colOff>
      <xdr:row>121</xdr:row>
      <xdr:rowOff>72390</xdr:rowOff>
    </xdr:from>
    <xdr:to>
      <xdr:col>17</xdr:col>
      <xdr:colOff>510540</xdr:colOff>
      <xdr:row>121</xdr:row>
      <xdr:rowOff>471805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7833360" y="53507005"/>
          <a:ext cx="354330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167005</xdr:colOff>
      <xdr:row>125</xdr:row>
      <xdr:rowOff>82550</xdr:rowOff>
    </xdr:from>
    <xdr:to>
      <xdr:col>17</xdr:col>
      <xdr:colOff>495300</xdr:colOff>
      <xdr:row>125</xdr:row>
      <xdr:rowOff>491490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7844155" y="55546625"/>
          <a:ext cx="32829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134620</xdr:colOff>
      <xdr:row>108</xdr:row>
      <xdr:rowOff>51435</xdr:rowOff>
    </xdr:from>
    <xdr:to>
      <xdr:col>17</xdr:col>
      <xdr:colOff>570865</xdr:colOff>
      <xdr:row>108</xdr:row>
      <xdr:rowOff>490220</xdr:rowOff>
    </xdr:to>
    <xdr:pic>
      <xdr:nvPicPr>
        <xdr:cNvPr id="335" name="图片 33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7811770" y="46890305"/>
          <a:ext cx="4362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176530</xdr:colOff>
      <xdr:row>112</xdr:row>
      <xdr:rowOff>51435</xdr:rowOff>
    </xdr:from>
    <xdr:to>
      <xdr:col>17</xdr:col>
      <xdr:colOff>535940</xdr:colOff>
      <xdr:row>112</xdr:row>
      <xdr:rowOff>51435</xdr:rowOff>
    </xdr:to>
    <xdr:pic>
      <xdr:nvPicPr>
        <xdr:cNvPr id="336" name="图片 33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7853680" y="48919765"/>
          <a:ext cx="3594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176530</xdr:colOff>
      <xdr:row>112</xdr:row>
      <xdr:rowOff>51435</xdr:rowOff>
    </xdr:from>
    <xdr:to>
      <xdr:col>17</xdr:col>
      <xdr:colOff>535940</xdr:colOff>
      <xdr:row>113</xdr:row>
      <xdr:rowOff>0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7853680" y="48919765"/>
          <a:ext cx="35941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208915</xdr:colOff>
      <xdr:row>101</xdr:row>
      <xdr:rowOff>158115</xdr:rowOff>
    </xdr:from>
    <xdr:to>
      <xdr:col>17</xdr:col>
      <xdr:colOff>570865</xdr:colOff>
      <xdr:row>101</xdr:row>
      <xdr:rowOff>379095</xdr:rowOff>
    </xdr:to>
    <xdr:pic>
      <xdr:nvPicPr>
        <xdr:cNvPr id="338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6065" y="43445430"/>
          <a:ext cx="36195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198755</xdr:colOff>
      <xdr:row>103</xdr:row>
      <xdr:rowOff>84455</xdr:rowOff>
    </xdr:from>
    <xdr:to>
      <xdr:col>17</xdr:col>
      <xdr:colOff>532765</xdr:colOff>
      <xdr:row>103</xdr:row>
      <xdr:rowOff>410210</xdr:rowOff>
    </xdr:to>
    <xdr:pic>
      <xdr:nvPicPr>
        <xdr:cNvPr id="33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75905" y="44386500"/>
          <a:ext cx="334010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134620</xdr:colOff>
      <xdr:row>104</xdr:row>
      <xdr:rowOff>73025</xdr:rowOff>
    </xdr:from>
    <xdr:to>
      <xdr:col>17</xdr:col>
      <xdr:colOff>443865</xdr:colOff>
      <xdr:row>104</xdr:row>
      <xdr:rowOff>396240</xdr:rowOff>
    </xdr:to>
    <xdr:pic>
      <xdr:nvPicPr>
        <xdr:cNvPr id="34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1770" y="44882435"/>
          <a:ext cx="309245" cy="323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205105</xdr:colOff>
      <xdr:row>102</xdr:row>
      <xdr:rowOff>166370</xdr:rowOff>
    </xdr:from>
    <xdr:to>
      <xdr:col>17</xdr:col>
      <xdr:colOff>448945</xdr:colOff>
      <xdr:row>102</xdr:row>
      <xdr:rowOff>404495</xdr:rowOff>
    </xdr:to>
    <xdr:pic>
      <xdr:nvPicPr>
        <xdr:cNvPr id="34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2255" y="43961050"/>
          <a:ext cx="24384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103505</xdr:colOff>
      <xdr:row>327</xdr:row>
      <xdr:rowOff>147955</xdr:rowOff>
    </xdr:from>
    <xdr:to>
      <xdr:col>17</xdr:col>
      <xdr:colOff>503555</xdr:colOff>
      <xdr:row>327</xdr:row>
      <xdr:rowOff>414655</xdr:rowOff>
    </xdr:to>
    <xdr:pic>
      <xdr:nvPicPr>
        <xdr:cNvPr id="34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780655" y="1560703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167005</xdr:colOff>
      <xdr:row>328</xdr:row>
      <xdr:rowOff>147320</xdr:rowOff>
    </xdr:from>
    <xdr:to>
      <xdr:col>17</xdr:col>
      <xdr:colOff>567055</xdr:colOff>
      <xdr:row>328</xdr:row>
      <xdr:rowOff>414020</xdr:rowOff>
    </xdr:to>
    <xdr:pic>
      <xdr:nvPicPr>
        <xdr:cNvPr id="34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844155" y="15657703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145415</xdr:colOff>
      <xdr:row>329</xdr:row>
      <xdr:rowOff>116205</xdr:rowOff>
    </xdr:from>
    <xdr:to>
      <xdr:col>17</xdr:col>
      <xdr:colOff>545465</xdr:colOff>
      <xdr:row>329</xdr:row>
      <xdr:rowOff>382905</xdr:rowOff>
    </xdr:to>
    <xdr:pic>
      <xdr:nvPicPr>
        <xdr:cNvPr id="34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822565" y="15705328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123190</xdr:colOff>
      <xdr:row>326</xdr:row>
      <xdr:rowOff>62865</xdr:rowOff>
    </xdr:from>
    <xdr:to>
      <xdr:col>17</xdr:col>
      <xdr:colOff>517525</xdr:colOff>
      <xdr:row>326</xdr:row>
      <xdr:rowOff>424180</xdr:rowOff>
    </xdr:to>
    <xdr:pic>
      <xdr:nvPicPr>
        <xdr:cNvPr id="34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4" b="-584"/>
        <a:stretch>
          <a:fillRect/>
        </a:stretch>
      </xdr:blipFill>
      <xdr:spPr>
        <a:xfrm>
          <a:off x="7800340" y="155477845"/>
          <a:ext cx="39433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149860</xdr:colOff>
      <xdr:row>324</xdr:row>
      <xdr:rowOff>104140</xdr:rowOff>
    </xdr:from>
    <xdr:to>
      <xdr:col>17</xdr:col>
      <xdr:colOff>554355</xdr:colOff>
      <xdr:row>324</xdr:row>
      <xdr:rowOff>448945</xdr:rowOff>
    </xdr:to>
    <xdr:pic>
      <xdr:nvPicPr>
        <xdr:cNvPr id="34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7827010" y="154504390"/>
          <a:ext cx="404495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121920</xdr:colOff>
      <xdr:row>325</xdr:row>
      <xdr:rowOff>83820</xdr:rowOff>
    </xdr:from>
    <xdr:to>
      <xdr:col>17</xdr:col>
      <xdr:colOff>578485</xdr:colOff>
      <xdr:row>325</xdr:row>
      <xdr:rowOff>457835</xdr:rowOff>
    </xdr:to>
    <xdr:pic>
      <xdr:nvPicPr>
        <xdr:cNvPr id="34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93" b="-2293"/>
        <a:stretch>
          <a:fillRect/>
        </a:stretch>
      </xdr:blipFill>
      <xdr:spPr>
        <a:xfrm>
          <a:off x="7799070" y="154991435"/>
          <a:ext cx="456565" cy="374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90805</xdr:colOff>
      <xdr:row>323</xdr:row>
      <xdr:rowOff>93980</xdr:rowOff>
    </xdr:from>
    <xdr:to>
      <xdr:col>17</xdr:col>
      <xdr:colOff>615315</xdr:colOff>
      <xdr:row>323</xdr:row>
      <xdr:rowOff>406400</xdr:rowOff>
    </xdr:to>
    <xdr:pic>
      <xdr:nvPicPr>
        <xdr:cNvPr id="34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7767955" y="153986865"/>
          <a:ext cx="52451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167640</xdr:colOff>
      <xdr:row>304</xdr:row>
      <xdr:rowOff>84455</xdr:rowOff>
    </xdr:from>
    <xdr:to>
      <xdr:col>17</xdr:col>
      <xdr:colOff>622300</xdr:colOff>
      <xdr:row>304</xdr:row>
      <xdr:rowOff>410845</xdr:rowOff>
    </xdr:to>
    <xdr:pic>
      <xdr:nvPicPr>
        <xdr:cNvPr id="3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>
        <a:xfrm rot="5400000">
          <a:off x="7908925" y="145795365"/>
          <a:ext cx="326390" cy="454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17</xdr:col>
      <xdr:colOff>167640</xdr:colOff>
      <xdr:row>81</xdr:row>
      <xdr:rowOff>84455</xdr:rowOff>
    </xdr:from>
    <xdr:to>
      <xdr:col>17</xdr:col>
      <xdr:colOff>622300</xdr:colOff>
      <xdr:row>81</xdr:row>
      <xdr:rowOff>410845</xdr:rowOff>
    </xdr:to>
    <xdr:pic>
      <xdr:nvPicPr>
        <xdr:cNvPr id="3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>
        <a:xfrm rot="5400000">
          <a:off x="7908925" y="33160335"/>
          <a:ext cx="326390" cy="454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17</xdr:col>
      <xdr:colOff>152400</xdr:colOff>
      <xdr:row>318</xdr:row>
      <xdr:rowOff>76200</xdr:rowOff>
    </xdr:from>
    <xdr:to>
      <xdr:col>17</xdr:col>
      <xdr:colOff>581025</xdr:colOff>
      <xdr:row>318</xdr:row>
      <xdr:rowOff>485775</xdr:rowOff>
    </xdr:to>
    <xdr:pic>
      <xdr:nvPicPr>
        <xdr:cNvPr id="353" name="Picture 63205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9550" y="151939625"/>
          <a:ext cx="428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241300</xdr:colOff>
      <xdr:row>319</xdr:row>
      <xdr:rowOff>116205</xdr:rowOff>
    </xdr:from>
    <xdr:to>
      <xdr:col>17</xdr:col>
      <xdr:colOff>546100</xdr:colOff>
      <xdr:row>319</xdr:row>
      <xdr:rowOff>401955</xdr:rowOff>
    </xdr:to>
    <xdr:pic>
      <xdr:nvPicPr>
        <xdr:cNvPr id="354" name="图片 1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918450" y="152486995"/>
          <a:ext cx="30480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171450</xdr:colOff>
      <xdr:row>317</xdr:row>
      <xdr:rowOff>86360</xdr:rowOff>
    </xdr:from>
    <xdr:to>
      <xdr:col>17</xdr:col>
      <xdr:colOff>657225</xdr:colOff>
      <xdr:row>317</xdr:row>
      <xdr:rowOff>435610</xdr:rowOff>
    </xdr:to>
    <xdr:pic>
      <xdr:nvPicPr>
        <xdr:cNvPr id="355" name="图片 21" descr="P80606-084951.jpg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>
        <a:xfrm>
          <a:off x="7848600" y="151442420"/>
          <a:ext cx="485775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135255</xdr:colOff>
      <xdr:row>315</xdr:row>
      <xdr:rowOff>73025</xdr:rowOff>
    </xdr:from>
    <xdr:to>
      <xdr:col>17</xdr:col>
      <xdr:colOff>575310</xdr:colOff>
      <xdr:row>315</xdr:row>
      <xdr:rowOff>406400</xdr:rowOff>
    </xdr:to>
    <xdr:pic>
      <xdr:nvPicPr>
        <xdr:cNvPr id="356" name="图片 457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2405" y="150414355"/>
          <a:ext cx="44005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198120</xdr:colOff>
      <xdr:row>316</xdr:row>
      <xdr:rowOff>186055</xdr:rowOff>
    </xdr:from>
    <xdr:to>
      <xdr:col>17</xdr:col>
      <xdr:colOff>584200</xdr:colOff>
      <xdr:row>316</xdr:row>
      <xdr:rowOff>386080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75270" y="151034750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145415</xdr:colOff>
      <xdr:row>307</xdr:row>
      <xdr:rowOff>94615</xdr:rowOff>
    </xdr:from>
    <xdr:to>
      <xdr:col>17</xdr:col>
      <xdr:colOff>545465</xdr:colOff>
      <xdr:row>307</xdr:row>
      <xdr:rowOff>379095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2565" y="149928580"/>
          <a:ext cx="400050" cy="28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66040</xdr:colOff>
      <xdr:row>310</xdr:row>
      <xdr:rowOff>132715</xdr:rowOff>
    </xdr:from>
    <xdr:to>
      <xdr:col>17</xdr:col>
      <xdr:colOff>738505</xdr:colOff>
      <xdr:row>310</xdr:row>
      <xdr:rowOff>361315</xdr:rowOff>
    </xdr:to>
    <xdr:pic>
      <xdr:nvPicPr>
        <xdr:cNvPr id="365" name="Picture 4934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>
        <a:xfrm>
          <a:off x="7743190" y="147937220"/>
          <a:ext cx="67246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95250</xdr:colOff>
      <xdr:row>312</xdr:row>
      <xdr:rowOff>150495</xdr:rowOff>
    </xdr:from>
    <xdr:to>
      <xdr:col>17</xdr:col>
      <xdr:colOff>702310</xdr:colOff>
      <xdr:row>312</xdr:row>
      <xdr:rowOff>340995</xdr:rowOff>
    </xdr:to>
    <xdr:pic>
      <xdr:nvPicPr>
        <xdr:cNvPr id="366" name="Picture 4936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>
        <a:xfrm>
          <a:off x="7772400" y="148969730"/>
          <a:ext cx="60706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57150</xdr:colOff>
      <xdr:row>313</xdr:row>
      <xdr:rowOff>140335</xdr:rowOff>
    </xdr:from>
    <xdr:to>
      <xdr:col>17</xdr:col>
      <xdr:colOff>687070</xdr:colOff>
      <xdr:row>313</xdr:row>
      <xdr:rowOff>378460</xdr:rowOff>
    </xdr:to>
    <xdr:pic>
      <xdr:nvPicPr>
        <xdr:cNvPr id="367" name="Picture 4939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>
        <a:xfrm>
          <a:off x="7734300" y="149466935"/>
          <a:ext cx="62992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146050</xdr:colOff>
      <xdr:row>306</xdr:row>
      <xdr:rowOff>107950</xdr:rowOff>
    </xdr:from>
    <xdr:to>
      <xdr:col>17</xdr:col>
      <xdr:colOff>657860</xdr:colOff>
      <xdr:row>306</xdr:row>
      <xdr:rowOff>421640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3200" y="146390360"/>
          <a:ext cx="51181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309</xdr:row>
      <xdr:rowOff>76200</xdr:rowOff>
    </xdr:from>
    <xdr:to>
      <xdr:col>17</xdr:col>
      <xdr:colOff>694055</xdr:colOff>
      <xdr:row>309</xdr:row>
      <xdr:rowOff>381000</xdr:rowOff>
    </xdr:to>
    <xdr:pic>
      <xdr:nvPicPr>
        <xdr:cNvPr id="369" name="Picture 4933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>
        <a:xfrm>
          <a:off x="7762875" y="147373340"/>
          <a:ext cx="60833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161290</xdr:colOff>
      <xdr:row>311</xdr:row>
      <xdr:rowOff>97790</xdr:rowOff>
    </xdr:from>
    <xdr:to>
      <xdr:col>17</xdr:col>
      <xdr:colOff>677545</xdr:colOff>
      <xdr:row>311</xdr:row>
      <xdr:rowOff>351155</xdr:rowOff>
    </xdr:to>
    <xdr:pic>
      <xdr:nvPicPr>
        <xdr:cNvPr id="370" name="Picture 13625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>
        <a:xfrm>
          <a:off x="7838440" y="148409660"/>
          <a:ext cx="51625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92710</xdr:colOff>
      <xdr:row>41</xdr:row>
      <xdr:rowOff>115570</xdr:rowOff>
    </xdr:from>
    <xdr:to>
      <xdr:col>17</xdr:col>
      <xdr:colOff>695960</xdr:colOff>
      <xdr:row>41</xdr:row>
      <xdr:rowOff>372745</xdr:rowOff>
    </xdr:to>
    <xdr:pic>
      <xdr:nvPicPr>
        <xdr:cNvPr id="372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>
        <a:xfrm>
          <a:off x="7769860" y="16955770"/>
          <a:ext cx="603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81915</xdr:colOff>
      <xdr:row>31</xdr:row>
      <xdr:rowOff>93980</xdr:rowOff>
    </xdr:from>
    <xdr:to>
      <xdr:col>17</xdr:col>
      <xdr:colOff>661035</xdr:colOff>
      <xdr:row>31</xdr:row>
      <xdr:rowOff>394970</xdr:rowOff>
    </xdr:to>
    <xdr:pic>
      <xdr:nvPicPr>
        <xdr:cNvPr id="375" name="Picture 13367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>
        <a:xfrm>
          <a:off x="7759065" y="11936730"/>
          <a:ext cx="579120" cy="300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81915</xdr:colOff>
      <xdr:row>32</xdr:row>
      <xdr:rowOff>93980</xdr:rowOff>
    </xdr:from>
    <xdr:to>
      <xdr:col>17</xdr:col>
      <xdr:colOff>661035</xdr:colOff>
      <xdr:row>32</xdr:row>
      <xdr:rowOff>394970</xdr:rowOff>
    </xdr:to>
    <xdr:pic>
      <xdr:nvPicPr>
        <xdr:cNvPr id="376" name="Picture 13367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>
        <a:xfrm>
          <a:off x="7759065" y="12444095"/>
          <a:ext cx="579120" cy="300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81915</xdr:colOff>
      <xdr:row>33</xdr:row>
      <xdr:rowOff>93980</xdr:rowOff>
    </xdr:from>
    <xdr:to>
      <xdr:col>17</xdr:col>
      <xdr:colOff>661035</xdr:colOff>
      <xdr:row>33</xdr:row>
      <xdr:rowOff>394970</xdr:rowOff>
    </xdr:to>
    <xdr:pic>
      <xdr:nvPicPr>
        <xdr:cNvPr id="377" name="Picture 13367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>
        <a:xfrm>
          <a:off x="7759065" y="12951460"/>
          <a:ext cx="579120" cy="300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81915</xdr:colOff>
      <xdr:row>34</xdr:row>
      <xdr:rowOff>93980</xdr:rowOff>
    </xdr:from>
    <xdr:to>
      <xdr:col>17</xdr:col>
      <xdr:colOff>661035</xdr:colOff>
      <xdr:row>34</xdr:row>
      <xdr:rowOff>394970</xdr:rowOff>
    </xdr:to>
    <xdr:pic>
      <xdr:nvPicPr>
        <xdr:cNvPr id="378" name="Picture 13367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>
        <a:xfrm>
          <a:off x="7759065" y="13458825"/>
          <a:ext cx="579120" cy="300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81915</xdr:colOff>
      <xdr:row>35</xdr:row>
      <xdr:rowOff>105410</xdr:rowOff>
    </xdr:from>
    <xdr:to>
      <xdr:col>17</xdr:col>
      <xdr:colOff>719455</xdr:colOff>
      <xdr:row>35</xdr:row>
      <xdr:rowOff>371475</xdr:rowOff>
    </xdr:to>
    <xdr:pic>
      <xdr:nvPicPr>
        <xdr:cNvPr id="379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>
        <a:xfrm>
          <a:off x="7759065" y="13977620"/>
          <a:ext cx="637540" cy="266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124460</xdr:colOff>
      <xdr:row>36</xdr:row>
      <xdr:rowOff>94615</xdr:rowOff>
    </xdr:from>
    <xdr:to>
      <xdr:col>17</xdr:col>
      <xdr:colOff>667385</xdr:colOff>
      <xdr:row>36</xdr:row>
      <xdr:rowOff>363855</xdr:rowOff>
    </xdr:to>
    <xdr:pic>
      <xdr:nvPicPr>
        <xdr:cNvPr id="3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7801610" y="14474190"/>
          <a:ext cx="542925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124460</xdr:colOff>
      <xdr:row>37</xdr:row>
      <xdr:rowOff>94615</xdr:rowOff>
    </xdr:from>
    <xdr:to>
      <xdr:col>17</xdr:col>
      <xdr:colOff>667385</xdr:colOff>
      <xdr:row>37</xdr:row>
      <xdr:rowOff>363855</xdr:rowOff>
    </xdr:to>
    <xdr:pic>
      <xdr:nvPicPr>
        <xdr:cNvPr id="3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7801610" y="14981555"/>
          <a:ext cx="542925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123825</xdr:colOff>
      <xdr:row>80</xdr:row>
      <xdr:rowOff>73660</xdr:rowOff>
    </xdr:from>
    <xdr:to>
      <xdr:col>17</xdr:col>
      <xdr:colOff>629920</xdr:colOff>
      <xdr:row>80</xdr:row>
      <xdr:rowOff>375285</xdr:rowOff>
    </xdr:to>
    <xdr:pic>
      <xdr:nvPicPr>
        <xdr:cNvPr id="383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7800975" y="32706310"/>
          <a:ext cx="506095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149860</xdr:colOff>
      <xdr:row>74</xdr:row>
      <xdr:rowOff>138430</xdr:rowOff>
    </xdr:from>
    <xdr:to>
      <xdr:col>17</xdr:col>
      <xdr:colOff>549910</xdr:colOff>
      <xdr:row>74</xdr:row>
      <xdr:rowOff>405130</xdr:rowOff>
    </xdr:to>
    <xdr:pic>
      <xdr:nvPicPr>
        <xdr:cNvPr id="38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827010" y="3175635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134620</xdr:colOff>
      <xdr:row>83</xdr:row>
      <xdr:rowOff>52070</xdr:rowOff>
    </xdr:from>
    <xdr:to>
      <xdr:col>17</xdr:col>
      <xdr:colOff>564515</xdr:colOff>
      <xdr:row>83</xdr:row>
      <xdr:rowOff>431165</xdr:rowOff>
    </xdr:to>
    <xdr:pic>
      <xdr:nvPicPr>
        <xdr:cNvPr id="385" name="图片 384"/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7811770" y="34206815"/>
          <a:ext cx="429895" cy="379095"/>
        </a:xfrm>
        <a:prstGeom prst="rect">
          <a:avLst/>
        </a:prstGeom>
      </xdr:spPr>
    </xdr:pic>
    <xdr:clientData/>
  </xdr:twoCellAnchor>
  <xdr:twoCellAnchor>
    <xdr:from>
      <xdr:col>17</xdr:col>
      <xdr:colOff>123825</xdr:colOff>
      <xdr:row>308</xdr:row>
      <xdr:rowOff>52705</xdr:rowOff>
    </xdr:from>
    <xdr:to>
      <xdr:col>17</xdr:col>
      <xdr:colOff>654050</xdr:colOff>
      <xdr:row>308</xdr:row>
      <xdr:rowOff>414655</xdr:rowOff>
    </xdr:to>
    <xdr:pic>
      <xdr:nvPicPr>
        <xdr:cNvPr id="386" name="图片 38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7800975" y="146842480"/>
          <a:ext cx="5302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229870</xdr:colOff>
      <xdr:row>47</xdr:row>
      <xdr:rowOff>52705</xdr:rowOff>
    </xdr:from>
    <xdr:to>
      <xdr:col>17</xdr:col>
      <xdr:colOff>448945</xdr:colOff>
      <xdr:row>47</xdr:row>
      <xdr:rowOff>386080</xdr:rowOff>
    </xdr:to>
    <xdr:pic>
      <xdr:nvPicPr>
        <xdr:cNvPr id="387" name="图片 386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7020" y="18912205"/>
          <a:ext cx="2190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127000</xdr:colOff>
      <xdr:row>51</xdr:row>
      <xdr:rowOff>101600</xdr:rowOff>
    </xdr:from>
    <xdr:to>
      <xdr:col>17</xdr:col>
      <xdr:colOff>593725</xdr:colOff>
      <xdr:row>51</xdr:row>
      <xdr:rowOff>377825</xdr:rowOff>
    </xdr:to>
    <xdr:pic>
      <xdr:nvPicPr>
        <xdr:cNvPr id="38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65" b="-11765"/>
        <a:stretch>
          <a:fillRect/>
        </a:stretch>
      </xdr:blipFill>
      <xdr:spPr>
        <a:xfrm>
          <a:off x="7804150" y="2055749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185420</xdr:colOff>
      <xdr:row>50</xdr:row>
      <xdr:rowOff>138430</xdr:rowOff>
    </xdr:from>
    <xdr:to>
      <xdr:col>17</xdr:col>
      <xdr:colOff>642620</xdr:colOff>
      <xdr:row>50</xdr:row>
      <xdr:rowOff>376555</xdr:rowOff>
    </xdr:to>
    <xdr:pic>
      <xdr:nvPicPr>
        <xdr:cNvPr id="38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999" b="-15999"/>
        <a:stretch>
          <a:fillRect/>
        </a:stretch>
      </xdr:blipFill>
      <xdr:spPr>
        <a:xfrm>
          <a:off x="7862570" y="2009902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186055</xdr:colOff>
      <xdr:row>48</xdr:row>
      <xdr:rowOff>138430</xdr:rowOff>
    </xdr:from>
    <xdr:to>
      <xdr:col>17</xdr:col>
      <xdr:colOff>557192</xdr:colOff>
      <xdr:row>48</xdr:row>
      <xdr:rowOff>380282</xdr:rowOff>
    </xdr:to>
    <xdr:pic>
      <xdr:nvPicPr>
        <xdr:cNvPr id="390" name="图片 389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3205" y="19591655"/>
          <a:ext cx="37084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180975</xdr:colOff>
      <xdr:row>55</xdr:row>
      <xdr:rowOff>92075</xdr:rowOff>
    </xdr:from>
    <xdr:to>
      <xdr:col>17</xdr:col>
      <xdr:colOff>493232</xdr:colOff>
      <xdr:row>55</xdr:row>
      <xdr:rowOff>406400</xdr:rowOff>
    </xdr:to>
    <xdr:pic>
      <xdr:nvPicPr>
        <xdr:cNvPr id="392" name="图片 391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8125" y="22577425"/>
          <a:ext cx="31178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156210</xdr:colOff>
      <xdr:row>60</xdr:row>
      <xdr:rowOff>73660</xdr:rowOff>
    </xdr:from>
    <xdr:to>
      <xdr:col>17</xdr:col>
      <xdr:colOff>601980</xdr:colOff>
      <xdr:row>60</xdr:row>
      <xdr:rowOff>368935</xdr:rowOff>
    </xdr:to>
    <xdr:pic>
      <xdr:nvPicPr>
        <xdr:cNvPr id="393" name="图片 392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3360" y="25095835"/>
          <a:ext cx="44577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208280</xdr:colOff>
      <xdr:row>59</xdr:row>
      <xdr:rowOff>94615</xdr:rowOff>
    </xdr:from>
    <xdr:to>
      <xdr:col>17</xdr:col>
      <xdr:colOff>544830</xdr:colOff>
      <xdr:row>59</xdr:row>
      <xdr:rowOff>428625</xdr:rowOff>
    </xdr:to>
    <xdr:pic>
      <xdr:nvPicPr>
        <xdr:cNvPr id="39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>
        <a:xfrm>
          <a:off x="7885430" y="24609425"/>
          <a:ext cx="336550" cy="3340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212090</xdr:colOff>
      <xdr:row>61</xdr:row>
      <xdr:rowOff>78740</xdr:rowOff>
    </xdr:from>
    <xdr:to>
      <xdr:col>17</xdr:col>
      <xdr:colOff>543560</xdr:colOff>
      <xdr:row>61</xdr:row>
      <xdr:rowOff>396240</xdr:rowOff>
    </xdr:to>
    <xdr:pic>
      <xdr:nvPicPr>
        <xdr:cNvPr id="39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>
        <a:xfrm>
          <a:off x="7889240" y="25608280"/>
          <a:ext cx="331470" cy="3175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145676</xdr:colOff>
      <xdr:row>64</xdr:row>
      <xdr:rowOff>67235</xdr:rowOff>
    </xdr:from>
    <xdr:to>
      <xdr:col>17</xdr:col>
      <xdr:colOff>493058</xdr:colOff>
      <xdr:row>64</xdr:row>
      <xdr:rowOff>360316</xdr:rowOff>
    </xdr:to>
    <xdr:pic>
      <xdr:nvPicPr>
        <xdr:cNvPr id="400" name="图片 399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2565" y="26610945"/>
          <a:ext cx="34734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123266</xdr:colOff>
      <xdr:row>65</xdr:row>
      <xdr:rowOff>33618</xdr:rowOff>
    </xdr:from>
    <xdr:to>
      <xdr:col>17</xdr:col>
      <xdr:colOff>495164</xdr:colOff>
      <xdr:row>65</xdr:row>
      <xdr:rowOff>347383</xdr:rowOff>
    </xdr:to>
    <xdr:pic>
      <xdr:nvPicPr>
        <xdr:cNvPr id="401" name="图片 400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0340" y="27084655"/>
          <a:ext cx="3714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220980</xdr:colOff>
      <xdr:row>66</xdr:row>
      <xdr:rowOff>111760</xdr:rowOff>
    </xdr:from>
    <xdr:to>
      <xdr:col>17</xdr:col>
      <xdr:colOff>546004</xdr:colOff>
      <xdr:row>66</xdr:row>
      <xdr:rowOff>416560</xdr:rowOff>
    </xdr:to>
    <xdr:pic>
      <xdr:nvPicPr>
        <xdr:cNvPr id="402" name="图片 401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8130" y="27670760"/>
          <a:ext cx="32448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186690</xdr:colOff>
      <xdr:row>70</xdr:row>
      <xdr:rowOff>98425</xdr:rowOff>
    </xdr:from>
    <xdr:to>
      <xdr:col>17</xdr:col>
      <xdr:colOff>545306</xdr:colOff>
      <xdr:row>70</xdr:row>
      <xdr:rowOff>400984</xdr:rowOff>
    </xdr:to>
    <xdr:pic>
      <xdr:nvPicPr>
        <xdr:cNvPr id="403" name="图片 402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63840" y="29686885"/>
          <a:ext cx="35814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186055</xdr:colOff>
      <xdr:row>71</xdr:row>
      <xdr:rowOff>66040</xdr:rowOff>
    </xdr:from>
    <xdr:to>
      <xdr:col>17</xdr:col>
      <xdr:colOff>557953</xdr:colOff>
      <xdr:row>71</xdr:row>
      <xdr:rowOff>379805</xdr:rowOff>
    </xdr:to>
    <xdr:pic>
      <xdr:nvPicPr>
        <xdr:cNvPr id="404" name="图片 403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63205" y="30161865"/>
          <a:ext cx="37147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189230</xdr:colOff>
      <xdr:row>72</xdr:row>
      <xdr:rowOff>69215</xdr:rowOff>
    </xdr:from>
    <xdr:to>
      <xdr:col>17</xdr:col>
      <xdr:colOff>514254</xdr:colOff>
      <xdr:row>72</xdr:row>
      <xdr:rowOff>374015</xdr:rowOff>
    </xdr:to>
    <xdr:pic>
      <xdr:nvPicPr>
        <xdr:cNvPr id="405" name="图片 404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6380" y="30672405"/>
          <a:ext cx="32448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102235</xdr:colOff>
      <xdr:row>131</xdr:row>
      <xdr:rowOff>86995</xdr:rowOff>
    </xdr:from>
    <xdr:to>
      <xdr:col>17</xdr:col>
      <xdr:colOff>546100</xdr:colOff>
      <xdr:row>131</xdr:row>
      <xdr:rowOff>449580</xdr:rowOff>
    </xdr:to>
    <xdr:pic>
      <xdr:nvPicPr>
        <xdr:cNvPr id="406" name="图片 18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779385" y="58595260"/>
          <a:ext cx="44386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259715</xdr:colOff>
      <xdr:row>232</xdr:row>
      <xdr:rowOff>123190</xdr:rowOff>
    </xdr:from>
    <xdr:to>
      <xdr:col>17</xdr:col>
      <xdr:colOff>488315</xdr:colOff>
      <xdr:row>232</xdr:row>
      <xdr:rowOff>332740</xdr:rowOff>
    </xdr:to>
    <xdr:pic>
      <xdr:nvPicPr>
        <xdr:cNvPr id="407" name="Picture 34"/>
        <xdr:cNvPicPr>
          <a:picLocks noChangeAspect="1"/>
        </xdr:cNvPicPr>
      </xdr:nvPicPr>
      <xdr:blipFill>
        <a:blip xmlns:r="http://schemas.openxmlformats.org/officeDocument/2006/relationships" r:embed="rId73"/>
        <a:srcRect t="-655" b="-655"/>
        <a:stretch>
          <a:fillRect/>
        </a:stretch>
      </xdr:blipFill>
      <xdr:spPr>
        <a:xfrm>
          <a:off x="7936865" y="109367955"/>
          <a:ext cx="2286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183255</xdr:colOff>
      <xdr:row>40</xdr:row>
      <xdr:rowOff>95250</xdr:rowOff>
    </xdr:from>
    <xdr:to>
      <xdr:col>17</xdr:col>
      <xdr:colOff>680672</xdr:colOff>
      <xdr:row>40</xdr:row>
      <xdr:rowOff>437244</xdr:rowOff>
    </xdr:to>
    <xdr:pic>
      <xdr:nvPicPr>
        <xdr:cNvPr id="28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>
        <a:xfrm>
          <a:off x="7860030" y="16504285"/>
          <a:ext cx="497205" cy="3416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127000</xdr:colOff>
      <xdr:row>39</xdr:row>
      <xdr:rowOff>11846</xdr:rowOff>
    </xdr:from>
    <xdr:to>
      <xdr:col>17</xdr:col>
      <xdr:colOff>755617</xdr:colOff>
      <xdr:row>39</xdr:row>
      <xdr:rowOff>451623</xdr:rowOff>
    </xdr:to>
    <xdr:pic>
      <xdr:nvPicPr>
        <xdr:cNvPr id="2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>
        <a:xfrm>
          <a:off x="7804150" y="15913100"/>
          <a:ext cx="628015" cy="4400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28575</xdr:colOff>
      <xdr:row>52</xdr:row>
      <xdr:rowOff>142875</xdr:rowOff>
    </xdr:from>
    <xdr:to>
      <xdr:col>17</xdr:col>
      <xdr:colOff>400050</xdr:colOff>
      <xdr:row>52</xdr:row>
      <xdr:rowOff>238125</xdr:rowOff>
    </xdr:to>
    <xdr:pic>
      <xdr:nvPicPr>
        <xdr:cNvPr id="291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>
        <a:xfrm>
          <a:off x="7705725" y="21106130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101600</xdr:colOff>
      <xdr:row>54</xdr:row>
      <xdr:rowOff>109009</xdr:rowOff>
    </xdr:from>
    <xdr:to>
      <xdr:col>17</xdr:col>
      <xdr:colOff>740834</xdr:colOff>
      <xdr:row>54</xdr:row>
      <xdr:rowOff>285750</xdr:rowOff>
    </xdr:to>
    <xdr:pic>
      <xdr:nvPicPr>
        <xdr:cNvPr id="293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>
        <a:xfrm>
          <a:off x="7778750" y="22086570"/>
          <a:ext cx="63881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37352</xdr:colOff>
      <xdr:row>53</xdr:row>
      <xdr:rowOff>130114</xdr:rowOff>
    </xdr:from>
    <xdr:to>
      <xdr:col>17</xdr:col>
      <xdr:colOff>867833</xdr:colOff>
      <xdr:row>53</xdr:row>
      <xdr:rowOff>410261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7713980" y="21600160"/>
          <a:ext cx="830580" cy="280670"/>
        </a:xfrm>
        <a:prstGeom prst="rect">
          <a:avLst/>
        </a:prstGeom>
      </xdr:spPr>
    </xdr:pic>
    <xdr:clientData/>
  </xdr:twoCellAnchor>
  <xdr:twoCellAnchor editAs="oneCell">
    <xdr:from>
      <xdr:col>17</xdr:col>
      <xdr:colOff>86534</xdr:colOff>
      <xdr:row>63</xdr:row>
      <xdr:rowOff>111436</xdr:rowOff>
    </xdr:from>
    <xdr:to>
      <xdr:col>17</xdr:col>
      <xdr:colOff>783167</xdr:colOff>
      <xdr:row>63</xdr:row>
      <xdr:rowOff>384042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7763510" y="26148030"/>
          <a:ext cx="696595" cy="272415"/>
        </a:xfrm>
        <a:prstGeom prst="rect">
          <a:avLst/>
        </a:prstGeom>
      </xdr:spPr>
    </xdr:pic>
    <xdr:clientData/>
  </xdr:twoCellAnchor>
  <xdr:twoCellAnchor editAs="oneCell">
    <xdr:from>
      <xdr:col>17</xdr:col>
      <xdr:colOff>134471</xdr:colOff>
      <xdr:row>76</xdr:row>
      <xdr:rowOff>67236</xdr:rowOff>
    </xdr:from>
    <xdr:to>
      <xdr:col>17</xdr:col>
      <xdr:colOff>609126</xdr:colOff>
      <xdr:row>76</xdr:row>
      <xdr:rowOff>425824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18" y="34021060"/>
          <a:ext cx="474655" cy="358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156882</xdr:colOff>
      <xdr:row>75</xdr:row>
      <xdr:rowOff>123264</xdr:rowOff>
    </xdr:from>
    <xdr:to>
      <xdr:col>17</xdr:col>
      <xdr:colOff>631537</xdr:colOff>
      <xdr:row>75</xdr:row>
      <xdr:rowOff>481852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529" y="34077088"/>
          <a:ext cx="474655" cy="358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14</xdr:row>
      <xdr:rowOff>112058</xdr:rowOff>
    </xdr:from>
    <xdr:to>
      <xdr:col>12</xdr:col>
      <xdr:colOff>286675</xdr:colOff>
      <xdr:row>14</xdr:row>
      <xdr:rowOff>454958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364441" y="5838264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15</xdr:row>
      <xdr:rowOff>112059</xdr:rowOff>
    </xdr:from>
    <xdr:to>
      <xdr:col>12</xdr:col>
      <xdr:colOff>286675</xdr:colOff>
      <xdr:row>15</xdr:row>
      <xdr:rowOff>454959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431676" y="6342530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16</xdr:row>
      <xdr:rowOff>89647</xdr:rowOff>
    </xdr:from>
    <xdr:to>
      <xdr:col>12</xdr:col>
      <xdr:colOff>286675</xdr:colOff>
      <xdr:row>16</xdr:row>
      <xdr:rowOff>432547</xdr:rowOff>
    </xdr:to>
    <xdr:pic>
      <xdr:nvPicPr>
        <xdr:cNvPr id="364" name="图片 363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398059" y="6824382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17</xdr:row>
      <xdr:rowOff>22412</xdr:rowOff>
    </xdr:from>
    <xdr:to>
      <xdr:col>12</xdr:col>
      <xdr:colOff>286675</xdr:colOff>
      <xdr:row>17</xdr:row>
      <xdr:rowOff>365312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442882" y="7261412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134470</xdr:colOff>
      <xdr:row>75</xdr:row>
      <xdr:rowOff>112059</xdr:rowOff>
    </xdr:from>
    <xdr:to>
      <xdr:col>12</xdr:col>
      <xdr:colOff>286675</xdr:colOff>
      <xdr:row>75</xdr:row>
      <xdr:rowOff>454959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095499" y="34065883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123265</xdr:colOff>
      <xdr:row>76</xdr:row>
      <xdr:rowOff>89647</xdr:rowOff>
    </xdr:from>
    <xdr:to>
      <xdr:col>12</xdr:col>
      <xdr:colOff>286675</xdr:colOff>
      <xdr:row>76</xdr:row>
      <xdr:rowOff>432547</xdr:rowOff>
    </xdr:to>
    <xdr:pic>
      <xdr:nvPicPr>
        <xdr:cNvPr id="374" name="图片 373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084294" y="34547735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134471</xdr:colOff>
      <xdr:row>77</xdr:row>
      <xdr:rowOff>67236</xdr:rowOff>
    </xdr:from>
    <xdr:to>
      <xdr:col>12</xdr:col>
      <xdr:colOff>286675</xdr:colOff>
      <xdr:row>77</xdr:row>
      <xdr:rowOff>410136</xdr:rowOff>
    </xdr:to>
    <xdr:pic>
      <xdr:nvPicPr>
        <xdr:cNvPr id="382" name="图片 38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095500" y="35029589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89647</xdr:colOff>
      <xdr:row>78</xdr:row>
      <xdr:rowOff>67235</xdr:rowOff>
    </xdr:from>
    <xdr:to>
      <xdr:col>12</xdr:col>
      <xdr:colOff>286675</xdr:colOff>
      <xdr:row>78</xdr:row>
      <xdr:rowOff>410135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050676" y="35533853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17</xdr:col>
      <xdr:colOff>145676</xdr:colOff>
      <xdr:row>77</xdr:row>
      <xdr:rowOff>100854</xdr:rowOff>
    </xdr:from>
    <xdr:to>
      <xdr:col>17</xdr:col>
      <xdr:colOff>549088</xdr:colOff>
      <xdr:row>77</xdr:row>
      <xdr:rowOff>444227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7855323" y="35063207"/>
          <a:ext cx="403412" cy="343373"/>
        </a:xfrm>
        <a:prstGeom prst="rect">
          <a:avLst/>
        </a:prstGeom>
      </xdr:spPr>
    </xdr:pic>
    <xdr:clientData/>
  </xdr:twoCellAnchor>
  <xdr:twoCellAnchor>
    <xdr:from>
      <xdr:col>17</xdr:col>
      <xdr:colOff>280147</xdr:colOff>
      <xdr:row>78</xdr:row>
      <xdr:rowOff>145676</xdr:rowOff>
    </xdr:from>
    <xdr:to>
      <xdr:col>17</xdr:col>
      <xdr:colOff>621777</xdr:colOff>
      <xdr:row>78</xdr:row>
      <xdr:rowOff>426346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7989794" y="35612294"/>
          <a:ext cx="341630" cy="280670"/>
        </a:xfrm>
        <a:prstGeom prst="rect">
          <a:avLst/>
        </a:prstGeom>
      </xdr:spPr>
    </xdr:pic>
    <xdr:clientData/>
  </xdr:twoCellAnchor>
  <xdr:twoCellAnchor editAs="oneCell">
    <xdr:from>
      <xdr:col>9</xdr:col>
      <xdr:colOff>112059</xdr:colOff>
      <xdr:row>130</xdr:row>
      <xdr:rowOff>123265</xdr:rowOff>
    </xdr:from>
    <xdr:to>
      <xdr:col>12</xdr:col>
      <xdr:colOff>286675</xdr:colOff>
      <xdr:row>130</xdr:row>
      <xdr:rowOff>466165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073088" y="61811647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131</xdr:row>
      <xdr:rowOff>11206</xdr:rowOff>
    </xdr:from>
    <xdr:to>
      <xdr:col>12</xdr:col>
      <xdr:colOff>286675</xdr:colOff>
      <xdr:row>131</xdr:row>
      <xdr:rowOff>354106</xdr:rowOff>
    </xdr:to>
    <xdr:pic>
      <xdr:nvPicPr>
        <xdr:cNvPr id="398" name="图片 39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420471" y="62203853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205</xdr:row>
      <xdr:rowOff>67235</xdr:rowOff>
    </xdr:from>
    <xdr:to>
      <xdr:col>12</xdr:col>
      <xdr:colOff>286675</xdr:colOff>
      <xdr:row>205</xdr:row>
      <xdr:rowOff>410135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386853" y="99071206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145676</xdr:colOff>
      <xdr:row>321</xdr:row>
      <xdr:rowOff>67235</xdr:rowOff>
    </xdr:from>
    <xdr:to>
      <xdr:col>12</xdr:col>
      <xdr:colOff>286675</xdr:colOff>
      <xdr:row>321</xdr:row>
      <xdr:rowOff>410135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106705" y="156557382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332</xdr:row>
      <xdr:rowOff>56030</xdr:rowOff>
    </xdr:from>
    <xdr:to>
      <xdr:col>12</xdr:col>
      <xdr:colOff>286675</xdr:colOff>
      <xdr:row>332</xdr:row>
      <xdr:rowOff>398930</xdr:rowOff>
    </xdr:to>
    <xdr:pic>
      <xdr:nvPicPr>
        <xdr:cNvPr id="409" name="图片 40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398059" y="162093089"/>
          <a:ext cx="286675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333</xdr:row>
      <xdr:rowOff>112059</xdr:rowOff>
    </xdr:from>
    <xdr:to>
      <xdr:col>12</xdr:col>
      <xdr:colOff>286675</xdr:colOff>
      <xdr:row>333</xdr:row>
      <xdr:rowOff>454959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420470" y="162653383"/>
          <a:ext cx="286675" cy="342900"/>
        </a:xfrm>
        <a:prstGeom prst="rect">
          <a:avLst/>
        </a:prstGeom>
      </xdr:spPr>
    </xdr:pic>
    <xdr:clientData/>
  </xdr:twoCellAnchor>
  <xdr:twoCellAnchor>
    <xdr:from>
      <xdr:col>17</xdr:col>
      <xdr:colOff>112059</xdr:colOff>
      <xdr:row>42</xdr:row>
      <xdr:rowOff>33619</xdr:rowOff>
    </xdr:from>
    <xdr:to>
      <xdr:col>17</xdr:col>
      <xdr:colOff>527076</xdr:colOff>
      <xdr:row>42</xdr:row>
      <xdr:rowOff>425823</xdr:rowOff>
    </xdr:to>
    <xdr:pic>
      <xdr:nvPicPr>
        <xdr:cNvPr id="326" name="图片 32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7821706" y="19374972"/>
          <a:ext cx="415017" cy="3922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145677</xdr:colOff>
      <xdr:row>43</xdr:row>
      <xdr:rowOff>78441</xdr:rowOff>
    </xdr:from>
    <xdr:to>
      <xdr:col>17</xdr:col>
      <xdr:colOff>739589</xdr:colOff>
      <xdr:row>43</xdr:row>
      <xdr:rowOff>428583</xdr:rowOff>
    </xdr:to>
    <xdr:pic>
      <xdr:nvPicPr>
        <xdr:cNvPr id="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77209" y="19802174"/>
          <a:ext cx="350142" cy="59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123264</xdr:colOff>
      <xdr:row>62</xdr:row>
      <xdr:rowOff>145677</xdr:rowOff>
    </xdr:from>
    <xdr:to>
      <xdr:col>17</xdr:col>
      <xdr:colOff>819897</xdr:colOff>
      <xdr:row>62</xdr:row>
      <xdr:rowOff>418283</xdr:rowOff>
    </xdr:to>
    <xdr:pic>
      <xdr:nvPicPr>
        <xdr:cNvPr id="330" name="图片 329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7832911" y="29561118"/>
          <a:ext cx="696633" cy="272606"/>
        </a:xfrm>
        <a:prstGeom prst="rect">
          <a:avLst/>
        </a:prstGeom>
      </xdr:spPr>
    </xdr:pic>
    <xdr:clientData/>
  </xdr:twoCellAnchor>
  <xdr:twoCellAnchor>
    <xdr:from>
      <xdr:col>17</xdr:col>
      <xdr:colOff>102235</xdr:colOff>
      <xdr:row>132</xdr:row>
      <xdr:rowOff>86995</xdr:rowOff>
    </xdr:from>
    <xdr:to>
      <xdr:col>17</xdr:col>
      <xdr:colOff>546100</xdr:colOff>
      <xdr:row>132</xdr:row>
      <xdr:rowOff>449580</xdr:rowOff>
    </xdr:to>
    <xdr:pic>
      <xdr:nvPicPr>
        <xdr:cNvPr id="334" name="图片 18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413823" y="64800966"/>
          <a:ext cx="443865" cy="3625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11</xdr:col>
      <xdr:colOff>56030</xdr:colOff>
      <xdr:row>132</xdr:row>
      <xdr:rowOff>11206</xdr:rowOff>
    </xdr:from>
    <xdr:ext cx="286675" cy="342900"/>
    <xdr:pic>
      <xdr:nvPicPr>
        <xdr:cNvPr id="345" name="图片 34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47382" y="64725177"/>
          <a:ext cx="286675" cy="342900"/>
        </a:xfrm>
        <a:prstGeom prst="rect">
          <a:avLst/>
        </a:prstGeom>
      </xdr:spPr>
    </xdr:pic>
    <xdr:clientData/>
  </xdr:oneCellAnchor>
  <xdr:twoCellAnchor>
    <xdr:from>
      <xdr:col>17</xdr:col>
      <xdr:colOff>168088</xdr:colOff>
      <xdr:row>305</xdr:row>
      <xdr:rowOff>123265</xdr:rowOff>
    </xdr:from>
    <xdr:to>
      <xdr:col>17</xdr:col>
      <xdr:colOff>679898</xdr:colOff>
      <xdr:row>305</xdr:row>
      <xdr:rowOff>436955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9676" y="152579294"/>
          <a:ext cx="51181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179294</xdr:colOff>
      <xdr:row>314</xdr:row>
      <xdr:rowOff>190501</xdr:rowOff>
    </xdr:from>
    <xdr:to>
      <xdr:col>17</xdr:col>
      <xdr:colOff>770125</xdr:colOff>
      <xdr:row>314</xdr:row>
      <xdr:rowOff>403413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5490882" y="157184913"/>
          <a:ext cx="590831" cy="212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15</xdr:row>
      <xdr:rowOff>142875</xdr:rowOff>
    </xdr:from>
    <xdr:to>
      <xdr:col>6</xdr:col>
      <xdr:colOff>570975</xdr:colOff>
      <xdr:row>24</xdr:row>
      <xdr:rowOff>209295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4419600"/>
          <a:ext cx="4200000" cy="2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</xdr:row>
      <xdr:rowOff>19049</xdr:rowOff>
    </xdr:from>
    <xdr:to>
      <xdr:col>1</xdr:col>
      <xdr:colOff>457200</xdr:colOff>
      <xdr:row>10</xdr:row>
      <xdr:rowOff>253365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024" t="7518" r="36083" b="9634"/>
        <a:stretch/>
      </xdr:blipFill>
      <xdr:spPr>
        <a:xfrm>
          <a:off x="133350" y="1581149"/>
          <a:ext cx="1009650" cy="16154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81280</xdr:colOff>
      <xdr:row>14</xdr:row>
      <xdr:rowOff>111760</xdr:rowOff>
    </xdr:from>
    <xdr:to>
      <xdr:col>17</xdr:col>
      <xdr:colOff>528955</xdr:colOff>
      <xdr:row>14</xdr:row>
      <xdr:rowOff>321310</xdr:rowOff>
    </xdr:to>
    <xdr:pic>
      <xdr:nvPicPr>
        <xdr:cNvPr id="2" name="Picture 36" descr="03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8680" y="1286573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295161</xdr:colOff>
      <xdr:row>14</xdr:row>
      <xdr:rowOff>218553</xdr:rowOff>
    </xdr:from>
    <xdr:to>
      <xdr:col>17</xdr:col>
      <xdr:colOff>723786</xdr:colOff>
      <xdr:row>14</xdr:row>
      <xdr:rowOff>448831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0071735" y="12873354"/>
          <a:ext cx="23027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287193</xdr:colOff>
      <xdr:row>91</xdr:row>
      <xdr:rowOff>130787</xdr:rowOff>
    </xdr:from>
    <xdr:to>
      <xdr:col>17</xdr:col>
      <xdr:colOff>572943</xdr:colOff>
      <xdr:row>91</xdr:row>
      <xdr:rowOff>464162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64593" y="76892762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138953</xdr:colOff>
      <xdr:row>113</xdr:row>
      <xdr:rowOff>182656</xdr:rowOff>
    </xdr:from>
    <xdr:to>
      <xdr:col>17</xdr:col>
      <xdr:colOff>539003</xdr:colOff>
      <xdr:row>113</xdr:row>
      <xdr:rowOff>449356</xdr:rowOff>
    </xdr:to>
    <xdr:pic>
      <xdr:nvPicPr>
        <xdr:cNvPr id="7" name="Picture 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9816353" y="105748231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208094</xdr:colOff>
      <xdr:row>55</xdr:row>
      <xdr:rowOff>179294</xdr:rowOff>
    </xdr:from>
    <xdr:to>
      <xdr:col>17</xdr:col>
      <xdr:colOff>352094</xdr:colOff>
      <xdr:row>55</xdr:row>
      <xdr:rowOff>431294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85494" y="51338069"/>
          <a:ext cx="144000" cy="252000"/>
        </a:xfrm>
        <a:prstGeom prst="rect">
          <a:avLst/>
        </a:prstGeom>
      </xdr:spPr>
    </xdr:pic>
    <xdr:clientData/>
  </xdr:twoCellAnchor>
  <xdr:twoCellAnchor>
    <xdr:from>
      <xdr:col>17</xdr:col>
      <xdr:colOff>247988</xdr:colOff>
      <xdr:row>56</xdr:row>
      <xdr:rowOff>112014</xdr:rowOff>
    </xdr:from>
    <xdr:to>
      <xdr:col>17</xdr:col>
      <xdr:colOff>391988</xdr:colOff>
      <xdr:row>56</xdr:row>
      <xdr:rowOff>364014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925388" y="51804189"/>
          <a:ext cx="144000" cy="252000"/>
        </a:xfrm>
        <a:prstGeom prst="rect">
          <a:avLst/>
        </a:prstGeom>
      </xdr:spPr>
    </xdr:pic>
    <xdr:clientData/>
  </xdr:twoCellAnchor>
  <xdr:twoCellAnchor>
    <xdr:from>
      <xdr:col>17</xdr:col>
      <xdr:colOff>264940</xdr:colOff>
      <xdr:row>54</xdr:row>
      <xdr:rowOff>122464</xdr:rowOff>
    </xdr:from>
    <xdr:to>
      <xdr:col>17</xdr:col>
      <xdr:colOff>557894</xdr:colOff>
      <xdr:row>54</xdr:row>
      <xdr:rowOff>446264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942340" y="50747839"/>
          <a:ext cx="292954" cy="323800"/>
        </a:xfrm>
        <a:prstGeom prst="rect">
          <a:avLst/>
        </a:prstGeom>
      </xdr:spPr>
    </xdr:pic>
    <xdr:clientData/>
  </xdr:twoCellAnchor>
  <xdr:twoCellAnchor>
    <xdr:from>
      <xdr:col>17</xdr:col>
      <xdr:colOff>123265</xdr:colOff>
      <xdr:row>83</xdr:row>
      <xdr:rowOff>56029</xdr:rowOff>
    </xdr:from>
    <xdr:to>
      <xdr:col>17</xdr:col>
      <xdr:colOff>618565</xdr:colOff>
      <xdr:row>83</xdr:row>
      <xdr:rowOff>341779</xdr:rowOff>
    </xdr:to>
    <xdr:pic>
      <xdr:nvPicPr>
        <xdr:cNvPr id="12" name="Picture 89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9800665" y="66150004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189939</xdr:colOff>
      <xdr:row>84</xdr:row>
      <xdr:rowOff>136151</xdr:rowOff>
    </xdr:from>
    <xdr:to>
      <xdr:col>17</xdr:col>
      <xdr:colOff>428064</xdr:colOff>
      <xdr:row>84</xdr:row>
      <xdr:rowOff>383801</xdr:rowOff>
    </xdr:to>
    <xdr:pic>
      <xdr:nvPicPr>
        <xdr:cNvPr id="13" name="Picture 122" descr="rId420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9867339" y="667635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154641</xdr:colOff>
      <xdr:row>85</xdr:row>
      <xdr:rowOff>170328</xdr:rowOff>
    </xdr:from>
    <xdr:to>
      <xdr:col>17</xdr:col>
      <xdr:colOff>421341</xdr:colOff>
      <xdr:row>85</xdr:row>
      <xdr:rowOff>389403</xdr:rowOff>
    </xdr:to>
    <xdr:pic>
      <xdr:nvPicPr>
        <xdr:cNvPr id="14" name="Picture 27537" descr="rId421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9832041" y="6733110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170009</xdr:colOff>
      <xdr:row>21</xdr:row>
      <xdr:rowOff>54429</xdr:rowOff>
    </xdr:from>
    <xdr:to>
      <xdr:col>17</xdr:col>
      <xdr:colOff>562216</xdr:colOff>
      <xdr:row>21</xdr:row>
      <xdr:rowOff>405780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847409" y="21342804"/>
          <a:ext cx="392207" cy="351351"/>
        </a:xfrm>
        <a:prstGeom prst="rect">
          <a:avLst/>
        </a:prstGeom>
      </xdr:spPr>
    </xdr:pic>
    <xdr:clientData/>
  </xdr:twoCellAnchor>
  <xdr:twoCellAnchor>
    <xdr:from>
      <xdr:col>17</xdr:col>
      <xdr:colOff>127748</xdr:colOff>
      <xdr:row>117</xdr:row>
      <xdr:rowOff>104775</xdr:rowOff>
    </xdr:from>
    <xdr:to>
      <xdr:col>17</xdr:col>
      <xdr:colOff>594473</xdr:colOff>
      <xdr:row>117</xdr:row>
      <xdr:rowOff>400050</xdr:rowOff>
    </xdr:to>
    <xdr:pic>
      <xdr:nvPicPr>
        <xdr:cNvPr id="35" name="图片 206" descr="IMG_0824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9805148" y="109404150"/>
          <a:ext cx="466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241117</xdr:colOff>
      <xdr:row>99</xdr:row>
      <xdr:rowOff>89647</xdr:rowOff>
    </xdr:from>
    <xdr:to>
      <xdr:col>17</xdr:col>
      <xdr:colOff>638736</xdr:colOff>
      <xdr:row>99</xdr:row>
      <xdr:rowOff>418211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8517" y="86986222"/>
          <a:ext cx="397619" cy="32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136071</xdr:colOff>
      <xdr:row>92</xdr:row>
      <xdr:rowOff>122465</xdr:rowOff>
    </xdr:from>
    <xdr:to>
      <xdr:col>17</xdr:col>
      <xdr:colOff>686640</xdr:colOff>
      <xdr:row>92</xdr:row>
      <xdr:rowOff>326572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3471" y="7741784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231322</xdr:colOff>
      <xdr:row>93</xdr:row>
      <xdr:rowOff>136071</xdr:rowOff>
    </xdr:from>
    <xdr:to>
      <xdr:col>17</xdr:col>
      <xdr:colOff>598714</xdr:colOff>
      <xdr:row>93</xdr:row>
      <xdr:rowOff>476250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9908722" y="7796484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149678</xdr:colOff>
      <xdr:row>109</xdr:row>
      <xdr:rowOff>68035</xdr:rowOff>
    </xdr:from>
    <xdr:to>
      <xdr:col>17</xdr:col>
      <xdr:colOff>666751</xdr:colOff>
      <xdr:row>109</xdr:row>
      <xdr:rowOff>449035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7078" y="98166010"/>
          <a:ext cx="517073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32</xdr:row>
      <xdr:rowOff>54429</xdr:rowOff>
    </xdr:from>
    <xdr:to>
      <xdr:col>17</xdr:col>
      <xdr:colOff>762000</xdr:colOff>
      <xdr:row>32</xdr:row>
      <xdr:rowOff>424845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29877204"/>
          <a:ext cx="666750" cy="37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204107</xdr:colOff>
      <xdr:row>59</xdr:row>
      <xdr:rowOff>108858</xdr:rowOff>
    </xdr:from>
    <xdr:to>
      <xdr:col>17</xdr:col>
      <xdr:colOff>547007</xdr:colOff>
      <xdr:row>59</xdr:row>
      <xdr:rowOff>404133</xdr:rowOff>
    </xdr:to>
    <xdr:pic>
      <xdr:nvPicPr>
        <xdr:cNvPr id="54" name="Picture 13595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9881507" y="53401233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108857</xdr:colOff>
      <xdr:row>61</xdr:row>
      <xdr:rowOff>108857</xdr:rowOff>
    </xdr:from>
    <xdr:to>
      <xdr:col>17</xdr:col>
      <xdr:colOff>540657</xdr:colOff>
      <xdr:row>61</xdr:row>
      <xdr:rowOff>413657</xdr:rowOff>
    </xdr:to>
    <xdr:pic>
      <xdr:nvPicPr>
        <xdr:cNvPr id="55" name="Picture 1359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9786257" y="54468032"/>
          <a:ext cx="431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204107</xdr:colOff>
      <xdr:row>62</xdr:row>
      <xdr:rowOff>163286</xdr:rowOff>
    </xdr:from>
    <xdr:to>
      <xdr:col>17</xdr:col>
      <xdr:colOff>442232</xdr:colOff>
      <xdr:row>62</xdr:row>
      <xdr:rowOff>429986</xdr:rowOff>
    </xdr:to>
    <xdr:pic>
      <xdr:nvPicPr>
        <xdr:cNvPr id="56" name="Picture 18700" descr="J)5YS357X@ZA`GLO%GGAFF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9881507" y="55055861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122464</xdr:colOff>
      <xdr:row>63</xdr:row>
      <xdr:rowOff>122464</xdr:rowOff>
    </xdr:from>
    <xdr:to>
      <xdr:col>17</xdr:col>
      <xdr:colOff>503464</xdr:colOff>
      <xdr:row>63</xdr:row>
      <xdr:rowOff>465364</xdr:rowOff>
    </xdr:to>
    <xdr:pic>
      <xdr:nvPicPr>
        <xdr:cNvPr id="57" name="Picture 18742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9799864" y="55548439"/>
          <a:ext cx="381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204107</xdr:colOff>
      <xdr:row>65</xdr:row>
      <xdr:rowOff>108858</xdr:rowOff>
    </xdr:from>
    <xdr:to>
      <xdr:col>17</xdr:col>
      <xdr:colOff>623207</xdr:colOff>
      <xdr:row>65</xdr:row>
      <xdr:rowOff>471443</xdr:rowOff>
    </xdr:to>
    <xdr:pic>
      <xdr:nvPicPr>
        <xdr:cNvPr id="58" name="Picture 1359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 rot="5400000">
          <a:off x="9909764" y="56573376"/>
          <a:ext cx="36258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176893</xdr:colOff>
      <xdr:row>66</xdr:row>
      <xdr:rowOff>136071</xdr:rowOff>
    </xdr:from>
    <xdr:to>
      <xdr:col>17</xdr:col>
      <xdr:colOff>618218</xdr:colOff>
      <xdr:row>66</xdr:row>
      <xdr:rowOff>469446</xdr:rowOff>
    </xdr:to>
    <xdr:pic>
      <xdr:nvPicPr>
        <xdr:cNvPr id="59" name="Picture 1359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9854293" y="57162246"/>
          <a:ext cx="4413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204107</xdr:colOff>
      <xdr:row>67</xdr:row>
      <xdr:rowOff>108857</xdr:rowOff>
    </xdr:from>
    <xdr:to>
      <xdr:col>17</xdr:col>
      <xdr:colOff>623207</xdr:colOff>
      <xdr:row>67</xdr:row>
      <xdr:rowOff>483507</xdr:rowOff>
    </xdr:to>
    <xdr:pic>
      <xdr:nvPicPr>
        <xdr:cNvPr id="60" name="Picture 1088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9881507" y="57668432"/>
          <a:ext cx="41910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136072</xdr:colOff>
      <xdr:row>69</xdr:row>
      <xdr:rowOff>244928</xdr:rowOff>
    </xdr:from>
    <xdr:to>
      <xdr:col>17</xdr:col>
      <xdr:colOff>686617</xdr:colOff>
      <xdr:row>69</xdr:row>
      <xdr:rowOff>302078</xdr:rowOff>
    </xdr:to>
    <xdr:pic>
      <xdr:nvPicPr>
        <xdr:cNvPr id="61" name="Picture 13600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9813472" y="58871303"/>
          <a:ext cx="55054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176893</xdr:colOff>
      <xdr:row>70</xdr:row>
      <xdr:rowOff>108857</xdr:rowOff>
    </xdr:from>
    <xdr:to>
      <xdr:col>17</xdr:col>
      <xdr:colOff>618218</xdr:colOff>
      <xdr:row>70</xdr:row>
      <xdr:rowOff>404132</xdr:rowOff>
    </xdr:to>
    <xdr:pic>
      <xdr:nvPicPr>
        <xdr:cNvPr id="62" name="Picture 13598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9854293" y="59268632"/>
          <a:ext cx="441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163286</xdr:colOff>
      <xdr:row>71</xdr:row>
      <xdr:rowOff>122465</xdr:rowOff>
    </xdr:from>
    <xdr:to>
      <xdr:col>17</xdr:col>
      <xdr:colOff>661761</xdr:colOff>
      <xdr:row>71</xdr:row>
      <xdr:rowOff>485050</xdr:rowOff>
    </xdr:to>
    <xdr:pic>
      <xdr:nvPicPr>
        <xdr:cNvPr id="63" name="Picture 6202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9840686" y="59815640"/>
          <a:ext cx="498475" cy="362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163286</xdr:colOff>
      <xdr:row>72</xdr:row>
      <xdr:rowOff>149678</xdr:rowOff>
    </xdr:from>
    <xdr:to>
      <xdr:col>17</xdr:col>
      <xdr:colOff>496661</xdr:colOff>
      <xdr:row>72</xdr:row>
      <xdr:rowOff>464003</xdr:rowOff>
    </xdr:to>
    <xdr:pic>
      <xdr:nvPicPr>
        <xdr:cNvPr id="64" name="Picture 13595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9840686" y="60376253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285750</xdr:colOff>
      <xdr:row>74</xdr:row>
      <xdr:rowOff>163286</xdr:rowOff>
    </xdr:from>
    <xdr:to>
      <xdr:col>17</xdr:col>
      <xdr:colOff>638175</xdr:colOff>
      <xdr:row>74</xdr:row>
      <xdr:rowOff>468086</xdr:rowOff>
    </xdr:to>
    <xdr:pic>
      <xdr:nvPicPr>
        <xdr:cNvPr id="65" name="Picture 13592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9963150" y="61456661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95250</xdr:colOff>
      <xdr:row>75</xdr:row>
      <xdr:rowOff>122464</xdr:rowOff>
    </xdr:from>
    <xdr:to>
      <xdr:col>17</xdr:col>
      <xdr:colOff>584200</xdr:colOff>
      <xdr:row>75</xdr:row>
      <xdr:rowOff>443774</xdr:rowOff>
    </xdr:to>
    <xdr:pic>
      <xdr:nvPicPr>
        <xdr:cNvPr id="66" name="Picture 18699" descr="J)5YS357X@ZA`GLO%GGAFF2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9772650" y="61949239"/>
          <a:ext cx="488950" cy="321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163286</xdr:colOff>
      <xdr:row>76</xdr:row>
      <xdr:rowOff>40821</xdr:rowOff>
    </xdr:from>
    <xdr:to>
      <xdr:col>17</xdr:col>
      <xdr:colOff>595721</xdr:colOff>
      <xdr:row>76</xdr:row>
      <xdr:rowOff>450396</xdr:rowOff>
    </xdr:to>
    <xdr:pic>
      <xdr:nvPicPr>
        <xdr:cNvPr id="67" name="Picture 7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9840686" y="62400996"/>
          <a:ext cx="432435" cy="4095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231322</xdr:colOff>
      <xdr:row>78</xdr:row>
      <xdr:rowOff>108857</xdr:rowOff>
    </xdr:from>
    <xdr:to>
      <xdr:col>17</xdr:col>
      <xdr:colOff>640897</xdr:colOff>
      <xdr:row>78</xdr:row>
      <xdr:rowOff>461282</xdr:rowOff>
    </xdr:to>
    <xdr:pic>
      <xdr:nvPicPr>
        <xdr:cNvPr id="68" name="Picture 1359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 rot="461003">
          <a:off x="9908722" y="63535832"/>
          <a:ext cx="409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178858</xdr:colOff>
      <xdr:row>79</xdr:row>
      <xdr:rowOff>208493</xdr:rowOff>
    </xdr:from>
    <xdr:to>
      <xdr:col>17</xdr:col>
      <xdr:colOff>578908</xdr:colOff>
      <xdr:row>79</xdr:row>
      <xdr:rowOff>456143</xdr:rowOff>
    </xdr:to>
    <xdr:pic>
      <xdr:nvPicPr>
        <xdr:cNvPr id="69" name="Picture 13597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 rot="461003">
          <a:off x="9856258" y="64168868"/>
          <a:ext cx="4000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176893</xdr:colOff>
      <xdr:row>80</xdr:row>
      <xdr:rowOff>108857</xdr:rowOff>
    </xdr:from>
    <xdr:to>
      <xdr:col>17</xdr:col>
      <xdr:colOff>595993</xdr:colOff>
      <xdr:row>80</xdr:row>
      <xdr:rowOff>480332</xdr:rowOff>
    </xdr:to>
    <xdr:pic>
      <xdr:nvPicPr>
        <xdr:cNvPr id="70" name="Picture 1088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 rot="461003">
          <a:off x="9854293" y="64602632"/>
          <a:ext cx="419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285750</xdr:colOff>
      <xdr:row>82</xdr:row>
      <xdr:rowOff>176894</xdr:rowOff>
    </xdr:from>
    <xdr:to>
      <xdr:col>17</xdr:col>
      <xdr:colOff>685800</xdr:colOff>
      <xdr:row>82</xdr:row>
      <xdr:rowOff>443594</xdr:rowOff>
    </xdr:to>
    <xdr:pic>
      <xdr:nvPicPr>
        <xdr:cNvPr id="71" name="Picture 13598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 rot="461003">
          <a:off x="9963150" y="65737469"/>
          <a:ext cx="4000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123265</xdr:colOff>
      <xdr:row>83</xdr:row>
      <xdr:rowOff>96850</xdr:rowOff>
    </xdr:from>
    <xdr:to>
      <xdr:col>17</xdr:col>
      <xdr:colOff>618565</xdr:colOff>
      <xdr:row>83</xdr:row>
      <xdr:rowOff>382600</xdr:rowOff>
    </xdr:to>
    <xdr:pic>
      <xdr:nvPicPr>
        <xdr:cNvPr id="72" name="Picture 8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9800665" y="66190825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189939</xdr:colOff>
      <xdr:row>84</xdr:row>
      <xdr:rowOff>176972</xdr:rowOff>
    </xdr:from>
    <xdr:to>
      <xdr:col>17</xdr:col>
      <xdr:colOff>428064</xdr:colOff>
      <xdr:row>84</xdr:row>
      <xdr:rowOff>424622</xdr:rowOff>
    </xdr:to>
    <xdr:pic>
      <xdr:nvPicPr>
        <xdr:cNvPr id="73" name="Picture 122" descr="rId4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9867339" y="6680434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154641</xdr:colOff>
      <xdr:row>85</xdr:row>
      <xdr:rowOff>211149</xdr:rowOff>
    </xdr:from>
    <xdr:to>
      <xdr:col>17</xdr:col>
      <xdr:colOff>421341</xdr:colOff>
      <xdr:row>85</xdr:row>
      <xdr:rowOff>430224</xdr:rowOff>
    </xdr:to>
    <xdr:pic>
      <xdr:nvPicPr>
        <xdr:cNvPr id="74" name="Picture 27537" descr="rId4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9832041" y="67371924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152399</xdr:colOff>
      <xdr:row>81</xdr:row>
      <xdr:rowOff>57150</xdr:rowOff>
    </xdr:from>
    <xdr:to>
      <xdr:col>17</xdr:col>
      <xdr:colOff>705970</xdr:colOff>
      <xdr:row>81</xdr:row>
      <xdr:rowOff>472328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799" y="65084325"/>
          <a:ext cx="553571" cy="415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179070</xdr:colOff>
      <xdr:row>110</xdr:row>
      <xdr:rowOff>100330</xdr:rowOff>
    </xdr:from>
    <xdr:to>
      <xdr:col>17</xdr:col>
      <xdr:colOff>662940</xdr:colOff>
      <xdr:row>110</xdr:row>
      <xdr:rowOff>431800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856470" y="100331905"/>
          <a:ext cx="483870" cy="331470"/>
        </a:xfrm>
        <a:prstGeom prst="rect">
          <a:avLst/>
        </a:prstGeom>
      </xdr:spPr>
    </xdr:pic>
    <xdr:clientData/>
  </xdr:twoCellAnchor>
  <xdr:twoCellAnchor>
    <xdr:from>
      <xdr:col>17</xdr:col>
      <xdr:colOff>190500</xdr:colOff>
      <xdr:row>120</xdr:row>
      <xdr:rowOff>137617</xdr:rowOff>
    </xdr:from>
    <xdr:to>
      <xdr:col>17</xdr:col>
      <xdr:colOff>674913</xdr:colOff>
      <xdr:row>120</xdr:row>
      <xdr:rowOff>394606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9867900" y="114237592"/>
          <a:ext cx="484413" cy="256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185420</xdr:colOff>
      <xdr:row>112</xdr:row>
      <xdr:rowOff>64770</xdr:rowOff>
    </xdr:from>
    <xdr:to>
      <xdr:col>17</xdr:col>
      <xdr:colOff>630555</xdr:colOff>
      <xdr:row>112</xdr:row>
      <xdr:rowOff>447675</xdr:rowOff>
    </xdr:to>
    <xdr:pic>
      <xdr:nvPicPr>
        <xdr:cNvPr id="97" name="图片 96" descr="5b0473271abed7dc0427e693d98673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862820" y="101896545"/>
          <a:ext cx="445135" cy="382905"/>
        </a:xfrm>
        <a:prstGeom prst="rect">
          <a:avLst/>
        </a:prstGeom>
      </xdr:spPr>
    </xdr:pic>
    <xdr:clientData/>
  </xdr:twoCellAnchor>
  <xdr:twoCellAnchor>
    <xdr:from>
      <xdr:col>17</xdr:col>
      <xdr:colOff>178594</xdr:colOff>
      <xdr:row>26</xdr:row>
      <xdr:rowOff>107157</xdr:rowOff>
    </xdr:from>
    <xdr:to>
      <xdr:col>17</xdr:col>
      <xdr:colOff>520224</xdr:colOff>
      <xdr:row>26</xdr:row>
      <xdr:rowOff>387827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855994" y="26729532"/>
          <a:ext cx="341630" cy="280670"/>
        </a:xfrm>
        <a:prstGeom prst="rect">
          <a:avLst/>
        </a:prstGeom>
      </xdr:spPr>
    </xdr:pic>
    <xdr:clientData/>
  </xdr:twoCellAnchor>
  <xdr:twoCellAnchor>
    <xdr:from>
      <xdr:col>17</xdr:col>
      <xdr:colOff>231321</xdr:colOff>
      <xdr:row>28</xdr:row>
      <xdr:rowOff>176893</xdr:rowOff>
    </xdr:from>
    <xdr:to>
      <xdr:col>17</xdr:col>
      <xdr:colOff>702128</xdr:colOff>
      <xdr:row>28</xdr:row>
      <xdr:rowOff>500298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8721" y="27866068"/>
          <a:ext cx="470807" cy="323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250029</xdr:colOff>
      <xdr:row>25</xdr:row>
      <xdr:rowOff>119062</xdr:rowOff>
    </xdr:from>
    <xdr:to>
      <xdr:col>17</xdr:col>
      <xdr:colOff>654842</xdr:colOff>
      <xdr:row>25</xdr:row>
      <xdr:rowOff>519993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7429" y="26208037"/>
          <a:ext cx="404813" cy="400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166688</xdr:colOff>
      <xdr:row>15</xdr:row>
      <xdr:rowOff>113047</xdr:rowOff>
    </xdr:from>
    <xdr:to>
      <xdr:col>17</xdr:col>
      <xdr:colOff>574199</xdr:colOff>
      <xdr:row>15</xdr:row>
      <xdr:rowOff>498158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844088" y="13400422"/>
          <a:ext cx="407511" cy="3851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121629</xdr:colOff>
      <xdr:row>16</xdr:row>
      <xdr:rowOff>107159</xdr:rowOff>
    </xdr:from>
    <xdr:to>
      <xdr:col>17</xdr:col>
      <xdr:colOff>764916</xdr:colOff>
      <xdr:row>16</xdr:row>
      <xdr:rowOff>486410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931047" y="13795916"/>
          <a:ext cx="379251" cy="643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254794</xdr:colOff>
      <xdr:row>24</xdr:row>
      <xdr:rowOff>97633</xdr:rowOff>
    </xdr:from>
    <xdr:to>
      <xdr:col>17</xdr:col>
      <xdr:colOff>552449</xdr:colOff>
      <xdr:row>24</xdr:row>
      <xdr:rowOff>446653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2194" y="11784808"/>
          <a:ext cx="297655" cy="3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226219</xdr:colOff>
      <xdr:row>29</xdr:row>
      <xdr:rowOff>71437</xdr:rowOff>
    </xdr:from>
    <xdr:to>
      <xdr:col>17</xdr:col>
      <xdr:colOff>540353</xdr:colOff>
      <xdr:row>29</xdr:row>
      <xdr:rowOff>511968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3619" y="28294012"/>
          <a:ext cx="314134" cy="44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81644</xdr:colOff>
      <xdr:row>13</xdr:row>
      <xdr:rowOff>122464</xdr:rowOff>
    </xdr:from>
    <xdr:to>
      <xdr:col>17</xdr:col>
      <xdr:colOff>739430</xdr:colOff>
      <xdr:row>13</xdr:row>
      <xdr:rowOff>435428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759044" y="12343039"/>
          <a:ext cx="657786" cy="312964"/>
        </a:xfrm>
        <a:prstGeom prst="rect">
          <a:avLst/>
        </a:prstGeom>
      </xdr:spPr>
    </xdr:pic>
    <xdr:clientData/>
  </xdr:twoCellAnchor>
  <xdr:twoCellAnchor>
    <xdr:from>
      <xdr:col>17</xdr:col>
      <xdr:colOff>190501</xdr:colOff>
      <xdr:row>27</xdr:row>
      <xdr:rowOff>95251</xdr:rowOff>
    </xdr:from>
    <xdr:to>
      <xdr:col>17</xdr:col>
      <xdr:colOff>672763</xdr:colOff>
      <xdr:row>27</xdr:row>
      <xdr:rowOff>476251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867901" y="27251026"/>
          <a:ext cx="482262" cy="381000"/>
        </a:xfrm>
        <a:prstGeom prst="rect">
          <a:avLst/>
        </a:prstGeom>
      </xdr:spPr>
    </xdr:pic>
    <xdr:clientData/>
  </xdr:twoCellAnchor>
  <xdr:twoCellAnchor>
    <xdr:from>
      <xdr:col>17</xdr:col>
      <xdr:colOff>149680</xdr:colOff>
      <xdr:row>30</xdr:row>
      <xdr:rowOff>163286</xdr:rowOff>
    </xdr:from>
    <xdr:to>
      <xdr:col>17</xdr:col>
      <xdr:colOff>627970</xdr:colOff>
      <xdr:row>30</xdr:row>
      <xdr:rowOff>421821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827080" y="28919261"/>
          <a:ext cx="478290" cy="258535"/>
        </a:xfrm>
        <a:prstGeom prst="rect">
          <a:avLst/>
        </a:prstGeom>
      </xdr:spPr>
    </xdr:pic>
    <xdr:clientData/>
  </xdr:twoCellAnchor>
  <xdr:twoCellAnchor>
    <xdr:from>
      <xdr:col>17</xdr:col>
      <xdr:colOff>217714</xdr:colOff>
      <xdr:row>31</xdr:row>
      <xdr:rowOff>244928</xdr:rowOff>
    </xdr:from>
    <xdr:to>
      <xdr:col>17</xdr:col>
      <xdr:colOff>649965</xdr:colOff>
      <xdr:row>31</xdr:row>
      <xdr:rowOff>476250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895114" y="29534303"/>
          <a:ext cx="432251" cy="231322"/>
        </a:xfrm>
        <a:prstGeom prst="rect">
          <a:avLst/>
        </a:prstGeom>
      </xdr:spPr>
    </xdr:pic>
    <xdr:clientData/>
  </xdr:twoCellAnchor>
  <xdr:twoCellAnchor>
    <xdr:from>
      <xdr:col>17</xdr:col>
      <xdr:colOff>285749</xdr:colOff>
      <xdr:row>33</xdr:row>
      <xdr:rowOff>108858</xdr:rowOff>
    </xdr:from>
    <xdr:to>
      <xdr:col>17</xdr:col>
      <xdr:colOff>508122</xdr:colOff>
      <xdr:row>33</xdr:row>
      <xdr:rowOff>449036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963149" y="30465033"/>
          <a:ext cx="222373" cy="340178"/>
        </a:xfrm>
        <a:prstGeom prst="rect">
          <a:avLst/>
        </a:prstGeom>
      </xdr:spPr>
    </xdr:pic>
    <xdr:clientData/>
  </xdr:twoCellAnchor>
  <xdr:twoCellAnchor>
    <xdr:from>
      <xdr:col>17</xdr:col>
      <xdr:colOff>285750</xdr:colOff>
      <xdr:row>34</xdr:row>
      <xdr:rowOff>27216</xdr:rowOff>
    </xdr:from>
    <xdr:to>
      <xdr:col>17</xdr:col>
      <xdr:colOff>598714</xdr:colOff>
      <xdr:row>34</xdr:row>
      <xdr:rowOff>505976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963150" y="30916791"/>
          <a:ext cx="312964" cy="478760"/>
        </a:xfrm>
        <a:prstGeom prst="rect">
          <a:avLst/>
        </a:prstGeom>
      </xdr:spPr>
    </xdr:pic>
    <xdr:clientData/>
  </xdr:twoCellAnchor>
  <xdr:twoCellAnchor>
    <xdr:from>
      <xdr:col>17</xdr:col>
      <xdr:colOff>136073</xdr:colOff>
      <xdr:row>35</xdr:row>
      <xdr:rowOff>108857</xdr:rowOff>
    </xdr:from>
    <xdr:to>
      <xdr:col>17</xdr:col>
      <xdr:colOff>653145</xdr:colOff>
      <xdr:row>35</xdr:row>
      <xdr:rowOff>503978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813473" y="31531832"/>
          <a:ext cx="517072" cy="395121"/>
        </a:xfrm>
        <a:prstGeom prst="rect">
          <a:avLst/>
        </a:prstGeom>
      </xdr:spPr>
    </xdr:pic>
    <xdr:clientData/>
  </xdr:twoCellAnchor>
  <xdr:twoCellAnchor>
    <xdr:from>
      <xdr:col>17</xdr:col>
      <xdr:colOff>272143</xdr:colOff>
      <xdr:row>36</xdr:row>
      <xdr:rowOff>40821</xdr:rowOff>
    </xdr:from>
    <xdr:to>
      <xdr:col>17</xdr:col>
      <xdr:colOff>409750</xdr:colOff>
      <xdr:row>36</xdr:row>
      <xdr:rowOff>435428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949543" y="31997196"/>
          <a:ext cx="137607" cy="394607"/>
        </a:xfrm>
        <a:prstGeom prst="rect">
          <a:avLst/>
        </a:prstGeom>
      </xdr:spPr>
    </xdr:pic>
    <xdr:clientData/>
  </xdr:twoCellAnchor>
  <xdr:twoCellAnchor>
    <xdr:from>
      <xdr:col>17</xdr:col>
      <xdr:colOff>136073</xdr:colOff>
      <xdr:row>37</xdr:row>
      <xdr:rowOff>40821</xdr:rowOff>
    </xdr:from>
    <xdr:to>
      <xdr:col>17</xdr:col>
      <xdr:colOff>538481</xdr:colOff>
      <xdr:row>37</xdr:row>
      <xdr:rowOff>462643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813473" y="32530596"/>
          <a:ext cx="402408" cy="421822"/>
        </a:xfrm>
        <a:prstGeom prst="rect">
          <a:avLst/>
        </a:prstGeom>
      </xdr:spPr>
    </xdr:pic>
    <xdr:clientData/>
  </xdr:twoCellAnchor>
  <xdr:twoCellAnchor>
    <xdr:from>
      <xdr:col>17</xdr:col>
      <xdr:colOff>231108</xdr:colOff>
      <xdr:row>38</xdr:row>
      <xdr:rowOff>54428</xdr:rowOff>
    </xdr:from>
    <xdr:to>
      <xdr:col>17</xdr:col>
      <xdr:colOff>530680</xdr:colOff>
      <xdr:row>38</xdr:row>
      <xdr:rowOff>513652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908508" y="33077603"/>
          <a:ext cx="299572" cy="459224"/>
        </a:xfrm>
        <a:prstGeom prst="rect">
          <a:avLst/>
        </a:prstGeom>
      </xdr:spPr>
    </xdr:pic>
    <xdr:clientData/>
  </xdr:twoCellAnchor>
  <xdr:twoCellAnchor>
    <xdr:from>
      <xdr:col>17</xdr:col>
      <xdr:colOff>190501</xdr:colOff>
      <xdr:row>39</xdr:row>
      <xdr:rowOff>87986</xdr:rowOff>
    </xdr:from>
    <xdr:to>
      <xdr:col>17</xdr:col>
      <xdr:colOff>544286</xdr:colOff>
      <xdr:row>39</xdr:row>
      <xdr:rowOff>401979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867901" y="33644561"/>
          <a:ext cx="353785" cy="313993"/>
        </a:xfrm>
        <a:prstGeom prst="rect">
          <a:avLst/>
        </a:prstGeom>
      </xdr:spPr>
    </xdr:pic>
    <xdr:clientData/>
  </xdr:twoCellAnchor>
  <xdr:twoCellAnchor>
    <xdr:from>
      <xdr:col>17</xdr:col>
      <xdr:colOff>326572</xdr:colOff>
      <xdr:row>40</xdr:row>
      <xdr:rowOff>40821</xdr:rowOff>
    </xdr:from>
    <xdr:to>
      <xdr:col>17</xdr:col>
      <xdr:colOff>626144</xdr:colOff>
      <xdr:row>40</xdr:row>
      <xdr:rowOff>500045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003972" y="34130796"/>
          <a:ext cx="299572" cy="459224"/>
        </a:xfrm>
        <a:prstGeom prst="rect">
          <a:avLst/>
        </a:prstGeom>
      </xdr:spPr>
    </xdr:pic>
    <xdr:clientData/>
  </xdr:twoCellAnchor>
  <xdr:twoCellAnchor>
    <xdr:from>
      <xdr:col>17</xdr:col>
      <xdr:colOff>258536</xdr:colOff>
      <xdr:row>42</xdr:row>
      <xdr:rowOff>35932</xdr:rowOff>
    </xdr:from>
    <xdr:to>
      <xdr:col>17</xdr:col>
      <xdr:colOff>489858</xdr:colOff>
      <xdr:row>42</xdr:row>
      <xdr:rowOff>467532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935936" y="35726107"/>
          <a:ext cx="231322" cy="431600"/>
        </a:xfrm>
        <a:prstGeom prst="rect">
          <a:avLst/>
        </a:prstGeom>
      </xdr:spPr>
    </xdr:pic>
    <xdr:clientData/>
  </xdr:twoCellAnchor>
  <xdr:twoCellAnchor>
    <xdr:from>
      <xdr:col>17</xdr:col>
      <xdr:colOff>231321</xdr:colOff>
      <xdr:row>43</xdr:row>
      <xdr:rowOff>136072</xdr:rowOff>
    </xdr:from>
    <xdr:to>
      <xdr:col>17</xdr:col>
      <xdr:colOff>585106</xdr:colOff>
      <xdr:row>43</xdr:row>
      <xdr:rowOff>450065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908721" y="36359647"/>
          <a:ext cx="353785" cy="313993"/>
        </a:xfrm>
        <a:prstGeom prst="rect">
          <a:avLst/>
        </a:prstGeom>
      </xdr:spPr>
    </xdr:pic>
    <xdr:clientData/>
  </xdr:twoCellAnchor>
  <xdr:twoCellAnchor>
    <xdr:from>
      <xdr:col>17</xdr:col>
      <xdr:colOff>285750</xdr:colOff>
      <xdr:row>45</xdr:row>
      <xdr:rowOff>54428</xdr:rowOff>
    </xdr:from>
    <xdr:to>
      <xdr:col>17</xdr:col>
      <xdr:colOff>517072</xdr:colOff>
      <xdr:row>45</xdr:row>
      <xdr:rowOff>486028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963150" y="38411603"/>
          <a:ext cx="231322" cy="431600"/>
        </a:xfrm>
        <a:prstGeom prst="rect">
          <a:avLst/>
        </a:prstGeom>
      </xdr:spPr>
    </xdr:pic>
    <xdr:clientData/>
  </xdr:twoCellAnchor>
  <xdr:twoCellAnchor>
    <xdr:from>
      <xdr:col>17</xdr:col>
      <xdr:colOff>272143</xdr:colOff>
      <xdr:row>46</xdr:row>
      <xdr:rowOff>122465</xdr:rowOff>
    </xdr:from>
    <xdr:to>
      <xdr:col>17</xdr:col>
      <xdr:colOff>625928</xdr:colOff>
      <xdr:row>46</xdr:row>
      <xdr:rowOff>436458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949543" y="39013040"/>
          <a:ext cx="353785" cy="313993"/>
        </a:xfrm>
        <a:prstGeom prst="rect">
          <a:avLst/>
        </a:prstGeom>
      </xdr:spPr>
    </xdr:pic>
    <xdr:clientData/>
  </xdr:twoCellAnchor>
  <xdr:twoCellAnchor>
    <xdr:from>
      <xdr:col>17</xdr:col>
      <xdr:colOff>176893</xdr:colOff>
      <xdr:row>47</xdr:row>
      <xdr:rowOff>52005</xdr:rowOff>
    </xdr:from>
    <xdr:to>
      <xdr:col>17</xdr:col>
      <xdr:colOff>579602</xdr:colOff>
      <xdr:row>47</xdr:row>
      <xdr:rowOff>489859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854293" y="40009380"/>
          <a:ext cx="402709" cy="437854"/>
        </a:xfrm>
        <a:prstGeom prst="rect">
          <a:avLst/>
        </a:prstGeom>
      </xdr:spPr>
    </xdr:pic>
    <xdr:clientData/>
  </xdr:twoCellAnchor>
  <xdr:twoCellAnchor>
    <xdr:from>
      <xdr:col>17</xdr:col>
      <xdr:colOff>81642</xdr:colOff>
      <xdr:row>48</xdr:row>
      <xdr:rowOff>184690</xdr:rowOff>
    </xdr:from>
    <xdr:to>
      <xdr:col>17</xdr:col>
      <xdr:colOff>680357</xdr:colOff>
      <xdr:row>48</xdr:row>
      <xdr:rowOff>402148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flipV="1">
          <a:off x="9759042" y="40675465"/>
          <a:ext cx="598715" cy="217458"/>
        </a:xfrm>
        <a:prstGeom prst="rect">
          <a:avLst/>
        </a:prstGeom>
      </xdr:spPr>
    </xdr:pic>
    <xdr:clientData/>
  </xdr:twoCellAnchor>
  <xdr:twoCellAnchor>
    <xdr:from>
      <xdr:col>17</xdr:col>
      <xdr:colOff>312965</xdr:colOff>
      <xdr:row>49</xdr:row>
      <xdr:rowOff>13607</xdr:rowOff>
    </xdr:from>
    <xdr:to>
      <xdr:col>17</xdr:col>
      <xdr:colOff>544287</xdr:colOff>
      <xdr:row>49</xdr:row>
      <xdr:rowOff>485654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990365" y="41037782"/>
          <a:ext cx="231322" cy="472047"/>
        </a:xfrm>
        <a:prstGeom prst="rect">
          <a:avLst/>
        </a:prstGeom>
      </xdr:spPr>
    </xdr:pic>
    <xdr:clientData/>
  </xdr:twoCellAnchor>
  <xdr:twoCellAnchor>
    <xdr:from>
      <xdr:col>17</xdr:col>
      <xdr:colOff>176894</xdr:colOff>
      <xdr:row>50</xdr:row>
      <xdr:rowOff>0</xdr:rowOff>
    </xdr:from>
    <xdr:to>
      <xdr:col>17</xdr:col>
      <xdr:colOff>742170</xdr:colOff>
      <xdr:row>50</xdr:row>
      <xdr:rowOff>1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854294" y="41666433"/>
          <a:ext cx="565276" cy="424543"/>
        </a:xfrm>
        <a:prstGeom prst="rect">
          <a:avLst/>
        </a:prstGeom>
      </xdr:spPr>
    </xdr:pic>
    <xdr:clientData/>
  </xdr:twoCellAnchor>
  <xdr:twoCellAnchor>
    <xdr:from>
      <xdr:col>17</xdr:col>
      <xdr:colOff>122464</xdr:colOff>
      <xdr:row>50</xdr:row>
      <xdr:rowOff>108857</xdr:rowOff>
    </xdr:from>
    <xdr:to>
      <xdr:col>17</xdr:col>
      <xdr:colOff>651269</xdr:colOff>
      <xdr:row>50</xdr:row>
      <xdr:rowOff>503464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799864" y="42199832"/>
          <a:ext cx="528805" cy="394607"/>
        </a:xfrm>
        <a:prstGeom prst="rect">
          <a:avLst/>
        </a:prstGeom>
      </xdr:spPr>
    </xdr:pic>
    <xdr:clientData/>
  </xdr:twoCellAnchor>
  <xdr:twoCellAnchor>
    <xdr:from>
      <xdr:col>17</xdr:col>
      <xdr:colOff>27214</xdr:colOff>
      <xdr:row>51</xdr:row>
      <xdr:rowOff>163285</xdr:rowOff>
    </xdr:from>
    <xdr:to>
      <xdr:col>17</xdr:col>
      <xdr:colOff>639536</xdr:colOff>
      <xdr:row>51</xdr:row>
      <xdr:rowOff>425510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704614" y="42787660"/>
          <a:ext cx="612322" cy="262225"/>
        </a:xfrm>
        <a:prstGeom prst="rect">
          <a:avLst/>
        </a:prstGeom>
      </xdr:spPr>
    </xdr:pic>
    <xdr:clientData/>
  </xdr:twoCellAnchor>
  <xdr:twoCellAnchor>
    <xdr:from>
      <xdr:col>17</xdr:col>
      <xdr:colOff>13607</xdr:colOff>
      <xdr:row>52</xdr:row>
      <xdr:rowOff>176893</xdr:rowOff>
    </xdr:from>
    <xdr:to>
      <xdr:col>17</xdr:col>
      <xdr:colOff>750942</xdr:colOff>
      <xdr:row>52</xdr:row>
      <xdr:rowOff>408214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691007" y="43334668"/>
          <a:ext cx="737335" cy="231321"/>
        </a:xfrm>
        <a:prstGeom prst="rect">
          <a:avLst/>
        </a:prstGeom>
      </xdr:spPr>
    </xdr:pic>
    <xdr:clientData/>
  </xdr:twoCellAnchor>
  <xdr:twoCellAnchor>
    <xdr:from>
      <xdr:col>17</xdr:col>
      <xdr:colOff>81644</xdr:colOff>
      <xdr:row>57</xdr:row>
      <xdr:rowOff>95250</xdr:rowOff>
    </xdr:from>
    <xdr:to>
      <xdr:col>18</xdr:col>
      <xdr:colOff>2270</xdr:colOff>
      <xdr:row>57</xdr:row>
      <xdr:rowOff>394608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9759044" y="52320825"/>
          <a:ext cx="720726" cy="299358"/>
        </a:xfrm>
        <a:prstGeom prst="rect">
          <a:avLst/>
        </a:prstGeom>
      </xdr:spPr>
    </xdr:pic>
    <xdr:clientData/>
  </xdr:twoCellAnchor>
  <xdr:twoCellAnchor>
    <xdr:from>
      <xdr:col>17</xdr:col>
      <xdr:colOff>27214</xdr:colOff>
      <xdr:row>58</xdr:row>
      <xdr:rowOff>68035</xdr:rowOff>
    </xdr:from>
    <xdr:to>
      <xdr:col>17</xdr:col>
      <xdr:colOff>792237</xdr:colOff>
      <xdr:row>58</xdr:row>
      <xdr:rowOff>367392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704614" y="52827010"/>
          <a:ext cx="765023" cy="299357"/>
        </a:xfrm>
        <a:prstGeom prst="rect">
          <a:avLst/>
        </a:prstGeom>
      </xdr:spPr>
    </xdr:pic>
    <xdr:clientData/>
  </xdr:twoCellAnchor>
  <xdr:twoCellAnchor>
    <xdr:from>
      <xdr:col>17</xdr:col>
      <xdr:colOff>244928</xdr:colOff>
      <xdr:row>68</xdr:row>
      <xdr:rowOff>40822</xdr:rowOff>
    </xdr:from>
    <xdr:to>
      <xdr:col>17</xdr:col>
      <xdr:colOff>514243</xdr:colOff>
      <xdr:row>69</xdr:row>
      <xdr:rowOff>1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922328" y="58133797"/>
          <a:ext cx="269315" cy="492579"/>
        </a:xfrm>
        <a:prstGeom prst="rect">
          <a:avLst/>
        </a:prstGeom>
      </xdr:spPr>
    </xdr:pic>
    <xdr:clientData/>
  </xdr:twoCellAnchor>
  <xdr:twoCellAnchor>
    <xdr:from>
      <xdr:col>17</xdr:col>
      <xdr:colOff>176893</xdr:colOff>
      <xdr:row>98</xdr:row>
      <xdr:rowOff>95250</xdr:rowOff>
    </xdr:from>
    <xdr:to>
      <xdr:col>17</xdr:col>
      <xdr:colOff>545193</xdr:colOff>
      <xdr:row>98</xdr:row>
      <xdr:rowOff>476250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9854293" y="81124425"/>
          <a:ext cx="368300" cy="381000"/>
        </a:xfrm>
        <a:prstGeom prst="rect">
          <a:avLst/>
        </a:prstGeom>
      </xdr:spPr>
    </xdr:pic>
    <xdr:clientData/>
  </xdr:twoCellAnchor>
  <xdr:twoCellAnchor>
    <xdr:from>
      <xdr:col>17</xdr:col>
      <xdr:colOff>190500</xdr:colOff>
      <xdr:row>118</xdr:row>
      <xdr:rowOff>108857</xdr:rowOff>
    </xdr:from>
    <xdr:to>
      <xdr:col>17</xdr:col>
      <xdr:colOff>650240</xdr:colOff>
      <xdr:row>118</xdr:row>
      <xdr:rowOff>512082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867900" y="109941632"/>
          <a:ext cx="459740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190500</xdr:colOff>
      <xdr:row>121</xdr:row>
      <xdr:rowOff>137617</xdr:rowOff>
    </xdr:from>
    <xdr:to>
      <xdr:col>17</xdr:col>
      <xdr:colOff>674913</xdr:colOff>
      <xdr:row>121</xdr:row>
      <xdr:rowOff>394606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9867900" y="114770992"/>
          <a:ext cx="484413" cy="256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219075</xdr:colOff>
      <xdr:row>9</xdr:row>
      <xdr:rowOff>9526</xdr:rowOff>
    </xdr:from>
    <xdr:to>
      <xdr:col>17</xdr:col>
      <xdr:colOff>542925</xdr:colOff>
      <xdr:row>9</xdr:row>
      <xdr:rowOff>527686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 l="9024" t="7518" r="36083" b="9634"/>
        <a:stretch/>
      </xdr:blipFill>
      <xdr:spPr>
        <a:xfrm>
          <a:off x="9896475" y="3695701"/>
          <a:ext cx="323850" cy="518160"/>
        </a:xfrm>
        <a:prstGeom prst="rect">
          <a:avLst/>
        </a:prstGeom>
      </xdr:spPr>
    </xdr:pic>
    <xdr:clientData/>
  </xdr:twoCellAnchor>
  <xdr:twoCellAnchor>
    <xdr:from>
      <xdr:col>17</xdr:col>
      <xdr:colOff>209550</xdr:colOff>
      <xdr:row>10</xdr:row>
      <xdr:rowOff>104775</xdr:rowOff>
    </xdr:from>
    <xdr:to>
      <xdr:col>17</xdr:col>
      <xdr:colOff>450850</xdr:colOff>
      <xdr:row>10</xdr:row>
      <xdr:rowOff>490220</xdr:rowOff>
    </xdr:to>
    <xdr:pic>
      <xdr:nvPicPr>
        <xdr:cNvPr id="207" name="Picture 14628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9886950" y="4324350"/>
          <a:ext cx="241300" cy="3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200026</xdr:colOff>
      <xdr:row>11</xdr:row>
      <xdr:rowOff>114300</xdr:rowOff>
    </xdr:from>
    <xdr:to>
      <xdr:col>17</xdr:col>
      <xdr:colOff>657226</xdr:colOff>
      <xdr:row>11</xdr:row>
      <xdr:rowOff>434155</xdr:rowOff>
    </xdr:to>
    <xdr:pic>
      <xdr:nvPicPr>
        <xdr:cNvPr id="20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9877426" y="4867275"/>
          <a:ext cx="457200" cy="3198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142875</xdr:colOff>
      <xdr:row>12</xdr:row>
      <xdr:rowOff>95250</xdr:rowOff>
    </xdr:from>
    <xdr:to>
      <xdr:col>17</xdr:col>
      <xdr:colOff>640292</xdr:colOff>
      <xdr:row>12</xdr:row>
      <xdr:rowOff>437244</xdr:rowOff>
    </xdr:to>
    <xdr:pic>
      <xdr:nvPicPr>
        <xdr:cNvPr id="20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9820275" y="5381625"/>
          <a:ext cx="497417" cy="341994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123825</xdr:colOff>
      <xdr:row>17</xdr:row>
      <xdr:rowOff>133350</xdr:rowOff>
    </xdr:from>
    <xdr:to>
      <xdr:col>17</xdr:col>
      <xdr:colOff>702945</xdr:colOff>
      <xdr:row>17</xdr:row>
      <xdr:rowOff>434340</xdr:rowOff>
    </xdr:to>
    <xdr:pic>
      <xdr:nvPicPr>
        <xdr:cNvPr id="210" name="Picture 1336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9801225" y="8086725"/>
          <a:ext cx="579120" cy="300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133350</xdr:colOff>
      <xdr:row>18</xdr:row>
      <xdr:rowOff>104775</xdr:rowOff>
    </xdr:from>
    <xdr:to>
      <xdr:col>17</xdr:col>
      <xdr:colOff>712470</xdr:colOff>
      <xdr:row>18</xdr:row>
      <xdr:rowOff>405765</xdr:rowOff>
    </xdr:to>
    <xdr:pic>
      <xdr:nvPicPr>
        <xdr:cNvPr id="211" name="Picture 1336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9810750" y="8591550"/>
          <a:ext cx="579120" cy="300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104775</xdr:colOff>
      <xdr:row>19</xdr:row>
      <xdr:rowOff>152400</xdr:rowOff>
    </xdr:from>
    <xdr:to>
      <xdr:col>17</xdr:col>
      <xdr:colOff>647700</xdr:colOff>
      <xdr:row>19</xdr:row>
      <xdr:rowOff>421640</xdr:rowOff>
    </xdr:to>
    <xdr:pic>
      <xdr:nvPicPr>
        <xdr:cNvPr id="2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9782175" y="9172575"/>
          <a:ext cx="542925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123825</xdr:colOff>
      <xdr:row>20</xdr:row>
      <xdr:rowOff>133350</xdr:rowOff>
    </xdr:from>
    <xdr:to>
      <xdr:col>17</xdr:col>
      <xdr:colOff>666750</xdr:colOff>
      <xdr:row>20</xdr:row>
      <xdr:rowOff>402590</xdr:rowOff>
    </xdr:to>
    <xdr:pic>
      <xdr:nvPicPr>
        <xdr:cNvPr id="2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9801225" y="9686925"/>
          <a:ext cx="542925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200025</xdr:colOff>
      <xdr:row>23</xdr:row>
      <xdr:rowOff>85725</xdr:rowOff>
    </xdr:from>
    <xdr:to>
      <xdr:col>17</xdr:col>
      <xdr:colOff>466725</xdr:colOff>
      <xdr:row>23</xdr:row>
      <xdr:rowOff>473928</xdr:rowOff>
    </xdr:to>
    <xdr:pic>
      <xdr:nvPicPr>
        <xdr:cNvPr id="21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9877425" y="11239500"/>
          <a:ext cx="266700" cy="388203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352425</xdr:colOff>
      <xdr:row>41</xdr:row>
      <xdr:rowOff>38100</xdr:rowOff>
    </xdr:from>
    <xdr:to>
      <xdr:col>17</xdr:col>
      <xdr:colOff>514350</xdr:colOff>
      <xdr:row>42</xdr:row>
      <xdr:rowOff>23041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0029825" y="20793075"/>
          <a:ext cx="161925" cy="518341"/>
        </a:xfrm>
        <a:prstGeom prst="rect">
          <a:avLst/>
        </a:prstGeom>
      </xdr:spPr>
    </xdr:pic>
    <xdr:clientData/>
  </xdr:twoCellAnchor>
  <xdr:twoCellAnchor>
    <xdr:from>
      <xdr:col>17</xdr:col>
      <xdr:colOff>333375</xdr:colOff>
      <xdr:row>44</xdr:row>
      <xdr:rowOff>47625</xdr:rowOff>
    </xdr:from>
    <xdr:to>
      <xdr:col>17</xdr:col>
      <xdr:colOff>564697</xdr:colOff>
      <xdr:row>44</xdr:row>
      <xdr:rowOff>479225</xdr:rowOff>
    </xdr:to>
    <xdr:pic>
      <xdr:nvPicPr>
        <xdr:cNvPr id="215" name="图片 21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010775" y="22402800"/>
          <a:ext cx="231322" cy="431600"/>
        </a:xfrm>
        <a:prstGeom prst="rect">
          <a:avLst/>
        </a:prstGeom>
      </xdr:spPr>
    </xdr:pic>
    <xdr:clientData/>
  </xdr:twoCellAnchor>
  <xdr:twoCellAnchor>
    <xdr:from>
      <xdr:col>17</xdr:col>
      <xdr:colOff>133350</xdr:colOff>
      <xdr:row>86</xdr:row>
      <xdr:rowOff>104775</xdr:rowOff>
    </xdr:from>
    <xdr:to>
      <xdr:col>17</xdr:col>
      <xdr:colOff>723900</xdr:colOff>
      <xdr:row>86</xdr:row>
      <xdr:rowOff>406400</xdr:rowOff>
    </xdr:to>
    <xdr:pic>
      <xdr:nvPicPr>
        <xdr:cNvPr id="216" name="图片 215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44862750"/>
          <a:ext cx="59055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142875</xdr:colOff>
      <xdr:row>88</xdr:row>
      <xdr:rowOff>104775</xdr:rowOff>
    </xdr:from>
    <xdr:to>
      <xdr:col>17</xdr:col>
      <xdr:colOff>733425</xdr:colOff>
      <xdr:row>88</xdr:row>
      <xdr:rowOff>406400</xdr:rowOff>
    </xdr:to>
    <xdr:pic>
      <xdr:nvPicPr>
        <xdr:cNvPr id="217" name="图片 216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45929550"/>
          <a:ext cx="59055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89</xdr:row>
      <xdr:rowOff>123825</xdr:rowOff>
    </xdr:from>
    <xdr:to>
      <xdr:col>17</xdr:col>
      <xdr:colOff>714375</xdr:colOff>
      <xdr:row>89</xdr:row>
      <xdr:rowOff>425450</xdr:rowOff>
    </xdr:to>
    <xdr:pic>
      <xdr:nvPicPr>
        <xdr:cNvPr id="218" name="图片 217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46482000"/>
          <a:ext cx="59055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161925</xdr:colOff>
      <xdr:row>90</xdr:row>
      <xdr:rowOff>133350</xdr:rowOff>
    </xdr:from>
    <xdr:to>
      <xdr:col>17</xdr:col>
      <xdr:colOff>752475</xdr:colOff>
      <xdr:row>90</xdr:row>
      <xdr:rowOff>434975</xdr:rowOff>
    </xdr:to>
    <xdr:pic>
      <xdr:nvPicPr>
        <xdr:cNvPr id="220" name="图片 219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39325" y="47024925"/>
          <a:ext cx="59055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257175</xdr:colOff>
      <xdr:row>97</xdr:row>
      <xdr:rowOff>142875</xdr:rowOff>
    </xdr:from>
    <xdr:to>
      <xdr:col>17</xdr:col>
      <xdr:colOff>581025</xdr:colOff>
      <xdr:row>97</xdr:row>
      <xdr:rowOff>459135</xdr:rowOff>
    </xdr:to>
    <xdr:pic>
      <xdr:nvPicPr>
        <xdr:cNvPr id="22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34575" y="50768250"/>
          <a:ext cx="323850" cy="31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95</xdr:row>
      <xdr:rowOff>95250</xdr:rowOff>
    </xdr:from>
    <xdr:to>
      <xdr:col>17</xdr:col>
      <xdr:colOff>486410</xdr:colOff>
      <xdr:row>95</xdr:row>
      <xdr:rowOff>421005</xdr:rowOff>
    </xdr:to>
    <xdr:pic>
      <xdr:nvPicPr>
        <xdr:cNvPr id="22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800" y="49653825"/>
          <a:ext cx="334010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96</xdr:row>
      <xdr:rowOff>85725</xdr:rowOff>
    </xdr:from>
    <xdr:to>
      <xdr:col>17</xdr:col>
      <xdr:colOff>461645</xdr:colOff>
      <xdr:row>96</xdr:row>
      <xdr:rowOff>408940</xdr:rowOff>
    </xdr:to>
    <xdr:pic>
      <xdr:nvPicPr>
        <xdr:cNvPr id="22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800" y="50177700"/>
          <a:ext cx="309245" cy="323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94</xdr:row>
      <xdr:rowOff>104775</xdr:rowOff>
    </xdr:from>
    <xdr:to>
      <xdr:col>17</xdr:col>
      <xdr:colOff>514350</xdr:colOff>
      <xdr:row>94</xdr:row>
      <xdr:rowOff>419100</xdr:rowOff>
    </xdr:to>
    <xdr:pic>
      <xdr:nvPicPr>
        <xdr:cNvPr id="22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67900" y="49129950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100</xdr:row>
      <xdr:rowOff>44150</xdr:rowOff>
    </xdr:from>
    <xdr:to>
      <xdr:col>17</xdr:col>
      <xdr:colOff>744442</xdr:colOff>
      <xdr:row>100</xdr:row>
      <xdr:rowOff>323850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725025" y="52269725"/>
          <a:ext cx="696817" cy="279700"/>
        </a:xfrm>
        <a:prstGeom prst="rect">
          <a:avLst/>
        </a:prstGeom>
      </xdr:spPr>
    </xdr:pic>
    <xdr:clientData/>
  </xdr:twoCellAnchor>
  <xdr:twoCellAnchor editAs="oneCell">
    <xdr:from>
      <xdr:col>17</xdr:col>
      <xdr:colOff>72398</xdr:colOff>
      <xdr:row>101</xdr:row>
      <xdr:rowOff>190499</xdr:rowOff>
    </xdr:from>
    <xdr:to>
      <xdr:col>17</xdr:col>
      <xdr:colOff>657225</xdr:colOff>
      <xdr:row>101</xdr:row>
      <xdr:rowOff>411816</xdr:rowOff>
    </xdr:to>
    <xdr:pic>
      <xdr:nvPicPr>
        <xdr:cNvPr id="226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798" y="52949474"/>
          <a:ext cx="584827" cy="221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133351</xdr:colOff>
      <xdr:row>102</xdr:row>
      <xdr:rowOff>38101</xdr:rowOff>
    </xdr:from>
    <xdr:to>
      <xdr:col>17</xdr:col>
      <xdr:colOff>697677</xdr:colOff>
      <xdr:row>102</xdr:row>
      <xdr:rowOff>495301</xdr:rowOff>
    </xdr:to>
    <xdr:pic>
      <xdr:nvPicPr>
        <xdr:cNvPr id="227" name="图片 2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24" t="24350" r="16211" b="8933"/>
        <a:stretch/>
      </xdr:blipFill>
      <xdr:spPr bwMode="auto">
        <a:xfrm>
          <a:off x="9810751" y="53330476"/>
          <a:ext cx="56432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95250</xdr:colOff>
      <xdr:row>103</xdr:row>
      <xdr:rowOff>104775</xdr:rowOff>
    </xdr:from>
    <xdr:to>
      <xdr:col>17</xdr:col>
      <xdr:colOff>705661</xdr:colOff>
      <xdr:row>103</xdr:row>
      <xdr:rowOff>485774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772650" y="53930550"/>
          <a:ext cx="610411" cy="380999"/>
        </a:xfrm>
        <a:prstGeom prst="rect">
          <a:avLst/>
        </a:prstGeom>
      </xdr:spPr>
    </xdr:pic>
    <xdr:clientData/>
  </xdr:twoCellAnchor>
  <xdr:twoCellAnchor>
    <xdr:from>
      <xdr:col>17</xdr:col>
      <xdr:colOff>152400</xdr:colOff>
      <xdr:row>104</xdr:row>
      <xdr:rowOff>95250</xdr:rowOff>
    </xdr:from>
    <xdr:to>
      <xdr:col>17</xdr:col>
      <xdr:colOff>760730</xdr:colOff>
      <xdr:row>104</xdr:row>
      <xdr:rowOff>400050</xdr:rowOff>
    </xdr:to>
    <xdr:pic>
      <xdr:nvPicPr>
        <xdr:cNvPr id="228" name="Picture 4933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9829800" y="54454425"/>
          <a:ext cx="60833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57150</xdr:colOff>
      <xdr:row>105</xdr:row>
      <xdr:rowOff>142875</xdr:rowOff>
    </xdr:from>
    <xdr:to>
      <xdr:col>17</xdr:col>
      <xdr:colOff>729615</xdr:colOff>
      <xdr:row>105</xdr:row>
      <xdr:rowOff>371475</xdr:rowOff>
    </xdr:to>
    <xdr:pic>
      <xdr:nvPicPr>
        <xdr:cNvPr id="229" name="Picture 493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9734550" y="55035450"/>
          <a:ext cx="67246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142875</xdr:colOff>
      <xdr:row>106</xdr:row>
      <xdr:rowOff>161925</xdr:rowOff>
    </xdr:from>
    <xdr:to>
      <xdr:col>17</xdr:col>
      <xdr:colOff>659130</xdr:colOff>
      <xdr:row>106</xdr:row>
      <xdr:rowOff>415290</xdr:rowOff>
    </xdr:to>
    <xdr:pic>
      <xdr:nvPicPr>
        <xdr:cNvPr id="231" name="Picture 13625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9820275" y="55587900"/>
          <a:ext cx="516255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114300</xdr:colOff>
      <xdr:row>107</xdr:row>
      <xdr:rowOff>180975</xdr:rowOff>
    </xdr:from>
    <xdr:to>
      <xdr:col>17</xdr:col>
      <xdr:colOff>721360</xdr:colOff>
      <xdr:row>107</xdr:row>
      <xdr:rowOff>371475</xdr:rowOff>
    </xdr:to>
    <xdr:pic>
      <xdr:nvPicPr>
        <xdr:cNvPr id="232" name="Picture 4936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9791700" y="56140350"/>
          <a:ext cx="60706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133350</xdr:colOff>
      <xdr:row>108</xdr:row>
      <xdr:rowOff>152400</xdr:rowOff>
    </xdr:from>
    <xdr:to>
      <xdr:col>17</xdr:col>
      <xdr:colOff>742950</xdr:colOff>
      <xdr:row>108</xdr:row>
      <xdr:rowOff>372076</xdr:rowOff>
    </xdr:to>
    <xdr:pic>
      <xdr:nvPicPr>
        <xdr:cNvPr id="233" name="图片 232" descr="C:\Users\Administrator\Documents\WXWork\1688858103241399\Cache\Image\2025-09\企业微信截图_17576663526383.pn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56645175"/>
          <a:ext cx="609600" cy="21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57150</xdr:colOff>
      <xdr:row>53</xdr:row>
      <xdr:rowOff>28575</xdr:rowOff>
    </xdr:from>
    <xdr:to>
      <xdr:col>17</xdr:col>
      <xdr:colOff>736419</xdr:colOff>
      <xdr:row>53</xdr:row>
      <xdr:rowOff>485775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734550" y="27184350"/>
          <a:ext cx="679269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5</xdr:row>
      <xdr:rowOff>28575</xdr:rowOff>
    </xdr:from>
    <xdr:to>
      <xdr:col>2</xdr:col>
      <xdr:colOff>809625</xdr:colOff>
      <xdr:row>10</xdr:row>
      <xdr:rowOff>247649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" y="1590675"/>
          <a:ext cx="1095375" cy="160019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133350</xdr:colOff>
      <xdr:row>34</xdr:row>
      <xdr:rowOff>57150</xdr:rowOff>
    </xdr:from>
    <xdr:to>
      <xdr:col>17</xdr:col>
      <xdr:colOff>428625</xdr:colOff>
      <xdr:row>35</xdr:row>
      <xdr:rowOff>0</xdr:rowOff>
    </xdr:to>
    <xdr:pic>
      <xdr:nvPicPr>
        <xdr:cNvPr id="2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743825" y="12021185"/>
          <a:ext cx="2952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36858</xdr:colOff>
      <xdr:row>35</xdr:row>
      <xdr:rowOff>96079</xdr:rowOff>
    </xdr:from>
    <xdr:to>
      <xdr:col>18</xdr:col>
      <xdr:colOff>9526</xdr:colOff>
      <xdr:row>35</xdr:row>
      <xdr:rowOff>277054</xdr:rowOff>
    </xdr:to>
    <xdr:pic>
      <xdr:nvPicPr>
        <xdr:cNvPr id="3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647305" y="12440920"/>
          <a:ext cx="53467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66675</xdr:colOff>
      <xdr:row>37</xdr:row>
      <xdr:rowOff>219075</xdr:rowOff>
    </xdr:from>
    <xdr:to>
      <xdr:col>18</xdr:col>
      <xdr:colOff>0</xdr:colOff>
      <xdr:row>37</xdr:row>
      <xdr:rowOff>247650</xdr:rowOff>
    </xdr:to>
    <xdr:pic>
      <xdr:nvPicPr>
        <xdr:cNvPr id="5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677150" y="13326110"/>
          <a:ext cx="49593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19050</xdr:colOff>
      <xdr:row>38</xdr:row>
      <xdr:rowOff>161925</xdr:rowOff>
    </xdr:from>
    <xdr:to>
      <xdr:col>18</xdr:col>
      <xdr:colOff>0</xdr:colOff>
      <xdr:row>38</xdr:row>
      <xdr:rowOff>219075</xdr:rowOff>
    </xdr:to>
    <xdr:pic>
      <xdr:nvPicPr>
        <xdr:cNvPr id="6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629525" y="13649960"/>
          <a:ext cx="54356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123825</xdr:colOff>
      <xdr:row>56</xdr:row>
      <xdr:rowOff>57150</xdr:rowOff>
    </xdr:from>
    <xdr:to>
      <xdr:col>18</xdr:col>
      <xdr:colOff>0</xdr:colOff>
      <xdr:row>57</xdr:row>
      <xdr:rowOff>0</xdr:rowOff>
    </xdr:to>
    <xdr:pic>
      <xdr:nvPicPr>
        <xdr:cNvPr id="12" name="Picture 456" descr="座垫泡沫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734300" y="20022185"/>
          <a:ext cx="43878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123825</xdr:colOff>
      <xdr:row>19</xdr:row>
      <xdr:rowOff>66675</xdr:rowOff>
    </xdr:from>
    <xdr:to>
      <xdr:col>18</xdr:col>
      <xdr:colOff>0</xdr:colOff>
      <xdr:row>20</xdr:row>
      <xdr:rowOff>0</xdr:rowOff>
    </xdr:to>
    <xdr:pic>
      <xdr:nvPicPr>
        <xdr:cNvPr id="13" name="Picture 457" descr="靠背泡沫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734300" y="6696710"/>
          <a:ext cx="43878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58</xdr:row>
      <xdr:rowOff>85725</xdr:rowOff>
    </xdr:from>
    <xdr:to>
      <xdr:col>18</xdr:col>
      <xdr:colOff>0</xdr:colOff>
      <xdr:row>59</xdr:row>
      <xdr:rowOff>0</xdr:rowOff>
    </xdr:to>
    <xdr:pic>
      <xdr:nvPicPr>
        <xdr:cNvPr id="14" name="Picture 458" descr="座垫泡沫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724775" y="20431760"/>
          <a:ext cx="44831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127</xdr:row>
      <xdr:rowOff>57150</xdr:rowOff>
    </xdr:from>
    <xdr:to>
      <xdr:col>18</xdr:col>
      <xdr:colOff>0</xdr:colOff>
      <xdr:row>127</xdr:row>
      <xdr:rowOff>342900</xdr:rowOff>
    </xdr:to>
    <xdr:pic>
      <xdr:nvPicPr>
        <xdr:cNvPr id="15" name="Picture 81" descr="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648575" y="44025185"/>
          <a:ext cx="52451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49</xdr:row>
      <xdr:rowOff>0</xdr:rowOff>
    </xdr:from>
    <xdr:to>
      <xdr:col>18</xdr:col>
      <xdr:colOff>0</xdr:colOff>
      <xdr:row>49</xdr:row>
      <xdr:rowOff>333375</xdr:rowOff>
    </xdr:to>
    <xdr:pic>
      <xdr:nvPicPr>
        <xdr:cNvPr id="17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753350" y="17679035"/>
          <a:ext cx="41973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47625</xdr:colOff>
      <xdr:row>20</xdr:row>
      <xdr:rowOff>38100</xdr:rowOff>
    </xdr:from>
    <xdr:to>
      <xdr:col>18</xdr:col>
      <xdr:colOff>0</xdr:colOff>
      <xdr:row>20</xdr:row>
      <xdr:rowOff>352425</xdr:rowOff>
    </xdr:to>
    <xdr:pic>
      <xdr:nvPicPr>
        <xdr:cNvPr id="18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658100" y="7049135"/>
          <a:ext cx="51498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76200</xdr:colOff>
      <xdr:row>18</xdr:row>
      <xdr:rowOff>66675</xdr:rowOff>
    </xdr:from>
    <xdr:to>
      <xdr:col>17</xdr:col>
      <xdr:colOff>514350</xdr:colOff>
      <xdr:row>19</xdr:row>
      <xdr:rowOff>0</xdr:rowOff>
    </xdr:to>
    <xdr:pic>
      <xdr:nvPicPr>
        <xdr:cNvPr id="19" name="Picture 457" descr="靠背泡沫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686675" y="6315710"/>
          <a:ext cx="4381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123825</xdr:colOff>
      <xdr:row>135</xdr:row>
      <xdr:rowOff>76200</xdr:rowOff>
    </xdr:from>
    <xdr:to>
      <xdr:col>18</xdr:col>
      <xdr:colOff>0</xdr:colOff>
      <xdr:row>135</xdr:row>
      <xdr:rowOff>342900</xdr:rowOff>
    </xdr:to>
    <xdr:pic>
      <xdr:nvPicPr>
        <xdr:cNvPr id="20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734300" y="47092235"/>
          <a:ext cx="43878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134</xdr:row>
      <xdr:rowOff>47625</xdr:rowOff>
    </xdr:from>
    <xdr:to>
      <xdr:col>18</xdr:col>
      <xdr:colOff>0</xdr:colOff>
      <xdr:row>135</xdr:row>
      <xdr:rowOff>0</xdr:rowOff>
    </xdr:to>
    <xdr:pic>
      <xdr:nvPicPr>
        <xdr:cNvPr id="21" name="Picture 445" descr="hhhd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639050" y="46682660"/>
          <a:ext cx="53403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57150</xdr:colOff>
      <xdr:row>134</xdr:row>
      <xdr:rowOff>47625</xdr:rowOff>
    </xdr:from>
    <xdr:to>
      <xdr:col>18</xdr:col>
      <xdr:colOff>0</xdr:colOff>
      <xdr:row>134</xdr:row>
      <xdr:rowOff>361950</xdr:rowOff>
    </xdr:to>
    <xdr:pic>
      <xdr:nvPicPr>
        <xdr:cNvPr id="22" name="Picture 446" descr="hhhd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667625" y="46682660"/>
          <a:ext cx="50546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148258</xdr:colOff>
      <xdr:row>122</xdr:row>
      <xdr:rowOff>83240</xdr:rowOff>
    </xdr:from>
    <xdr:to>
      <xdr:col>17</xdr:col>
      <xdr:colOff>463825</xdr:colOff>
      <xdr:row>123</xdr:row>
      <xdr:rowOff>16565</xdr:rowOff>
    </xdr:to>
    <xdr:pic>
      <xdr:nvPicPr>
        <xdr:cNvPr id="24" name="图片 2251" descr="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758430" y="42146220"/>
          <a:ext cx="31559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57150</xdr:colOff>
      <xdr:row>12</xdr:row>
      <xdr:rowOff>161925</xdr:rowOff>
    </xdr:from>
    <xdr:to>
      <xdr:col>18</xdr:col>
      <xdr:colOff>0</xdr:colOff>
      <xdr:row>12</xdr:row>
      <xdr:rowOff>266700</xdr:rowOff>
    </xdr:to>
    <xdr:pic>
      <xdr:nvPicPr>
        <xdr:cNvPr id="25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667625" y="4886960"/>
          <a:ext cx="50546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100634</xdr:colOff>
      <xdr:row>11</xdr:row>
      <xdr:rowOff>98149</xdr:rowOff>
    </xdr:from>
    <xdr:to>
      <xdr:col>17</xdr:col>
      <xdr:colOff>413907</xdr:colOff>
      <xdr:row>11</xdr:row>
      <xdr:rowOff>354081</xdr:rowOff>
    </xdr:to>
    <xdr:pic>
      <xdr:nvPicPr>
        <xdr:cNvPr id="26" name="Picture 734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7710805" y="4441825"/>
          <a:ext cx="313055" cy="25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73</xdr:row>
      <xdr:rowOff>161925</xdr:rowOff>
    </xdr:from>
    <xdr:to>
      <xdr:col>17</xdr:col>
      <xdr:colOff>463153</xdr:colOff>
      <xdr:row>73</xdr:row>
      <xdr:rowOff>228600</xdr:rowOff>
    </xdr:to>
    <xdr:pic>
      <xdr:nvPicPr>
        <xdr:cNvPr id="39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648575" y="23555960"/>
          <a:ext cx="4248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57150</xdr:colOff>
      <xdr:row>75</xdr:row>
      <xdr:rowOff>295275</xdr:rowOff>
    </xdr:from>
    <xdr:to>
      <xdr:col>18</xdr:col>
      <xdr:colOff>0</xdr:colOff>
      <xdr:row>75</xdr:row>
      <xdr:rowOff>342900</xdr:rowOff>
    </xdr:to>
    <xdr:pic>
      <xdr:nvPicPr>
        <xdr:cNvPr id="40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667625" y="24451310"/>
          <a:ext cx="50546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76</xdr:row>
      <xdr:rowOff>19050</xdr:rowOff>
    </xdr:from>
    <xdr:to>
      <xdr:col>18</xdr:col>
      <xdr:colOff>0</xdr:colOff>
      <xdr:row>77</xdr:row>
      <xdr:rowOff>0</xdr:rowOff>
    </xdr:to>
    <xdr:pic>
      <xdr:nvPicPr>
        <xdr:cNvPr id="41" name="Picture 766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753350" y="24556085"/>
          <a:ext cx="41973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171450</xdr:colOff>
      <xdr:row>76</xdr:row>
      <xdr:rowOff>514350</xdr:rowOff>
    </xdr:from>
    <xdr:to>
      <xdr:col>18</xdr:col>
      <xdr:colOff>0</xdr:colOff>
      <xdr:row>78</xdr:row>
      <xdr:rowOff>0</xdr:rowOff>
    </xdr:to>
    <xdr:pic>
      <xdr:nvPicPr>
        <xdr:cNvPr id="42" name="Picture 766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7781925" y="24918035"/>
          <a:ext cx="39116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200025</xdr:colOff>
      <xdr:row>80</xdr:row>
      <xdr:rowOff>19050</xdr:rowOff>
    </xdr:from>
    <xdr:to>
      <xdr:col>18</xdr:col>
      <xdr:colOff>0</xdr:colOff>
      <xdr:row>81</xdr:row>
      <xdr:rowOff>0</xdr:rowOff>
    </xdr:to>
    <xdr:pic>
      <xdr:nvPicPr>
        <xdr:cNvPr id="43" name="Picture 776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810500" y="26080085"/>
          <a:ext cx="36258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81</xdr:row>
      <xdr:rowOff>38100</xdr:rowOff>
    </xdr:from>
    <xdr:to>
      <xdr:col>18</xdr:col>
      <xdr:colOff>0</xdr:colOff>
      <xdr:row>82</xdr:row>
      <xdr:rowOff>0</xdr:rowOff>
    </xdr:to>
    <xdr:pic>
      <xdr:nvPicPr>
        <xdr:cNvPr id="44" name="图片 2256" descr="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648575" y="26480135"/>
          <a:ext cx="52451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82</xdr:row>
      <xdr:rowOff>38100</xdr:rowOff>
    </xdr:from>
    <xdr:to>
      <xdr:col>18</xdr:col>
      <xdr:colOff>0</xdr:colOff>
      <xdr:row>83</xdr:row>
      <xdr:rowOff>0</xdr:rowOff>
    </xdr:to>
    <xdr:pic>
      <xdr:nvPicPr>
        <xdr:cNvPr id="45" name="图片 2257" descr="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648575" y="26861135"/>
          <a:ext cx="52451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83</xdr:row>
      <xdr:rowOff>66675</xdr:rowOff>
    </xdr:from>
    <xdr:to>
      <xdr:col>18</xdr:col>
      <xdr:colOff>0</xdr:colOff>
      <xdr:row>83</xdr:row>
      <xdr:rowOff>333375</xdr:rowOff>
    </xdr:to>
    <xdr:pic>
      <xdr:nvPicPr>
        <xdr:cNvPr id="46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648575" y="27270710"/>
          <a:ext cx="52451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85</xdr:row>
      <xdr:rowOff>152400</xdr:rowOff>
    </xdr:from>
    <xdr:to>
      <xdr:col>18</xdr:col>
      <xdr:colOff>0</xdr:colOff>
      <xdr:row>85</xdr:row>
      <xdr:rowOff>266700</xdr:rowOff>
    </xdr:to>
    <xdr:pic>
      <xdr:nvPicPr>
        <xdr:cNvPr id="47" name="Picture 266" descr="jjh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610475" y="28118435"/>
          <a:ext cx="56261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19050</xdr:colOff>
      <xdr:row>84</xdr:row>
      <xdr:rowOff>95250</xdr:rowOff>
    </xdr:from>
    <xdr:to>
      <xdr:col>18</xdr:col>
      <xdr:colOff>0</xdr:colOff>
      <xdr:row>84</xdr:row>
      <xdr:rowOff>352425</xdr:rowOff>
    </xdr:to>
    <xdr:pic>
      <xdr:nvPicPr>
        <xdr:cNvPr id="48" name="Picture 301" descr="llhjh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629525" y="27680285"/>
          <a:ext cx="54356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114300</xdr:colOff>
      <xdr:row>87</xdr:row>
      <xdr:rowOff>9525</xdr:rowOff>
    </xdr:from>
    <xdr:to>
      <xdr:col>17</xdr:col>
      <xdr:colOff>523875</xdr:colOff>
      <xdr:row>87</xdr:row>
      <xdr:rowOff>390525</xdr:rowOff>
    </xdr:to>
    <xdr:pic>
      <xdr:nvPicPr>
        <xdr:cNvPr id="49" name="Picture 329" descr="11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724775" y="28737560"/>
          <a:ext cx="4095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88</xdr:row>
      <xdr:rowOff>57150</xdr:rowOff>
    </xdr:from>
    <xdr:to>
      <xdr:col>17</xdr:col>
      <xdr:colOff>571500</xdr:colOff>
      <xdr:row>88</xdr:row>
      <xdr:rowOff>504825</xdr:rowOff>
    </xdr:to>
    <xdr:pic>
      <xdr:nvPicPr>
        <xdr:cNvPr id="50" name="Picture 330" descr="0100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791450" y="29166185"/>
          <a:ext cx="381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86</xdr:row>
      <xdr:rowOff>190500</xdr:rowOff>
    </xdr:from>
    <xdr:to>
      <xdr:col>18</xdr:col>
      <xdr:colOff>0</xdr:colOff>
      <xdr:row>86</xdr:row>
      <xdr:rowOff>333375</xdr:rowOff>
    </xdr:to>
    <xdr:pic>
      <xdr:nvPicPr>
        <xdr:cNvPr id="51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639050" y="28537535"/>
          <a:ext cx="53403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209550</xdr:colOff>
      <xdr:row>89</xdr:row>
      <xdr:rowOff>38100</xdr:rowOff>
    </xdr:from>
    <xdr:to>
      <xdr:col>18</xdr:col>
      <xdr:colOff>0</xdr:colOff>
      <xdr:row>90</xdr:row>
      <xdr:rowOff>0</xdr:rowOff>
    </xdr:to>
    <xdr:pic>
      <xdr:nvPicPr>
        <xdr:cNvPr id="52" name="Picture 315" descr="00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820025" y="29528135"/>
          <a:ext cx="35306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161925</xdr:colOff>
      <xdr:row>113</xdr:row>
      <xdr:rowOff>44292</xdr:rowOff>
    </xdr:from>
    <xdr:to>
      <xdr:col>17</xdr:col>
      <xdr:colOff>504825</xdr:colOff>
      <xdr:row>113</xdr:row>
      <xdr:rowOff>339567</xdr:rowOff>
    </xdr:to>
    <xdr:pic>
      <xdr:nvPicPr>
        <xdr:cNvPr id="53" name="Picture 1359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772400" y="38677850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19050</xdr:colOff>
      <xdr:row>100</xdr:row>
      <xdr:rowOff>209550</xdr:rowOff>
    </xdr:from>
    <xdr:to>
      <xdr:col>18</xdr:col>
      <xdr:colOff>0</xdr:colOff>
      <xdr:row>100</xdr:row>
      <xdr:rowOff>266700</xdr:rowOff>
    </xdr:to>
    <xdr:pic>
      <xdr:nvPicPr>
        <xdr:cNvPr id="54" name="Picture 1360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629525" y="33890585"/>
          <a:ext cx="54356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64604</xdr:colOff>
      <xdr:row>105</xdr:row>
      <xdr:rowOff>12424</xdr:rowOff>
    </xdr:from>
    <xdr:to>
      <xdr:col>17</xdr:col>
      <xdr:colOff>483704</xdr:colOff>
      <xdr:row>105</xdr:row>
      <xdr:rowOff>298174</xdr:rowOff>
    </xdr:to>
    <xdr:pic>
      <xdr:nvPicPr>
        <xdr:cNvPr id="55" name="Picture 1359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 rot="5400000">
          <a:off x="7741285" y="35531425"/>
          <a:ext cx="2857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82412</xdr:colOff>
      <xdr:row>104</xdr:row>
      <xdr:rowOff>34787</xdr:rowOff>
    </xdr:from>
    <xdr:to>
      <xdr:col>17</xdr:col>
      <xdr:colOff>511037</xdr:colOff>
      <xdr:row>104</xdr:row>
      <xdr:rowOff>339587</xdr:rowOff>
    </xdr:to>
    <xdr:pic>
      <xdr:nvPicPr>
        <xdr:cNvPr id="56" name="Picture 1359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692390" y="35239325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64604</xdr:colOff>
      <xdr:row>107</xdr:row>
      <xdr:rowOff>60878</xdr:rowOff>
    </xdr:from>
    <xdr:to>
      <xdr:col>17</xdr:col>
      <xdr:colOff>502754</xdr:colOff>
      <xdr:row>107</xdr:row>
      <xdr:rowOff>356153</xdr:rowOff>
    </xdr:to>
    <xdr:pic>
      <xdr:nvPicPr>
        <xdr:cNvPr id="57" name="Picture 1359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674610" y="36408360"/>
          <a:ext cx="438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71645</xdr:colOff>
      <xdr:row>106</xdr:row>
      <xdr:rowOff>6212</xdr:rowOff>
    </xdr:from>
    <xdr:to>
      <xdr:col>17</xdr:col>
      <xdr:colOff>509795</xdr:colOff>
      <xdr:row>106</xdr:row>
      <xdr:rowOff>339587</xdr:rowOff>
    </xdr:to>
    <xdr:pic>
      <xdr:nvPicPr>
        <xdr:cNvPr id="58" name="Picture 1359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7681595" y="35972750"/>
          <a:ext cx="4381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76614</xdr:colOff>
      <xdr:row>109</xdr:row>
      <xdr:rowOff>41827</xdr:rowOff>
    </xdr:from>
    <xdr:to>
      <xdr:col>17</xdr:col>
      <xdr:colOff>496956</xdr:colOff>
      <xdr:row>109</xdr:row>
      <xdr:rowOff>356152</xdr:rowOff>
    </xdr:to>
    <xdr:pic>
      <xdr:nvPicPr>
        <xdr:cNvPr id="59" name="Picture 563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686675" y="37151310"/>
          <a:ext cx="42037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128795</xdr:colOff>
      <xdr:row>110</xdr:row>
      <xdr:rowOff>75353</xdr:rowOff>
    </xdr:from>
    <xdr:to>
      <xdr:col>17</xdr:col>
      <xdr:colOff>366920</xdr:colOff>
      <xdr:row>110</xdr:row>
      <xdr:rowOff>323003</xdr:rowOff>
    </xdr:to>
    <xdr:pic>
      <xdr:nvPicPr>
        <xdr:cNvPr id="60" name="Picture 18700" descr="J)5YS357X@ZA`GLO%GGAFF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738745" y="37565965"/>
          <a:ext cx="238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123825</xdr:colOff>
      <xdr:row>111</xdr:row>
      <xdr:rowOff>15717</xdr:rowOff>
    </xdr:from>
    <xdr:to>
      <xdr:col>17</xdr:col>
      <xdr:colOff>542925</xdr:colOff>
      <xdr:row>111</xdr:row>
      <xdr:rowOff>339567</xdr:rowOff>
    </xdr:to>
    <xdr:pic>
      <xdr:nvPicPr>
        <xdr:cNvPr id="61" name="Picture 1874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734300" y="37887275"/>
          <a:ext cx="4191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171450</xdr:colOff>
      <xdr:row>115</xdr:row>
      <xdr:rowOff>34767</xdr:rowOff>
    </xdr:from>
    <xdr:to>
      <xdr:col>17</xdr:col>
      <xdr:colOff>523875</xdr:colOff>
      <xdr:row>115</xdr:row>
      <xdr:rowOff>339567</xdr:rowOff>
    </xdr:to>
    <xdr:pic>
      <xdr:nvPicPr>
        <xdr:cNvPr id="62" name="Picture 1359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781925" y="39430325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152400</xdr:colOff>
      <xdr:row>116</xdr:row>
      <xdr:rowOff>110967</xdr:rowOff>
    </xdr:from>
    <xdr:to>
      <xdr:col>18</xdr:col>
      <xdr:colOff>0</xdr:colOff>
      <xdr:row>116</xdr:row>
      <xdr:rowOff>339567</xdr:rowOff>
    </xdr:to>
    <xdr:pic>
      <xdr:nvPicPr>
        <xdr:cNvPr id="63" name="Picture 1359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762875" y="39887525"/>
          <a:ext cx="41021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117</xdr:row>
      <xdr:rowOff>91917</xdr:rowOff>
    </xdr:from>
    <xdr:to>
      <xdr:col>17</xdr:col>
      <xdr:colOff>542925</xdr:colOff>
      <xdr:row>117</xdr:row>
      <xdr:rowOff>339567</xdr:rowOff>
    </xdr:to>
    <xdr:pic>
      <xdr:nvPicPr>
        <xdr:cNvPr id="64" name="Picture 1359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7753350" y="40249475"/>
          <a:ext cx="4000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118</xdr:row>
      <xdr:rowOff>72867</xdr:rowOff>
    </xdr:from>
    <xdr:to>
      <xdr:col>17</xdr:col>
      <xdr:colOff>542925</xdr:colOff>
      <xdr:row>118</xdr:row>
      <xdr:rowOff>339567</xdr:rowOff>
    </xdr:to>
    <xdr:pic>
      <xdr:nvPicPr>
        <xdr:cNvPr id="65" name="Picture 1359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753350" y="40611425"/>
          <a:ext cx="4000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132108</xdr:colOff>
      <xdr:row>120</xdr:row>
      <xdr:rowOff>84462</xdr:rowOff>
    </xdr:from>
    <xdr:to>
      <xdr:col>17</xdr:col>
      <xdr:colOff>425232</xdr:colOff>
      <xdr:row>120</xdr:row>
      <xdr:rowOff>331303</xdr:rowOff>
    </xdr:to>
    <xdr:pic>
      <xdr:nvPicPr>
        <xdr:cNvPr id="66" name="Picture 18699" descr="J)5YS357X@ZA`GLO%GGAFF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8157956" y="45961832"/>
          <a:ext cx="293124" cy="246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73716</xdr:colOff>
      <xdr:row>121</xdr:row>
      <xdr:rowOff>65432</xdr:rowOff>
    </xdr:from>
    <xdr:to>
      <xdr:col>17</xdr:col>
      <xdr:colOff>505240</xdr:colOff>
      <xdr:row>121</xdr:row>
      <xdr:rowOff>341579</xdr:rowOff>
    </xdr:to>
    <xdr:pic>
      <xdr:nvPicPr>
        <xdr:cNvPr id="67" name="Picture 1874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8099564" y="46323802"/>
          <a:ext cx="431524" cy="276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126309</xdr:colOff>
      <xdr:row>99</xdr:row>
      <xdr:rowOff>57986</xdr:rowOff>
    </xdr:from>
    <xdr:to>
      <xdr:col>17</xdr:col>
      <xdr:colOff>414131</xdr:colOff>
      <xdr:row>99</xdr:row>
      <xdr:rowOff>266692</xdr:rowOff>
    </xdr:to>
    <xdr:pic>
      <xdr:nvPicPr>
        <xdr:cNvPr id="68" name="Picture 782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736205" y="33357820"/>
          <a:ext cx="288290" cy="20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70402</xdr:colOff>
      <xdr:row>101</xdr:row>
      <xdr:rowOff>50110</xdr:rowOff>
    </xdr:from>
    <xdr:to>
      <xdr:col>17</xdr:col>
      <xdr:colOff>538369</xdr:colOff>
      <xdr:row>101</xdr:row>
      <xdr:rowOff>364435</xdr:rowOff>
    </xdr:to>
    <xdr:pic>
      <xdr:nvPicPr>
        <xdr:cNvPr id="69" name="Picture 799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680325" y="34111565"/>
          <a:ext cx="46799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57150</xdr:colOff>
      <xdr:row>111</xdr:row>
      <xdr:rowOff>377667</xdr:rowOff>
    </xdr:from>
    <xdr:to>
      <xdr:col>18</xdr:col>
      <xdr:colOff>0</xdr:colOff>
      <xdr:row>112</xdr:row>
      <xdr:rowOff>339567</xdr:rowOff>
    </xdr:to>
    <xdr:pic>
      <xdr:nvPicPr>
        <xdr:cNvPr id="70" name="Picture 7998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667625" y="38249225"/>
          <a:ext cx="50546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128795</xdr:colOff>
      <xdr:row>102</xdr:row>
      <xdr:rowOff>77442</xdr:rowOff>
    </xdr:from>
    <xdr:to>
      <xdr:col>17</xdr:col>
      <xdr:colOff>500270</xdr:colOff>
      <xdr:row>102</xdr:row>
      <xdr:rowOff>372717</xdr:rowOff>
    </xdr:to>
    <xdr:pic>
      <xdr:nvPicPr>
        <xdr:cNvPr id="71" name="Picture 1359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738745" y="34519870"/>
          <a:ext cx="371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125067</xdr:colOff>
      <xdr:row>90</xdr:row>
      <xdr:rowOff>60878</xdr:rowOff>
    </xdr:from>
    <xdr:to>
      <xdr:col>18</xdr:col>
      <xdr:colOff>10767</xdr:colOff>
      <xdr:row>90</xdr:row>
      <xdr:rowOff>365678</xdr:rowOff>
    </xdr:to>
    <xdr:pic>
      <xdr:nvPicPr>
        <xdr:cNvPr id="72" name="Picture 825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734935" y="2993136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85725</xdr:colOff>
      <xdr:row>91</xdr:row>
      <xdr:rowOff>45140</xdr:rowOff>
    </xdr:from>
    <xdr:to>
      <xdr:col>18</xdr:col>
      <xdr:colOff>0</xdr:colOff>
      <xdr:row>92</xdr:row>
      <xdr:rowOff>16565</xdr:rowOff>
    </xdr:to>
    <xdr:pic>
      <xdr:nvPicPr>
        <xdr:cNvPr id="73" name="Picture 825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696200" y="30297120"/>
          <a:ext cx="47688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171450</xdr:colOff>
      <xdr:row>92</xdr:row>
      <xdr:rowOff>66675</xdr:rowOff>
    </xdr:from>
    <xdr:to>
      <xdr:col>17</xdr:col>
      <xdr:colOff>504825</xdr:colOff>
      <xdr:row>93</xdr:row>
      <xdr:rowOff>0</xdr:rowOff>
    </xdr:to>
    <xdr:pic>
      <xdr:nvPicPr>
        <xdr:cNvPr id="74" name="Picture 1352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781925" y="30699710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72473</xdr:colOff>
      <xdr:row>98</xdr:row>
      <xdr:rowOff>31060</xdr:rowOff>
    </xdr:from>
    <xdr:to>
      <xdr:col>18</xdr:col>
      <xdr:colOff>24848</xdr:colOff>
      <xdr:row>98</xdr:row>
      <xdr:rowOff>364435</xdr:rowOff>
    </xdr:to>
    <xdr:pic>
      <xdr:nvPicPr>
        <xdr:cNvPr id="75" name="Picture 8431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682865" y="32949515"/>
          <a:ext cx="514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47625</xdr:colOff>
      <xdr:row>97</xdr:row>
      <xdr:rowOff>114300</xdr:rowOff>
    </xdr:from>
    <xdr:to>
      <xdr:col>18</xdr:col>
      <xdr:colOff>0</xdr:colOff>
      <xdr:row>97</xdr:row>
      <xdr:rowOff>228600</xdr:rowOff>
    </xdr:to>
    <xdr:pic>
      <xdr:nvPicPr>
        <xdr:cNvPr id="76" name="Picture 455" descr="ffdd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658100" y="32652335"/>
          <a:ext cx="51498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115128</xdr:colOff>
      <xdr:row>96</xdr:row>
      <xdr:rowOff>31060</xdr:rowOff>
    </xdr:from>
    <xdr:to>
      <xdr:col>17</xdr:col>
      <xdr:colOff>534228</xdr:colOff>
      <xdr:row>96</xdr:row>
      <xdr:rowOff>364435</xdr:rowOff>
    </xdr:to>
    <xdr:pic>
      <xdr:nvPicPr>
        <xdr:cNvPr id="77" name="图片 2243" descr="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725410" y="32187515"/>
          <a:ext cx="4191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60049</xdr:colOff>
      <xdr:row>72</xdr:row>
      <xdr:rowOff>58392</xdr:rowOff>
    </xdr:from>
    <xdr:to>
      <xdr:col>17</xdr:col>
      <xdr:colOff>480391</xdr:colOff>
      <xdr:row>72</xdr:row>
      <xdr:rowOff>372717</xdr:rowOff>
    </xdr:to>
    <xdr:pic>
      <xdr:nvPicPr>
        <xdr:cNvPr id="78" name="Picture 852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670165" y="23070820"/>
          <a:ext cx="42037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161925</xdr:colOff>
      <xdr:row>79</xdr:row>
      <xdr:rowOff>57150</xdr:rowOff>
    </xdr:from>
    <xdr:to>
      <xdr:col>18</xdr:col>
      <xdr:colOff>0</xdr:colOff>
      <xdr:row>80</xdr:row>
      <xdr:rowOff>0</xdr:rowOff>
    </xdr:to>
    <xdr:pic>
      <xdr:nvPicPr>
        <xdr:cNvPr id="79" name="Picture 105" descr="55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7772400" y="25737185"/>
          <a:ext cx="40068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80756</xdr:colOff>
      <xdr:row>126</xdr:row>
      <xdr:rowOff>51353</xdr:rowOff>
    </xdr:from>
    <xdr:to>
      <xdr:col>18</xdr:col>
      <xdr:colOff>33131</xdr:colOff>
      <xdr:row>126</xdr:row>
      <xdr:rowOff>356153</xdr:rowOff>
    </xdr:to>
    <xdr:pic>
      <xdr:nvPicPr>
        <xdr:cNvPr id="80" name="Picture 8810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7691120" y="43637835"/>
          <a:ext cx="5143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115543</xdr:colOff>
      <xdr:row>125</xdr:row>
      <xdr:rowOff>67917</xdr:rowOff>
    </xdr:from>
    <xdr:to>
      <xdr:col>17</xdr:col>
      <xdr:colOff>554935</xdr:colOff>
      <xdr:row>125</xdr:row>
      <xdr:rowOff>372717</xdr:rowOff>
    </xdr:to>
    <xdr:pic>
      <xdr:nvPicPr>
        <xdr:cNvPr id="81" name="Picture 881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725410" y="43273345"/>
          <a:ext cx="4394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94421</xdr:colOff>
      <xdr:row>124</xdr:row>
      <xdr:rowOff>36030</xdr:rowOff>
    </xdr:from>
    <xdr:to>
      <xdr:col>17</xdr:col>
      <xdr:colOff>505238</xdr:colOff>
      <xdr:row>124</xdr:row>
      <xdr:rowOff>331305</xdr:rowOff>
    </xdr:to>
    <xdr:pic>
      <xdr:nvPicPr>
        <xdr:cNvPr id="82" name="Picture 8905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704455" y="42860595"/>
          <a:ext cx="41084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74129</xdr:colOff>
      <xdr:row>123</xdr:row>
      <xdr:rowOff>67918</xdr:rowOff>
    </xdr:from>
    <xdr:to>
      <xdr:col>17</xdr:col>
      <xdr:colOff>513521</xdr:colOff>
      <xdr:row>123</xdr:row>
      <xdr:rowOff>372718</xdr:rowOff>
    </xdr:to>
    <xdr:pic>
      <xdr:nvPicPr>
        <xdr:cNvPr id="83" name="Picture 890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7684135" y="42511345"/>
          <a:ext cx="4394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61</xdr:row>
      <xdr:rowOff>28575</xdr:rowOff>
    </xdr:from>
    <xdr:to>
      <xdr:col>18</xdr:col>
      <xdr:colOff>0</xdr:colOff>
      <xdr:row>62</xdr:row>
      <xdr:rowOff>0</xdr:rowOff>
    </xdr:to>
    <xdr:pic>
      <xdr:nvPicPr>
        <xdr:cNvPr id="85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753350" y="21517610"/>
          <a:ext cx="41973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152400</xdr:colOff>
      <xdr:row>62</xdr:row>
      <xdr:rowOff>85725</xdr:rowOff>
    </xdr:from>
    <xdr:to>
      <xdr:col>18</xdr:col>
      <xdr:colOff>0</xdr:colOff>
      <xdr:row>63</xdr:row>
      <xdr:rowOff>0</xdr:rowOff>
    </xdr:to>
    <xdr:pic>
      <xdr:nvPicPr>
        <xdr:cNvPr id="86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762875" y="21955760"/>
          <a:ext cx="41021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88210</xdr:colOff>
      <xdr:row>130</xdr:row>
      <xdr:rowOff>46383</xdr:rowOff>
    </xdr:from>
    <xdr:to>
      <xdr:col>17</xdr:col>
      <xdr:colOff>546652</xdr:colOff>
      <xdr:row>131</xdr:row>
      <xdr:rowOff>8283</xdr:rowOff>
    </xdr:to>
    <xdr:pic>
      <xdr:nvPicPr>
        <xdr:cNvPr id="88" name="Picture 18432" descr="C:\Users\chejiming.GHRC\AppData\Roaming\feiq\RichOle\2310086732.bmp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698105" y="45157390"/>
          <a:ext cx="45847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21535</xdr:colOff>
      <xdr:row>93</xdr:row>
      <xdr:rowOff>24019</xdr:rowOff>
    </xdr:from>
    <xdr:to>
      <xdr:col>17</xdr:col>
      <xdr:colOff>546652</xdr:colOff>
      <xdr:row>93</xdr:row>
      <xdr:rowOff>347869</xdr:rowOff>
    </xdr:to>
    <xdr:pic>
      <xdr:nvPicPr>
        <xdr:cNvPr id="89" name="图片 104" descr="IMG_0937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631430" y="31037530"/>
          <a:ext cx="52514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76200</xdr:colOff>
      <xdr:row>93</xdr:row>
      <xdr:rowOff>364849</xdr:rowOff>
    </xdr:from>
    <xdr:to>
      <xdr:col>18</xdr:col>
      <xdr:colOff>0</xdr:colOff>
      <xdr:row>94</xdr:row>
      <xdr:rowOff>298174</xdr:rowOff>
    </xdr:to>
    <xdr:pic>
      <xdr:nvPicPr>
        <xdr:cNvPr id="90" name="图片 105" descr="IMG_0938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7686675" y="31378525"/>
          <a:ext cx="48641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130037</xdr:colOff>
      <xdr:row>95</xdr:row>
      <xdr:rowOff>12010</xdr:rowOff>
    </xdr:from>
    <xdr:to>
      <xdr:col>17</xdr:col>
      <xdr:colOff>521804</xdr:colOff>
      <xdr:row>95</xdr:row>
      <xdr:rowOff>364435</xdr:rowOff>
    </xdr:to>
    <xdr:pic>
      <xdr:nvPicPr>
        <xdr:cNvPr id="91" name="图片 106" descr="IMG_0939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7740015" y="31787465"/>
          <a:ext cx="39179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123825</xdr:colOff>
      <xdr:row>119</xdr:row>
      <xdr:rowOff>57978</xdr:rowOff>
    </xdr:from>
    <xdr:to>
      <xdr:col>17</xdr:col>
      <xdr:colOff>474874</xdr:colOff>
      <xdr:row>119</xdr:row>
      <xdr:rowOff>349092</xdr:rowOff>
    </xdr:to>
    <xdr:pic>
      <xdr:nvPicPr>
        <xdr:cNvPr id="92" name="Picture 1088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8149673" y="45554348"/>
          <a:ext cx="351049" cy="291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154884</xdr:colOff>
      <xdr:row>108</xdr:row>
      <xdr:rowOff>41413</xdr:rowOff>
    </xdr:from>
    <xdr:to>
      <xdr:col>17</xdr:col>
      <xdr:colOff>546651</xdr:colOff>
      <xdr:row>108</xdr:row>
      <xdr:rowOff>365263</xdr:rowOff>
    </xdr:to>
    <xdr:pic>
      <xdr:nvPicPr>
        <xdr:cNvPr id="93" name="Picture 1088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7764780" y="36770310"/>
          <a:ext cx="39179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152400</xdr:colOff>
      <xdr:row>9</xdr:row>
      <xdr:rowOff>28575</xdr:rowOff>
    </xdr:from>
    <xdr:to>
      <xdr:col>17</xdr:col>
      <xdr:colOff>465673</xdr:colOff>
      <xdr:row>9</xdr:row>
      <xdr:rowOff>284507</xdr:rowOff>
    </xdr:to>
    <xdr:pic>
      <xdr:nvPicPr>
        <xdr:cNvPr id="94" name="Picture 734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7762875" y="3738880"/>
          <a:ext cx="313055" cy="25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123825</xdr:colOff>
      <xdr:row>10</xdr:row>
      <xdr:rowOff>47626</xdr:rowOff>
    </xdr:from>
    <xdr:to>
      <xdr:col>17</xdr:col>
      <xdr:colOff>437098</xdr:colOff>
      <xdr:row>10</xdr:row>
      <xdr:rowOff>303558</xdr:rowOff>
    </xdr:to>
    <xdr:pic>
      <xdr:nvPicPr>
        <xdr:cNvPr id="95" name="Picture 734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 rot="1156873">
          <a:off x="7734300" y="4074795"/>
          <a:ext cx="313055" cy="25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82826</xdr:colOff>
      <xdr:row>103</xdr:row>
      <xdr:rowOff>49695</xdr:rowOff>
    </xdr:from>
    <xdr:to>
      <xdr:col>17</xdr:col>
      <xdr:colOff>454301</xdr:colOff>
      <xdr:row>103</xdr:row>
      <xdr:rowOff>344970</xdr:rowOff>
    </xdr:to>
    <xdr:pic>
      <xdr:nvPicPr>
        <xdr:cNvPr id="97" name="Picture 1359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693025" y="34873565"/>
          <a:ext cx="371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116995</xdr:colOff>
      <xdr:row>24</xdr:row>
      <xdr:rowOff>70401</xdr:rowOff>
    </xdr:from>
    <xdr:to>
      <xdr:col>17</xdr:col>
      <xdr:colOff>501355</xdr:colOff>
      <xdr:row>24</xdr:row>
      <xdr:rowOff>355245</xdr:rowOff>
    </xdr:to>
    <xdr:pic>
      <xdr:nvPicPr>
        <xdr:cNvPr id="9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7727315" y="8604885"/>
          <a:ext cx="384175" cy="28511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102153</xdr:colOff>
      <xdr:row>23</xdr:row>
      <xdr:rowOff>3563</xdr:rowOff>
    </xdr:from>
    <xdr:to>
      <xdr:col>17</xdr:col>
      <xdr:colOff>541513</xdr:colOff>
      <xdr:row>23</xdr:row>
      <xdr:rowOff>376665</xdr:rowOff>
    </xdr:to>
    <xdr:pic>
      <xdr:nvPicPr>
        <xdr:cNvPr id="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7712075" y="8157210"/>
          <a:ext cx="439420" cy="37338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85725</xdr:colOff>
      <xdr:row>29</xdr:row>
      <xdr:rowOff>47625</xdr:rowOff>
    </xdr:from>
    <xdr:to>
      <xdr:col>18</xdr:col>
      <xdr:colOff>0</xdr:colOff>
      <xdr:row>29</xdr:row>
      <xdr:rowOff>304800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696200" y="10106660"/>
          <a:ext cx="47688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47625</xdr:colOff>
      <xdr:row>30</xdr:row>
      <xdr:rowOff>47625</xdr:rowOff>
    </xdr:from>
    <xdr:to>
      <xdr:col>18</xdr:col>
      <xdr:colOff>0</xdr:colOff>
      <xdr:row>30</xdr:row>
      <xdr:rowOff>342900</xdr:rowOff>
    </xdr:to>
    <xdr:pic>
      <xdr:nvPicPr>
        <xdr:cNvPr id="1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658100" y="10487660"/>
          <a:ext cx="51498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27</xdr:row>
      <xdr:rowOff>57150</xdr:rowOff>
    </xdr:from>
    <xdr:to>
      <xdr:col>18</xdr:col>
      <xdr:colOff>0</xdr:colOff>
      <xdr:row>28</xdr:row>
      <xdr:rowOff>0</xdr:rowOff>
    </xdr:to>
    <xdr:pic>
      <xdr:nvPicPr>
        <xdr:cNvPr id="102" name="Picture 2503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724775" y="9735185"/>
          <a:ext cx="44831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59440</xdr:colOff>
      <xdr:row>36</xdr:row>
      <xdr:rowOff>78442</xdr:rowOff>
    </xdr:from>
    <xdr:to>
      <xdr:col>17</xdr:col>
      <xdr:colOff>538370</xdr:colOff>
      <xdr:row>36</xdr:row>
      <xdr:rowOff>302560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7669530" y="12804140"/>
          <a:ext cx="478790" cy="224155"/>
        </a:xfrm>
        <a:prstGeom prst="rect">
          <a:avLst/>
        </a:prstGeom>
      </xdr:spPr>
    </xdr:pic>
    <xdr:clientData/>
  </xdr:twoCellAnchor>
  <xdr:twoCellAnchor editAs="oneCell">
    <xdr:from>
      <xdr:col>17</xdr:col>
      <xdr:colOff>246529</xdr:colOff>
      <xdr:row>47</xdr:row>
      <xdr:rowOff>44825</xdr:rowOff>
    </xdr:from>
    <xdr:to>
      <xdr:col>17</xdr:col>
      <xdr:colOff>248711</xdr:colOff>
      <xdr:row>48</xdr:row>
      <xdr:rowOff>358588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56855" y="16961485"/>
          <a:ext cx="1905" cy="694690"/>
        </a:xfrm>
        <a:prstGeom prst="rect">
          <a:avLst/>
        </a:prstGeom>
      </xdr:spPr>
    </xdr:pic>
    <xdr:clientData/>
  </xdr:twoCellAnchor>
  <xdr:twoCellAnchor editAs="oneCell">
    <xdr:from>
      <xdr:col>17</xdr:col>
      <xdr:colOff>98418</xdr:colOff>
      <xdr:row>48</xdr:row>
      <xdr:rowOff>89646</xdr:rowOff>
    </xdr:from>
    <xdr:to>
      <xdr:col>17</xdr:col>
      <xdr:colOff>505238</xdr:colOff>
      <xdr:row>48</xdr:row>
      <xdr:rowOff>308583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7708265" y="17387570"/>
          <a:ext cx="407035" cy="21844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33</xdr:row>
      <xdr:rowOff>0</xdr:rowOff>
    </xdr:from>
    <xdr:to>
      <xdr:col>18</xdr:col>
      <xdr:colOff>0</xdr:colOff>
      <xdr:row>33</xdr:row>
      <xdr:rowOff>0</xdr:rowOff>
    </xdr:to>
    <xdr:pic>
      <xdr:nvPicPr>
        <xdr:cNvPr id="96" name="Picture 7367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5250" y="1158303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31</xdr:row>
      <xdr:rowOff>114300</xdr:rowOff>
    </xdr:from>
    <xdr:to>
      <xdr:col>17</xdr:col>
      <xdr:colOff>85725</xdr:colOff>
      <xdr:row>31</xdr:row>
      <xdr:rowOff>171450</xdr:rowOff>
    </xdr:to>
    <xdr:pic>
      <xdr:nvPicPr>
        <xdr:cNvPr id="106" name="Picture 2441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7667625" y="10963275"/>
          <a:ext cx="57150" cy="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32</xdr:row>
      <xdr:rowOff>38100</xdr:rowOff>
    </xdr:from>
    <xdr:to>
      <xdr:col>17</xdr:col>
      <xdr:colOff>66675</xdr:colOff>
      <xdr:row>32</xdr:row>
      <xdr:rowOff>171450</xdr:rowOff>
    </xdr:to>
    <xdr:pic>
      <xdr:nvPicPr>
        <xdr:cNvPr id="107" name="Picture 2442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7610475" y="11306175"/>
          <a:ext cx="133350" cy="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33</xdr:row>
      <xdr:rowOff>257175</xdr:rowOff>
    </xdr:from>
    <xdr:to>
      <xdr:col>17</xdr:col>
      <xdr:colOff>95250</xdr:colOff>
      <xdr:row>33</xdr:row>
      <xdr:rowOff>257175</xdr:rowOff>
    </xdr:to>
    <xdr:pic>
      <xdr:nvPicPr>
        <xdr:cNvPr id="108" name="Picture 2502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7705725" y="1184021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254504</xdr:colOff>
      <xdr:row>31</xdr:row>
      <xdr:rowOff>95251</xdr:rowOff>
    </xdr:from>
    <xdr:to>
      <xdr:col>17</xdr:col>
      <xdr:colOff>542926</xdr:colOff>
      <xdr:row>31</xdr:row>
      <xdr:rowOff>361951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64475" y="10916285"/>
          <a:ext cx="28892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203776</xdr:colOff>
      <xdr:row>32</xdr:row>
      <xdr:rowOff>95251</xdr:rowOff>
    </xdr:from>
    <xdr:to>
      <xdr:col>17</xdr:col>
      <xdr:colOff>533401</xdr:colOff>
      <xdr:row>32</xdr:row>
      <xdr:rowOff>400051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13675" y="11297285"/>
          <a:ext cx="3302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219075</xdr:colOff>
      <xdr:row>33</xdr:row>
      <xdr:rowOff>114300</xdr:rowOff>
    </xdr:from>
    <xdr:to>
      <xdr:col>17</xdr:col>
      <xdr:colOff>517798</xdr:colOff>
      <xdr:row>33</xdr:row>
      <xdr:rowOff>390525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9550" y="11697335"/>
          <a:ext cx="2984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246529</xdr:colOff>
      <xdr:row>38</xdr:row>
      <xdr:rowOff>44825</xdr:rowOff>
    </xdr:from>
    <xdr:to>
      <xdr:col>17</xdr:col>
      <xdr:colOff>248711</xdr:colOff>
      <xdr:row>39</xdr:row>
      <xdr:rowOff>358588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56855" y="13532485"/>
          <a:ext cx="1905" cy="694690"/>
        </a:xfrm>
        <a:prstGeom prst="rect">
          <a:avLst/>
        </a:prstGeom>
      </xdr:spPr>
    </xdr:pic>
    <xdr:clientData/>
  </xdr:twoCellAnchor>
  <xdr:twoCellAnchor>
    <xdr:from>
      <xdr:col>17</xdr:col>
      <xdr:colOff>170525</xdr:colOff>
      <xdr:row>40</xdr:row>
      <xdr:rowOff>143900</xdr:rowOff>
    </xdr:from>
    <xdr:to>
      <xdr:col>17</xdr:col>
      <xdr:colOff>566005</xdr:colOff>
      <xdr:row>40</xdr:row>
      <xdr:rowOff>442633</xdr:rowOff>
    </xdr:to>
    <xdr:pic>
      <xdr:nvPicPr>
        <xdr:cNvPr id="115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7780655" y="14393545"/>
          <a:ext cx="391795" cy="237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27942</xdr:colOff>
      <xdr:row>39</xdr:row>
      <xdr:rowOff>131937</xdr:rowOff>
    </xdr:from>
    <xdr:to>
      <xdr:col>17</xdr:col>
      <xdr:colOff>558248</xdr:colOff>
      <xdr:row>39</xdr:row>
      <xdr:rowOff>293866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7638415" y="14000480"/>
          <a:ext cx="530225" cy="161925"/>
        </a:xfrm>
        <a:prstGeom prst="rect">
          <a:avLst/>
        </a:prstGeom>
      </xdr:spPr>
    </xdr:pic>
    <xdr:clientData/>
  </xdr:twoCellAnchor>
  <xdr:twoCellAnchor>
    <xdr:from>
      <xdr:col>17</xdr:col>
      <xdr:colOff>193301</xdr:colOff>
      <xdr:row>42</xdr:row>
      <xdr:rowOff>105335</xdr:rowOff>
    </xdr:from>
    <xdr:to>
      <xdr:col>17</xdr:col>
      <xdr:colOff>540683</xdr:colOff>
      <xdr:row>42</xdr:row>
      <xdr:rowOff>398416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3515" y="15116810"/>
          <a:ext cx="34734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180416</xdr:colOff>
      <xdr:row>43</xdr:row>
      <xdr:rowOff>90768</xdr:rowOff>
    </xdr:from>
    <xdr:to>
      <xdr:col>17</xdr:col>
      <xdr:colOff>552314</xdr:colOff>
      <xdr:row>43</xdr:row>
      <xdr:rowOff>404533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0815" y="15483205"/>
          <a:ext cx="371475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209550</xdr:colOff>
      <xdr:row>44</xdr:row>
      <xdr:rowOff>114300</xdr:rowOff>
    </xdr:from>
    <xdr:to>
      <xdr:col>17</xdr:col>
      <xdr:colOff>534574</xdr:colOff>
      <xdr:row>44</xdr:row>
      <xdr:rowOff>419100</xdr:rowOff>
    </xdr:to>
    <xdr:pic>
      <xdr:nvPicPr>
        <xdr:cNvPr id="119" name="图片 118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025" y="15888335"/>
          <a:ext cx="32448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191593</xdr:colOff>
      <xdr:row>45</xdr:row>
      <xdr:rowOff>105335</xdr:rowOff>
    </xdr:from>
    <xdr:to>
      <xdr:col>17</xdr:col>
      <xdr:colOff>550209</xdr:colOff>
      <xdr:row>45</xdr:row>
      <xdr:rowOff>407894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01610" y="16259810"/>
          <a:ext cx="3587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192880</xdr:colOff>
      <xdr:row>46</xdr:row>
      <xdr:rowOff>111498</xdr:rowOff>
    </xdr:from>
    <xdr:to>
      <xdr:col>17</xdr:col>
      <xdr:colOff>564778</xdr:colOff>
      <xdr:row>46</xdr:row>
      <xdr:rowOff>425263</xdr:rowOff>
    </xdr:to>
    <xdr:pic>
      <xdr:nvPicPr>
        <xdr:cNvPr id="121" name="图片 120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02880" y="16647160"/>
          <a:ext cx="36957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200025</xdr:colOff>
      <xdr:row>47</xdr:row>
      <xdr:rowOff>123825</xdr:rowOff>
    </xdr:from>
    <xdr:to>
      <xdr:col>17</xdr:col>
      <xdr:colOff>525049</xdr:colOff>
      <xdr:row>47</xdr:row>
      <xdr:rowOff>428625</xdr:rowOff>
    </xdr:to>
    <xdr:pic>
      <xdr:nvPicPr>
        <xdr:cNvPr id="122" name="图片 12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0" y="17040860"/>
          <a:ext cx="32448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246529</xdr:colOff>
      <xdr:row>41</xdr:row>
      <xdr:rowOff>44825</xdr:rowOff>
    </xdr:from>
    <xdr:to>
      <xdr:col>17</xdr:col>
      <xdr:colOff>248711</xdr:colOff>
      <xdr:row>42</xdr:row>
      <xdr:rowOff>3363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56855" y="14675485"/>
          <a:ext cx="1905" cy="339725"/>
        </a:xfrm>
        <a:prstGeom prst="rect">
          <a:avLst/>
        </a:prstGeom>
      </xdr:spPr>
    </xdr:pic>
    <xdr:clientData/>
  </xdr:twoCellAnchor>
  <xdr:twoCellAnchor editAs="oneCell">
    <xdr:from>
      <xdr:col>17</xdr:col>
      <xdr:colOff>223631</xdr:colOff>
      <xdr:row>41</xdr:row>
      <xdr:rowOff>8283</xdr:rowOff>
    </xdr:from>
    <xdr:to>
      <xdr:col>17</xdr:col>
      <xdr:colOff>378213</xdr:colOff>
      <xdr:row>41</xdr:row>
      <xdr:rowOff>366871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7833995" y="14639290"/>
          <a:ext cx="154305" cy="358140"/>
        </a:xfrm>
        <a:prstGeom prst="rect">
          <a:avLst/>
        </a:prstGeom>
      </xdr:spPr>
    </xdr:pic>
    <xdr:clientData/>
  </xdr:twoCellAnchor>
  <xdr:twoCellAnchor>
    <xdr:from>
      <xdr:col>17</xdr:col>
      <xdr:colOff>99391</xdr:colOff>
      <xdr:row>13</xdr:row>
      <xdr:rowOff>41413</xdr:rowOff>
    </xdr:from>
    <xdr:to>
      <xdr:col>17</xdr:col>
      <xdr:colOff>399746</xdr:colOff>
      <xdr:row>13</xdr:row>
      <xdr:rowOff>325258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125239" y="5151783"/>
          <a:ext cx="30035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74542</xdr:colOff>
      <xdr:row>14</xdr:row>
      <xdr:rowOff>82825</xdr:rowOff>
    </xdr:from>
    <xdr:to>
      <xdr:col>17</xdr:col>
      <xdr:colOff>546651</xdr:colOff>
      <xdr:row>14</xdr:row>
      <xdr:rowOff>361158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197278" y="5477307"/>
          <a:ext cx="278333" cy="47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115958</xdr:colOff>
      <xdr:row>65</xdr:row>
      <xdr:rowOff>33131</xdr:rowOff>
    </xdr:from>
    <xdr:to>
      <xdr:col>17</xdr:col>
      <xdr:colOff>414131</xdr:colOff>
      <xdr:row>65</xdr:row>
      <xdr:rowOff>317607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806" y="24193501"/>
          <a:ext cx="298173" cy="284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107674</xdr:colOff>
      <xdr:row>66</xdr:row>
      <xdr:rowOff>82826</xdr:rowOff>
    </xdr:from>
    <xdr:to>
      <xdr:col>17</xdr:col>
      <xdr:colOff>414130</xdr:colOff>
      <xdr:row>66</xdr:row>
      <xdr:rowOff>341430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3522" y="24624196"/>
          <a:ext cx="306456" cy="258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99391</xdr:colOff>
      <xdr:row>67</xdr:row>
      <xdr:rowOff>8283</xdr:rowOff>
    </xdr:from>
    <xdr:to>
      <xdr:col>17</xdr:col>
      <xdr:colOff>482462</xdr:colOff>
      <xdr:row>67</xdr:row>
      <xdr:rowOff>355339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5239" y="24930653"/>
          <a:ext cx="383071" cy="347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74543</xdr:colOff>
      <xdr:row>68</xdr:row>
      <xdr:rowOff>99393</xdr:rowOff>
    </xdr:from>
    <xdr:to>
      <xdr:col>17</xdr:col>
      <xdr:colOff>496956</xdr:colOff>
      <xdr:row>68</xdr:row>
      <xdr:rowOff>282991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0391" y="25402763"/>
          <a:ext cx="422413" cy="18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57979</xdr:colOff>
      <xdr:row>69</xdr:row>
      <xdr:rowOff>140804</xdr:rowOff>
    </xdr:from>
    <xdr:to>
      <xdr:col>17</xdr:col>
      <xdr:colOff>488674</xdr:colOff>
      <xdr:row>69</xdr:row>
      <xdr:rowOff>306039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3827" y="25825174"/>
          <a:ext cx="430695" cy="165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33131</xdr:colOff>
      <xdr:row>70</xdr:row>
      <xdr:rowOff>74544</xdr:rowOff>
    </xdr:from>
    <xdr:to>
      <xdr:col>17</xdr:col>
      <xdr:colOff>508380</xdr:colOff>
      <xdr:row>70</xdr:row>
      <xdr:rowOff>289891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979" y="26139914"/>
          <a:ext cx="475249" cy="21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107674</xdr:colOff>
      <xdr:row>71</xdr:row>
      <xdr:rowOff>49697</xdr:rowOff>
    </xdr:from>
    <xdr:to>
      <xdr:col>17</xdr:col>
      <xdr:colOff>379957</xdr:colOff>
      <xdr:row>71</xdr:row>
      <xdr:rowOff>331305</xdr:rowOff>
    </xdr:to>
    <xdr:pic>
      <xdr:nvPicPr>
        <xdr:cNvPr id="131" name="图片 130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3522" y="26496067"/>
          <a:ext cx="272283" cy="281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165652</xdr:colOff>
      <xdr:row>55</xdr:row>
      <xdr:rowOff>16565</xdr:rowOff>
    </xdr:from>
    <xdr:to>
      <xdr:col>17</xdr:col>
      <xdr:colOff>499027</xdr:colOff>
      <xdr:row>55</xdr:row>
      <xdr:rowOff>354056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1128935"/>
          <a:ext cx="333375" cy="337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107674</xdr:colOff>
      <xdr:row>57</xdr:row>
      <xdr:rowOff>33130</xdr:rowOff>
    </xdr:from>
    <xdr:to>
      <xdr:col>17</xdr:col>
      <xdr:colOff>441049</xdr:colOff>
      <xdr:row>57</xdr:row>
      <xdr:rowOff>370621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3522" y="21907500"/>
          <a:ext cx="333375" cy="337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91109</xdr:colOff>
      <xdr:row>28</xdr:row>
      <xdr:rowOff>124239</xdr:rowOff>
    </xdr:from>
    <xdr:to>
      <xdr:col>17</xdr:col>
      <xdr:colOff>486589</xdr:colOff>
      <xdr:row>28</xdr:row>
      <xdr:rowOff>365822</xdr:rowOff>
    </xdr:to>
    <xdr:pic>
      <xdr:nvPicPr>
        <xdr:cNvPr id="134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8116957" y="10949609"/>
          <a:ext cx="395480" cy="24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workbookViewId="0">
      <selection activeCell="O328" sqref="A1:XFD1048576"/>
    </sheetView>
  </sheetViews>
  <sheetFormatPr defaultColWidth="4.625" defaultRowHeight="17.25"/>
  <cols>
    <col min="1" max="1" width="3.75" style="238" customWidth="1"/>
    <col min="2" max="3" width="13.25" style="238" customWidth="1"/>
    <col min="4" max="4" width="24.25" style="238" customWidth="1"/>
    <col min="5" max="5" width="27.75" style="238" customWidth="1"/>
    <col min="6" max="6" width="23.25" style="238" customWidth="1"/>
    <col min="7" max="7" width="25.75" style="238" customWidth="1"/>
    <col min="8" max="8" width="12.875" style="238" customWidth="1"/>
    <col min="9" max="9" width="4.625" style="238" customWidth="1"/>
    <col min="10" max="10" width="12.875" style="238" customWidth="1"/>
    <col min="11" max="11" width="18.25" style="238" customWidth="1"/>
    <col min="12" max="12" width="25.625" style="238" customWidth="1"/>
    <col min="13" max="13" width="15.375" style="238" customWidth="1"/>
    <col min="14" max="14" width="14.25" style="238" customWidth="1"/>
    <col min="15" max="15" width="13.75" style="238" customWidth="1"/>
    <col min="16" max="16" width="5" style="238" customWidth="1"/>
    <col min="17" max="17" width="5.875" style="238" customWidth="1"/>
    <col min="18" max="18" width="7.875" style="238" customWidth="1"/>
    <col min="19" max="19" width="6.125" style="238" customWidth="1"/>
    <col min="20" max="20" width="13.125" style="238" customWidth="1"/>
    <col min="21" max="21" width="15.625" style="238" customWidth="1"/>
    <col min="22" max="22" width="4.625" style="238" customWidth="1"/>
    <col min="23" max="23" width="8" style="238" customWidth="1"/>
    <col min="24" max="24" width="11.5" style="238" customWidth="1"/>
    <col min="25" max="25" width="9.5" style="238" customWidth="1"/>
    <col min="26" max="26" width="13.125" style="238" customWidth="1"/>
    <col min="27" max="27" width="10" style="238" customWidth="1"/>
    <col min="28" max="28" width="11.25" style="238" customWidth="1"/>
    <col min="29" max="249" width="9" style="238" customWidth="1"/>
    <col min="250" max="250" width="3.125" style="238" customWidth="1"/>
    <col min="251" max="251" width="7.625" style="238" customWidth="1"/>
    <col min="252" max="252" width="4.125" style="238" customWidth="1"/>
    <col min="253" max="253" width="17" style="238" customWidth="1"/>
    <col min="254" max="254" width="3.625" style="238" customWidth="1"/>
    <col min="255" max="255" width="9.125" style="238" customWidth="1"/>
    <col min="256" max="256" width="3.625" style="238" customWidth="1"/>
    <col min="257" max="16384" width="4.625" style="238"/>
  </cols>
  <sheetData>
    <row r="1" spans="1:30" s="219" customFormat="1" ht="24.75">
      <c r="A1" s="576"/>
      <c r="B1" s="576"/>
      <c r="C1" s="261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217"/>
      <c r="U1" s="217"/>
      <c r="V1" s="217"/>
      <c r="W1" s="217"/>
      <c r="X1" s="558" t="s">
        <v>1671</v>
      </c>
      <c r="Y1" s="558"/>
      <c r="Z1" s="558"/>
      <c r="AA1" s="558"/>
      <c r="AB1" s="558"/>
      <c r="AC1" s="217"/>
      <c r="AD1" s="218"/>
    </row>
    <row r="2" spans="1:30" s="219" customFormat="1" ht="30" thickBot="1">
      <c r="A2" s="220" t="s">
        <v>1259</v>
      </c>
      <c r="B2" s="220"/>
      <c r="C2" s="261"/>
      <c r="D2" s="221"/>
      <c r="E2" s="221"/>
      <c r="F2" s="222"/>
      <c r="G2" s="559" t="s">
        <v>1260</v>
      </c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223"/>
      <c r="U2" s="223"/>
      <c r="V2" s="218"/>
      <c r="X2" s="558"/>
      <c r="Y2" s="558"/>
      <c r="Z2" s="558"/>
      <c r="AA2" s="558"/>
      <c r="AB2" s="558"/>
      <c r="AC2" s="218"/>
    </row>
    <row r="3" spans="1:30" s="231" customFormat="1" ht="25.5">
      <c r="A3" s="568" t="s">
        <v>1261</v>
      </c>
      <c r="B3" s="569"/>
      <c r="C3" s="579" t="s">
        <v>1262</v>
      </c>
      <c r="D3" s="580"/>
      <c r="E3" s="581"/>
      <c r="F3" s="224"/>
      <c r="G3" s="572" t="s">
        <v>1283</v>
      </c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225"/>
      <c r="V3" s="573" t="s">
        <v>1263</v>
      </c>
      <c r="W3" s="573"/>
      <c r="X3" s="226" t="s">
        <v>1264</v>
      </c>
      <c r="Y3" s="226" t="s">
        <v>1265</v>
      </c>
      <c r="Z3" s="226" t="s">
        <v>1266</v>
      </c>
      <c r="AA3" s="227" t="s">
        <v>1267</v>
      </c>
      <c r="AB3" s="228" t="s">
        <v>1268</v>
      </c>
      <c r="AC3" s="229"/>
      <c r="AD3" s="230"/>
    </row>
    <row r="4" spans="1:30" s="231" customFormat="1" ht="25.5">
      <c r="A4" s="570"/>
      <c r="B4" s="571"/>
      <c r="C4" s="582"/>
      <c r="D4" s="583"/>
      <c r="E4" s="584"/>
      <c r="F4" s="224"/>
      <c r="G4" s="574" t="s">
        <v>1269</v>
      </c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60"/>
      <c r="U4" s="560"/>
      <c r="V4" s="561"/>
      <c r="W4" s="561"/>
      <c r="X4" s="232"/>
      <c r="Y4" s="232"/>
      <c r="Z4" s="233"/>
      <c r="AA4" s="234" t="s">
        <v>1270</v>
      </c>
      <c r="AB4" s="235" t="s">
        <v>1672</v>
      </c>
      <c r="AC4" s="229"/>
      <c r="AD4" s="230"/>
    </row>
    <row r="5" spans="1:30">
      <c r="A5" s="562" t="s">
        <v>29</v>
      </c>
      <c r="B5" s="563"/>
      <c r="C5" s="563"/>
      <c r="D5" s="563"/>
      <c r="E5" s="236" t="s">
        <v>1271</v>
      </c>
      <c r="F5" s="564" t="s">
        <v>1272</v>
      </c>
      <c r="G5" s="565"/>
      <c r="H5" s="565"/>
      <c r="I5" s="566"/>
      <c r="J5" s="567" t="s">
        <v>1273</v>
      </c>
      <c r="K5" s="567"/>
      <c r="L5" s="567"/>
      <c r="M5" s="567"/>
      <c r="N5" s="567"/>
      <c r="O5" s="567" t="s">
        <v>1274</v>
      </c>
      <c r="P5" s="567"/>
      <c r="Q5" s="567"/>
      <c r="R5" s="567"/>
      <c r="S5" s="567"/>
      <c r="T5" s="567"/>
      <c r="U5" s="567"/>
      <c r="V5" s="567" t="s">
        <v>1275</v>
      </c>
      <c r="W5" s="567"/>
      <c r="X5" s="533" t="s">
        <v>16</v>
      </c>
      <c r="Y5" s="533"/>
      <c r="Z5" s="533" t="s">
        <v>48</v>
      </c>
      <c r="AA5" s="533"/>
      <c r="AB5" s="575"/>
    </row>
    <row r="6" spans="1:30" ht="21.75">
      <c r="A6" s="578"/>
      <c r="B6" s="567"/>
      <c r="C6" s="567"/>
      <c r="D6" s="567"/>
      <c r="E6" s="236">
        <v>1</v>
      </c>
      <c r="F6" s="536" t="s">
        <v>1288</v>
      </c>
      <c r="G6" s="536"/>
      <c r="H6" s="536"/>
      <c r="I6" s="536"/>
      <c r="J6" s="532" t="s">
        <v>10</v>
      </c>
      <c r="K6" s="532"/>
      <c r="L6" s="532"/>
      <c r="M6" s="532"/>
      <c r="N6" s="532"/>
      <c r="O6" s="537"/>
      <c r="P6" s="537"/>
      <c r="Q6" s="537"/>
      <c r="R6" s="537"/>
      <c r="S6" s="537"/>
      <c r="T6" s="537"/>
      <c r="U6" s="537"/>
      <c r="V6" s="532">
        <v>1</v>
      </c>
      <c r="W6" s="532"/>
      <c r="X6" s="533" t="s">
        <v>1331</v>
      </c>
      <c r="Y6" s="533"/>
      <c r="Z6" s="541" t="s">
        <v>1325</v>
      </c>
      <c r="AA6" s="542"/>
      <c r="AB6" s="543"/>
    </row>
    <row r="7" spans="1:30" ht="21.75">
      <c r="A7" s="578"/>
      <c r="B7" s="567"/>
      <c r="C7" s="567"/>
      <c r="D7" s="567"/>
      <c r="E7" s="239">
        <v>2</v>
      </c>
      <c r="F7" s="544" t="s">
        <v>1287</v>
      </c>
      <c r="G7" s="545"/>
      <c r="H7" s="545"/>
      <c r="I7" s="546"/>
      <c r="J7" s="547" t="s">
        <v>10</v>
      </c>
      <c r="K7" s="547"/>
      <c r="L7" s="547"/>
      <c r="M7" s="547"/>
      <c r="N7" s="547"/>
      <c r="O7" s="548"/>
      <c r="P7" s="549"/>
      <c r="Q7" s="549"/>
      <c r="R7" s="549"/>
      <c r="S7" s="549"/>
      <c r="T7" s="549"/>
      <c r="U7" s="550"/>
      <c r="V7" s="551">
        <v>1</v>
      </c>
      <c r="W7" s="546"/>
      <c r="X7" s="552" t="s">
        <v>1334</v>
      </c>
      <c r="Y7" s="553"/>
      <c r="Z7" s="554" t="s">
        <v>1324</v>
      </c>
      <c r="AA7" s="549"/>
      <c r="AB7" s="555"/>
    </row>
    <row r="8" spans="1:30" ht="21.75">
      <c r="A8" s="578"/>
      <c r="B8" s="567"/>
      <c r="C8" s="567"/>
      <c r="D8" s="567"/>
      <c r="E8" s="236">
        <v>3</v>
      </c>
      <c r="F8" s="536" t="s">
        <v>1290</v>
      </c>
      <c r="G8" s="536"/>
      <c r="H8" s="536"/>
      <c r="I8" s="536"/>
      <c r="J8" s="532" t="s">
        <v>10</v>
      </c>
      <c r="K8" s="532"/>
      <c r="L8" s="532"/>
      <c r="M8" s="532"/>
      <c r="N8" s="532"/>
      <c r="O8" s="537"/>
      <c r="P8" s="537"/>
      <c r="Q8" s="537"/>
      <c r="R8" s="537"/>
      <c r="S8" s="537"/>
      <c r="T8" s="537"/>
      <c r="U8" s="537"/>
      <c r="V8" s="532">
        <v>1</v>
      </c>
      <c r="W8" s="532"/>
      <c r="X8" s="529" t="s">
        <v>1333</v>
      </c>
      <c r="Y8" s="531"/>
      <c r="Z8" s="556" t="s">
        <v>1323</v>
      </c>
      <c r="AA8" s="556"/>
      <c r="AB8" s="557"/>
    </row>
    <row r="9" spans="1:30" ht="21.75">
      <c r="A9" s="578"/>
      <c r="B9" s="567"/>
      <c r="C9" s="567"/>
      <c r="D9" s="567"/>
      <c r="E9" s="236">
        <v>4</v>
      </c>
      <c r="F9" s="536" t="s">
        <v>1292</v>
      </c>
      <c r="G9" s="536"/>
      <c r="H9" s="536"/>
      <c r="I9" s="536"/>
      <c r="J9" s="532" t="s">
        <v>10</v>
      </c>
      <c r="K9" s="532"/>
      <c r="L9" s="532"/>
      <c r="M9" s="532"/>
      <c r="N9" s="532"/>
      <c r="O9" s="537"/>
      <c r="P9" s="537"/>
      <c r="Q9" s="537"/>
      <c r="R9" s="537"/>
      <c r="S9" s="537"/>
      <c r="T9" s="537"/>
      <c r="U9" s="537"/>
      <c r="V9" s="532">
        <v>1</v>
      </c>
      <c r="W9" s="532"/>
      <c r="X9" s="529" t="s">
        <v>1312</v>
      </c>
      <c r="Y9" s="531"/>
      <c r="Z9" s="538" t="s">
        <v>1325</v>
      </c>
      <c r="AA9" s="539"/>
      <c r="AB9" s="540"/>
    </row>
    <row r="10" spans="1:30" ht="21.75">
      <c r="A10" s="578"/>
      <c r="B10" s="567"/>
      <c r="C10" s="567"/>
      <c r="D10" s="567"/>
      <c r="E10" s="237">
        <v>5</v>
      </c>
      <c r="F10" s="536" t="s">
        <v>1295</v>
      </c>
      <c r="G10" s="536"/>
      <c r="H10" s="536"/>
      <c r="I10" s="536"/>
      <c r="J10" s="532" t="s">
        <v>10</v>
      </c>
      <c r="K10" s="532"/>
      <c r="L10" s="532"/>
      <c r="M10" s="532"/>
      <c r="N10" s="532"/>
      <c r="O10" s="537"/>
      <c r="P10" s="537"/>
      <c r="Q10" s="537"/>
      <c r="R10" s="537"/>
      <c r="S10" s="537"/>
      <c r="T10" s="537"/>
      <c r="U10" s="537"/>
      <c r="V10" s="532">
        <v>1</v>
      </c>
      <c r="W10" s="532"/>
      <c r="X10" s="529" t="s">
        <v>1315</v>
      </c>
      <c r="Y10" s="531"/>
      <c r="Z10" s="538" t="s">
        <v>1326</v>
      </c>
      <c r="AA10" s="539"/>
      <c r="AB10" s="540"/>
    </row>
    <row r="11" spans="1:30" ht="21.75">
      <c r="A11" s="578"/>
      <c r="B11" s="567"/>
      <c r="C11" s="567"/>
      <c r="D11" s="567"/>
      <c r="E11" s="237">
        <v>6</v>
      </c>
      <c r="F11" s="536" t="s">
        <v>1298</v>
      </c>
      <c r="G11" s="536"/>
      <c r="H11" s="536"/>
      <c r="I11" s="536"/>
      <c r="J11" s="532" t="s">
        <v>10</v>
      </c>
      <c r="K11" s="532"/>
      <c r="L11" s="532"/>
      <c r="M11" s="532"/>
      <c r="N11" s="532"/>
      <c r="O11" s="537"/>
      <c r="P11" s="537"/>
      <c r="Q11" s="537"/>
      <c r="R11" s="537"/>
      <c r="S11" s="537"/>
      <c r="T11" s="537"/>
      <c r="U11" s="537"/>
      <c r="V11" s="532">
        <v>1</v>
      </c>
      <c r="W11" s="532"/>
      <c r="X11" s="529" t="s">
        <v>1332</v>
      </c>
      <c r="Y11" s="531"/>
      <c r="Z11" s="538" t="s">
        <v>1328</v>
      </c>
      <c r="AA11" s="539"/>
      <c r="AB11" s="540"/>
    </row>
    <row r="12" spans="1:30" ht="21.75">
      <c r="A12" s="578"/>
      <c r="B12" s="567"/>
      <c r="C12" s="567"/>
      <c r="D12" s="567"/>
      <c r="E12" s="237">
        <v>7</v>
      </c>
      <c r="F12" s="536" t="s">
        <v>1301</v>
      </c>
      <c r="G12" s="536"/>
      <c r="H12" s="536"/>
      <c r="I12" s="536"/>
      <c r="J12" s="532" t="s">
        <v>10</v>
      </c>
      <c r="K12" s="532"/>
      <c r="L12" s="532"/>
      <c r="M12" s="532"/>
      <c r="N12" s="532"/>
      <c r="O12" s="537"/>
      <c r="P12" s="537"/>
      <c r="Q12" s="537"/>
      <c r="R12" s="537"/>
      <c r="S12" s="537"/>
      <c r="T12" s="537"/>
      <c r="U12" s="537"/>
      <c r="V12" s="532">
        <v>1</v>
      </c>
      <c r="W12" s="532"/>
      <c r="X12" s="529" t="s">
        <v>1316</v>
      </c>
      <c r="Y12" s="531"/>
      <c r="Z12" s="538" t="s">
        <v>1329</v>
      </c>
      <c r="AA12" s="539"/>
      <c r="AB12" s="540"/>
    </row>
    <row r="13" spans="1:30" ht="21.75">
      <c r="A13" s="578"/>
      <c r="B13" s="567"/>
      <c r="C13" s="567"/>
      <c r="D13" s="567"/>
      <c r="E13" s="236">
        <v>8</v>
      </c>
      <c r="F13" s="536" t="s">
        <v>1304</v>
      </c>
      <c r="G13" s="536"/>
      <c r="H13" s="536"/>
      <c r="I13" s="536"/>
      <c r="J13" s="532" t="s">
        <v>10</v>
      </c>
      <c r="K13" s="532"/>
      <c r="L13" s="532"/>
      <c r="M13" s="532"/>
      <c r="N13" s="532"/>
      <c r="O13" s="537"/>
      <c r="P13" s="537"/>
      <c r="Q13" s="537"/>
      <c r="R13" s="537"/>
      <c r="S13" s="537"/>
      <c r="T13" s="537"/>
      <c r="U13" s="537"/>
      <c r="V13" s="532">
        <v>1</v>
      </c>
      <c r="W13" s="532"/>
      <c r="X13" s="529" t="s">
        <v>1331</v>
      </c>
      <c r="Y13" s="531"/>
      <c r="Z13" s="538" t="s">
        <v>1325</v>
      </c>
      <c r="AA13" s="539"/>
      <c r="AB13" s="540"/>
    </row>
    <row r="14" spans="1:30" ht="21.75">
      <c r="A14" s="578"/>
      <c r="B14" s="567"/>
      <c r="C14" s="567"/>
      <c r="D14" s="567"/>
      <c r="E14" s="237">
        <v>9</v>
      </c>
      <c r="F14" s="536" t="s">
        <v>1307</v>
      </c>
      <c r="G14" s="536"/>
      <c r="H14" s="536"/>
      <c r="I14" s="536"/>
      <c r="J14" s="532" t="s">
        <v>10</v>
      </c>
      <c r="K14" s="532"/>
      <c r="L14" s="532"/>
      <c r="M14" s="532"/>
      <c r="N14" s="532"/>
      <c r="O14" s="537"/>
      <c r="P14" s="537"/>
      <c r="Q14" s="537"/>
      <c r="R14" s="537"/>
      <c r="S14" s="537"/>
      <c r="T14" s="537"/>
      <c r="U14" s="537"/>
      <c r="V14" s="532">
        <v>1</v>
      </c>
      <c r="W14" s="532"/>
      <c r="X14" s="529" t="s">
        <v>1313</v>
      </c>
      <c r="Y14" s="531"/>
      <c r="Z14" s="538" t="s">
        <v>1379</v>
      </c>
      <c r="AA14" s="539"/>
      <c r="AB14" s="540"/>
    </row>
    <row r="15" spans="1:30" ht="21.75">
      <c r="A15" s="578"/>
      <c r="B15" s="567"/>
      <c r="C15" s="567"/>
      <c r="D15" s="567"/>
      <c r="E15" s="237">
        <v>10</v>
      </c>
      <c r="F15" s="536" t="s">
        <v>1309</v>
      </c>
      <c r="G15" s="536"/>
      <c r="H15" s="536"/>
      <c r="I15" s="536"/>
      <c r="J15" s="532" t="s">
        <v>10</v>
      </c>
      <c r="K15" s="532"/>
      <c r="L15" s="532"/>
      <c r="M15" s="532"/>
      <c r="N15" s="532"/>
      <c r="O15" s="537"/>
      <c r="P15" s="537"/>
      <c r="Q15" s="537"/>
      <c r="R15" s="537"/>
      <c r="S15" s="537"/>
      <c r="T15" s="537"/>
      <c r="U15" s="537"/>
      <c r="V15" s="532">
        <v>1</v>
      </c>
      <c r="W15" s="532"/>
      <c r="X15" s="529" t="s">
        <v>1330</v>
      </c>
      <c r="Y15" s="531"/>
      <c r="Z15" s="538" t="s">
        <v>1380</v>
      </c>
      <c r="AA15" s="539"/>
      <c r="AB15" s="540"/>
    </row>
    <row r="16" spans="1:30" ht="21.75">
      <c r="A16" s="578"/>
      <c r="B16" s="567"/>
      <c r="C16" s="567"/>
      <c r="D16" s="567"/>
      <c r="E16" s="237">
        <v>11</v>
      </c>
      <c r="F16" s="536" t="s">
        <v>1669</v>
      </c>
      <c r="G16" s="536"/>
      <c r="H16" s="536"/>
      <c r="I16" s="536"/>
      <c r="J16" s="532" t="s">
        <v>10</v>
      </c>
      <c r="K16" s="532"/>
      <c r="L16" s="532"/>
      <c r="M16" s="532"/>
      <c r="N16" s="532"/>
      <c r="O16" s="537"/>
      <c r="P16" s="537"/>
      <c r="Q16" s="537"/>
      <c r="R16" s="537"/>
      <c r="S16" s="537"/>
      <c r="T16" s="537"/>
      <c r="U16" s="537"/>
      <c r="V16" s="532">
        <v>1</v>
      </c>
      <c r="W16" s="532"/>
      <c r="X16" s="529" t="s">
        <v>1316</v>
      </c>
      <c r="Y16" s="531"/>
      <c r="Z16" s="538" t="s">
        <v>1670</v>
      </c>
      <c r="AA16" s="539"/>
      <c r="AB16" s="540"/>
    </row>
    <row r="17" spans="1:28" ht="21.75">
      <c r="A17" s="578"/>
      <c r="B17" s="567"/>
      <c r="C17" s="567"/>
      <c r="D17" s="567"/>
      <c r="E17" s="237"/>
      <c r="F17" s="536"/>
      <c r="G17" s="536"/>
      <c r="H17" s="536"/>
      <c r="I17" s="536"/>
      <c r="J17" s="532"/>
      <c r="K17" s="532"/>
      <c r="L17" s="532"/>
      <c r="M17" s="532"/>
      <c r="N17" s="532"/>
      <c r="O17" s="537"/>
      <c r="P17" s="537"/>
      <c r="Q17" s="537"/>
      <c r="R17" s="537"/>
      <c r="S17" s="537"/>
      <c r="T17" s="537"/>
      <c r="U17" s="537"/>
      <c r="V17" s="532"/>
      <c r="W17" s="532"/>
      <c r="X17" s="533"/>
      <c r="Y17" s="533"/>
      <c r="Z17" s="585"/>
      <c r="AA17" s="586"/>
      <c r="AB17" s="587"/>
    </row>
    <row r="18" spans="1:28" ht="21.75">
      <c r="A18" s="578"/>
      <c r="B18" s="567"/>
      <c r="C18" s="567"/>
      <c r="D18" s="567"/>
      <c r="E18" s="236"/>
      <c r="F18" s="529"/>
      <c r="G18" s="530"/>
      <c r="H18" s="530"/>
      <c r="I18" s="531"/>
      <c r="J18" s="532"/>
      <c r="K18" s="532"/>
      <c r="L18" s="532"/>
      <c r="M18" s="532"/>
      <c r="N18" s="532"/>
      <c r="O18" s="532"/>
      <c r="P18" s="532"/>
      <c r="Q18" s="532"/>
      <c r="R18" s="532"/>
      <c r="S18" s="532"/>
      <c r="T18" s="532"/>
      <c r="U18" s="532"/>
      <c r="V18" s="532"/>
      <c r="W18" s="532"/>
      <c r="X18" s="533"/>
      <c r="Y18" s="533"/>
      <c r="Z18" s="534"/>
      <c r="AA18" s="534"/>
      <c r="AB18" s="535"/>
    </row>
    <row r="19" spans="1:28" s="240" customFormat="1" ht="31.5">
      <c r="A19" s="526" t="s">
        <v>1276</v>
      </c>
      <c r="B19" s="527"/>
      <c r="C19" s="527"/>
      <c r="D19" s="527"/>
      <c r="E19" s="527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527"/>
      <c r="V19" s="527"/>
      <c r="W19" s="527"/>
      <c r="X19" s="527"/>
      <c r="Y19" s="527"/>
      <c r="Z19" s="527"/>
      <c r="AA19" s="527"/>
      <c r="AB19" s="528"/>
    </row>
    <row r="20" spans="1:28" s="240" customFormat="1">
      <c r="A20" s="241" t="s">
        <v>1277</v>
      </c>
      <c r="B20" s="241" t="s">
        <v>1278</v>
      </c>
      <c r="C20" s="241" t="s">
        <v>1386</v>
      </c>
      <c r="D20" s="241" t="s">
        <v>1398</v>
      </c>
      <c r="E20" s="241" t="s">
        <v>1279</v>
      </c>
      <c r="F20" s="241" t="s">
        <v>1280</v>
      </c>
      <c r="G20" s="242" t="s">
        <v>1281</v>
      </c>
      <c r="H20" s="241" t="s">
        <v>1282</v>
      </c>
      <c r="I20" s="241" t="s">
        <v>1277</v>
      </c>
      <c r="J20" s="241" t="s">
        <v>1278</v>
      </c>
      <c r="K20" s="241" t="s">
        <v>1</v>
      </c>
      <c r="L20" s="241" t="s">
        <v>1279</v>
      </c>
      <c r="M20" s="241" t="s">
        <v>1280</v>
      </c>
      <c r="N20" s="242" t="s">
        <v>1281</v>
      </c>
      <c r="O20" s="241" t="s">
        <v>1282</v>
      </c>
      <c r="P20" s="242"/>
      <c r="Q20" s="241"/>
      <c r="R20" s="241"/>
      <c r="S20" s="241"/>
      <c r="T20" s="241"/>
      <c r="U20" s="242"/>
      <c r="V20" s="241"/>
      <c r="W20" s="241"/>
      <c r="X20" s="241"/>
      <c r="Y20" s="241"/>
      <c r="Z20" s="241"/>
      <c r="AA20" s="241"/>
      <c r="AB20" s="241"/>
    </row>
    <row r="21" spans="1:28" s="240" customFormat="1">
      <c r="A21" s="241">
        <v>1</v>
      </c>
      <c r="B21" s="243" t="s">
        <v>1367</v>
      </c>
      <c r="C21" s="243" t="s">
        <v>1387</v>
      </c>
      <c r="D21" s="244" t="s">
        <v>1356</v>
      </c>
      <c r="E21" s="244" t="s">
        <v>1358</v>
      </c>
      <c r="F21" s="244" t="s">
        <v>1359</v>
      </c>
      <c r="G21" s="245" t="s">
        <v>1368</v>
      </c>
      <c r="H21" s="246"/>
      <c r="I21" s="242"/>
      <c r="J21" s="247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</row>
    <row r="22" spans="1:28">
      <c r="A22" s="241">
        <v>2</v>
      </c>
      <c r="B22" s="243" t="s">
        <v>1367</v>
      </c>
      <c r="C22" s="243" t="s">
        <v>1387</v>
      </c>
      <c r="D22" s="244" t="s">
        <v>1362</v>
      </c>
      <c r="E22" s="244" t="s">
        <v>1358</v>
      </c>
      <c r="F22" s="244" t="s">
        <v>1359</v>
      </c>
      <c r="G22" s="245" t="s">
        <v>1368</v>
      </c>
      <c r="H22" s="246"/>
      <c r="I22" s="244"/>
      <c r="J22" s="243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</row>
    <row r="23" spans="1:28">
      <c r="A23" s="241">
        <v>3</v>
      </c>
      <c r="B23" s="243" t="s">
        <v>1367</v>
      </c>
      <c r="C23" s="243" t="s">
        <v>1387</v>
      </c>
      <c r="D23" s="244" t="s">
        <v>1364</v>
      </c>
      <c r="E23" s="244" t="s">
        <v>1358</v>
      </c>
      <c r="F23" s="244" t="s">
        <v>1359</v>
      </c>
      <c r="G23" s="245" t="s">
        <v>1368</v>
      </c>
      <c r="H23" s="248"/>
      <c r="I23" s="244"/>
      <c r="J23" s="243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</row>
    <row r="24" spans="1:28">
      <c r="A24" s="241">
        <v>4</v>
      </c>
      <c r="B24" s="243" t="s">
        <v>1367</v>
      </c>
      <c r="C24" s="243" t="s">
        <v>1387</v>
      </c>
      <c r="D24" s="244" t="s">
        <v>1363</v>
      </c>
      <c r="E24" s="244" t="s">
        <v>1358</v>
      </c>
      <c r="F24" s="244" t="s">
        <v>1359</v>
      </c>
      <c r="G24" s="245" t="s">
        <v>1368</v>
      </c>
      <c r="H24" s="248"/>
      <c r="I24" s="244"/>
      <c r="J24" s="243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</row>
    <row r="25" spans="1:28">
      <c r="A25" s="241">
        <v>5</v>
      </c>
      <c r="B25" s="243" t="s">
        <v>1367</v>
      </c>
      <c r="C25" s="243" t="s">
        <v>1387</v>
      </c>
      <c r="D25" s="244" t="s">
        <v>1366</v>
      </c>
      <c r="E25" s="244" t="s">
        <v>1370</v>
      </c>
      <c r="F25" s="244" t="s">
        <v>1371</v>
      </c>
      <c r="G25" s="245" t="s">
        <v>1368</v>
      </c>
      <c r="H25" s="244"/>
      <c r="I25" s="244"/>
      <c r="J25" s="243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</row>
    <row r="26" spans="1:28">
      <c r="A26" s="241">
        <v>6</v>
      </c>
      <c r="B26" s="243" t="s">
        <v>1367</v>
      </c>
      <c r="C26" s="243" t="s">
        <v>1387</v>
      </c>
      <c r="D26" s="244" t="s">
        <v>1373</v>
      </c>
      <c r="E26" s="244" t="s">
        <v>1375</v>
      </c>
      <c r="F26" s="244" t="s">
        <v>1371</v>
      </c>
      <c r="G26" s="245" t="s">
        <v>1368</v>
      </c>
      <c r="H26" s="244"/>
      <c r="I26" s="244"/>
      <c r="J26" s="243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</row>
    <row r="27" spans="1:28">
      <c r="A27" s="241">
        <v>7</v>
      </c>
      <c r="B27" s="243" t="s">
        <v>1367</v>
      </c>
      <c r="C27" s="243" t="s">
        <v>1387</v>
      </c>
      <c r="D27" s="244" t="s">
        <v>1377</v>
      </c>
      <c r="E27" s="244" t="s">
        <v>1378</v>
      </c>
      <c r="F27" s="244" t="s">
        <v>1371</v>
      </c>
      <c r="G27" s="245" t="s">
        <v>1368</v>
      </c>
      <c r="H27" s="244"/>
      <c r="I27" s="244"/>
      <c r="J27" s="243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</row>
    <row r="28" spans="1:28">
      <c r="A28" s="244">
        <v>8</v>
      </c>
      <c r="B28" s="243" t="s">
        <v>1388</v>
      </c>
      <c r="C28" s="243" t="s">
        <v>1390</v>
      </c>
      <c r="D28" s="244" t="s">
        <v>1391</v>
      </c>
      <c r="E28" s="244" t="s">
        <v>1392</v>
      </c>
      <c r="F28" s="244" t="s">
        <v>1393</v>
      </c>
      <c r="G28" s="244" t="s">
        <v>1394</v>
      </c>
      <c r="H28" s="244" t="s">
        <v>1395</v>
      </c>
      <c r="I28" s="244"/>
      <c r="J28" s="243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</row>
    <row r="29" spans="1:28">
      <c r="A29" s="241">
        <v>9</v>
      </c>
      <c r="B29" s="243" t="s">
        <v>1396</v>
      </c>
      <c r="C29" s="243" t="s">
        <v>1397</v>
      </c>
      <c r="D29" s="244" t="s">
        <v>1399</v>
      </c>
      <c r="E29" s="244" t="s">
        <v>1400</v>
      </c>
      <c r="F29" s="244" t="s">
        <v>1401</v>
      </c>
      <c r="G29" s="244" t="s">
        <v>1402</v>
      </c>
      <c r="H29" s="244" t="s">
        <v>1395</v>
      </c>
      <c r="I29" s="244"/>
      <c r="J29" s="243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</row>
    <row r="30" spans="1:28">
      <c r="A30" s="244">
        <v>10</v>
      </c>
      <c r="B30" s="243" t="s">
        <v>1432</v>
      </c>
      <c r="C30" s="243" t="s">
        <v>1433</v>
      </c>
      <c r="D30" s="244" t="s">
        <v>1434</v>
      </c>
      <c r="E30" s="244" t="s">
        <v>1435</v>
      </c>
      <c r="F30" s="244" t="s">
        <v>1436</v>
      </c>
      <c r="G30" s="244" t="s">
        <v>1437</v>
      </c>
      <c r="H30" s="244" t="s">
        <v>1438</v>
      </c>
      <c r="I30" s="244"/>
      <c r="J30" s="243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</row>
    <row r="31" spans="1:28">
      <c r="A31" s="244">
        <v>11</v>
      </c>
      <c r="B31" s="243" t="s">
        <v>1441</v>
      </c>
      <c r="C31" s="243" t="s">
        <v>1443</v>
      </c>
      <c r="D31" s="244" t="s">
        <v>1445</v>
      </c>
      <c r="E31" s="244" t="s">
        <v>1446</v>
      </c>
      <c r="F31" s="244" t="s">
        <v>1447</v>
      </c>
      <c r="G31" s="244" t="s">
        <v>1448</v>
      </c>
      <c r="H31" s="244" t="s">
        <v>1449</v>
      </c>
      <c r="I31" s="244"/>
      <c r="J31" s="243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</row>
    <row r="32" spans="1:28">
      <c r="A32" s="244">
        <v>12</v>
      </c>
      <c r="B32" s="243" t="s">
        <v>1442</v>
      </c>
      <c r="C32" s="243" t="s">
        <v>1444</v>
      </c>
      <c r="D32" s="244" t="s">
        <v>1450</v>
      </c>
      <c r="E32" s="244" t="s">
        <v>1451</v>
      </c>
      <c r="F32" s="244" t="s">
        <v>1447</v>
      </c>
      <c r="G32" s="244" t="s">
        <v>1448</v>
      </c>
      <c r="H32" s="244" t="s">
        <v>1449</v>
      </c>
      <c r="I32" s="244"/>
      <c r="J32" s="243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</row>
    <row r="33" spans="1:28">
      <c r="A33" s="241">
        <v>13</v>
      </c>
      <c r="B33" s="243" t="s">
        <v>1581</v>
      </c>
      <c r="C33" s="243" t="s">
        <v>1582</v>
      </c>
      <c r="D33" s="244" t="s">
        <v>1583</v>
      </c>
      <c r="E33" s="244" t="s">
        <v>1585</v>
      </c>
      <c r="F33" s="244" t="s">
        <v>1586</v>
      </c>
      <c r="G33" s="244" t="s">
        <v>1587</v>
      </c>
      <c r="H33" s="244" t="s">
        <v>1588</v>
      </c>
      <c r="I33" s="244"/>
      <c r="J33" s="243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</row>
    <row r="34" spans="1:28">
      <c r="A34" s="244">
        <v>14</v>
      </c>
      <c r="B34" s="243" t="s">
        <v>1581</v>
      </c>
      <c r="C34" s="243" t="s">
        <v>1590</v>
      </c>
      <c r="D34" s="244" t="s">
        <v>1583</v>
      </c>
      <c r="E34" s="244" t="s">
        <v>1592</v>
      </c>
      <c r="F34" s="244" t="s">
        <v>1586</v>
      </c>
      <c r="G34" s="244" t="s">
        <v>1587</v>
      </c>
      <c r="H34" s="244" t="s">
        <v>1588</v>
      </c>
      <c r="I34" s="244"/>
      <c r="J34" s="243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</row>
    <row r="35" spans="1:28">
      <c r="A35" s="244">
        <v>15</v>
      </c>
      <c r="B35" s="243" t="s">
        <v>1581</v>
      </c>
      <c r="C35" s="243" t="s">
        <v>1602</v>
      </c>
      <c r="D35" s="244" t="s">
        <v>1603</v>
      </c>
      <c r="E35" s="244" t="s">
        <v>1605</v>
      </c>
      <c r="F35" s="244" t="s">
        <v>1586</v>
      </c>
      <c r="G35" s="244" t="s">
        <v>1587</v>
      </c>
      <c r="H35" s="244" t="s">
        <v>1588</v>
      </c>
      <c r="I35" s="244"/>
      <c r="J35" s="243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</row>
    <row r="36" spans="1:28">
      <c r="A36" s="244">
        <v>16</v>
      </c>
      <c r="B36" s="243" t="s">
        <v>1581</v>
      </c>
      <c r="C36" s="243" t="s">
        <v>1607</v>
      </c>
      <c r="D36" s="244" t="s">
        <v>1583</v>
      </c>
      <c r="E36" s="244" t="s">
        <v>1609</v>
      </c>
      <c r="F36" s="244" t="s">
        <v>1586</v>
      </c>
      <c r="G36" s="244" t="s">
        <v>1587</v>
      </c>
      <c r="H36" s="244" t="s">
        <v>1588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</row>
    <row r="37" spans="1:28">
      <c r="A37" s="244">
        <v>17</v>
      </c>
      <c r="B37" s="243" t="s">
        <v>1618</v>
      </c>
      <c r="C37" s="243" t="s">
        <v>1619</v>
      </c>
      <c r="D37" s="244" t="s">
        <v>1620</v>
      </c>
      <c r="E37" s="244" t="s">
        <v>1621</v>
      </c>
      <c r="F37" s="244" t="s">
        <v>1622</v>
      </c>
      <c r="G37" s="244" t="s">
        <v>1623</v>
      </c>
      <c r="H37" s="244" t="s">
        <v>1588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</row>
    <row r="38" spans="1:28">
      <c r="A38" s="244">
        <v>18</v>
      </c>
      <c r="B38" s="243" t="s">
        <v>1624</v>
      </c>
      <c r="C38" s="243" t="s">
        <v>1619</v>
      </c>
      <c r="D38" s="244" t="s">
        <v>1611</v>
      </c>
      <c r="E38" s="244" t="s">
        <v>1625</v>
      </c>
      <c r="F38" s="244" t="s">
        <v>1626</v>
      </c>
      <c r="G38" s="244" t="s">
        <v>1623</v>
      </c>
      <c r="H38" s="244" t="s">
        <v>1588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</row>
    <row r="39" spans="1:28">
      <c r="A39" s="411">
        <v>19</v>
      </c>
      <c r="B39" s="412" t="s">
        <v>1701</v>
      </c>
      <c r="C39" s="412" t="s">
        <v>1702</v>
      </c>
      <c r="D39" s="411" t="s">
        <v>1696</v>
      </c>
      <c r="E39" s="411" t="s">
        <v>1704</v>
      </c>
      <c r="F39" s="411" t="s">
        <v>1705</v>
      </c>
      <c r="G39" s="411" t="s">
        <v>1706</v>
      </c>
      <c r="H39" s="411" t="s">
        <v>1588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</row>
    <row r="40" spans="1:28">
      <c r="A40" s="244"/>
      <c r="B40" s="243"/>
      <c r="C40" s="243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</row>
    <row r="41" spans="1:28">
      <c r="A41" s="241"/>
      <c r="B41" s="243"/>
      <c r="C41" s="243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</row>
    <row r="42" spans="1:28">
      <c r="A42" s="244"/>
      <c r="B42" s="243"/>
      <c r="C42" s="243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</row>
    <row r="43" spans="1:28">
      <c r="A43" s="244"/>
      <c r="B43" s="243"/>
      <c r="C43" s="24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</row>
    <row r="44" spans="1:28">
      <c r="A44" s="241"/>
      <c r="B44" s="243"/>
      <c r="C44" s="243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</row>
    <row r="45" spans="1:28">
      <c r="A45" s="244"/>
      <c r="B45" s="243"/>
      <c r="C45" s="243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</row>
    <row r="46" spans="1:28">
      <c r="A46" s="244"/>
      <c r="B46" s="243"/>
      <c r="C46" s="243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</row>
    <row r="47" spans="1:28">
      <c r="A47" s="241"/>
      <c r="B47" s="243"/>
      <c r="C47" s="243"/>
      <c r="D47" s="244"/>
      <c r="E47" s="244"/>
      <c r="F47" s="244"/>
      <c r="G47" s="249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</row>
    <row r="48" spans="1:28">
      <c r="A48" s="244"/>
      <c r="B48" s="243"/>
      <c r="C48" s="243"/>
      <c r="D48" s="244"/>
      <c r="E48" s="244"/>
      <c r="F48" s="244"/>
      <c r="G48" s="249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</row>
    <row r="49" spans="1:28">
      <c r="A49" s="244"/>
      <c r="B49" s="243"/>
      <c r="C49" s="243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</row>
    <row r="50" spans="1:28">
      <c r="A50" s="244"/>
      <c r="B50" s="243"/>
      <c r="C50" s="243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</row>
    <row r="51" spans="1:28">
      <c r="A51" s="244"/>
      <c r="B51" s="243"/>
      <c r="C51" s="243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</row>
    <row r="52" spans="1:28">
      <c r="A52" s="244"/>
      <c r="B52" s="243"/>
      <c r="C52" s="243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</row>
    <row r="53" spans="1:28">
      <c r="A53" s="244"/>
      <c r="B53" s="243"/>
      <c r="C53" s="243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</row>
  </sheetData>
  <mergeCells count="99">
    <mergeCell ref="X10:Y10"/>
    <mergeCell ref="Z14:AB14"/>
    <mergeCell ref="Z15:AB15"/>
    <mergeCell ref="Z16:AB16"/>
    <mergeCell ref="X13:Y13"/>
    <mergeCell ref="X11:Y11"/>
    <mergeCell ref="Z10:AB10"/>
    <mergeCell ref="Z11:AB11"/>
    <mergeCell ref="Z12:AB12"/>
    <mergeCell ref="Z13:AB13"/>
    <mergeCell ref="X12:Y12"/>
    <mergeCell ref="X14:Y14"/>
    <mergeCell ref="X15:Y15"/>
    <mergeCell ref="X16:Y16"/>
    <mergeCell ref="Z17:AB17"/>
    <mergeCell ref="F14:I14"/>
    <mergeCell ref="F15:I15"/>
    <mergeCell ref="F16:I16"/>
    <mergeCell ref="J14:N14"/>
    <mergeCell ref="J15:N15"/>
    <mergeCell ref="J16:N16"/>
    <mergeCell ref="O14:U14"/>
    <mergeCell ref="O15:U15"/>
    <mergeCell ref="O16:U16"/>
    <mergeCell ref="V14:W14"/>
    <mergeCell ref="V15:W15"/>
    <mergeCell ref="V16:W16"/>
    <mergeCell ref="J17:N17"/>
    <mergeCell ref="V17:W17"/>
    <mergeCell ref="X17:Y17"/>
    <mergeCell ref="O17:U17"/>
    <mergeCell ref="A1:B1"/>
    <mergeCell ref="D1:G1"/>
    <mergeCell ref="H1:S1"/>
    <mergeCell ref="A6:D18"/>
    <mergeCell ref="F6:I6"/>
    <mergeCell ref="J6:N6"/>
    <mergeCell ref="O6:U6"/>
    <mergeCell ref="F11:I11"/>
    <mergeCell ref="F12:I12"/>
    <mergeCell ref="F17:I17"/>
    <mergeCell ref="J11:N11"/>
    <mergeCell ref="J12:N12"/>
    <mergeCell ref="C3:E4"/>
    <mergeCell ref="X1:AB2"/>
    <mergeCell ref="G2:S2"/>
    <mergeCell ref="T4:U4"/>
    <mergeCell ref="V4:W4"/>
    <mergeCell ref="A5:D5"/>
    <mergeCell ref="F5:I5"/>
    <mergeCell ref="J5:N5"/>
    <mergeCell ref="O5:U5"/>
    <mergeCell ref="V5:W5"/>
    <mergeCell ref="A3:B4"/>
    <mergeCell ref="G3:T3"/>
    <mergeCell ref="V3:W3"/>
    <mergeCell ref="G4:S4"/>
    <mergeCell ref="X5:Y5"/>
    <mergeCell ref="Z5:AB5"/>
    <mergeCell ref="V6:W6"/>
    <mergeCell ref="X6:Y6"/>
    <mergeCell ref="Z6:AB6"/>
    <mergeCell ref="F7:I7"/>
    <mergeCell ref="F10:I10"/>
    <mergeCell ref="J10:N10"/>
    <mergeCell ref="J7:N7"/>
    <mergeCell ref="O7:U7"/>
    <mergeCell ref="V7:W7"/>
    <mergeCell ref="X7:Y7"/>
    <mergeCell ref="Z7:AB7"/>
    <mergeCell ref="Z8:AB8"/>
    <mergeCell ref="F9:I9"/>
    <mergeCell ref="J9:N9"/>
    <mergeCell ref="O9:U9"/>
    <mergeCell ref="V9:W9"/>
    <mergeCell ref="X9:Y9"/>
    <mergeCell ref="Z9:AB9"/>
    <mergeCell ref="F8:I8"/>
    <mergeCell ref="J8:N8"/>
    <mergeCell ref="O8:U8"/>
    <mergeCell ref="V8:W8"/>
    <mergeCell ref="X8:Y8"/>
    <mergeCell ref="V10:W10"/>
    <mergeCell ref="V11:W11"/>
    <mergeCell ref="F13:I13"/>
    <mergeCell ref="J13:N13"/>
    <mergeCell ref="O13:U13"/>
    <mergeCell ref="V13:W13"/>
    <mergeCell ref="O10:U10"/>
    <mergeCell ref="O11:U11"/>
    <mergeCell ref="O12:U12"/>
    <mergeCell ref="V12:W12"/>
    <mergeCell ref="A19:AB19"/>
    <mergeCell ref="F18:I18"/>
    <mergeCell ref="J18:N18"/>
    <mergeCell ref="O18:U18"/>
    <mergeCell ref="V18:W18"/>
    <mergeCell ref="X18:Y18"/>
    <mergeCell ref="Z18:AB18"/>
  </mergeCells>
  <phoneticPr fontId="7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38"/>
  <sheetViews>
    <sheetView view="pageBreakPreview" topLeftCell="A322" zoomScale="85" zoomScaleSheetLayoutView="85" workbookViewId="0">
      <selection activeCell="A315" sqref="A315"/>
    </sheetView>
  </sheetViews>
  <sheetFormatPr defaultColWidth="9" defaultRowHeight="14.25" outlineLevelCol="1"/>
  <cols>
    <col min="1" max="1" width="4.5" style="4" customWidth="1"/>
    <col min="2" max="11" width="2.625" style="4" hidden="1" customWidth="1"/>
    <col min="12" max="12" width="5" style="4" hidden="1" customWidth="1"/>
    <col min="13" max="13" width="16.625" style="4" customWidth="1"/>
    <col min="14" max="14" width="17.875" style="4" customWidth="1"/>
    <col min="15" max="15" width="20.375" style="5" customWidth="1"/>
    <col min="16" max="16" width="4.875" style="4" customWidth="1"/>
    <col min="17" max="17" width="5.25" style="4" customWidth="1"/>
    <col min="18" max="18" width="12.25" style="4" customWidth="1"/>
    <col min="19" max="19" width="5.875" style="6" customWidth="1" outlineLevel="1"/>
    <col min="20" max="20" width="11.625" style="4" hidden="1" customWidth="1" outlineLevel="1"/>
    <col min="21" max="21" width="8.125" style="7" hidden="1" customWidth="1" outlineLevel="1"/>
    <col min="22" max="22" width="7.25" style="6" hidden="1" customWidth="1" outlineLevel="1"/>
    <col min="23" max="23" width="7.25" style="6" hidden="1" customWidth="1"/>
    <col min="24" max="24" width="11.25" style="6" hidden="1" customWidth="1"/>
    <col min="25" max="25" width="16.375" style="6" hidden="1" customWidth="1"/>
    <col min="26" max="26" width="9.625" style="6" hidden="1" customWidth="1" outlineLevel="1"/>
    <col min="27" max="27" width="10.375" style="4" hidden="1" customWidth="1" outlineLevel="1"/>
    <col min="28" max="28" width="14.625" style="96" hidden="1" customWidth="1"/>
    <col min="29" max="29" width="7.625" style="4" hidden="1" customWidth="1"/>
    <col min="30" max="33" width="6.75" style="4" hidden="1" customWidth="1" outlineLevel="1"/>
    <col min="34" max="34" width="9.625" style="4" hidden="1" customWidth="1"/>
    <col min="35" max="35" width="14.625" style="4" hidden="1" customWidth="1"/>
    <col min="36" max="36" width="7.25" style="4" hidden="1" customWidth="1"/>
    <col min="37" max="37" width="11.125" style="4" hidden="1" customWidth="1"/>
    <col min="38" max="43" width="12.625" style="4" hidden="1" customWidth="1"/>
    <col min="44" max="46" width="12.625" style="4" customWidth="1"/>
    <col min="47" max="47" width="12.5" style="4" customWidth="1"/>
    <col min="48" max="48" width="12.625" style="4" customWidth="1"/>
    <col min="49" max="49" width="4.125" style="4" customWidth="1"/>
    <col min="50" max="16384" width="9" style="4"/>
  </cols>
  <sheetData>
    <row r="1" spans="1:48" ht="20.25" customHeight="1">
      <c r="A1" s="588"/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8"/>
      <c r="AL1" s="588"/>
      <c r="AM1" s="588"/>
      <c r="AN1" s="588"/>
    </row>
    <row r="2" spans="1:48" ht="27.75" customHeight="1">
      <c r="A2" s="590" t="s">
        <v>0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2"/>
      <c r="O2" s="599" t="s">
        <v>1384</v>
      </c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1"/>
      <c r="AK2" s="52" t="s">
        <v>1</v>
      </c>
      <c r="AL2" s="102" t="s">
        <v>1418</v>
      </c>
      <c r="AM2" s="102" t="s">
        <v>1286</v>
      </c>
      <c r="AN2" s="102" t="s">
        <v>1289</v>
      </c>
      <c r="AO2" s="102" t="s">
        <v>1419</v>
      </c>
      <c r="AP2" s="102" t="s">
        <v>1293</v>
      </c>
      <c r="AQ2" s="102" t="s">
        <v>1296</v>
      </c>
      <c r="AR2" s="102" t="s">
        <v>1299</v>
      </c>
      <c r="AS2" s="102" t="s">
        <v>1302</v>
      </c>
      <c r="AT2" s="102" t="s">
        <v>1305</v>
      </c>
      <c r="AU2" s="102" t="s">
        <v>1237</v>
      </c>
      <c r="AV2" s="102" t="s">
        <v>1667</v>
      </c>
    </row>
    <row r="3" spans="1:48" ht="27" customHeight="1">
      <c r="A3" s="593" t="s">
        <v>8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9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1"/>
      <c r="AK3" s="52" t="s">
        <v>9</v>
      </c>
      <c r="AL3" s="102" t="s">
        <v>10</v>
      </c>
      <c r="AM3" s="102" t="s">
        <v>10</v>
      </c>
      <c r="AN3" s="102" t="s">
        <v>10</v>
      </c>
      <c r="AO3" s="102" t="s">
        <v>10</v>
      </c>
      <c r="AP3" s="102" t="s">
        <v>10</v>
      </c>
      <c r="AQ3" s="102" t="s">
        <v>10</v>
      </c>
      <c r="AR3" s="102" t="s">
        <v>10</v>
      </c>
      <c r="AS3" s="102" t="s">
        <v>10</v>
      </c>
      <c r="AT3" s="102" t="s">
        <v>10</v>
      </c>
      <c r="AU3" s="102" t="s">
        <v>10</v>
      </c>
      <c r="AV3" s="102" t="s">
        <v>10</v>
      </c>
    </row>
    <row r="4" spans="1:48" ht="31.5" customHeight="1">
      <c r="A4" s="594" t="s">
        <v>11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6"/>
      <c r="M4" s="597" t="s">
        <v>12</v>
      </c>
      <c r="N4" s="598"/>
      <c r="O4" s="599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1"/>
      <c r="AK4" s="52" t="s">
        <v>13</v>
      </c>
      <c r="AL4" s="102" t="s">
        <v>1285</v>
      </c>
      <c r="AM4" s="102" t="s">
        <v>1421</v>
      </c>
      <c r="AN4" s="102" t="s">
        <v>1420</v>
      </c>
      <c r="AO4" s="102" t="s">
        <v>1291</v>
      </c>
      <c r="AP4" s="102" t="s">
        <v>1294</v>
      </c>
      <c r="AQ4" s="102" t="s">
        <v>1297</v>
      </c>
      <c r="AR4" s="102" t="s">
        <v>1300</v>
      </c>
      <c r="AS4" s="102" t="s">
        <v>1303</v>
      </c>
      <c r="AT4" s="102" t="s">
        <v>1306</v>
      </c>
      <c r="AU4" s="102" t="s">
        <v>1308</v>
      </c>
      <c r="AV4" s="102" t="s">
        <v>1665</v>
      </c>
    </row>
    <row r="5" spans="1:48" ht="28.5" customHeight="1">
      <c r="A5" s="597" t="s">
        <v>1383</v>
      </c>
      <c r="B5" s="597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9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1"/>
      <c r="AK5" s="52" t="s">
        <v>16</v>
      </c>
      <c r="AL5" s="101" t="s">
        <v>1331</v>
      </c>
      <c r="AM5" s="102" t="s">
        <v>1310</v>
      </c>
      <c r="AN5" s="101" t="s">
        <v>1311</v>
      </c>
      <c r="AO5" s="102" t="s">
        <v>1312</v>
      </c>
      <c r="AP5" s="102" t="s">
        <v>1314</v>
      </c>
      <c r="AQ5" s="102" t="s">
        <v>1316</v>
      </c>
      <c r="AR5" s="102" t="s">
        <v>1317</v>
      </c>
      <c r="AS5" s="101" t="s">
        <v>1318</v>
      </c>
      <c r="AT5" s="102" t="s">
        <v>1319</v>
      </c>
      <c r="AU5" s="102" t="s">
        <v>1320</v>
      </c>
      <c r="AV5" s="102" t="s">
        <v>1312</v>
      </c>
    </row>
    <row r="6" spans="1:48" ht="28.5" customHeight="1">
      <c r="A6" s="608" t="s">
        <v>20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10"/>
      <c r="O6" s="599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1"/>
      <c r="AK6" s="55" t="s">
        <v>21</v>
      </c>
      <c r="AL6" s="102" t="s">
        <v>1322</v>
      </c>
      <c r="AM6" s="102" t="s">
        <v>1323</v>
      </c>
      <c r="AN6" s="102" t="s">
        <v>1321</v>
      </c>
      <c r="AO6" s="102" t="s">
        <v>22</v>
      </c>
      <c r="AP6" s="102" t="s">
        <v>22</v>
      </c>
      <c r="AQ6" s="102" t="s">
        <v>1327</v>
      </c>
      <c r="AR6" s="102" t="s">
        <v>1244</v>
      </c>
      <c r="AS6" s="102" t="s">
        <v>1246</v>
      </c>
      <c r="AT6" s="102" t="s">
        <v>22</v>
      </c>
      <c r="AU6" s="102" t="s">
        <v>22</v>
      </c>
      <c r="AV6" s="102" t="s">
        <v>1668</v>
      </c>
    </row>
    <row r="7" spans="1:48" ht="24.95" customHeight="1">
      <c r="A7" s="614" t="s">
        <v>23</v>
      </c>
      <c r="B7" s="611" t="s">
        <v>24</v>
      </c>
      <c r="C7" s="612"/>
      <c r="D7" s="612"/>
      <c r="E7" s="612"/>
      <c r="F7" s="612"/>
      <c r="G7" s="612"/>
      <c r="H7" s="612"/>
      <c r="I7" s="612"/>
      <c r="J7" s="612"/>
      <c r="K7" s="613"/>
      <c r="L7" s="604" t="s">
        <v>25</v>
      </c>
      <c r="M7" s="616" t="s">
        <v>1</v>
      </c>
      <c r="N7" s="604" t="s">
        <v>9</v>
      </c>
      <c r="O7" s="604" t="s">
        <v>26</v>
      </c>
      <c r="P7" s="604" t="s">
        <v>27</v>
      </c>
      <c r="Q7" s="604" t="s">
        <v>28</v>
      </c>
      <c r="R7" s="604" t="s">
        <v>29</v>
      </c>
      <c r="S7" s="616" t="s">
        <v>30</v>
      </c>
      <c r="T7" s="604" t="s">
        <v>31</v>
      </c>
      <c r="U7" s="616" t="s">
        <v>32</v>
      </c>
      <c r="V7" s="616" t="s">
        <v>33</v>
      </c>
      <c r="W7" s="602" t="s">
        <v>34</v>
      </c>
      <c r="X7" s="602" t="s">
        <v>35</v>
      </c>
      <c r="Y7" s="602" t="s">
        <v>36</v>
      </c>
      <c r="Z7" s="602" t="s">
        <v>37</v>
      </c>
      <c r="AA7" s="604" t="s">
        <v>38</v>
      </c>
      <c r="AB7" s="606" t="s">
        <v>39</v>
      </c>
      <c r="AC7" s="604" t="s">
        <v>40</v>
      </c>
      <c r="AD7" s="622" t="s">
        <v>41</v>
      </c>
      <c r="AE7" s="622" t="s">
        <v>42</v>
      </c>
      <c r="AF7" s="622" t="s">
        <v>43</v>
      </c>
      <c r="AG7" s="622" t="s">
        <v>44</v>
      </c>
      <c r="AH7" s="618" t="s">
        <v>45</v>
      </c>
      <c r="AI7" s="618" t="s">
        <v>46</v>
      </c>
      <c r="AJ7" s="618" t="s">
        <v>47</v>
      </c>
      <c r="AK7" s="620" t="s">
        <v>48</v>
      </c>
      <c r="AL7" s="604" t="s">
        <v>49</v>
      </c>
      <c r="AM7" s="604" t="s">
        <v>49</v>
      </c>
      <c r="AN7" s="604" t="s">
        <v>49</v>
      </c>
      <c r="AO7" s="604" t="s">
        <v>49</v>
      </c>
      <c r="AP7" s="604" t="s">
        <v>49</v>
      </c>
      <c r="AQ7" s="604" t="s">
        <v>49</v>
      </c>
      <c r="AR7" s="604" t="s">
        <v>49</v>
      </c>
      <c r="AS7" s="604" t="s">
        <v>49</v>
      </c>
      <c r="AT7" s="604" t="s">
        <v>49</v>
      </c>
      <c r="AU7" s="604" t="s">
        <v>49</v>
      </c>
      <c r="AV7" s="604" t="s">
        <v>49</v>
      </c>
    </row>
    <row r="8" spans="1:48" s="95" customFormat="1" ht="24.95" customHeight="1">
      <c r="A8" s="615"/>
      <c r="B8" s="190">
        <v>0</v>
      </c>
      <c r="C8" s="190">
        <v>1</v>
      </c>
      <c r="D8" s="190">
        <v>2</v>
      </c>
      <c r="E8" s="190">
        <v>3</v>
      </c>
      <c r="F8" s="190">
        <v>4</v>
      </c>
      <c r="G8" s="190">
        <v>5</v>
      </c>
      <c r="H8" s="190">
        <v>6</v>
      </c>
      <c r="I8" s="190">
        <v>7</v>
      </c>
      <c r="J8" s="190">
        <v>8</v>
      </c>
      <c r="K8" s="197">
        <v>9</v>
      </c>
      <c r="L8" s="605"/>
      <c r="M8" s="617"/>
      <c r="N8" s="605"/>
      <c r="O8" s="605"/>
      <c r="P8" s="605"/>
      <c r="Q8" s="605"/>
      <c r="R8" s="605"/>
      <c r="S8" s="617"/>
      <c r="T8" s="605"/>
      <c r="U8" s="617"/>
      <c r="V8" s="617"/>
      <c r="W8" s="603"/>
      <c r="X8" s="603"/>
      <c r="Y8" s="603"/>
      <c r="Z8" s="603"/>
      <c r="AA8" s="605"/>
      <c r="AB8" s="607"/>
      <c r="AC8" s="605"/>
      <c r="AD8" s="623"/>
      <c r="AE8" s="623"/>
      <c r="AF8" s="623"/>
      <c r="AG8" s="623"/>
      <c r="AH8" s="619"/>
      <c r="AI8" s="619"/>
      <c r="AJ8" s="619"/>
      <c r="AK8" s="621"/>
      <c r="AL8" s="605"/>
      <c r="AM8" s="605"/>
      <c r="AN8" s="605"/>
      <c r="AO8" s="605"/>
      <c r="AP8" s="605"/>
      <c r="AQ8" s="605"/>
      <c r="AR8" s="605"/>
      <c r="AS8" s="605"/>
      <c r="AT8" s="605"/>
      <c r="AU8" s="605"/>
      <c r="AV8" s="605"/>
    </row>
    <row r="9" spans="1:48" s="95" customFormat="1" ht="39.950000000000003" customHeight="1">
      <c r="A9" s="9">
        <v>1</v>
      </c>
      <c r="B9" s="9">
        <v>0</v>
      </c>
      <c r="C9" s="190"/>
      <c r="D9" s="190"/>
      <c r="E9" s="190"/>
      <c r="F9" s="190"/>
      <c r="G9" s="190"/>
      <c r="H9" s="190"/>
      <c r="I9" s="190"/>
      <c r="J9" s="190"/>
      <c r="K9" s="197"/>
      <c r="L9" s="18" t="s">
        <v>50</v>
      </c>
      <c r="M9" s="196" t="s">
        <v>2</v>
      </c>
      <c r="N9" s="189" t="s">
        <v>10</v>
      </c>
      <c r="O9" s="209" t="s">
        <v>1230</v>
      </c>
      <c r="P9" s="98" t="s">
        <v>51</v>
      </c>
      <c r="Q9" s="9" t="s">
        <v>52</v>
      </c>
      <c r="R9" s="189"/>
      <c r="S9" s="196"/>
      <c r="T9" s="189"/>
      <c r="U9" s="196"/>
      <c r="V9" s="196"/>
      <c r="W9" s="111" t="s">
        <v>53</v>
      </c>
      <c r="X9" s="9" t="s">
        <v>54</v>
      </c>
      <c r="Y9" s="102" t="s">
        <v>55</v>
      </c>
      <c r="Z9" s="106" t="s">
        <v>14</v>
      </c>
      <c r="AA9" s="106" t="s">
        <v>56</v>
      </c>
      <c r="AB9" s="104" t="s">
        <v>14</v>
      </c>
      <c r="AC9" s="104" t="s">
        <v>14</v>
      </c>
      <c r="AD9" s="193"/>
      <c r="AE9" s="193"/>
      <c r="AF9" s="193"/>
      <c r="AG9" s="193"/>
      <c r="AH9" s="191"/>
      <c r="AI9" s="191"/>
      <c r="AJ9" s="191"/>
      <c r="AK9" s="192"/>
      <c r="AL9" s="102">
        <v>1</v>
      </c>
      <c r="AM9" s="98">
        <v>0</v>
      </c>
      <c r="AN9" s="98">
        <v>0</v>
      </c>
      <c r="AO9" s="98">
        <v>0</v>
      </c>
      <c r="AP9" s="98">
        <v>0</v>
      </c>
      <c r="AQ9" s="48">
        <v>0</v>
      </c>
      <c r="AR9" s="48">
        <v>0</v>
      </c>
      <c r="AS9" s="102">
        <v>0</v>
      </c>
      <c r="AT9" s="98">
        <v>0</v>
      </c>
      <c r="AU9" s="98">
        <v>0</v>
      </c>
      <c r="AV9" s="98">
        <v>0</v>
      </c>
    </row>
    <row r="10" spans="1:48" s="95" customFormat="1" ht="39.950000000000003" customHeight="1">
      <c r="A10" s="9">
        <f t="shared" ref="A10:A86" si="0">ROW()-8</f>
        <v>2</v>
      </c>
      <c r="B10" s="9">
        <v>0</v>
      </c>
      <c r="C10" s="190"/>
      <c r="D10" s="190"/>
      <c r="E10" s="190"/>
      <c r="F10" s="190"/>
      <c r="G10" s="190"/>
      <c r="H10" s="190"/>
      <c r="I10" s="190"/>
      <c r="J10" s="190"/>
      <c r="K10" s="197"/>
      <c r="L10" s="18" t="s">
        <v>50</v>
      </c>
      <c r="M10" s="196" t="s">
        <v>3</v>
      </c>
      <c r="N10" s="189" t="s">
        <v>10</v>
      </c>
      <c r="O10" s="101" t="s">
        <v>57</v>
      </c>
      <c r="P10" s="98" t="s">
        <v>51</v>
      </c>
      <c r="Q10" s="9" t="s">
        <v>52</v>
      </c>
      <c r="R10" s="189"/>
      <c r="S10" s="196"/>
      <c r="T10" s="189"/>
      <c r="U10" s="196"/>
      <c r="V10" s="196"/>
      <c r="W10" s="111" t="s">
        <v>53</v>
      </c>
      <c r="X10" s="9" t="s">
        <v>54</v>
      </c>
      <c r="Y10" s="102" t="s">
        <v>55</v>
      </c>
      <c r="Z10" s="106" t="s">
        <v>14</v>
      </c>
      <c r="AA10" s="106" t="s">
        <v>56</v>
      </c>
      <c r="AB10" s="104" t="s">
        <v>14</v>
      </c>
      <c r="AC10" s="104" t="s">
        <v>14</v>
      </c>
      <c r="AD10" s="193"/>
      <c r="AE10" s="193"/>
      <c r="AF10" s="193"/>
      <c r="AG10" s="193"/>
      <c r="AH10" s="191"/>
      <c r="AI10" s="191"/>
      <c r="AJ10" s="191"/>
      <c r="AK10" s="192"/>
      <c r="AL10" s="102">
        <v>0</v>
      </c>
      <c r="AM10" s="98">
        <v>1</v>
      </c>
      <c r="AN10" s="98">
        <v>0</v>
      </c>
      <c r="AO10" s="98">
        <v>0</v>
      </c>
      <c r="AP10" s="98">
        <v>0</v>
      </c>
      <c r="AQ10" s="48">
        <v>0</v>
      </c>
      <c r="AR10" s="48">
        <v>0</v>
      </c>
      <c r="AS10" s="102">
        <v>0</v>
      </c>
      <c r="AT10" s="98">
        <v>0</v>
      </c>
      <c r="AU10" s="98">
        <v>0</v>
      </c>
      <c r="AV10" s="98">
        <v>0</v>
      </c>
    </row>
    <row r="11" spans="1:48" s="95" customFormat="1" ht="39.950000000000003" customHeight="1">
      <c r="A11" s="9">
        <f t="shared" si="0"/>
        <v>3</v>
      </c>
      <c r="B11" s="9">
        <v>0</v>
      </c>
      <c r="C11" s="190"/>
      <c r="D11" s="190"/>
      <c r="E11" s="190"/>
      <c r="F11" s="190"/>
      <c r="G11" s="190"/>
      <c r="H11" s="190"/>
      <c r="I11" s="190"/>
      <c r="J11" s="190"/>
      <c r="K11" s="197"/>
      <c r="L11" s="18" t="s">
        <v>50</v>
      </c>
      <c r="M11" s="196" t="s">
        <v>4</v>
      </c>
      <c r="N11" s="189" t="s">
        <v>10</v>
      </c>
      <c r="O11" s="101" t="s">
        <v>58</v>
      </c>
      <c r="P11" s="98" t="s">
        <v>51</v>
      </c>
      <c r="Q11" s="9" t="s">
        <v>52</v>
      </c>
      <c r="R11" s="189"/>
      <c r="S11" s="196"/>
      <c r="T11" s="189"/>
      <c r="U11" s="196"/>
      <c r="V11" s="196"/>
      <c r="W11" s="111" t="s">
        <v>53</v>
      </c>
      <c r="X11" s="9" t="s">
        <v>54</v>
      </c>
      <c r="Y11" s="102" t="s">
        <v>55</v>
      </c>
      <c r="Z11" s="106" t="s">
        <v>14</v>
      </c>
      <c r="AA11" s="106" t="s">
        <v>56</v>
      </c>
      <c r="AB11" s="104" t="s">
        <v>14</v>
      </c>
      <c r="AC11" s="104" t="s">
        <v>14</v>
      </c>
      <c r="AD11" s="193"/>
      <c r="AE11" s="193"/>
      <c r="AF11" s="193"/>
      <c r="AG11" s="193"/>
      <c r="AH11" s="191"/>
      <c r="AI11" s="191"/>
      <c r="AJ11" s="191"/>
      <c r="AK11" s="192"/>
      <c r="AL11" s="102">
        <v>0</v>
      </c>
      <c r="AM11" s="98">
        <v>0</v>
      </c>
      <c r="AN11" s="98">
        <v>1</v>
      </c>
      <c r="AO11" s="98">
        <v>0</v>
      </c>
      <c r="AP11" s="98">
        <v>0</v>
      </c>
      <c r="AQ11" s="48">
        <v>0</v>
      </c>
      <c r="AR11" s="48">
        <v>0</v>
      </c>
      <c r="AS11" s="102">
        <v>0</v>
      </c>
      <c r="AT11" s="98">
        <v>0</v>
      </c>
      <c r="AU11" s="98">
        <v>0</v>
      </c>
      <c r="AV11" s="98">
        <v>0</v>
      </c>
    </row>
    <row r="12" spans="1:48" s="95" customFormat="1" ht="39.950000000000003" customHeight="1">
      <c r="A12" s="9">
        <f t="shared" si="0"/>
        <v>4</v>
      </c>
      <c r="B12" s="9">
        <v>0</v>
      </c>
      <c r="C12" s="190"/>
      <c r="D12" s="190"/>
      <c r="E12" s="190"/>
      <c r="F12" s="190"/>
      <c r="G12" s="190"/>
      <c r="H12" s="190"/>
      <c r="I12" s="190"/>
      <c r="J12" s="190"/>
      <c r="K12" s="197"/>
      <c r="L12" s="18" t="s">
        <v>50</v>
      </c>
      <c r="M12" s="196" t="s">
        <v>5</v>
      </c>
      <c r="N12" s="189" t="s">
        <v>10</v>
      </c>
      <c r="O12" s="101" t="s">
        <v>59</v>
      </c>
      <c r="P12" s="98" t="s">
        <v>51</v>
      </c>
      <c r="Q12" s="9" t="s">
        <v>52</v>
      </c>
      <c r="R12" s="189"/>
      <c r="S12" s="196"/>
      <c r="T12" s="189"/>
      <c r="U12" s="196"/>
      <c r="V12" s="196"/>
      <c r="W12" s="111" t="s">
        <v>60</v>
      </c>
      <c r="X12" s="9" t="s">
        <v>54</v>
      </c>
      <c r="Y12" s="102" t="s">
        <v>55</v>
      </c>
      <c r="Z12" s="106" t="s">
        <v>14</v>
      </c>
      <c r="AA12" s="106" t="s">
        <v>56</v>
      </c>
      <c r="AB12" s="104" t="s">
        <v>14</v>
      </c>
      <c r="AC12" s="104" t="s">
        <v>14</v>
      </c>
      <c r="AD12" s="193"/>
      <c r="AE12" s="193"/>
      <c r="AF12" s="193"/>
      <c r="AG12" s="193"/>
      <c r="AH12" s="191"/>
      <c r="AI12" s="191"/>
      <c r="AJ12" s="191"/>
      <c r="AK12" s="192"/>
      <c r="AL12" s="102">
        <v>0</v>
      </c>
      <c r="AM12" s="102">
        <v>0</v>
      </c>
      <c r="AN12" s="102">
        <v>0</v>
      </c>
      <c r="AO12" s="102">
        <v>1</v>
      </c>
      <c r="AP12" s="102">
        <v>0</v>
      </c>
      <c r="AQ12" s="48">
        <v>0</v>
      </c>
      <c r="AR12" s="48">
        <v>0</v>
      </c>
      <c r="AS12" s="102">
        <v>0</v>
      </c>
      <c r="AT12" s="102">
        <v>0</v>
      </c>
      <c r="AU12" s="102">
        <v>0</v>
      </c>
      <c r="AV12" s="102">
        <v>0</v>
      </c>
    </row>
    <row r="13" spans="1:48" s="95" customFormat="1" ht="39.950000000000003" customHeight="1">
      <c r="A13" s="9">
        <f t="shared" si="0"/>
        <v>5</v>
      </c>
      <c r="B13" s="9">
        <v>0</v>
      </c>
      <c r="C13" s="190"/>
      <c r="D13" s="190"/>
      <c r="E13" s="190"/>
      <c r="F13" s="190"/>
      <c r="G13" s="190"/>
      <c r="H13" s="190"/>
      <c r="I13" s="190"/>
      <c r="J13" s="190"/>
      <c r="K13" s="197"/>
      <c r="L13" s="18" t="s">
        <v>50</v>
      </c>
      <c r="M13" s="196" t="s">
        <v>6</v>
      </c>
      <c r="N13" s="189" t="s">
        <v>10</v>
      </c>
      <c r="O13" s="101" t="s">
        <v>1243</v>
      </c>
      <c r="P13" s="98" t="s">
        <v>51</v>
      </c>
      <c r="Q13" s="9" t="s">
        <v>52</v>
      </c>
      <c r="R13" s="189"/>
      <c r="S13" s="196"/>
      <c r="T13" s="189"/>
      <c r="U13" s="196"/>
      <c r="V13" s="196"/>
      <c r="W13" s="111" t="s">
        <v>60</v>
      </c>
      <c r="X13" s="9" t="s">
        <v>54</v>
      </c>
      <c r="Y13" s="102" t="s">
        <v>55</v>
      </c>
      <c r="Z13" s="106" t="s">
        <v>14</v>
      </c>
      <c r="AA13" s="106" t="s">
        <v>56</v>
      </c>
      <c r="AB13" s="104" t="s">
        <v>14</v>
      </c>
      <c r="AC13" s="104" t="s">
        <v>14</v>
      </c>
      <c r="AD13" s="193"/>
      <c r="AE13" s="193"/>
      <c r="AF13" s="193"/>
      <c r="AG13" s="193"/>
      <c r="AH13" s="191"/>
      <c r="AI13" s="191"/>
      <c r="AJ13" s="191"/>
      <c r="AK13" s="192"/>
      <c r="AL13" s="102">
        <v>0</v>
      </c>
      <c r="AM13" s="102">
        <v>0</v>
      </c>
      <c r="AN13" s="102">
        <v>0</v>
      </c>
      <c r="AO13" s="102">
        <v>0</v>
      </c>
      <c r="AP13" s="102">
        <v>1</v>
      </c>
      <c r="AQ13" s="48">
        <v>0</v>
      </c>
      <c r="AR13" s="48">
        <v>0</v>
      </c>
      <c r="AS13" s="102">
        <v>0</v>
      </c>
      <c r="AT13" s="102">
        <v>0</v>
      </c>
      <c r="AU13" s="102">
        <v>0</v>
      </c>
      <c r="AV13" s="102">
        <v>0</v>
      </c>
    </row>
    <row r="14" spans="1:48" s="95" customFormat="1" ht="39.950000000000003" customHeight="1">
      <c r="A14" s="9">
        <f t="shared" si="0"/>
        <v>6</v>
      </c>
      <c r="B14" s="9">
        <v>0</v>
      </c>
      <c r="C14" s="190"/>
      <c r="D14" s="190"/>
      <c r="E14" s="190"/>
      <c r="F14" s="190"/>
      <c r="G14" s="190"/>
      <c r="H14" s="190"/>
      <c r="I14" s="190"/>
      <c r="J14" s="190"/>
      <c r="K14" s="197"/>
      <c r="L14" s="18" t="s">
        <v>50</v>
      </c>
      <c r="M14" s="196" t="s">
        <v>7</v>
      </c>
      <c r="N14" s="189" t="s">
        <v>10</v>
      </c>
      <c r="O14" s="262" t="s">
        <v>1242</v>
      </c>
      <c r="P14" s="98" t="s">
        <v>51</v>
      </c>
      <c r="Q14" s="9" t="s">
        <v>52</v>
      </c>
      <c r="R14" s="189"/>
      <c r="S14" s="196"/>
      <c r="T14" s="189"/>
      <c r="U14" s="196"/>
      <c r="V14" s="196"/>
      <c r="W14" s="111" t="s">
        <v>60</v>
      </c>
      <c r="X14" s="9" t="s">
        <v>54</v>
      </c>
      <c r="Y14" s="102" t="s">
        <v>55</v>
      </c>
      <c r="Z14" s="106" t="s">
        <v>14</v>
      </c>
      <c r="AA14" s="106" t="s">
        <v>56</v>
      </c>
      <c r="AB14" s="104" t="s">
        <v>14</v>
      </c>
      <c r="AC14" s="104" t="s">
        <v>14</v>
      </c>
      <c r="AD14" s="193"/>
      <c r="AE14" s="193"/>
      <c r="AF14" s="193"/>
      <c r="AG14" s="193"/>
      <c r="AH14" s="191"/>
      <c r="AI14" s="191"/>
      <c r="AJ14" s="191"/>
      <c r="AK14" s="192"/>
      <c r="AL14" s="102">
        <v>0</v>
      </c>
      <c r="AM14" s="102">
        <v>0</v>
      </c>
      <c r="AN14" s="102">
        <v>0</v>
      </c>
      <c r="AO14" s="102">
        <v>0</v>
      </c>
      <c r="AP14" s="102">
        <v>0</v>
      </c>
      <c r="AQ14" s="48">
        <v>1</v>
      </c>
      <c r="AR14" s="48">
        <v>0</v>
      </c>
      <c r="AS14" s="102">
        <v>0</v>
      </c>
      <c r="AT14" s="102">
        <v>0</v>
      </c>
      <c r="AU14" s="102">
        <v>0</v>
      </c>
      <c r="AV14" s="102">
        <v>0</v>
      </c>
    </row>
    <row r="15" spans="1:48" s="95" customFormat="1" ht="39.950000000000003" customHeight="1">
      <c r="A15" s="9">
        <f t="shared" si="0"/>
        <v>7</v>
      </c>
      <c r="B15" s="9">
        <v>0</v>
      </c>
      <c r="C15" s="263"/>
      <c r="D15" s="263"/>
      <c r="E15" s="263"/>
      <c r="F15" s="263"/>
      <c r="G15" s="263"/>
      <c r="H15" s="263"/>
      <c r="I15" s="263"/>
      <c r="J15" s="263"/>
      <c r="K15" s="269"/>
      <c r="L15" s="18"/>
      <c r="M15" s="102" t="s">
        <v>1235</v>
      </c>
      <c r="N15" s="262" t="s">
        <v>1357</v>
      </c>
      <c r="O15" s="102" t="s">
        <v>1245</v>
      </c>
      <c r="P15" s="98" t="s">
        <v>51</v>
      </c>
      <c r="Q15" s="9" t="s">
        <v>52</v>
      </c>
      <c r="R15" s="262"/>
      <c r="S15" s="266"/>
      <c r="T15" s="262"/>
      <c r="U15" s="266"/>
      <c r="V15" s="266"/>
      <c r="W15" s="111" t="s">
        <v>60</v>
      </c>
      <c r="X15" s="9" t="s">
        <v>54</v>
      </c>
      <c r="Y15" s="102" t="s">
        <v>55</v>
      </c>
      <c r="Z15" s="106" t="s">
        <v>14</v>
      </c>
      <c r="AA15" s="106" t="s">
        <v>1250</v>
      </c>
      <c r="AB15" s="104" t="s">
        <v>14</v>
      </c>
      <c r="AC15" s="104" t="s">
        <v>14</v>
      </c>
      <c r="AD15" s="267"/>
      <c r="AE15" s="267"/>
      <c r="AF15" s="267"/>
      <c r="AG15" s="267"/>
      <c r="AH15" s="264"/>
      <c r="AI15" s="264"/>
      <c r="AJ15" s="264"/>
      <c r="AK15" s="265"/>
      <c r="AL15" s="102">
        <v>0</v>
      </c>
      <c r="AM15" s="102">
        <v>0</v>
      </c>
      <c r="AN15" s="102">
        <v>0</v>
      </c>
      <c r="AO15" s="102">
        <v>0</v>
      </c>
      <c r="AP15" s="102">
        <v>0</v>
      </c>
      <c r="AQ15" s="48">
        <v>0</v>
      </c>
      <c r="AR15" s="48">
        <v>1</v>
      </c>
      <c r="AS15" s="102">
        <v>0</v>
      </c>
      <c r="AT15" s="102">
        <v>0</v>
      </c>
      <c r="AU15" s="102">
        <v>0</v>
      </c>
      <c r="AV15" s="102">
        <v>0</v>
      </c>
    </row>
    <row r="16" spans="1:48" s="95" customFormat="1" ht="39.950000000000003" customHeight="1">
      <c r="A16" s="9">
        <f t="shared" si="0"/>
        <v>8</v>
      </c>
      <c r="B16" s="9">
        <v>0</v>
      </c>
      <c r="C16" s="263"/>
      <c r="D16" s="263"/>
      <c r="E16" s="263"/>
      <c r="F16" s="263"/>
      <c r="G16" s="263"/>
      <c r="H16" s="263"/>
      <c r="I16" s="263"/>
      <c r="J16" s="263"/>
      <c r="K16" s="269"/>
      <c r="L16" s="18"/>
      <c r="M16" s="102" t="s">
        <v>1361</v>
      </c>
      <c r="N16" s="262" t="s">
        <v>1360</v>
      </c>
      <c r="O16" s="262" t="s">
        <v>1247</v>
      </c>
      <c r="P16" s="98" t="s">
        <v>51</v>
      </c>
      <c r="Q16" s="9" t="s">
        <v>52</v>
      </c>
      <c r="R16" s="262"/>
      <c r="S16" s="266"/>
      <c r="T16" s="262"/>
      <c r="U16" s="266"/>
      <c r="V16" s="266"/>
      <c r="W16" s="111" t="s">
        <v>60</v>
      </c>
      <c r="X16" s="9" t="s">
        <v>54</v>
      </c>
      <c r="Y16" s="102" t="s">
        <v>55</v>
      </c>
      <c r="Z16" s="106" t="s">
        <v>14</v>
      </c>
      <c r="AA16" s="106" t="s">
        <v>1251</v>
      </c>
      <c r="AB16" s="104" t="s">
        <v>14</v>
      </c>
      <c r="AC16" s="104" t="s">
        <v>14</v>
      </c>
      <c r="AD16" s="267"/>
      <c r="AE16" s="267"/>
      <c r="AF16" s="267"/>
      <c r="AG16" s="267"/>
      <c r="AH16" s="264"/>
      <c r="AI16" s="264"/>
      <c r="AJ16" s="264"/>
      <c r="AK16" s="265"/>
      <c r="AL16" s="102">
        <v>0</v>
      </c>
      <c r="AM16" s="102">
        <v>0</v>
      </c>
      <c r="AN16" s="102">
        <v>0</v>
      </c>
      <c r="AO16" s="102">
        <v>0</v>
      </c>
      <c r="AP16" s="102">
        <v>0</v>
      </c>
      <c r="AQ16" s="48">
        <v>0</v>
      </c>
      <c r="AR16" s="48">
        <v>0</v>
      </c>
      <c r="AS16" s="102">
        <v>1</v>
      </c>
      <c r="AT16" s="102">
        <v>0</v>
      </c>
      <c r="AU16" s="102">
        <v>0</v>
      </c>
      <c r="AV16" s="102">
        <v>0</v>
      </c>
    </row>
    <row r="17" spans="1:48" s="95" customFormat="1" ht="39.950000000000003" customHeight="1">
      <c r="A17" s="9">
        <f t="shared" si="0"/>
        <v>9</v>
      </c>
      <c r="B17" s="9">
        <v>0</v>
      </c>
      <c r="C17" s="263"/>
      <c r="D17" s="263"/>
      <c r="E17" s="263"/>
      <c r="F17" s="263"/>
      <c r="G17" s="263"/>
      <c r="H17" s="263"/>
      <c r="I17" s="263"/>
      <c r="J17" s="263"/>
      <c r="K17" s="269"/>
      <c r="L17" s="18"/>
      <c r="M17" s="102" t="s">
        <v>1236</v>
      </c>
      <c r="N17" s="262" t="s">
        <v>10</v>
      </c>
      <c r="O17" s="101" t="s">
        <v>1248</v>
      </c>
      <c r="P17" s="98" t="s">
        <v>51</v>
      </c>
      <c r="Q17" s="9" t="s">
        <v>52</v>
      </c>
      <c r="R17" s="262"/>
      <c r="S17" s="266"/>
      <c r="T17" s="262"/>
      <c r="U17" s="266"/>
      <c r="V17" s="266"/>
      <c r="W17" s="111" t="s">
        <v>60</v>
      </c>
      <c r="X17" s="9" t="s">
        <v>54</v>
      </c>
      <c r="Y17" s="102" t="s">
        <v>55</v>
      </c>
      <c r="Z17" s="106" t="s">
        <v>14</v>
      </c>
      <c r="AA17" s="106" t="s">
        <v>1252</v>
      </c>
      <c r="AB17" s="104" t="s">
        <v>14</v>
      </c>
      <c r="AC17" s="104" t="s">
        <v>14</v>
      </c>
      <c r="AD17" s="267"/>
      <c r="AE17" s="267"/>
      <c r="AF17" s="267"/>
      <c r="AG17" s="267"/>
      <c r="AH17" s="264"/>
      <c r="AI17" s="264"/>
      <c r="AJ17" s="264"/>
      <c r="AK17" s="265"/>
      <c r="AL17" s="102">
        <v>0</v>
      </c>
      <c r="AM17" s="102">
        <v>0</v>
      </c>
      <c r="AN17" s="102">
        <v>0</v>
      </c>
      <c r="AO17" s="102">
        <v>0</v>
      </c>
      <c r="AP17" s="102">
        <v>0</v>
      </c>
      <c r="AQ17" s="48">
        <v>0</v>
      </c>
      <c r="AR17" s="48">
        <v>0</v>
      </c>
      <c r="AS17" s="102">
        <v>0</v>
      </c>
      <c r="AT17" s="102">
        <v>1</v>
      </c>
      <c r="AU17" s="102">
        <v>0</v>
      </c>
      <c r="AV17" s="102">
        <v>0</v>
      </c>
    </row>
    <row r="18" spans="1:48" s="95" customFormat="1" ht="39.950000000000003" customHeight="1">
      <c r="A18" s="9">
        <f t="shared" si="0"/>
        <v>10</v>
      </c>
      <c r="B18" s="9">
        <v>0</v>
      </c>
      <c r="C18" s="263"/>
      <c r="D18" s="263"/>
      <c r="E18" s="263"/>
      <c r="F18" s="263"/>
      <c r="G18" s="263"/>
      <c r="H18" s="263"/>
      <c r="I18" s="263"/>
      <c r="J18" s="263"/>
      <c r="K18" s="269"/>
      <c r="L18" s="18"/>
      <c r="M18" s="102" t="s">
        <v>1237</v>
      </c>
      <c r="N18" s="262" t="s">
        <v>10</v>
      </c>
      <c r="O18" s="101" t="s">
        <v>1249</v>
      </c>
      <c r="P18" s="98" t="s">
        <v>51</v>
      </c>
      <c r="Q18" s="9" t="s">
        <v>52</v>
      </c>
      <c r="R18" s="262"/>
      <c r="S18" s="266"/>
      <c r="T18" s="262"/>
      <c r="U18" s="266"/>
      <c r="V18" s="266"/>
      <c r="W18" s="111" t="s">
        <v>60</v>
      </c>
      <c r="X18" s="9" t="s">
        <v>54</v>
      </c>
      <c r="Y18" s="102" t="s">
        <v>55</v>
      </c>
      <c r="Z18" s="106" t="s">
        <v>14</v>
      </c>
      <c r="AA18" s="106" t="s">
        <v>1253</v>
      </c>
      <c r="AB18" s="104" t="s">
        <v>14</v>
      </c>
      <c r="AC18" s="104" t="s">
        <v>14</v>
      </c>
      <c r="AD18" s="267"/>
      <c r="AE18" s="267"/>
      <c r="AF18" s="267"/>
      <c r="AG18" s="267"/>
      <c r="AH18" s="264"/>
      <c r="AI18" s="264"/>
      <c r="AJ18" s="264"/>
      <c r="AK18" s="265"/>
      <c r="AL18" s="102">
        <v>0</v>
      </c>
      <c r="AM18" s="102">
        <v>0</v>
      </c>
      <c r="AN18" s="102">
        <v>0</v>
      </c>
      <c r="AO18" s="102">
        <v>0</v>
      </c>
      <c r="AP18" s="102">
        <v>0</v>
      </c>
      <c r="AQ18" s="48">
        <v>0</v>
      </c>
      <c r="AR18" s="48">
        <v>0</v>
      </c>
      <c r="AS18" s="102">
        <v>0</v>
      </c>
      <c r="AT18" s="102">
        <v>0</v>
      </c>
      <c r="AU18" s="102">
        <v>1</v>
      </c>
      <c r="AV18" s="102">
        <v>0</v>
      </c>
    </row>
    <row r="19" spans="1:48" s="95" customFormat="1" ht="39.950000000000003" customHeight="1">
      <c r="A19" s="9">
        <f t="shared" si="0"/>
        <v>11</v>
      </c>
      <c r="B19" s="9">
        <v>0</v>
      </c>
      <c r="C19" s="343"/>
      <c r="D19" s="343"/>
      <c r="E19" s="343"/>
      <c r="F19" s="343"/>
      <c r="G19" s="343"/>
      <c r="H19" s="343"/>
      <c r="I19" s="343"/>
      <c r="J19" s="343"/>
      <c r="K19" s="348"/>
      <c r="L19" s="18"/>
      <c r="M19" s="102" t="s">
        <v>1666</v>
      </c>
      <c r="N19" s="342" t="s">
        <v>10</v>
      </c>
      <c r="O19" s="101" t="s">
        <v>1249</v>
      </c>
      <c r="P19" s="98" t="s">
        <v>51</v>
      </c>
      <c r="Q19" s="9" t="s">
        <v>52</v>
      </c>
      <c r="R19" s="342"/>
      <c r="S19" s="346"/>
      <c r="T19" s="342"/>
      <c r="U19" s="346"/>
      <c r="V19" s="346"/>
      <c r="W19" s="111" t="s">
        <v>60</v>
      </c>
      <c r="X19" s="9" t="s">
        <v>54</v>
      </c>
      <c r="Y19" s="102" t="s">
        <v>55</v>
      </c>
      <c r="Z19" s="106" t="s">
        <v>14</v>
      </c>
      <c r="AA19" s="106" t="s">
        <v>1253</v>
      </c>
      <c r="AB19" s="104" t="s">
        <v>14</v>
      </c>
      <c r="AC19" s="104" t="s">
        <v>14</v>
      </c>
      <c r="AD19" s="347"/>
      <c r="AE19" s="347"/>
      <c r="AF19" s="347"/>
      <c r="AG19" s="347"/>
      <c r="AH19" s="344"/>
      <c r="AI19" s="344"/>
      <c r="AJ19" s="344"/>
      <c r="AK19" s="345"/>
      <c r="AL19" s="102">
        <v>0</v>
      </c>
      <c r="AM19" s="102">
        <v>0</v>
      </c>
      <c r="AN19" s="102">
        <v>0</v>
      </c>
      <c r="AO19" s="102">
        <v>0</v>
      </c>
      <c r="AP19" s="102">
        <v>0</v>
      </c>
      <c r="AQ19" s="48">
        <v>0</v>
      </c>
      <c r="AR19" s="48">
        <v>0</v>
      </c>
      <c r="AS19" s="102">
        <v>0</v>
      </c>
      <c r="AT19" s="102">
        <v>0</v>
      </c>
      <c r="AU19" s="102">
        <v>0</v>
      </c>
      <c r="AV19" s="102">
        <v>1</v>
      </c>
    </row>
    <row r="20" spans="1:48" s="95" customFormat="1" ht="39.950000000000003" customHeight="1">
      <c r="A20" s="9">
        <f t="shared" si="0"/>
        <v>12</v>
      </c>
      <c r="B20" s="98"/>
      <c r="C20" s="9">
        <v>1</v>
      </c>
      <c r="D20" s="99"/>
      <c r="E20" s="99"/>
      <c r="F20" s="99"/>
      <c r="G20" s="99"/>
      <c r="H20" s="99"/>
      <c r="I20" s="99"/>
      <c r="J20" s="99"/>
      <c r="K20" s="18"/>
      <c r="L20" s="18" t="s">
        <v>50</v>
      </c>
      <c r="M20" s="188" t="s">
        <v>1231</v>
      </c>
      <c r="N20" s="102" t="s">
        <v>61</v>
      </c>
      <c r="O20" s="101" t="s">
        <v>62</v>
      </c>
      <c r="P20" s="98" t="s">
        <v>51</v>
      </c>
      <c r="Q20" s="9" t="s">
        <v>52</v>
      </c>
      <c r="R20" s="112"/>
      <c r="S20" s="113" t="s">
        <v>51</v>
      </c>
      <c r="T20" s="104" t="s">
        <v>14</v>
      </c>
      <c r="U20" s="48" t="s">
        <v>51</v>
      </c>
      <c r="V20" s="48" t="s">
        <v>63</v>
      </c>
      <c r="W20" s="111" t="s">
        <v>53</v>
      </c>
      <c r="X20" s="9" t="s">
        <v>64</v>
      </c>
      <c r="Y20" s="102" t="s">
        <v>55</v>
      </c>
      <c r="Z20" s="106" t="s">
        <v>14</v>
      </c>
      <c r="AA20" s="106" t="s">
        <v>56</v>
      </c>
      <c r="AB20" s="122"/>
      <c r="AC20" s="104" t="s">
        <v>14</v>
      </c>
      <c r="AD20" s="104"/>
      <c r="AE20" s="104"/>
      <c r="AF20" s="104"/>
      <c r="AG20" s="104"/>
      <c r="AH20" s="15"/>
      <c r="AI20" s="15"/>
      <c r="AJ20" s="104"/>
      <c r="AK20" s="48"/>
      <c r="AL20" s="102">
        <v>1</v>
      </c>
      <c r="AM20" s="98">
        <v>0</v>
      </c>
      <c r="AN20" s="98">
        <v>0</v>
      </c>
      <c r="AO20" s="216">
        <v>0</v>
      </c>
      <c r="AP20" s="98">
        <v>0</v>
      </c>
      <c r="AQ20" s="48">
        <v>0</v>
      </c>
      <c r="AR20" s="48">
        <v>0</v>
      </c>
      <c r="AS20" s="102">
        <v>1</v>
      </c>
      <c r="AT20" s="98">
        <v>0</v>
      </c>
      <c r="AU20" s="98">
        <v>0</v>
      </c>
      <c r="AV20" s="98">
        <v>0</v>
      </c>
    </row>
    <row r="21" spans="1:48" s="95" customFormat="1" ht="39.950000000000003" customHeight="1">
      <c r="A21" s="9">
        <f t="shared" si="0"/>
        <v>13</v>
      </c>
      <c r="B21" s="98"/>
      <c r="C21" s="9">
        <v>1</v>
      </c>
      <c r="D21" s="99"/>
      <c r="E21" s="99"/>
      <c r="F21" s="99"/>
      <c r="G21" s="99"/>
      <c r="H21" s="99"/>
      <c r="I21" s="99"/>
      <c r="J21" s="99"/>
      <c r="K21" s="18"/>
      <c r="L21" s="18" t="s">
        <v>50</v>
      </c>
      <c r="M21" s="102" t="s">
        <v>65</v>
      </c>
      <c r="N21" s="102" t="s">
        <v>61</v>
      </c>
      <c r="O21" s="101" t="s">
        <v>57</v>
      </c>
      <c r="P21" s="98" t="s">
        <v>51</v>
      </c>
      <c r="Q21" s="9" t="s">
        <v>52</v>
      </c>
      <c r="R21" s="112"/>
      <c r="S21" s="113" t="s">
        <v>51</v>
      </c>
      <c r="T21" s="104" t="s">
        <v>14</v>
      </c>
      <c r="U21" s="48" t="s">
        <v>51</v>
      </c>
      <c r="V21" s="48" t="s">
        <v>63</v>
      </c>
      <c r="W21" s="111" t="s">
        <v>53</v>
      </c>
      <c r="X21" s="9" t="s">
        <v>64</v>
      </c>
      <c r="Y21" s="102" t="s">
        <v>55</v>
      </c>
      <c r="Z21" s="106" t="s">
        <v>14</v>
      </c>
      <c r="AA21" s="106" t="s">
        <v>56</v>
      </c>
      <c r="AB21" s="104" t="s">
        <v>14</v>
      </c>
      <c r="AC21" s="104" t="s">
        <v>14</v>
      </c>
      <c r="AD21" s="104"/>
      <c r="AE21" s="104"/>
      <c r="AF21" s="104"/>
      <c r="AG21" s="104"/>
      <c r="AH21" s="15"/>
      <c r="AI21" s="15"/>
      <c r="AJ21" s="104"/>
      <c r="AK21" s="48"/>
      <c r="AL21" s="102">
        <v>0</v>
      </c>
      <c r="AM21" s="98">
        <v>1</v>
      </c>
      <c r="AN21" s="98">
        <v>0</v>
      </c>
      <c r="AO21" s="98">
        <v>0</v>
      </c>
      <c r="AP21" s="98">
        <v>0</v>
      </c>
      <c r="AQ21" s="48">
        <v>0</v>
      </c>
      <c r="AR21" s="48">
        <v>0</v>
      </c>
      <c r="AS21" s="102">
        <v>0</v>
      </c>
      <c r="AT21" s="98">
        <v>0</v>
      </c>
      <c r="AU21" s="98">
        <v>0</v>
      </c>
      <c r="AV21" s="98">
        <v>0</v>
      </c>
    </row>
    <row r="22" spans="1:48" s="95" customFormat="1" ht="39.950000000000003" customHeight="1">
      <c r="A22" s="9">
        <f t="shared" si="0"/>
        <v>14</v>
      </c>
      <c r="B22" s="98"/>
      <c r="C22" s="9">
        <v>1</v>
      </c>
      <c r="D22" s="99"/>
      <c r="E22" s="99"/>
      <c r="F22" s="99"/>
      <c r="G22" s="99"/>
      <c r="H22" s="99"/>
      <c r="I22" s="99"/>
      <c r="J22" s="99"/>
      <c r="K22" s="18"/>
      <c r="L22" s="18" t="s">
        <v>50</v>
      </c>
      <c r="M22" s="102" t="s">
        <v>66</v>
      </c>
      <c r="N22" s="102" t="s">
        <v>61</v>
      </c>
      <c r="O22" s="101" t="s">
        <v>58</v>
      </c>
      <c r="P22" s="98" t="s">
        <v>51</v>
      </c>
      <c r="Q22" s="9" t="s">
        <v>52</v>
      </c>
      <c r="R22" s="112"/>
      <c r="S22" s="113" t="s">
        <v>51</v>
      </c>
      <c r="T22" s="104" t="s">
        <v>14</v>
      </c>
      <c r="U22" s="48" t="s">
        <v>51</v>
      </c>
      <c r="V22" s="48" t="s">
        <v>63</v>
      </c>
      <c r="W22" s="111" t="s">
        <v>53</v>
      </c>
      <c r="X22" s="9" t="s">
        <v>64</v>
      </c>
      <c r="Y22" s="102" t="s">
        <v>55</v>
      </c>
      <c r="Z22" s="106" t="s">
        <v>14</v>
      </c>
      <c r="AA22" s="106" t="s">
        <v>56</v>
      </c>
      <c r="AB22" s="104" t="s">
        <v>14</v>
      </c>
      <c r="AC22" s="104" t="s">
        <v>14</v>
      </c>
      <c r="AD22" s="104"/>
      <c r="AE22" s="104"/>
      <c r="AF22" s="104"/>
      <c r="AG22" s="104"/>
      <c r="AH22" s="15"/>
      <c r="AI22" s="15"/>
      <c r="AJ22" s="104"/>
      <c r="AK22" s="48"/>
      <c r="AL22" s="102">
        <v>0</v>
      </c>
      <c r="AM22" s="98">
        <v>0</v>
      </c>
      <c r="AN22" s="98">
        <v>1</v>
      </c>
      <c r="AO22" s="98">
        <v>0</v>
      </c>
      <c r="AP22" s="98">
        <v>0</v>
      </c>
      <c r="AQ22" s="48">
        <v>0</v>
      </c>
      <c r="AR22" s="48">
        <v>0</v>
      </c>
      <c r="AS22" s="102">
        <v>0</v>
      </c>
      <c r="AT22" s="98">
        <v>0</v>
      </c>
      <c r="AU22" s="98">
        <v>0</v>
      </c>
      <c r="AV22" s="98">
        <v>0</v>
      </c>
    </row>
    <row r="23" spans="1:48" s="95" customFormat="1" ht="39.950000000000003" customHeight="1">
      <c r="A23" s="9">
        <f t="shared" si="0"/>
        <v>15</v>
      </c>
      <c r="B23" s="98"/>
      <c r="C23" s="9">
        <v>1</v>
      </c>
      <c r="D23" s="99"/>
      <c r="E23" s="99"/>
      <c r="F23" s="99"/>
      <c r="G23" s="99"/>
      <c r="H23" s="99"/>
      <c r="I23" s="99"/>
      <c r="J23" s="99"/>
      <c r="K23" s="18"/>
      <c r="L23" s="18" t="s">
        <v>50</v>
      </c>
      <c r="M23" s="103" t="s">
        <v>67</v>
      </c>
      <c r="N23" s="102" t="s">
        <v>61</v>
      </c>
      <c r="O23" s="101" t="s">
        <v>68</v>
      </c>
      <c r="P23" s="98" t="s">
        <v>51</v>
      </c>
      <c r="Q23" s="9" t="s">
        <v>52</v>
      </c>
      <c r="R23" s="112"/>
      <c r="S23" s="113" t="s">
        <v>51</v>
      </c>
      <c r="T23" s="104" t="s">
        <v>14</v>
      </c>
      <c r="U23" s="48" t="s">
        <v>51</v>
      </c>
      <c r="V23" s="48" t="s">
        <v>63</v>
      </c>
      <c r="W23" s="111" t="s">
        <v>53</v>
      </c>
      <c r="X23" s="9" t="s">
        <v>64</v>
      </c>
      <c r="Y23" s="102" t="s">
        <v>55</v>
      </c>
      <c r="Z23" s="106" t="s">
        <v>14</v>
      </c>
      <c r="AA23" s="106" t="s">
        <v>56</v>
      </c>
      <c r="AB23" s="122"/>
      <c r="AC23" s="104" t="s">
        <v>14</v>
      </c>
      <c r="AD23" s="104"/>
      <c r="AE23" s="104"/>
      <c r="AF23" s="104"/>
      <c r="AG23" s="104"/>
      <c r="AH23" s="15"/>
      <c r="AI23" s="15"/>
      <c r="AJ23" s="104"/>
      <c r="AK23" s="48"/>
      <c r="AL23" s="102">
        <v>0</v>
      </c>
      <c r="AM23" s="102">
        <v>0</v>
      </c>
      <c r="AN23" s="102">
        <v>0</v>
      </c>
      <c r="AO23" s="102">
        <v>1</v>
      </c>
      <c r="AP23" s="102">
        <v>0</v>
      </c>
      <c r="AQ23" s="102">
        <v>0</v>
      </c>
      <c r="AR23" s="102">
        <v>0</v>
      </c>
      <c r="AS23" s="102">
        <v>0</v>
      </c>
      <c r="AT23" s="102">
        <v>1</v>
      </c>
      <c r="AU23" s="102">
        <v>0</v>
      </c>
      <c r="AV23" s="102">
        <v>0</v>
      </c>
    </row>
    <row r="24" spans="1:48" s="95" customFormat="1" ht="39.950000000000003" customHeight="1">
      <c r="A24" s="9">
        <f t="shared" si="0"/>
        <v>16</v>
      </c>
      <c r="B24" s="98"/>
      <c r="C24" s="9">
        <v>1</v>
      </c>
      <c r="D24" s="99"/>
      <c r="E24" s="99"/>
      <c r="F24" s="99"/>
      <c r="G24" s="99"/>
      <c r="H24" s="99"/>
      <c r="I24" s="99"/>
      <c r="J24" s="99"/>
      <c r="K24" s="18"/>
      <c r="L24" s="18" t="s">
        <v>50</v>
      </c>
      <c r="M24" s="102" t="s">
        <v>69</v>
      </c>
      <c r="N24" s="102" t="s">
        <v>61</v>
      </c>
      <c r="O24" s="101" t="s">
        <v>70</v>
      </c>
      <c r="P24" s="98" t="s">
        <v>51</v>
      </c>
      <c r="Q24" s="9" t="s">
        <v>52</v>
      </c>
      <c r="R24" s="112"/>
      <c r="S24" s="113" t="s">
        <v>51</v>
      </c>
      <c r="T24" s="104" t="s">
        <v>14</v>
      </c>
      <c r="U24" s="48" t="s">
        <v>51</v>
      </c>
      <c r="V24" s="48" t="s">
        <v>63</v>
      </c>
      <c r="W24" s="111" t="s">
        <v>53</v>
      </c>
      <c r="X24" s="9" t="s">
        <v>64</v>
      </c>
      <c r="Y24" s="102" t="s">
        <v>55</v>
      </c>
      <c r="Z24" s="106" t="s">
        <v>14</v>
      </c>
      <c r="AA24" s="106" t="s">
        <v>56</v>
      </c>
      <c r="AB24" s="122"/>
      <c r="AC24" s="104" t="s">
        <v>14</v>
      </c>
      <c r="AD24" s="104"/>
      <c r="AE24" s="104"/>
      <c r="AF24" s="104"/>
      <c r="AG24" s="104"/>
      <c r="AH24" s="15"/>
      <c r="AI24" s="15"/>
      <c r="AJ24" s="104"/>
      <c r="AK24" s="48"/>
      <c r="AL24" s="102">
        <v>0</v>
      </c>
      <c r="AM24" s="102">
        <v>0</v>
      </c>
      <c r="AN24" s="102">
        <v>0</v>
      </c>
      <c r="AO24" s="102">
        <v>0</v>
      </c>
      <c r="AP24" s="102">
        <v>1</v>
      </c>
      <c r="AQ24" s="48">
        <v>0</v>
      </c>
      <c r="AR24" s="48">
        <v>0</v>
      </c>
      <c r="AS24" s="102">
        <v>0</v>
      </c>
      <c r="AT24" s="102">
        <v>0</v>
      </c>
      <c r="AU24" s="102">
        <v>1</v>
      </c>
      <c r="AV24" s="102">
        <v>0</v>
      </c>
    </row>
    <row r="25" spans="1:48" s="95" customFormat="1" ht="39.950000000000003" customHeight="1">
      <c r="A25" s="9">
        <f t="shared" si="0"/>
        <v>17</v>
      </c>
      <c r="B25" s="98"/>
      <c r="C25" s="9">
        <v>1</v>
      </c>
      <c r="D25" s="99"/>
      <c r="E25" s="99"/>
      <c r="F25" s="99"/>
      <c r="G25" s="99"/>
      <c r="H25" s="99"/>
      <c r="I25" s="99"/>
      <c r="J25" s="99"/>
      <c r="K25" s="18"/>
      <c r="L25" s="18" t="s">
        <v>50</v>
      </c>
      <c r="M25" s="102" t="s">
        <v>71</v>
      </c>
      <c r="N25" s="102" t="s">
        <v>61</v>
      </c>
      <c r="O25" s="102" t="s">
        <v>72</v>
      </c>
      <c r="P25" s="98" t="s">
        <v>51</v>
      </c>
      <c r="Q25" s="9" t="s">
        <v>52</v>
      </c>
      <c r="R25" s="112"/>
      <c r="S25" s="113" t="s">
        <v>73</v>
      </c>
      <c r="T25" s="48" t="s">
        <v>51</v>
      </c>
      <c r="U25" s="48" t="s">
        <v>74</v>
      </c>
      <c r="V25" s="48" t="s">
        <v>53</v>
      </c>
      <c r="W25" s="111" t="s">
        <v>60</v>
      </c>
      <c r="X25" s="9" t="s">
        <v>64</v>
      </c>
      <c r="Y25" s="102" t="s">
        <v>55</v>
      </c>
      <c r="Z25" s="106" t="s">
        <v>14</v>
      </c>
      <c r="AA25" s="106" t="s">
        <v>56</v>
      </c>
      <c r="AB25" s="122"/>
      <c r="AC25" s="104" t="s">
        <v>14</v>
      </c>
      <c r="AD25" s="104"/>
      <c r="AE25" s="104"/>
      <c r="AF25" s="104"/>
      <c r="AG25" s="104"/>
      <c r="AH25" s="15"/>
      <c r="AI25" s="15"/>
      <c r="AJ25" s="104"/>
      <c r="AK25" s="48"/>
      <c r="AL25" s="102">
        <v>0</v>
      </c>
      <c r="AM25" s="102">
        <v>0</v>
      </c>
      <c r="AN25" s="102">
        <v>0</v>
      </c>
      <c r="AO25" s="102">
        <v>0</v>
      </c>
      <c r="AP25" s="102">
        <v>0</v>
      </c>
      <c r="AQ25" s="214">
        <v>1</v>
      </c>
      <c r="AR25" s="214">
        <v>1</v>
      </c>
      <c r="AS25" s="102">
        <v>0</v>
      </c>
      <c r="AT25" s="102">
        <v>0</v>
      </c>
      <c r="AU25" s="102">
        <v>0</v>
      </c>
      <c r="AV25" s="102">
        <v>1</v>
      </c>
    </row>
    <row r="26" spans="1:48" s="95" customFormat="1" ht="39.950000000000003" customHeight="1">
      <c r="A26" s="9">
        <f t="shared" si="0"/>
        <v>18</v>
      </c>
      <c r="B26" s="9"/>
      <c r="C26" s="100"/>
      <c r="D26" s="9">
        <v>2</v>
      </c>
      <c r="E26" s="100"/>
      <c r="F26" s="100"/>
      <c r="G26" s="100"/>
      <c r="H26" s="100"/>
      <c r="I26" s="100"/>
      <c r="J26" s="100"/>
      <c r="K26" s="18"/>
      <c r="L26" s="18" t="s">
        <v>50</v>
      </c>
      <c r="M26" s="102" t="s">
        <v>75</v>
      </c>
      <c r="N26" s="102" t="s">
        <v>76</v>
      </c>
      <c r="O26" s="101" t="s">
        <v>62</v>
      </c>
      <c r="P26" s="98" t="s">
        <v>51</v>
      </c>
      <c r="Q26" s="9" t="s">
        <v>52</v>
      </c>
      <c r="R26" s="114"/>
      <c r="S26" s="113" t="s">
        <v>51</v>
      </c>
      <c r="T26" s="104" t="str">
        <f>M26</f>
        <v>SHT0013887</v>
      </c>
      <c r="U26" s="48" t="s">
        <v>51</v>
      </c>
      <c r="V26" s="48" t="s">
        <v>63</v>
      </c>
      <c r="W26" s="111" t="s">
        <v>53</v>
      </c>
      <c r="X26" s="9" t="s">
        <v>77</v>
      </c>
      <c r="Y26" s="102" t="s">
        <v>55</v>
      </c>
      <c r="Z26" s="106" t="s">
        <v>14</v>
      </c>
      <c r="AA26" s="106" t="s">
        <v>56</v>
      </c>
      <c r="AB26" s="123">
        <v>1.4</v>
      </c>
      <c r="AC26" s="104" t="s">
        <v>14</v>
      </c>
      <c r="AD26" s="111"/>
      <c r="AE26" s="111"/>
      <c r="AF26" s="111"/>
      <c r="AG26" s="111"/>
      <c r="AH26" s="15"/>
      <c r="AI26" s="15"/>
      <c r="AJ26" s="104"/>
      <c r="AK26" s="48"/>
      <c r="AL26" s="102">
        <v>1</v>
      </c>
      <c r="AM26" s="107">
        <v>0</v>
      </c>
      <c r="AN26" s="107">
        <v>0</v>
      </c>
      <c r="AO26" s="107">
        <v>0</v>
      </c>
      <c r="AP26" s="107">
        <v>0</v>
      </c>
      <c r="AQ26" s="107">
        <v>0</v>
      </c>
      <c r="AR26" s="107">
        <v>0</v>
      </c>
      <c r="AS26" s="102">
        <v>1</v>
      </c>
      <c r="AT26" s="107">
        <v>0</v>
      </c>
      <c r="AU26" s="107">
        <v>0</v>
      </c>
      <c r="AV26" s="107">
        <v>0</v>
      </c>
    </row>
    <row r="27" spans="1:48" s="95" customFormat="1" ht="39.950000000000003" customHeight="1">
      <c r="A27" s="9">
        <f t="shared" si="0"/>
        <v>19</v>
      </c>
      <c r="B27" s="9"/>
      <c r="C27" s="100"/>
      <c r="D27" s="9">
        <v>2</v>
      </c>
      <c r="E27" s="100"/>
      <c r="F27" s="100"/>
      <c r="G27" s="100"/>
      <c r="H27" s="100"/>
      <c r="I27" s="100"/>
      <c r="J27" s="100"/>
      <c r="K27" s="18"/>
      <c r="L27" s="18" t="s">
        <v>50</v>
      </c>
      <c r="M27" s="102" t="s">
        <v>78</v>
      </c>
      <c r="N27" s="102" t="s">
        <v>76</v>
      </c>
      <c r="O27" s="101" t="s">
        <v>57</v>
      </c>
      <c r="P27" s="98" t="s">
        <v>51</v>
      </c>
      <c r="Q27" s="9" t="s">
        <v>52</v>
      </c>
      <c r="R27" s="114"/>
      <c r="S27" s="113" t="s">
        <v>51</v>
      </c>
      <c r="T27" s="104" t="str">
        <f>M27</f>
        <v>6802020X2019A</v>
      </c>
      <c r="U27" s="48" t="s">
        <v>51</v>
      </c>
      <c r="V27" s="48" t="s">
        <v>63</v>
      </c>
      <c r="W27" s="111" t="s">
        <v>53</v>
      </c>
      <c r="X27" s="9" t="s">
        <v>77</v>
      </c>
      <c r="Y27" s="102" t="s">
        <v>55</v>
      </c>
      <c r="Z27" s="106" t="s">
        <v>14</v>
      </c>
      <c r="AA27" s="106" t="s">
        <v>56</v>
      </c>
      <c r="AB27" s="123">
        <v>1.2</v>
      </c>
      <c r="AC27" s="104" t="s">
        <v>14</v>
      </c>
      <c r="AD27" s="111"/>
      <c r="AE27" s="111"/>
      <c r="AF27" s="111"/>
      <c r="AG27" s="111"/>
      <c r="AH27" s="15"/>
      <c r="AI27" s="15"/>
      <c r="AJ27" s="104"/>
      <c r="AK27" s="48"/>
      <c r="AL27" s="102">
        <v>0</v>
      </c>
      <c r="AM27" s="107">
        <v>1</v>
      </c>
      <c r="AN27" s="107">
        <v>0</v>
      </c>
      <c r="AO27" s="107">
        <v>0</v>
      </c>
      <c r="AP27" s="107">
        <v>0</v>
      </c>
      <c r="AQ27" s="107">
        <v>0</v>
      </c>
      <c r="AR27" s="107">
        <v>0</v>
      </c>
      <c r="AS27" s="102">
        <v>0</v>
      </c>
      <c r="AT27" s="107">
        <v>0</v>
      </c>
      <c r="AU27" s="107">
        <v>0</v>
      </c>
      <c r="AV27" s="107">
        <v>0</v>
      </c>
    </row>
    <row r="28" spans="1:48" s="95" customFormat="1" ht="39.950000000000003" customHeight="1">
      <c r="A28" s="9">
        <f t="shared" si="0"/>
        <v>20</v>
      </c>
      <c r="B28" s="9"/>
      <c r="C28" s="100"/>
      <c r="D28" s="9">
        <v>2</v>
      </c>
      <c r="E28" s="100"/>
      <c r="F28" s="100"/>
      <c r="G28" s="100"/>
      <c r="H28" s="100"/>
      <c r="I28" s="100"/>
      <c r="J28" s="100"/>
      <c r="K28" s="18"/>
      <c r="L28" s="18" t="s">
        <v>50</v>
      </c>
      <c r="M28" s="102" t="s">
        <v>79</v>
      </c>
      <c r="N28" s="102" t="s">
        <v>76</v>
      </c>
      <c r="O28" s="101" t="s">
        <v>58</v>
      </c>
      <c r="P28" s="98" t="s">
        <v>51</v>
      </c>
      <c r="Q28" s="9" t="s">
        <v>52</v>
      </c>
      <c r="R28" s="114"/>
      <c r="S28" s="113" t="s">
        <v>51</v>
      </c>
      <c r="T28" s="104" t="str">
        <f>M28</f>
        <v>6802040X2019A</v>
      </c>
      <c r="U28" s="48" t="s">
        <v>51</v>
      </c>
      <c r="V28" s="48" t="s">
        <v>63</v>
      </c>
      <c r="W28" s="111" t="s">
        <v>53</v>
      </c>
      <c r="X28" s="9" t="s">
        <v>77</v>
      </c>
      <c r="Y28" s="102" t="s">
        <v>55</v>
      </c>
      <c r="Z28" s="106" t="s">
        <v>14</v>
      </c>
      <c r="AA28" s="106" t="s">
        <v>56</v>
      </c>
      <c r="AB28" s="123">
        <v>1</v>
      </c>
      <c r="AC28" s="104" t="s">
        <v>14</v>
      </c>
      <c r="AD28" s="111"/>
      <c r="AE28" s="111"/>
      <c r="AF28" s="111"/>
      <c r="AG28" s="111"/>
      <c r="AH28" s="15"/>
      <c r="AI28" s="15"/>
      <c r="AJ28" s="104"/>
      <c r="AK28" s="48"/>
      <c r="AL28" s="102">
        <v>0</v>
      </c>
      <c r="AM28" s="107">
        <v>0</v>
      </c>
      <c r="AN28" s="107">
        <v>1</v>
      </c>
      <c r="AO28" s="107">
        <v>0</v>
      </c>
      <c r="AP28" s="107">
        <v>0</v>
      </c>
      <c r="AQ28" s="107">
        <v>0</v>
      </c>
      <c r="AR28" s="107">
        <v>0</v>
      </c>
      <c r="AS28" s="102">
        <v>0</v>
      </c>
      <c r="AT28" s="107">
        <v>0</v>
      </c>
      <c r="AU28" s="107">
        <v>0</v>
      </c>
      <c r="AV28" s="107">
        <v>0</v>
      </c>
    </row>
    <row r="29" spans="1:48" s="95" customFormat="1" ht="39.950000000000003" customHeight="1">
      <c r="A29" s="9">
        <f t="shared" si="0"/>
        <v>21</v>
      </c>
      <c r="B29" s="9"/>
      <c r="C29" s="100"/>
      <c r="D29" s="9">
        <v>2</v>
      </c>
      <c r="E29" s="100"/>
      <c r="F29" s="100"/>
      <c r="G29" s="100"/>
      <c r="H29" s="100"/>
      <c r="I29" s="100"/>
      <c r="J29" s="100"/>
      <c r="K29" s="18"/>
      <c r="L29" s="18"/>
      <c r="M29" s="102" t="s">
        <v>80</v>
      </c>
      <c r="N29" s="102" t="s">
        <v>76</v>
      </c>
      <c r="O29" s="101" t="s">
        <v>68</v>
      </c>
      <c r="P29" s="98" t="s">
        <v>51</v>
      </c>
      <c r="Q29" s="9" t="s">
        <v>52</v>
      </c>
      <c r="R29" s="114"/>
      <c r="S29" s="113" t="s">
        <v>51</v>
      </c>
      <c r="T29" s="104" t="str">
        <f>M29</f>
        <v>SHT0013802</v>
      </c>
      <c r="U29" s="48" t="s">
        <v>51</v>
      </c>
      <c r="V29" s="48" t="s">
        <v>63</v>
      </c>
      <c r="W29" s="111" t="s">
        <v>53</v>
      </c>
      <c r="X29" s="9" t="s">
        <v>77</v>
      </c>
      <c r="Y29" s="102" t="s">
        <v>55</v>
      </c>
      <c r="Z29" s="106" t="s">
        <v>14</v>
      </c>
      <c r="AA29" s="106" t="s">
        <v>56</v>
      </c>
      <c r="AB29" s="123">
        <v>1</v>
      </c>
      <c r="AC29" s="104"/>
      <c r="AD29" s="111"/>
      <c r="AE29" s="111"/>
      <c r="AF29" s="111"/>
      <c r="AG29" s="111"/>
      <c r="AH29" s="15"/>
      <c r="AI29" s="15"/>
      <c r="AJ29" s="104"/>
      <c r="AK29" s="48"/>
      <c r="AL29" s="102">
        <v>0</v>
      </c>
      <c r="AM29" s="102">
        <v>0</v>
      </c>
      <c r="AN29" s="102">
        <v>0</v>
      </c>
      <c r="AO29" s="48">
        <v>1</v>
      </c>
      <c r="AP29" s="102">
        <v>0</v>
      </c>
      <c r="AQ29" s="107">
        <v>0</v>
      </c>
      <c r="AR29" s="107">
        <v>0</v>
      </c>
      <c r="AS29" s="102">
        <v>0</v>
      </c>
      <c r="AT29" s="48">
        <v>1</v>
      </c>
      <c r="AU29" s="102">
        <v>0</v>
      </c>
      <c r="AV29" s="48">
        <v>0</v>
      </c>
    </row>
    <row r="30" spans="1:48" s="95" customFormat="1" ht="39.950000000000003" customHeight="1">
      <c r="A30" s="9">
        <f t="shared" si="0"/>
        <v>22</v>
      </c>
      <c r="B30" s="9"/>
      <c r="C30" s="100"/>
      <c r="D30" s="9">
        <v>2</v>
      </c>
      <c r="E30" s="100"/>
      <c r="F30" s="100"/>
      <c r="G30" s="100"/>
      <c r="H30" s="100"/>
      <c r="I30" s="100"/>
      <c r="J30" s="100"/>
      <c r="K30" s="18"/>
      <c r="L30" s="18"/>
      <c r="M30" s="102" t="s">
        <v>81</v>
      </c>
      <c r="N30" s="102" t="s">
        <v>76</v>
      </c>
      <c r="O30" s="101" t="s">
        <v>70</v>
      </c>
      <c r="P30" s="98" t="s">
        <v>51</v>
      </c>
      <c r="Q30" s="9" t="s">
        <v>52</v>
      </c>
      <c r="R30" s="114"/>
      <c r="S30" s="113" t="s">
        <v>51</v>
      </c>
      <c r="T30" s="104" t="str">
        <f>M30</f>
        <v>SHT0013801</v>
      </c>
      <c r="U30" s="48" t="s">
        <v>51</v>
      </c>
      <c r="V30" s="48" t="s">
        <v>63</v>
      </c>
      <c r="W30" s="111" t="s">
        <v>53</v>
      </c>
      <c r="X30" s="9" t="s">
        <v>77</v>
      </c>
      <c r="Y30" s="102" t="s">
        <v>55</v>
      </c>
      <c r="Z30" s="106" t="s">
        <v>14</v>
      </c>
      <c r="AA30" s="106" t="s">
        <v>56</v>
      </c>
      <c r="AB30" s="123">
        <v>1.2</v>
      </c>
      <c r="AC30" s="104"/>
      <c r="AD30" s="111"/>
      <c r="AE30" s="111"/>
      <c r="AF30" s="111"/>
      <c r="AG30" s="111"/>
      <c r="AH30" s="15"/>
      <c r="AI30" s="15"/>
      <c r="AJ30" s="104"/>
      <c r="AK30" s="48"/>
      <c r="AL30" s="102">
        <v>0</v>
      </c>
      <c r="AM30" s="102">
        <v>0</v>
      </c>
      <c r="AN30" s="102">
        <v>0</v>
      </c>
      <c r="AO30" s="102">
        <v>0</v>
      </c>
      <c r="AP30" s="102">
        <v>1</v>
      </c>
      <c r="AQ30" s="48">
        <v>0</v>
      </c>
      <c r="AR30" s="48">
        <v>0</v>
      </c>
      <c r="AS30" s="102">
        <v>0</v>
      </c>
      <c r="AT30" s="102">
        <v>0</v>
      </c>
      <c r="AU30" s="102">
        <v>1</v>
      </c>
      <c r="AV30" s="102">
        <v>0</v>
      </c>
    </row>
    <row r="31" spans="1:48" s="95" customFormat="1" ht="39.950000000000003" customHeight="1">
      <c r="A31" s="9">
        <f t="shared" si="0"/>
        <v>23</v>
      </c>
      <c r="B31" s="9"/>
      <c r="C31" s="100"/>
      <c r="D31" s="9">
        <v>2</v>
      </c>
      <c r="E31" s="100"/>
      <c r="F31" s="100"/>
      <c r="G31" s="100"/>
      <c r="H31" s="100"/>
      <c r="I31" s="100"/>
      <c r="J31" s="100"/>
      <c r="K31" s="18"/>
      <c r="L31" s="18"/>
      <c r="M31" s="102" t="s">
        <v>2009</v>
      </c>
      <c r="N31" s="102" t="s">
        <v>76</v>
      </c>
      <c r="O31" s="102" t="s">
        <v>72</v>
      </c>
      <c r="P31" s="98" t="s">
        <v>51</v>
      </c>
      <c r="Q31" s="9" t="s">
        <v>52</v>
      </c>
      <c r="R31" s="114"/>
      <c r="S31" s="113" t="s">
        <v>73</v>
      </c>
      <c r="T31" s="48" t="s">
        <v>51</v>
      </c>
      <c r="U31" s="48" t="s">
        <v>74</v>
      </c>
      <c r="V31" s="48" t="s">
        <v>53</v>
      </c>
      <c r="W31" s="111" t="s">
        <v>60</v>
      </c>
      <c r="X31" s="9" t="s">
        <v>77</v>
      </c>
      <c r="Y31" s="102" t="s">
        <v>55</v>
      </c>
      <c r="Z31" s="106" t="s">
        <v>14</v>
      </c>
      <c r="AA31" s="106" t="s">
        <v>14</v>
      </c>
      <c r="AB31" s="123"/>
      <c r="AC31" s="104" t="s">
        <v>14</v>
      </c>
      <c r="AD31" s="111"/>
      <c r="AE31" s="111"/>
      <c r="AF31" s="111"/>
      <c r="AG31" s="111"/>
      <c r="AH31" s="15"/>
      <c r="AI31" s="15"/>
      <c r="AJ31" s="104"/>
      <c r="AK31" s="48"/>
      <c r="AL31" s="102">
        <v>0</v>
      </c>
      <c r="AM31" s="102">
        <v>0</v>
      </c>
      <c r="AN31" s="102">
        <v>0</v>
      </c>
      <c r="AO31" s="102">
        <v>0</v>
      </c>
      <c r="AP31" s="102">
        <v>0</v>
      </c>
      <c r="AQ31" s="102">
        <v>1</v>
      </c>
      <c r="AR31" s="102">
        <v>1</v>
      </c>
      <c r="AS31" s="102">
        <v>0</v>
      </c>
      <c r="AT31" s="102">
        <v>0</v>
      </c>
      <c r="AU31" s="102">
        <v>0</v>
      </c>
      <c r="AV31" s="102">
        <v>1</v>
      </c>
    </row>
    <row r="32" spans="1:48" s="95" customFormat="1" ht="39.950000000000003" customHeight="1">
      <c r="A32" s="9">
        <f t="shared" si="0"/>
        <v>24</v>
      </c>
      <c r="B32" s="9"/>
      <c r="C32" s="100"/>
      <c r="D32" s="9">
        <v>2</v>
      </c>
      <c r="E32" s="100"/>
      <c r="F32" s="100"/>
      <c r="G32" s="100"/>
      <c r="H32" s="100"/>
      <c r="I32" s="100"/>
      <c r="J32" s="100"/>
      <c r="K32" s="18"/>
      <c r="L32" s="18" t="s">
        <v>50</v>
      </c>
      <c r="M32" s="188" t="s">
        <v>1232</v>
      </c>
      <c r="N32" s="102" t="s">
        <v>82</v>
      </c>
      <c r="O32" s="104" t="s">
        <v>14</v>
      </c>
      <c r="P32" s="98" t="s">
        <v>51</v>
      </c>
      <c r="Q32" s="9" t="s">
        <v>52</v>
      </c>
      <c r="R32" s="112"/>
      <c r="S32" s="113" t="s">
        <v>51</v>
      </c>
      <c r="T32" s="104" t="str">
        <f t="shared" ref="T32:T44" si="1">M32</f>
        <v>H4681011020A0</v>
      </c>
      <c r="U32" s="48" t="s">
        <v>51</v>
      </c>
      <c r="V32" s="48" t="s">
        <v>63</v>
      </c>
      <c r="W32" s="111" t="s">
        <v>53</v>
      </c>
      <c r="X32" s="9" t="s">
        <v>83</v>
      </c>
      <c r="Y32" s="102" t="s">
        <v>55</v>
      </c>
      <c r="Z32" s="106" t="s">
        <v>14</v>
      </c>
      <c r="AA32" s="106" t="s">
        <v>56</v>
      </c>
      <c r="AB32" s="123">
        <f>AB34+AB36+AB37*2+AB38*2</f>
        <v>1.5489999999999999</v>
      </c>
      <c r="AC32" s="104" t="s">
        <v>14</v>
      </c>
      <c r="AD32" s="111"/>
      <c r="AE32" s="111"/>
      <c r="AF32" s="111"/>
      <c r="AG32" s="111"/>
      <c r="AH32" s="15" t="s">
        <v>84</v>
      </c>
      <c r="AI32" s="15"/>
      <c r="AJ32" s="104"/>
      <c r="AK32" s="48"/>
      <c r="AL32" s="102">
        <v>0</v>
      </c>
      <c r="AM32" s="102">
        <v>1</v>
      </c>
      <c r="AN32" s="102">
        <v>1</v>
      </c>
      <c r="AO32" s="102">
        <v>0</v>
      </c>
      <c r="AP32" s="102">
        <v>0</v>
      </c>
      <c r="AQ32" s="48">
        <v>0</v>
      </c>
      <c r="AR32" s="48">
        <v>0</v>
      </c>
      <c r="AS32" s="102">
        <v>0</v>
      </c>
      <c r="AT32" s="102">
        <v>0</v>
      </c>
      <c r="AU32" s="102">
        <v>0</v>
      </c>
      <c r="AV32" s="102">
        <v>0</v>
      </c>
    </row>
    <row r="33" spans="1:48" s="95" customFormat="1" ht="39.950000000000003" customHeight="1">
      <c r="A33" s="9">
        <f t="shared" si="0"/>
        <v>25</v>
      </c>
      <c r="B33" s="9"/>
      <c r="C33" s="100"/>
      <c r="D33" s="9">
        <v>2</v>
      </c>
      <c r="E33" s="100"/>
      <c r="F33" s="100"/>
      <c r="G33" s="100"/>
      <c r="H33" s="100"/>
      <c r="I33" s="100"/>
      <c r="J33" s="100"/>
      <c r="K33" s="18"/>
      <c r="L33" s="18"/>
      <c r="M33" s="102" t="s">
        <v>1992</v>
      </c>
      <c r="N33" s="102" t="s">
        <v>1994</v>
      </c>
      <c r="O33" s="104" t="s">
        <v>85</v>
      </c>
      <c r="P33" s="98" t="s">
        <v>51</v>
      </c>
      <c r="Q33" s="9" t="s">
        <v>52</v>
      </c>
      <c r="R33" s="112"/>
      <c r="S33" s="113" t="s">
        <v>51</v>
      </c>
      <c r="T33" s="104" t="str">
        <f t="shared" si="1"/>
        <v>SHT0013517</v>
      </c>
      <c r="U33" s="48" t="s">
        <v>51</v>
      </c>
      <c r="V33" s="48" t="s">
        <v>63</v>
      </c>
      <c r="W33" s="111" t="s">
        <v>53</v>
      </c>
      <c r="X33" s="9" t="s">
        <v>83</v>
      </c>
      <c r="Y33" s="102" t="s">
        <v>55</v>
      </c>
      <c r="Z33" s="106" t="s">
        <v>14</v>
      </c>
      <c r="AA33" s="106" t="s">
        <v>56</v>
      </c>
      <c r="AB33" s="123">
        <v>1.5</v>
      </c>
      <c r="AC33" s="104"/>
      <c r="AD33" s="111"/>
      <c r="AE33" s="111"/>
      <c r="AF33" s="111"/>
      <c r="AG33" s="111"/>
      <c r="AH33" s="15"/>
      <c r="AI33" s="15"/>
      <c r="AJ33" s="104"/>
      <c r="AK33" s="48"/>
      <c r="AL33" s="102">
        <v>1</v>
      </c>
      <c r="AM33" s="102">
        <v>0</v>
      </c>
      <c r="AN33" s="102">
        <v>0</v>
      </c>
      <c r="AO33" s="102">
        <v>1</v>
      </c>
      <c r="AP33" s="102">
        <v>1</v>
      </c>
      <c r="AQ33" s="48">
        <v>1</v>
      </c>
      <c r="AR33" s="48">
        <v>1</v>
      </c>
      <c r="AS33" s="102">
        <v>1</v>
      </c>
      <c r="AT33" s="102">
        <v>1</v>
      </c>
      <c r="AU33" s="102">
        <v>1</v>
      </c>
      <c r="AV33" s="102">
        <v>1</v>
      </c>
    </row>
    <row r="34" spans="1:48" s="95" customFormat="1" ht="39.950000000000003" customHeight="1">
      <c r="A34" s="9">
        <f t="shared" si="0"/>
        <v>26</v>
      </c>
      <c r="B34" s="9"/>
      <c r="C34" s="100"/>
      <c r="D34" s="100"/>
      <c r="E34" s="9">
        <v>3</v>
      </c>
      <c r="F34" s="100"/>
      <c r="G34" s="100"/>
      <c r="H34" s="100"/>
      <c r="I34" s="100"/>
      <c r="J34" s="100"/>
      <c r="K34" s="18"/>
      <c r="L34" s="18" t="s">
        <v>50</v>
      </c>
      <c r="M34" s="102" t="s">
        <v>86</v>
      </c>
      <c r="N34" s="102" t="s">
        <v>87</v>
      </c>
      <c r="O34" s="102" t="s">
        <v>88</v>
      </c>
      <c r="P34" s="98" t="s">
        <v>51</v>
      </c>
      <c r="Q34" s="9" t="s">
        <v>52</v>
      </c>
      <c r="R34" s="112"/>
      <c r="S34" s="113" t="s">
        <v>51</v>
      </c>
      <c r="T34" s="104" t="str">
        <f t="shared" si="1"/>
        <v>H4681011021A0</v>
      </c>
      <c r="U34" s="48" t="s">
        <v>51</v>
      </c>
      <c r="V34" s="48" t="s">
        <v>63</v>
      </c>
      <c r="W34" s="111" t="s">
        <v>53</v>
      </c>
      <c r="X34" s="104" t="s">
        <v>89</v>
      </c>
      <c r="Y34" s="102" t="s">
        <v>90</v>
      </c>
      <c r="Z34" s="104" t="s">
        <v>14</v>
      </c>
      <c r="AA34" s="9" t="s">
        <v>91</v>
      </c>
      <c r="AB34" s="123">
        <v>1.43</v>
      </c>
      <c r="AC34" s="104" t="s">
        <v>14</v>
      </c>
      <c r="AD34" s="111"/>
      <c r="AE34" s="111"/>
      <c r="AF34" s="111"/>
      <c r="AG34" s="111"/>
      <c r="AH34" s="15" t="s">
        <v>92</v>
      </c>
      <c r="AI34" s="15"/>
      <c r="AJ34" s="104"/>
      <c r="AK34" s="48"/>
      <c r="AL34" s="102">
        <v>0</v>
      </c>
      <c r="AM34" s="102">
        <v>1</v>
      </c>
      <c r="AN34" s="102">
        <v>1</v>
      </c>
      <c r="AO34" s="102">
        <v>0</v>
      </c>
      <c r="AP34" s="102">
        <v>0</v>
      </c>
      <c r="AQ34" s="48">
        <v>0</v>
      </c>
      <c r="AR34" s="48">
        <v>0</v>
      </c>
      <c r="AS34" s="102">
        <v>0</v>
      </c>
      <c r="AT34" s="102">
        <v>0</v>
      </c>
      <c r="AU34" s="102">
        <v>0</v>
      </c>
      <c r="AV34" s="102">
        <v>0</v>
      </c>
    </row>
    <row r="35" spans="1:48" s="95" customFormat="1" ht="39.950000000000003" customHeight="1">
      <c r="A35" s="9">
        <f t="shared" si="0"/>
        <v>27</v>
      </c>
      <c r="B35" s="9"/>
      <c r="C35" s="100"/>
      <c r="D35" s="100"/>
      <c r="E35" s="9">
        <v>3</v>
      </c>
      <c r="F35" s="100"/>
      <c r="G35" s="100"/>
      <c r="H35" s="100"/>
      <c r="I35" s="100"/>
      <c r="J35" s="100"/>
      <c r="K35" s="18"/>
      <c r="L35" s="18"/>
      <c r="M35" s="102" t="s">
        <v>1996</v>
      </c>
      <c r="N35" s="102" t="s">
        <v>1998</v>
      </c>
      <c r="O35" s="104" t="s">
        <v>85</v>
      </c>
      <c r="P35" s="98" t="s">
        <v>51</v>
      </c>
      <c r="Q35" s="9" t="s">
        <v>52</v>
      </c>
      <c r="R35" s="112"/>
      <c r="S35" s="113" t="s">
        <v>51</v>
      </c>
      <c r="T35" s="104" t="str">
        <f t="shared" si="1"/>
        <v>SHT0013518</v>
      </c>
      <c r="U35" s="48" t="s">
        <v>51</v>
      </c>
      <c r="V35" s="48" t="s">
        <v>63</v>
      </c>
      <c r="W35" s="111" t="s">
        <v>53</v>
      </c>
      <c r="X35" s="104" t="s">
        <v>89</v>
      </c>
      <c r="Y35" s="102" t="s">
        <v>90</v>
      </c>
      <c r="Z35" s="104" t="s">
        <v>14</v>
      </c>
      <c r="AA35" s="9" t="s">
        <v>91</v>
      </c>
      <c r="AB35" s="123">
        <v>1.4</v>
      </c>
      <c r="AC35" s="104"/>
      <c r="AD35" s="111"/>
      <c r="AE35" s="111"/>
      <c r="AF35" s="111"/>
      <c r="AG35" s="111"/>
      <c r="AH35" s="15"/>
      <c r="AI35" s="15"/>
      <c r="AJ35" s="104"/>
      <c r="AK35" s="48"/>
      <c r="AL35" s="102">
        <v>1</v>
      </c>
      <c r="AM35" s="102">
        <v>0</v>
      </c>
      <c r="AN35" s="102">
        <v>0</v>
      </c>
      <c r="AO35" s="102">
        <v>1</v>
      </c>
      <c r="AP35" s="102">
        <v>1</v>
      </c>
      <c r="AQ35" s="48">
        <v>1</v>
      </c>
      <c r="AR35" s="48">
        <v>1</v>
      </c>
      <c r="AS35" s="102">
        <v>1</v>
      </c>
      <c r="AT35" s="102">
        <v>1</v>
      </c>
      <c r="AU35" s="102">
        <v>1</v>
      </c>
      <c r="AV35" s="102">
        <v>1</v>
      </c>
    </row>
    <row r="36" spans="1:48" s="95" customFormat="1" ht="39.950000000000003" customHeight="1">
      <c r="A36" s="9">
        <f t="shared" si="0"/>
        <v>28</v>
      </c>
      <c r="B36" s="9"/>
      <c r="C36" s="100"/>
      <c r="D36" s="100"/>
      <c r="E36" s="9">
        <v>3</v>
      </c>
      <c r="F36" s="100"/>
      <c r="G36" s="100"/>
      <c r="H36" s="100"/>
      <c r="I36" s="100"/>
      <c r="J36" s="100"/>
      <c r="K36" s="18"/>
      <c r="L36" s="18" t="s">
        <v>50</v>
      </c>
      <c r="M36" s="102" t="s">
        <v>93</v>
      </c>
      <c r="N36" s="102" t="s">
        <v>94</v>
      </c>
      <c r="O36" s="102" t="s">
        <v>95</v>
      </c>
      <c r="P36" s="98" t="s">
        <v>96</v>
      </c>
      <c r="Q36" s="9" t="s">
        <v>52</v>
      </c>
      <c r="R36" s="112"/>
      <c r="S36" s="113" t="s">
        <v>51</v>
      </c>
      <c r="T36" s="104" t="str">
        <f t="shared" si="1"/>
        <v>H4681010024A0</v>
      </c>
      <c r="U36" s="48" t="s">
        <v>51</v>
      </c>
      <c r="V36" s="48" t="s">
        <v>63</v>
      </c>
      <c r="W36" s="111" t="s">
        <v>53</v>
      </c>
      <c r="X36" s="9" t="s">
        <v>97</v>
      </c>
      <c r="Y36" s="102" t="s">
        <v>98</v>
      </c>
      <c r="Z36" s="9" t="s">
        <v>99</v>
      </c>
      <c r="AA36" s="9" t="s">
        <v>100</v>
      </c>
      <c r="AB36" s="123">
        <v>3.3000000000000002E-2</v>
      </c>
      <c r="AC36" s="104" t="s">
        <v>101</v>
      </c>
      <c r="AD36" s="111"/>
      <c r="AE36" s="111"/>
      <c r="AF36" s="111"/>
      <c r="AG36" s="111"/>
      <c r="AH36" s="15" t="s">
        <v>102</v>
      </c>
      <c r="AI36" s="15"/>
      <c r="AJ36" s="104"/>
      <c r="AK36" s="48"/>
      <c r="AL36" s="102">
        <v>1</v>
      </c>
      <c r="AM36" s="102">
        <v>1</v>
      </c>
      <c r="AN36" s="102">
        <v>1</v>
      </c>
      <c r="AO36" s="102">
        <v>1</v>
      </c>
      <c r="AP36" s="102">
        <v>1</v>
      </c>
      <c r="AQ36" s="102">
        <v>1</v>
      </c>
      <c r="AR36" s="102">
        <v>1</v>
      </c>
      <c r="AS36" s="102">
        <v>1</v>
      </c>
      <c r="AT36" s="102">
        <v>1</v>
      </c>
      <c r="AU36" s="102">
        <v>1</v>
      </c>
      <c r="AV36" s="102">
        <v>1</v>
      </c>
    </row>
    <row r="37" spans="1:48" s="95" customFormat="1" ht="39.950000000000003" customHeight="1">
      <c r="A37" s="9">
        <f t="shared" si="0"/>
        <v>29</v>
      </c>
      <c r="B37" s="9"/>
      <c r="C37" s="100"/>
      <c r="D37" s="100"/>
      <c r="E37" s="9">
        <v>3</v>
      </c>
      <c r="F37" s="100"/>
      <c r="G37" s="100"/>
      <c r="H37" s="100"/>
      <c r="I37" s="100"/>
      <c r="J37" s="100"/>
      <c r="K37" s="18"/>
      <c r="L37" s="18" t="s">
        <v>50</v>
      </c>
      <c r="M37" s="102" t="s">
        <v>2002</v>
      </c>
      <c r="N37" s="102" t="s">
        <v>2000</v>
      </c>
      <c r="O37" s="102" t="s">
        <v>95</v>
      </c>
      <c r="P37" s="98" t="s">
        <v>51</v>
      </c>
      <c r="Q37" s="9" t="s">
        <v>52</v>
      </c>
      <c r="R37" s="110"/>
      <c r="S37" s="113" t="s">
        <v>51</v>
      </c>
      <c r="T37" s="104" t="str">
        <f t="shared" si="1"/>
        <v>H4681011022A0</v>
      </c>
      <c r="U37" s="48" t="s">
        <v>51</v>
      </c>
      <c r="V37" s="48" t="s">
        <v>63</v>
      </c>
      <c r="W37" s="111" t="s">
        <v>53</v>
      </c>
      <c r="X37" s="9" t="s">
        <v>105</v>
      </c>
      <c r="Y37" s="102" t="s">
        <v>106</v>
      </c>
      <c r="Z37" s="9" t="s">
        <v>107</v>
      </c>
      <c r="AA37" s="9" t="s">
        <v>108</v>
      </c>
      <c r="AB37" s="123">
        <v>3.3000000000000002E-2</v>
      </c>
      <c r="AC37" s="104" t="s">
        <v>14</v>
      </c>
      <c r="AD37" s="111"/>
      <c r="AE37" s="111"/>
      <c r="AF37" s="111"/>
      <c r="AG37" s="111"/>
      <c r="AH37" s="15" t="s">
        <v>109</v>
      </c>
      <c r="AI37" s="15"/>
      <c r="AJ37" s="104"/>
      <c r="AK37" s="48"/>
      <c r="AL37" s="102">
        <v>2</v>
      </c>
      <c r="AM37" s="102">
        <v>2</v>
      </c>
      <c r="AN37" s="102">
        <v>2</v>
      </c>
      <c r="AO37" s="102">
        <v>2</v>
      </c>
      <c r="AP37" s="102">
        <v>2</v>
      </c>
      <c r="AQ37" s="102">
        <v>2</v>
      </c>
      <c r="AR37" s="102">
        <v>2</v>
      </c>
      <c r="AS37" s="102">
        <v>2</v>
      </c>
      <c r="AT37" s="102">
        <v>2</v>
      </c>
      <c r="AU37" s="102">
        <v>2</v>
      </c>
      <c r="AV37" s="102">
        <v>2</v>
      </c>
    </row>
    <row r="38" spans="1:48" s="95" customFormat="1" ht="39.950000000000003" customHeight="1">
      <c r="A38" s="9">
        <f t="shared" si="0"/>
        <v>30</v>
      </c>
      <c r="B38" s="9"/>
      <c r="C38" s="100"/>
      <c r="D38" s="100"/>
      <c r="E38" s="9">
        <v>3</v>
      </c>
      <c r="F38" s="100"/>
      <c r="G38" s="100"/>
      <c r="H38" s="100"/>
      <c r="I38" s="100"/>
      <c r="J38" s="100"/>
      <c r="K38" s="18"/>
      <c r="L38" s="18" t="s">
        <v>50</v>
      </c>
      <c r="M38" s="102" t="s">
        <v>2006</v>
      </c>
      <c r="N38" s="102" t="s">
        <v>2004</v>
      </c>
      <c r="O38" s="102" t="s">
        <v>95</v>
      </c>
      <c r="P38" s="98" t="s">
        <v>51</v>
      </c>
      <c r="Q38" s="9" t="s">
        <v>52</v>
      </c>
      <c r="R38" s="110"/>
      <c r="S38" s="113" t="s">
        <v>51</v>
      </c>
      <c r="T38" s="104" t="str">
        <f t="shared" si="1"/>
        <v>H4681011023A0</v>
      </c>
      <c r="U38" s="48" t="s">
        <v>51</v>
      </c>
      <c r="V38" s="48" t="s">
        <v>63</v>
      </c>
      <c r="W38" s="111" t="s">
        <v>53</v>
      </c>
      <c r="X38" s="9" t="s">
        <v>105</v>
      </c>
      <c r="Y38" s="102" t="s">
        <v>106</v>
      </c>
      <c r="Z38" s="9" t="s">
        <v>107</v>
      </c>
      <c r="AA38" s="9" t="s">
        <v>108</v>
      </c>
      <c r="AB38" s="123">
        <v>0.01</v>
      </c>
      <c r="AC38" s="104" t="s">
        <v>14</v>
      </c>
      <c r="AD38" s="111"/>
      <c r="AE38" s="111"/>
      <c r="AF38" s="111"/>
      <c r="AG38" s="111"/>
      <c r="AH38" s="15" t="s">
        <v>109</v>
      </c>
      <c r="AI38" s="15"/>
      <c r="AJ38" s="104"/>
      <c r="AK38" s="48"/>
      <c r="AL38" s="102">
        <v>2</v>
      </c>
      <c r="AM38" s="102">
        <v>2</v>
      </c>
      <c r="AN38" s="102">
        <v>2</v>
      </c>
      <c r="AO38" s="102">
        <v>2</v>
      </c>
      <c r="AP38" s="102">
        <v>2</v>
      </c>
      <c r="AQ38" s="102">
        <v>2</v>
      </c>
      <c r="AR38" s="102">
        <v>2</v>
      </c>
      <c r="AS38" s="102">
        <v>2</v>
      </c>
      <c r="AT38" s="102">
        <v>2</v>
      </c>
      <c r="AU38" s="102">
        <v>2</v>
      </c>
      <c r="AV38" s="102">
        <v>2</v>
      </c>
    </row>
    <row r="39" spans="1:48" s="95" customFormat="1" ht="39.950000000000003" customHeight="1">
      <c r="A39" s="9">
        <f t="shared" si="0"/>
        <v>31</v>
      </c>
      <c r="B39" s="9"/>
      <c r="C39" s="100"/>
      <c r="D39" s="9">
        <v>2</v>
      </c>
      <c r="E39" s="100"/>
      <c r="F39" s="100"/>
      <c r="G39" s="100"/>
      <c r="H39" s="100"/>
      <c r="I39" s="100"/>
      <c r="J39" s="100"/>
      <c r="K39" s="18"/>
      <c r="L39" s="18" t="s">
        <v>50</v>
      </c>
      <c r="M39" s="105" t="s">
        <v>112</v>
      </c>
      <c r="N39" s="105" t="s">
        <v>113</v>
      </c>
      <c r="O39" s="106" t="s">
        <v>114</v>
      </c>
      <c r="P39" s="107" t="s">
        <v>96</v>
      </c>
      <c r="Q39" s="9" t="s">
        <v>115</v>
      </c>
      <c r="R39" s="115"/>
      <c r="S39" s="113" t="s">
        <v>51</v>
      </c>
      <c r="T39" s="104" t="str">
        <f t="shared" si="1"/>
        <v>15G100P</v>
      </c>
      <c r="U39" s="48" t="s">
        <v>51</v>
      </c>
      <c r="V39" s="48" t="s">
        <v>63</v>
      </c>
      <c r="W39" s="111" t="s">
        <v>53</v>
      </c>
      <c r="X39" s="106" t="s">
        <v>114</v>
      </c>
      <c r="Y39" s="9" t="s">
        <v>116</v>
      </c>
      <c r="Z39" s="9" t="s">
        <v>14</v>
      </c>
      <c r="AA39" s="9" t="s">
        <v>14</v>
      </c>
      <c r="AB39" s="124">
        <v>1E-3</v>
      </c>
      <c r="AC39" s="106" t="s">
        <v>117</v>
      </c>
      <c r="AD39" s="111"/>
      <c r="AE39" s="111"/>
      <c r="AF39" s="111"/>
      <c r="AG39" s="111"/>
      <c r="AH39" s="15"/>
      <c r="AI39" s="15"/>
      <c r="AJ39" s="104"/>
      <c r="AK39" s="48"/>
      <c r="AL39" s="102">
        <v>17</v>
      </c>
      <c r="AM39" s="102">
        <v>17</v>
      </c>
      <c r="AN39" s="102">
        <v>17</v>
      </c>
      <c r="AO39" s="102">
        <v>17</v>
      </c>
      <c r="AP39" s="102">
        <v>17</v>
      </c>
      <c r="AQ39" s="102">
        <v>17</v>
      </c>
      <c r="AR39" s="102">
        <v>17</v>
      </c>
      <c r="AS39" s="102">
        <v>17</v>
      </c>
      <c r="AT39" s="102">
        <v>17</v>
      </c>
      <c r="AU39" s="102">
        <v>17</v>
      </c>
      <c r="AV39" s="102">
        <v>17</v>
      </c>
    </row>
    <row r="40" spans="1:48" s="95" customFormat="1" ht="39.950000000000003" customHeight="1">
      <c r="A40" s="9">
        <f t="shared" si="0"/>
        <v>32</v>
      </c>
      <c r="B40" s="9"/>
      <c r="C40" s="100"/>
      <c r="D40" s="9">
        <v>2</v>
      </c>
      <c r="E40" s="100"/>
      <c r="F40" s="100"/>
      <c r="G40" s="100"/>
      <c r="H40" s="100"/>
      <c r="I40" s="100"/>
      <c r="J40" s="100"/>
      <c r="K40" s="18"/>
      <c r="L40" s="18" t="s">
        <v>118</v>
      </c>
      <c r="M40" s="102" t="s">
        <v>1988</v>
      </c>
      <c r="N40" s="102" t="s">
        <v>120</v>
      </c>
      <c r="O40" s="102" t="s">
        <v>121</v>
      </c>
      <c r="P40" s="98" t="s">
        <v>96</v>
      </c>
      <c r="Q40" s="9" t="s">
        <v>52</v>
      </c>
      <c r="R40" s="112"/>
      <c r="S40" s="113" t="s">
        <v>51</v>
      </c>
      <c r="T40" s="104" t="str">
        <f t="shared" si="1"/>
        <v>H5-6802126</v>
      </c>
      <c r="U40" s="48" t="s">
        <v>51</v>
      </c>
      <c r="V40" s="48" t="s">
        <v>63</v>
      </c>
      <c r="W40" s="111" t="s">
        <v>53</v>
      </c>
      <c r="X40" s="9" t="s">
        <v>122</v>
      </c>
      <c r="Y40" s="102" t="s">
        <v>123</v>
      </c>
      <c r="Z40" s="110" t="s">
        <v>14</v>
      </c>
      <c r="AA40" s="9" t="s">
        <v>124</v>
      </c>
      <c r="AB40" s="123">
        <v>1.72E-2</v>
      </c>
      <c r="AC40" s="111" t="s">
        <v>125</v>
      </c>
      <c r="AD40" s="111"/>
      <c r="AE40" s="111"/>
      <c r="AF40" s="111"/>
      <c r="AG40" s="111"/>
      <c r="AH40" s="15"/>
      <c r="AI40" s="15"/>
      <c r="AJ40" s="104"/>
      <c r="AK40" s="48"/>
      <c r="AL40" s="102">
        <v>1</v>
      </c>
      <c r="AM40" s="102">
        <v>1</v>
      </c>
      <c r="AN40" s="102">
        <v>1</v>
      </c>
      <c r="AO40" s="102">
        <v>1</v>
      </c>
      <c r="AP40" s="102">
        <v>1</v>
      </c>
      <c r="AQ40" s="102">
        <v>1</v>
      </c>
      <c r="AR40" s="102">
        <v>1</v>
      </c>
      <c r="AS40" s="102">
        <v>1</v>
      </c>
      <c r="AT40" s="102">
        <v>1</v>
      </c>
      <c r="AU40" s="102">
        <v>1</v>
      </c>
      <c r="AV40" s="102">
        <v>1</v>
      </c>
    </row>
    <row r="41" spans="1:48" s="95" customFormat="1" ht="39.950000000000003" customHeight="1">
      <c r="A41" s="9">
        <f t="shared" si="0"/>
        <v>33</v>
      </c>
      <c r="B41" s="9"/>
      <c r="C41" s="100"/>
      <c r="D41" s="9">
        <v>2</v>
      </c>
      <c r="E41" s="100"/>
      <c r="F41" s="100"/>
      <c r="G41" s="100"/>
      <c r="H41" s="100"/>
      <c r="I41" s="100"/>
      <c r="J41" s="100"/>
      <c r="K41" s="18"/>
      <c r="L41" s="18" t="s">
        <v>118</v>
      </c>
      <c r="M41" s="102" t="s">
        <v>1990</v>
      </c>
      <c r="N41" s="102" t="s">
        <v>127</v>
      </c>
      <c r="O41" s="110" t="s">
        <v>14</v>
      </c>
      <c r="P41" s="98" t="s">
        <v>96</v>
      </c>
      <c r="Q41" s="9" t="s">
        <v>52</v>
      </c>
      <c r="R41" s="112"/>
      <c r="S41" s="113" t="s">
        <v>51</v>
      </c>
      <c r="T41" s="104" t="str">
        <f t="shared" si="1"/>
        <v>H5-6802127</v>
      </c>
      <c r="U41" s="48" t="s">
        <v>51</v>
      </c>
      <c r="V41" s="48" t="s">
        <v>63</v>
      </c>
      <c r="W41" s="111" t="s">
        <v>53</v>
      </c>
      <c r="X41" s="9" t="s">
        <v>97</v>
      </c>
      <c r="Y41" s="102" t="s">
        <v>128</v>
      </c>
      <c r="Z41" s="9" t="s">
        <v>99</v>
      </c>
      <c r="AA41" s="110" t="s">
        <v>14</v>
      </c>
      <c r="AB41" s="123">
        <v>7.6E-3</v>
      </c>
      <c r="AC41" s="104" t="s">
        <v>101</v>
      </c>
      <c r="AD41" s="111"/>
      <c r="AE41" s="111"/>
      <c r="AF41" s="111"/>
      <c r="AG41" s="111"/>
      <c r="AH41" s="15"/>
      <c r="AI41" s="15"/>
      <c r="AJ41" s="104"/>
      <c r="AK41" s="48"/>
      <c r="AL41" s="102">
        <v>1</v>
      </c>
      <c r="AM41" s="102">
        <v>1</v>
      </c>
      <c r="AN41" s="102">
        <v>1</v>
      </c>
      <c r="AO41" s="102">
        <v>1</v>
      </c>
      <c r="AP41" s="102">
        <v>1</v>
      </c>
      <c r="AQ41" s="102">
        <v>1</v>
      </c>
      <c r="AR41" s="102">
        <v>1</v>
      </c>
      <c r="AS41" s="102">
        <v>1</v>
      </c>
      <c r="AT41" s="102">
        <v>1</v>
      </c>
      <c r="AU41" s="102">
        <v>1</v>
      </c>
      <c r="AV41" s="102">
        <v>1</v>
      </c>
    </row>
    <row r="42" spans="1:48" s="95" customFormat="1" ht="39.950000000000003" customHeight="1">
      <c r="A42" s="9">
        <f t="shared" si="0"/>
        <v>34</v>
      </c>
      <c r="B42" s="9"/>
      <c r="C42" s="100"/>
      <c r="D42" s="9">
        <v>2</v>
      </c>
      <c r="E42" s="100"/>
      <c r="F42" s="100"/>
      <c r="G42" s="100"/>
      <c r="H42" s="100"/>
      <c r="I42" s="100"/>
      <c r="J42" s="100"/>
      <c r="K42" s="15"/>
      <c r="L42" s="18" t="s">
        <v>50</v>
      </c>
      <c r="M42" s="102" t="s">
        <v>1355</v>
      </c>
      <c r="N42" s="102" t="s">
        <v>129</v>
      </c>
      <c r="O42" s="102" t="s">
        <v>130</v>
      </c>
      <c r="P42" s="98" t="s">
        <v>51</v>
      </c>
      <c r="Q42" s="9" t="s">
        <v>52</v>
      </c>
      <c r="R42" s="18"/>
      <c r="S42" s="113" t="s">
        <v>51</v>
      </c>
      <c r="T42" s="104" t="str">
        <f t="shared" si="1"/>
        <v xml:space="preserve">H4681010800A0 </v>
      </c>
      <c r="U42" s="48" t="s">
        <v>51</v>
      </c>
      <c r="V42" s="48" t="s">
        <v>63</v>
      </c>
      <c r="W42" s="111" t="s">
        <v>53</v>
      </c>
      <c r="X42" s="9" t="s">
        <v>131</v>
      </c>
      <c r="Y42" s="9" t="s">
        <v>55</v>
      </c>
      <c r="Z42" s="9" t="s">
        <v>132</v>
      </c>
      <c r="AA42" s="104" t="s">
        <v>14</v>
      </c>
      <c r="AB42" s="122">
        <v>1.4</v>
      </c>
      <c r="AC42" s="104" t="s">
        <v>14</v>
      </c>
      <c r="AD42" s="111"/>
      <c r="AE42" s="111"/>
      <c r="AF42" s="111"/>
      <c r="AG42" s="111"/>
      <c r="AH42" s="18" t="s">
        <v>133</v>
      </c>
      <c r="AI42" s="18"/>
      <c r="AJ42" s="104"/>
      <c r="AK42" s="48"/>
      <c r="AL42" s="112">
        <v>1</v>
      </c>
      <c r="AM42" s="112">
        <v>1</v>
      </c>
      <c r="AN42" s="112">
        <v>1</v>
      </c>
      <c r="AO42" s="112">
        <v>1</v>
      </c>
      <c r="AP42" s="112">
        <v>1</v>
      </c>
      <c r="AQ42" s="112">
        <v>1</v>
      </c>
      <c r="AR42" s="112">
        <v>1</v>
      </c>
      <c r="AS42" s="112">
        <v>1</v>
      </c>
      <c r="AT42" s="112">
        <v>1</v>
      </c>
      <c r="AU42" s="112">
        <v>1</v>
      </c>
      <c r="AV42" s="112">
        <v>1</v>
      </c>
    </row>
    <row r="43" spans="1:48" s="95" customFormat="1" ht="39.950000000000003" customHeight="1">
      <c r="A43" s="9">
        <f t="shared" si="0"/>
        <v>35</v>
      </c>
      <c r="B43" s="9"/>
      <c r="C43" s="100"/>
      <c r="D43" s="9"/>
      <c r="E43" s="9">
        <v>3</v>
      </c>
      <c r="F43" s="100"/>
      <c r="G43" s="100"/>
      <c r="H43" s="100"/>
      <c r="I43" s="100"/>
      <c r="J43" s="100"/>
      <c r="K43" s="15"/>
      <c r="L43" s="18"/>
      <c r="M43" s="102" t="s">
        <v>1452</v>
      </c>
      <c r="N43" s="102" t="s">
        <v>1453</v>
      </c>
      <c r="O43" s="102" t="s">
        <v>1454</v>
      </c>
      <c r="P43" s="98" t="s">
        <v>51</v>
      </c>
      <c r="Q43" s="9" t="s">
        <v>52</v>
      </c>
      <c r="R43" s="18"/>
      <c r="S43" s="113" t="s">
        <v>51</v>
      </c>
      <c r="T43" s="104" t="str">
        <f t="shared" si="1"/>
        <v>SHT0002768</v>
      </c>
      <c r="U43" s="48" t="s">
        <v>51</v>
      </c>
      <c r="V43" s="48" t="s">
        <v>1455</v>
      </c>
      <c r="W43" s="111" t="s">
        <v>1456</v>
      </c>
      <c r="X43" s="9" t="s">
        <v>131</v>
      </c>
      <c r="Y43" s="9" t="s">
        <v>55</v>
      </c>
      <c r="Z43" s="9" t="s">
        <v>132</v>
      </c>
      <c r="AA43" s="104" t="s">
        <v>14</v>
      </c>
      <c r="AB43" s="122"/>
      <c r="AC43" s="104"/>
      <c r="AD43" s="111"/>
      <c r="AE43" s="111"/>
      <c r="AF43" s="111"/>
      <c r="AG43" s="111"/>
      <c r="AH43" s="18"/>
      <c r="AI43" s="18"/>
      <c r="AJ43" s="104"/>
      <c r="AK43" s="48"/>
      <c r="AL43" s="112">
        <v>1</v>
      </c>
      <c r="AM43" s="112">
        <v>1</v>
      </c>
      <c r="AN43" s="112">
        <v>1</v>
      </c>
      <c r="AO43" s="112">
        <v>1</v>
      </c>
      <c r="AP43" s="112">
        <v>1</v>
      </c>
      <c r="AQ43" s="112">
        <v>1</v>
      </c>
      <c r="AR43" s="112">
        <v>1</v>
      </c>
      <c r="AS43" s="112">
        <v>1</v>
      </c>
      <c r="AT43" s="112">
        <v>1</v>
      </c>
      <c r="AU43" s="112">
        <v>1</v>
      </c>
      <c r="AV43" s="112">
        <v>1</v>
      </c>
    </row>
    <row r="44" spans="1:48" s="95" customFormat="1" ht="39.950000000000003" customHeight="1">
      <c r="A44" s="9">
        <f t="shared" si="0"/>
        <v>36</v>
      </c>
      <c r="B44" s="9"/>
      <c r="C44" s="100"/>
      <c r="D44" s="9"/>
      <c r="E44" s="9">
        <v>3</v>
      </c>
      <c r="F44" s="100"/>
      <c r="G44" s="100"/>
      <c r="H44" s="100"/>
      <c r="I44" s="100"/>
      <c r="J44" s="100"/>
      <c r="K44" s="15"/>
      <c r="L44" s="18"/>
      <c r="M44" s="102" t="s">
        <v>1457</v>
      </c>
      <c r="N44" s="102" t="s">
        <v>1458</v>
      </c>
      <c r="O44" s="102" t="s">
        <v>1459</v>
      </c>
      <c r="P44" s="98" t="s">
        <v>51</v>
      </c>
      <c r="Q44" s="9" t="s">
        <v>52</v>
      </c>
      <c r="R44" s="18"/>
      <c r="S44" s="113"/>
      <c r="T44" s="104" t="str">
        <f t="shared" si="1"/>
        <v>SHT0002280</v>
      </c>
      <c r="U44" s="48" t="s">
        <v>51</v>
      </c>
      <c r="V44" s="48" t="s">
        <v>1455</v>
      </c>
      <c r="W44" s="111" t="s">
        <v>1456</v>
      </c>
      <c r="X44" s="9" t="s">
        <v>131</v>
      </c>
      <c r="Y44" s="9" t="s">
        <v>55</v>
      </c>
      <c r="Z44" s="9" t="s">
        <v>132</v>
      </c>
      <c r="AA44" s="104"/>
      <c r="AB44" s="122"/>
      <c r="AC44" s="104"/>
      <c r="AD44" s="111"/>
      <c r="AE44" s="111"/>
      <c r="AF44" s="111"/>
      <c r="AG44" s="111"/>
      <c r="AH44" s="18"/>
      <c r="AI44" s="18"/>
      <c r="AJ44" s="104"/>
      <c r="AK44" s="48"/>
      <c r="AL44" s="112">
        <v>1</v>
      </c>
      <c r="AM44" s="112">
        <v>1</v>
      </c>
      <c r="AN44" s="112">
        <v>1</v>
      </c>
      <c r="AO44" s="112">
        <v>1</v>
      </c>
      <c r="AP44" s="112">
        <v>1</v>
      </c>
      <c r="AQ44" s="112">
        <v>1</v>
      </c>
      <c r="AR44" s="112">
        <v>1</v>
      </c>
      <c r="AS44" s="112">
        <v>1</v>
      </c>
      <c r="AT44" s="112">
        <v>1</v>
      </c>
      <c r="AU44" s="112">
        <v>1</v>
      </c>
      <c r="AV44" s="112">
        <v>1</v>
      </c>
    </row>
    <row r="45" spans="1:48" s="95" customFormat="1" ht="39.950000000000003" customHeight="1">
      <c r="A45" s="9">
        <f t="shared" si="0"/>
        <v>37</v>
      </c>
      <c r="B45" s="98"/>
      <c r="C45" s="97"/>
      <c r="D45" s="9">
        <v>2</v>
      </c>
      <c r="E45" s="99"/>
      <c r="F45" s="99"/>
      <c r="G45" s="99"/>
      <c r="H45" s="99"/>
      <c r="I45" s="99"/>
      <c r="J45" s="99"/>
      <c r="K45" s="18"/>
      <c r="L45" s="18" t="s">
        <v>118</v>
      </c>
      <c r="M45" s="102" t="s">
        <v>134</v>
      </c>
      <c r="N45" s="102" t="s">
        <v>135</v>
      </c>
      <c r="O45" s="102" t="s">
        <v>136</v>
      </c>
      <c r="P45" s="98" t="s">
        <v>51</v>
      </c>
      <c r="Q45" s="9" t="s">
        <v>52</v>
      </c>
      <c r="R45" s="112"/>
      <c r="S45" s="113" t="s">
        <v>51</v>
      </c>
      <c r="T45" s="104" t="str">
        <f t="shared" ref="T45:T67" si="2">M45</f>
        <v>H4A-6802100</v>
      </c>
      <c r="U45" s="48" t="s">
        <v>51</v>
      </c>
      <c r="V45" s="48" t="s">
        <v>63</v>
      </c>
      <c r="W45" s="111" t="s">
        <v>53</v>
      </c>
      <c r="X45" s="9" t="s">
        <v>64</v>
      </c>
      <c r="Y45" s="102" t="s">
        <v>55</v>
      </c>
      <c r="Z45" s="104" t="s">
        <v>14</v>
      </c>
      <c r="AA45" s="104" t="s">
        <v>14</v>
      </c>
      <c r="AB45" s="122" t="e">
        <f>AB47+AB74+#REF!+#REF!</f>
        <v>#REF!</v>
      </c>
      <c r="AC45" s="104" t="s">
        <v>14</v>
      </c>
      <c r="AD45" s="104"/>
      <c r="AE45" s="104"/>
      <c r="AF45" s="104"/>
      <c r="AG45" s="104"/>
      <c r="AH45" s="15"/>
      <c r="AI45" s="15"/>
      <c r="AJ45" s="104"/>
      <c r="AK45" s="48"/>
      <c r="AL45" s="102">
        <v>0</v>
      </c>
      <c r="AM45" s="102">
        <v>1</v>
      </c>
      <c r="AN45" s="102">
        <v>1</v>
      </c>
      <c r="AO45" s="102">
        <v>0</v>
      </c>
      <c r="AP45" s="102">
        <v>0</v>
      </c>
      <c r="AQ45" s="48">
        <v>0</v>
      </c>
      <c r="AR45" s="48">
        <v>0</v>
      </c>
      <c r="AS45" s="102">
        <v>0</v>
      </c>
      <c r="AT45" s="102">
        <v>0</v>
      </c>
      <c r="AU45" s="102">
        <v>0</v>
      </c>
      <c r="AV45" s="102">
        <v>0</v>
      </c>
    </row>
    <row r="46" spans="1:48" s="95" customFormat="1" ht="39.950000000000003" customHeight="1">
      <c r="A46" s="9">
        <f t="shared" si="0"/>
        <v>38</v>
      </c>
      <c r="B46" s="98"/>
      <c r="C46" s="97"/>
      <c r="D46" s="9">
        <v>2</v>
      </c>
      <c r="E46" s="99"/>
      <c r="F46" s="99"/>
      <c r="G46" s="99"/>
      <c r="H46" s="99"/>
      <c r="I46" s="99"/>
      <c r="J46" s="99"/>
      <c r="K46" s="18"/>
      <c r="L46" s="18"/>
      <c r="M46" s="102" t="s">
        <v>137</v>
      </c>
      <c r="N46" s="102" t="s">
        <v>135</v>
      </c>
      <c r="O46" s="102" t="s">
        <v>136</v>
      </c>
      <c r="P46" s="98" t="s">
        <v>51</v>
      </c>
      <c r="Q46" s="9" t="s">
        <v>52</v>
      </c>
      <c r="R46" s="112"/>
      <c r="S46" s="113" t="s">
        <v>51</v>
      </c>
      <c r="T46" s="104" t="str">
        <f t="shared" si="2"/>
        <v>SHT0013803</v>
      </c>
      <c r="U46" s="48" t="s">
        <v>51</v>
      </c>
      <c r="V46" s="48" t="s">
        <v>63</v>
      </c>
      <c r="W46" s="111" t="s">
        <v>53</v>
      </c>
      <c r="X46" s="9" t="s">
        <v>64</v>
      </c>
      <c r="Y46" s="102" t="s">
        <v>55</v>
      </c>
      <c r="Z46" s="104" t="s">
        <v>14</v>
      </c>
      <c r="AA46" s="104" t="s">
        <v>14</v>
      </c>
      <c r="AB46" s="122">
        <v>6.42</v>
      </c>
      <c r="AC46" s="104"/>
      <c r="AD46" s="104"/>
      <c r="AE46" s="104"/>
      <c r="AF46" s="104"/>
      <c r="AG46" s="104"/>
      <c r="AH46" s="15"/>
      <c r="AI46" s="15"/>
      <c r="AJ46" s="104"/>
      <c r="AK46" s="48"/>
      <c r="AL46" s="102">
        <v>1</v>
      </c>
      <c r="AM46" s="102">
        <v>0</v>
      </c>
      <c r="AN46" s="102">
        <v>0</v>
      </c>
      <c r="AO46" s="102">
        <v>1</v>
      </c>
      <c r="AP46" s="102">
        <v>1</v>
      </c>
      <c r="AQ46" s="48">
        <v>1</v>
      </c>
      <c r="AR46" s="48">
        <v>1</v>
      </c>
      <c r="AS46" s="102">
        <v>1</v>
      </c>
      <c r="AT46" s="102">
        <v>1</v>
      </c>
      <c r="AU46" s="102">
        <v>1</v>
      </c>
      <c r="AV46" s="102">
        <v>1</v>
      </c>
    </row>
    <row r="47" spans="1:48" s="95" customFormat="1" ht="39.950000000000003" customHeight="1">
      <c r="A47" s="9">
        <f t="shared" si="0"/>
        <v>39</v>
      </c>
      <c r="B47" s="98"/>
      <c r="C47" s="97"/>
      <c r="D47" s="99"/>
      <c r="E47" s="9">
        <v>3</v>
      </c>
      <c r="F47" s="99"/>
      <c r="G47" s="99"/>
      <c r="H47" s="99"/>
      <c r="I47" s="99"/>
      <c r="J47" s="99"/>
      <c r="K47" s="18"/>
      <c r="L47" s="18" t="s">
        <v>118</v>
      </c>
      <c r="M47" s="102" t="s">
        <v>138</v>
      </c>
      <c r="N47" s="102" t="s">
        <v>139</v>
      </c>
      <c r="O47" s="104" t="s">
        <v>140</v>
      </c>
      <c r="P47" s="98" t="s">
        <v>96</v>
      </c>
      <c r="Q47" s="9" t="s">
        <v>52</v>
      </c>
      <c r="R47" s="112"/>
      <c r="S47" s="113" t="s">
        <v>51</v>
      </c>
      <c r="T47" s="104" t="str">
        <f t="shared" si="2"/>
        <v>SHT0010243</v>
      </c>
      <c r="U47" s="48" t="s">
        <v>51</v>
      </c>
      <c r="V47" s="48" t="s">
        <v>63</v>
      </c>
      <c r="W47" s="111" t="s">
        <v>53</v>
      </c>
      <c r="X47" s="9" t="s">
        <v>141</v>
      </c>
      <c r="Y47" s="102" t="s">
        <v>55</v>
      </c>
      <c r="Z47" s="125" t="s">
        <v>14</v>
      </c>
      <c r="AA47" s="126" t="s">
        <v>142</v>
      </c>
      <c r="AB47" s="123">
        <v>5.0583</v>
      </c>
      <c r="AC47" s="125" t="s">
        <v>14</v>
      </c>
      <c r="AD47" s="125"/>
      <c r="AE47" s="125"/>
      <c r="AF47" s="125"/>
      <c r="AG47" s="125"/>
      <c r="AH47" s="15" t="s">
        <v>92</v>
      </c>
      <c r="AI47" s="15"/>
      <c r="AJ47" s="125"/>
      <c r="AK47" s="48"/>
      <c r="AL47" s="102">
        <v>0</v>
      </c>
      <c r="AM47" s="102">
        <v>1</v>
      </c>
      <c r="AN47" s="102">
        <v>1</v>
      </c>
      <c r="AO47" s="102">
        <v>0</v>
      </c>
      <c r="AP47" s="102">
        <v>0</v>
      </c>
      <c r="AQ47" s="48">
        <v>0</v>
      </c>
      <c r="AR47" s="48">
        <v>0</v>
      </c>
      <c r="AS47" s="102">
        <v>0</v>
      </c>
      <c r="AT47" s="102">
        <v>0</v>
      </c>
      <c r="AU47" s="102">
        <v>0</v>
      </c>
      <c r="AV47" s="102">
        <v>0</v>
      </c>
    </row>
    <row r="48" spans="1:48" s="95" customFormat="1" ht="39.950000000000003" customHeight="1">
      <c r="A48" s="9">
        <f t="shared" si="0"/>
        <v>40</v>
      </c>
      <c r="B48" s="98"/>
      <c r="C48" s="97"/>
      <c r="D48" s="99"/>
      <c r="E48" s="9">
        <v>3</v>
      </c>
      <c r="F48" s="99"/>
      <c r="G48" s="99"/>
      <c r="H48" s="99"/>
      <c r="I48" s="99"/>
      <c r="J48" s="99"/>
      <c r="K48" s="18"/>
      <c r="L48" s="18"/>
      <c r="M48" s="102" t="s">
        <v>143</v>
      </c>
      <c r="N48" s="102" t="s">
        <v>139</v>
      </c>
      <c r="O48" s="104" t="s">
        <v>144</v>
      </c>
      <c r="P48" s="98"/>
      <c r="Q48" s="9"/>
      <c r="R48" s="112"/>
      <c r="S48" s="113" t="s">
        <v>51</v>
      </c>
      <c r="T48" s="104" t="str">
        <f t="shared" si="2"/>
        <v>SHT0013503</v>
      </c>
      <c r="U48" s="48"/>
      <c r="V48" s="48"/>
      <c r="W48" s="111"/>
      <c r="X48" s="9"/>
      <c r="Y48" s="102"/>
      <c r="Z48" s="125"/>
      <c r="AA48" s="126"/>
      <c r="AB48" s="123"/>
      <c r="AC48" s="125"/>
      <c r="AD48" s="125"/>
      <c r="AE48" s="125"/>
      <c r="AF48" s="125"/>
      <c r="AG48" s="125"/>
      <c r="AH48" s="15"/>
      <c r="AI48" s="15"/>
      <c r="AJ48" s="125"/>
      <c r="AK48" s="48"/>
      <c r="AL48" s="102">
        <v>1</v>
      </c>
      <c r="AM48" s="102">
        <v>0</v>
      </c>
      <c r="AN48" s="102">
        <v>0</v>
      </c>
      <c r="AO48" s="102">
        <v>1</v>
      </c>
      <c r="AP48" s="102">
        <v>1</v>
      </c>
      <c r="AQ48" s="48">
        <v>1</v>
      </c>
      <c r="AR48" s="48">
        <v>1</v>
      </c>
      <c r="AS48" s="102">
        <v>1</v>
      </c>
      <c r="AT48" s="102">
        <v>1</v>
      </c>
      <c r="AU48" s="102">
        <v>1</v>
      </c>
      <c r="AV48" s="102">
        <v>1</v>
      </c>
    </row>
    <row r="49" spans="1:48" s="95" customFormat="1" ht="39.950000000000003" customHeight="1">
      <c r="A49" s="9">
        <f t="shared" si="0"/>
        <v>41</v>
      </c>
      <c r="B49" s="98"/>
      <c r="C49" s="97"/>
      <c r="D49" s="99"/>
      <c r="E49" s="99"/>
      <c r="F49" s="9">
        <v>4</v>
      </c>
      <c r="G49" s="99"/>
      <c r="H49" s="99"/>
      <c r="I49" s="99"/>
      <c r="J49" s="99"/>
      <c r="K49" s="18"/>
      <c r="L49" s="18" t="s">
        <v>118</v>
      </c>
      <c r="M49" s="98" t="s">
        <v>145</v>
      </c>
      <c r="N49" s="102" t="s">
        <v>146</v>
      </c>
      <c r="O49" s="104" t="s">
        <v>14</v>
      </c>
      <c r="P49" s="108" t="s">
        <v>147</v>
      </c>
      <c r="Q49" s="9" t="s">
        <v>115</v>
      </c>
      <c r="R49" s="116"/>
      <c r="S49" s="113" t="s">
        <v>51</v>
      </c>
      <c r="T49" s="104" t="str">
        <f t="shared" si="2"/>
        <v>H5-6802108</v>
      </c>
      <c r="U49" s="48" t="s">
        <v>51</v>
      </c>
      <c r="V49" s="48" t="s">
        <v>63</v>
      </c>
      <c r="W49" s="111" t="s">
        <v>53</v>
      </c>
      <c r="X49" s="110" t="s">
        <v>148</v>
      </c>
      <c r="Y49" s="102" t="s">
        <v>149</v>
      </c>
      <c r="Z49" s="106" t="s">
        <v>150</v>
      </c>
      <c r="AA49" s="125" t="s">
        <v>14</v>
      </c>
      <c r="AB49" s="123">
        <v>0.32800000000000001</v>
      </c>
      <c r="AC49" s="125" t="s">
        <v>14</v>
      </c>
      <c r="AD49" s="102"/>
      <c r="AE49" s="126"/>
      <c r="AF49" s="126"/>
      <c r="AG49" s="126"/>
      <c r="AH49" s="15"/>
      <c r="AI49" s="15"/>
      <c r="AJ49" s="125"/>
      <c r="AK49" s="48"/>
      <c r="AL49" s="102">
        <v>1</v>
      </c>
      <c r="AM49" s="102">
        <v>1</v>
      </c>
      <c r="AN49" s="102">
        <v>1</v>
      </c>
      <c r="AO49" s="102">
        <v>1</v>
      </c>
      <c r="AP49" s="102">
        <v>1</v>
      </c>
      <c r="AQ49" s="102">
        <v>1</v>
      </c>
      <c r="AR49" s="102">
        <v>1</v>
      </c>
      <c r="AS49" s="102">
        <v>1</v>
      </c>
      <c r="AT49" s="102">
        <v>1</v>
      </c>
      <c r="AU49" s="102">
        <v>1</v>
      </c>
      <c r="AV49" s="102">
        <v>1</v>
      </c>
    </row>
    <row r="50" spans="1:48" s="95" customFormat="1" ht="39.950000000000003" customHeight="1">
      <c r="A50" s="9"/>
      <c r="B50" s="98"/>
      <c r="C50" s="97"/>
      <c r="D50" s="99"/>
      <c r="E50" s="99"/>
      <c r="F50" s="9">
        <v>4</v>
      </c>
      <c r="G50" s="99"/>
      <c r="H50" s="99"/>
      <c r="I50" s="99"/>
      <c r="J50" s="99"/>
      <c r="K50" s="18"/>
      <c r="L50" s="18" t="s">
        <v>1593</v>
      </c>
      <c r="M50" s="98" t="s">
        <v>1594</v>
      </c>
      <c r="N50" s="102" t="s">
        <v>1595</v>
      </c>
      <c r="O50" s="104" t="s">
        <v>14</v>
      </c>
      <c r="P50" s="108" t="s">
        <v>1596</v>
      </c>
      <c r="Q50" s="9" t="s">
        <v>115</v>
      </c>
      <c r="R50" s="116"/>
      <c r="S50" s="113" t="s">
        <v>51</v>
      </c>
      <c r="T50" s="104" t="str">
        <f t="shared" si="2"/>
        <v>SHT0014489</v>
      </c>
      <c r="U50" s="48" t="s">
        <v>1598</v>
      </c>
      <c r="V50" s="48" t="s">
        <v>1599</v>
      </c>
      <c r="W50" s="111" t="s">
        <v>1600</v>
      </c>
      <c r="X50" s="110" t="s">
        <v>1597</v>
      </c>
      <c r="Y50" s="102" t="s">
        <v>1601</v>
      </c>
      <c r="Z50" s="106"/>
      <c r="AA50" s="125"/>
      <c r="AB50" s="123"/>
      <c r="AC50" s="125"/>
      <c r="AD50" s="102"/>
      <c r="AE50" s="126"/>
      <c r="AF50" s="126"/>
      <c r="AG50" s="126"/>
      <c r="AH50" s="15"/>
      <c r="AI50" s="15"/>
      <c r="AJ50" s="125"/>
      <c r="AK50" s="48"/>
      <c r="AL50" s="102">
        <v>1</v>
      </c>
      <c r="AM50" s="102">
        <v>1</v>
      </c>
      <c r="AN50" s="102">
        <v>1</v>
      </c>
      <c r="AO50" s="102">
        <v>1</v>
      </c>
      <c r="AP50" s="102">
        <v>1</v>
      </c>
      <c r="AQ50" s="102">
        <v>1</v>
      </c>
      <c r="AR50" s="102">
        <v>1</v>
      </c>
      <c r="AS50" s="102">
        <v>1</v>
      </c>
      <c r="AT50" s="102">
        <v>1</v>
      </c>
      <c r="AU50" s="102">
        <v>1</v>
      </c>
      <c r="AV50" s="102">
        <v>1</v>
      </c>
    </row>
    <row r="51" spans="1:48" s="364" customFormat="1" ht="39" customHeight="1">
      <c r="A51" s="349">
        <f t="shared" si="0"/>
        <v>43</v>
      </c>
      <c r="B51" s="350"/>
      <c r="C51" s="351"/>
      <c r="D51" s="352"/>
      <c r="E51" s="352"/>
      <c r="F51" s="349">
        <v>4</v>
      </c>
      <c r="G51" s="352"/>
      <c r="H51" s="352"/>
      <c r="I51" s="352"/>
      <c r="J51" s="352"/>
      <c r="K51" s="353"/>
      <c r="L51" s="353" t="s">
        <v>50</v>
      </c>
      <c r="M51" s="350" t="s">
        <v>1579</v>
      </c>
      <c r="N51" s="354" t="s">
        <v>1584</v>
      </c>
      <c r="O51" s="355" t="s">
        <v>14</v>
      </c>
      <c r="P51" s="356" t="s">
        <v>147</v>
      </c>
      <c r="Q51" s="349" t="s">
        <v>115</v>
      </c>
      <c r="R51" s="350"/>
      <c r="S51" s="357" t="s">
        <v>51</v>
      </c>
      <c r="T51" s="355" t="str">
        <f t="shared" si="2"/>
        <v>H4A-6802106</v>
      </c>
      <c r="U51" s="331" t="s">
        <v>51</v>
      </c>
      <c r="V51" s="331" t="s">
        <v>63</v>
      </c>
      <c r="W51" s="358" t="s">
        <v>53</v>
      </c>
      <c r="X51" s="359" t="s">
        <v>151</v>
      </c>
      <c r="Y51" s="354" t="s">
        <v>152</v>
      </c>
      <c r="Z51" s="360" t="s">
        <v>150</v>
      </c>
      <c r="AA51" s="361" t="s">
        <v>14</v>
      </c>
      <c r="AB51" s="362">
        <v>4.2999999999999997E-2</v>
      </c>
      <c r="AC51" s="361" t="s">
        <v>14</v>
      </c>
      <c r="AD51" s="354"/>
      <c r="AE51" s="363"/>
      <c r="AF51" s="363"/>
      <c r="AG51" s="363"/>
      <c r="AH51" s="306"/>
      <c r="AI51" s="306"/>
      <c r="AJ51" s="361"/>
      <c r="AK51" s="331"/>
      <c r="AL51" s="354">
        <v>1</v>
      </c>
      <c r="AM51" s="354">
        <v>1</v>
      </c>
      <c r="AN51" s="354">
        <v>1</v>
      </c>
      <c r="AO51" s="354">
        <v>1</v>
      </c>
      <c r="AP51" s="354">
        <v>1</v>
      </c>
      <c r="AQ51" s="354">
        <v>1</v>
      </c>
      <c r="AR51" s="354">
        <v>1</v>
      </c>
      <c r="AS51" s="354">
        <v>1</v>
      </c>
      <c r="AT51" s="354">
        <v>1</v>
      </c>
      <c r="AU51" s="354">
        <v>1</v>
      </c>
      <c r="AV51" s="354">
        <v>1</v>
      </c>
    </row>
    <row r="52" spans="1:48" s="364" customFormat="1" ht="39.950000000000003" customHeight="1">
      <c r="A52" s="349">
        <f t="shared" si="0"/>
        <v>44</v>
      </c>
      <c r="B52" s="350"/>
      <c r="C52" s="351"/>
      <c r="D52" s="352"/>
      <c r="E52" s="352"/>
      <c r="F52" s="349">
        <v>4</v>
      </c>
      <c r="G52" s="352"/>
      <c r="H52" s="352"/>
      <c r="I52" s="352"/>
      <c r="J52" s="352"/>
      <c r="K52" s="353"/>
      <c r="L52" s="353" t="s">
        <v>50</v>
      </c>
      <c r="M52" s="350" t="s">
        <v>1589</v>
      </c>
      <c r="N52" s="354" t="s">
        <v>1591</v>
      </c>
      <c r="O52" s="355" t="s">
        <v>14</v>
      </c>
      <c r="P52" s="356" t="s">
        <v>147</v>
      </c>
      <c r="Q52" s="349" t="s">
        <v>115</v>
      </c>
      <c r="R52" s="350"/>
      <c r="S52" s="357" t="s">
        <v>51</v>
      </c>
      <c r="T52" s="355" t="str">
        <f t="shared" si="2"/>
        <v>H4A-6802107</v>
      </c>
      <c r="U52" s="331" t="s">
        <v>51</v>
      </c>
      <c r="V52" s="331" t="s">
        <v>63</v>
      </c>
      <c r="W52" s="358" t="s">
        <v>53</v>
      </c>
      <c r="X52" s="359" t="s">
        <v>151</v>
      </c>
      <c r="Y52" s="354" t="s">
        <v>152</v>
      </c>
      <c r="Z52" s="360" t="s">
        <v>150</v>
      </c>
      <c r="AA52" s="361" t="s">
        <v>14</v>
      </c>
      <c r="AB52" s="362">
        <v>2.3E-2</v>
      </c>
      <c r="AC52" s="361" t="s">
        <v>14</v>
      </c>
      <c r="AD52" s="354"/>
      <c r="AE52" s="363"/>
      <c r="AF52" s="363"/>
      <c r="AG52" s="363"/>
      <c r="AH52" s="306"/>
      <c r="AI52" s="306"/>
      <c r="AJ52" s="361"/>
      <c r="AK52" s="331"/>
      <c r="AL52" s="354">
        <v>2</v>
      </c>
      <c r="AM52" s="354">
        <v>2</v>
      </c>
      <c r="AN52" s="354">
        <v>2</v>
      </c>
      <c r="AO52" s="354">
        <v>2</v>
      </c>
      <c r="AP52" s="354">
        <v>2</v>
      </c>
      <c r="AQ52" s="354">
        <v>2</v>
      </c>
      <c r="AR52" s="354">
        <v>2</v>
      </c>
      <c r="AS52" s="354">
        <v>2</v>
      </c>
      <c r="AT52" s="354">
        <v>2</v>
      </c>
      <c r="AU52" s="354">
        <v>2</v>
      </c>
      <c r="AV52" s="354">
        <v>2</v>
      </c>
    </row>
    <row r="53" spans="1:48" s="95" customFormat="1" ht="39.950000000000003" customHeight="1">
      <c r="A53" s="9">
        <f t="shared" si="0"/>
        <v>45</v>
      </c>
      <c r="B53" s="98"/>
      <c r="C53" s="97"/>
      <c r="D53" s="99"/>
      <c r="E53" s="99"/>
      <c r="F53" s="9">
        <v>4</v>
      </c>
      <c r="G53" s="99"/>
      <c r="H53" s="99"/>
      <c r="I53" s="99"/>
      <c r="J53" s="99"/>
      <c r="K53" s="18"/>
      <c r="L53" s="18" t="s">
        <v>50</v>
      </c>
      <c r="M53" s="102" t="s">
        <v>153</v>
      </c>
      <c r="N53" s="102" t="s">
        <v>154</v>
      </c>
      <c r="O53" s="102" t="s">
        <v>155</v>
      </c>
      <c r="P53" s="109" t="s">
        <v>51</v>
      </c>
      <c r="Q53" s="8" t="s">
        <v>52</v>
      </c>
      <c r="R53" s="112"/>
      <c r="S53" s="113" t="s">
        <v>73</v>
      </c>
      <c r="T53" s="113"/>
      <c r="U53" s="22"/>
      <c r="V53" s="22"/>
      <c r="W53" s="111" t="s">
        <v>53</v>
      </c>
      <c r="X53" s="118" t="s">
        <v>148</v>
      </c>
      <c r="Y53" s="102" t="s">
        <v>156</v>
      </c>
      <c r="Z53" s="127"/>
      <c r="AA53" s="118" t="s">
        <v>157</v>
      </c>
      <c r="AB53" s="123">
        <v>0.49199999999999999</v>
      </c>
      <c r="AC53" s="128"/>
      <c r="AD53" s="129" t="s">
        <v>14</v>
      </c>
      <c r="AE53" s="126"/>
      <c r="AF53" s="126"/>
      <c r="AG53" s="126"/>
      <c r="AH53" s="15"/>
      <c r="AI53" s="15"/>
      <c r="AJ53" s="125"/>
      <c r="AK53" s="48"/>
      <c r="AL53" s="102">
        <v>1</v>
      </c>
      <c r="AM53" s="102">
        <v>1</v>
      </c>
      <c r="AN53" s="102">
        <v>1</v>
      </c>
      <c r="AO53" s="102">
        <v>1</v>
      </c>
      <c r="AP53" s="102">
        <v>1</v>
      </c>
      <c r="AQ53" s="102">
        <v>1</v>
      </c>
      <c r="AR53" s="102">
        <v>1</v>
      </c>
      <c r="AS53" s="102">
        <v>1</v>
      </c>
      <c r="AT53" s="102">
        <v>1</v>
      </c>
      <c r="AU53" s="102">
        <v>1</v>
      </c>
      <c r="AV53" s="102">
        <v>1</v>
      </c>
    </row>
    <row r="54" spans="1:48" s="95" customFormat="1" ht="39.950000000000003" customHeight="1">
      <c r="A54" s="9">
        <f t="shared" si="0"/>
        <v>46</v>
      </c>
      <c r="B54" s="98"/>
      <c r="C54" s="97"/>
      <c r="D54" s="99"/>
      <c r="E54" s="99"/>
      <c r="F54" s="9">
        <v>4</v>
      </c>
      <c r="G54" s="99"/>
      <c r="H54" s="99"/>
      <c r="I54" s="99"/>
      <c r="J54" s="99"/>
      <c r="K54" s="18"/>
      <c r="L54" s="102" t="s">
        <v>158</v>
      </c>
      <c r="M54" s="102" t="s">
        <v>159</v>
      </c>
      <c r="N54" s="102" t="s">
        <v>160</v>
      </c>
      <c r="O54" s="102" t="s">
        <v>161</v>
      </c>
      <c r="P54" s="102" t="s">
        <v>147</v>
      </c>
      <c r="Q54" s="102" t="s">
        <v>115</v>
      </c>
      <c r="R54" s="102"/>
      <c r="S54" s="102" t="s">
        <v>51</v>
      </c>
      <c r="T54" s="102" t="s">
        <v>159</v>
      </c>
      <c r="U54" s="102" t="s">
        <v>51</v>
      </c>
      <c r="V54" s="102" t="s">
        <v>53</v>
      </c>
      <c r="W54" s="102" t="s">
        <v>60</v>
      </c>
      <c r="X54" s="102" t="s">
        <v>105</v>
      </c>
      <c r="Y54" s="102" t="s">
        <v>162</v>
      </c>
      <c r="Z54" s="102" t="s">
        <v>163</v>
      </c>
      <c r="AA54" s="102" t="s">
        <v>150</v>
      </c>
      <c r="AB54" s="102">
        <v>5.8700000000000002E-2</v>
      </c>
      <c r="AC54" s="102" t="s">
        <v>101</v>
      </c>
      <c r="AD54" s="39">
        <v>5.8700000000000002E-2</v>
      </c>
      <c r="AE54" s="39" t="s">
        <v>164</v>
      </c>
      <c r="AF54" s="39" t="s">
        <v>121</v>
      </c>
      <c r="AG54" s="39" t="s">
        <v>14</v>
      </c>
      <c r="AH54" s="39"/>
      <c r="AI54" s="210"/>
      <c r="AJ54" s="39"/>
      <c r="AK54" s="211"/>
      <c r="AL54" s="102">
        <v>1</v>
      </c>
      <c r="AM54" s="102">
        <v>1</v>
      </c>
      <c r="AN54" s="102">
        <v>1</v>
      </c>
      <c r="AO54" s="102">
        <v>1</v>
      </c>
      <c r="AP54" s="102">
        <v>1</v>
      </c>
      <c r="AQ54" s="102">
        <v>1</v>
      </c>
      <c r="AR54" s="102">
        <v>1</v>
      </c>
      <c r="AS54" s="102">
        <v>1</v>
      </c>
      <c r="AT54" s="102">
        <v>1</v>
      </c>
      <c r="AU54" s="102">
        <v>1</v>
      </c>
      <c r="AV54" s="102">
        <v>1</v>
      </c>
    </row>
    <row r="55" spans="1:48" s="370" customFormat="1" ht="39.950000000000003" customHeight="1">
      <c r="A55" s="349">
        <f t="shared" si="0"/>
        <v>47</v>
      </c>
      <c r="B55" s="350"/>
      <c r="C55" s="351"/>
      <c r="D55" s="352"/>
      <c r="E55" s="352"/>
      <c r="F55" s="349">
        <v>4</v>
      </c>
      <c r="G55" s="352"/>
      <c r="H55" s="352"/>
      <c r="I55" s="352"/>
      <c r="J55" s="352"/>
      <c r="K55" s="353"/>
      <c r="L55" s="353" t="s">
        <v>118</v>
      </c>
      <c r="M55" s="354" t="s">
        <v>1602</v>
      </c>
      <c r="N55" s="354" t="s">
        <v>1604</v>
      </c>
      <c r="O55" s="354" t="s">
        <v>166</v>
      </c>
      <c r="P55" s="365" t="s">
        <v>51</v>
      </c>
      <c r="Q55" s="303" t="s">
        <v>52</v>
      </c>
      <c r="R55" s="366"/>
      <c r="S55" s="357" t="s">
        <v>73</v>
      </c>
      <c r="T55" s="357"/>
      <c r="U55" s="312"/>
      <c r="V55" s="312"/>
      <c r="W55" s="358" t="s">
        <v>53</v>
      </c>
      <c r="X55" s="367" t="s">
        <v>167</v>
      </c>
      <c r="Y55" s="354" t="s">
        <v>168</v>
      </c>
      <c r="Z55" s="368"/>
      <c r="AA55" s="367" t="s">
        <v>169</v>
      </c>
      <c r="AB55" s="362">
        <v>2.3E-2</v>
      </c>
      <c r="AC55" s="369"/>
      <c r="AD55" s="367" t="s">
        <v>170</v>
      </c>
      <c r="AE55" s="363"/>
      <c r="AF55" s="363"/>
      <c r="AG55" s="363"/>
      <c r="AH55" s="306"/>
      <c r="AI55" s="306"/>
      <c r="AJ55" s="361"/>
      <c r="AK55" s="331"/>
      <c r="AL55" s="354">
        <v>2</v>
      </c>
      <c r="AM55" s="354">
        <v>2</v>
      </c>
      <c r="AN55" s="354">
        <v>2</v>
      </c>
      <c r="AO55" s="354">
        <v>2</v>
      </c>
      <c r="AP55" s="354">
        <v>2</v>
      </c>
      <c r="AQ55" s="354">
        <v>2</v>
      </c>
      <c r="AR55" s="354">
        <v>2</v>
      </c>
      <c r="AS55" s="354">
        <v>2</v>
      </c>
      <c r="AT55" s="354">
        <v>2</v>
      </c>
      <c r="AU55" s="354">
        <v>2</v>
      </c>
      <c r="AV55" s="354">
        <v>2</v>
      </c>
    </row>
    <row r="56" spans="1:48" s="95" customFormat="1" ht="39.950000000000003" customHeight="1">
      <c r="A56" s="9">
        <f t="shared" si="0"/>
        <v>48</v>
      </c>
      <c r="B56" s="98"/>
      <c r="C56" s="97"/>
      <c r="D56" s="99"/>
      <c r="E56" s="99"/>
      <c r="F56" s="9">
        <v>4</v>
      </c>
      <c r="G56" s="99"/>
      <c r="H56" s="99"/>
      <c r="I56" s="99"/>
      <c r="J56" s="99"/>
      <c r="K56" s="18"/>
      <c r="L56" s="18"/>
      <c r="M56" s="102" t="s">
        <v>171</v>
      </c>
      <c r="N56" s="102" t="s">
        <v>172</v>
      </c>
      <c r="O56" s="110" t="s">
        <v>173</v>
      </c>
      <c r="P56" s="108" t="s">
        <v>51</v>
      </c>
      <c r="Q56" s="9" t="s">
        <v>115</v>
      </c>
      <c r="R56" s="98"/>
      <c r="S56" s="119" t="s">
        <v>51</v>
      </c>
      <c r="T56" s="120" t="str">
        <f t="shared" si="2"/>
        <v>SHT0012970</v>
      </c>
      <c r="U56" s="48" t="s">
        <v>51</v>
      </c>
      <c r="V56" s="48" t="s">
        <v>63</v>
      </c>
      <c r="W56" s="121" t="s">
        <v>174</v>
      </c>
      <c r="X56" s="110" t="s">
        <v>148</v>
      </c>
      <c r="Y56" s="102" t="s">
        <v>175</v>
      </c>
      <c r="Z56" s="130" t="s">
        <v>150</v>
      </c>
      <c r="AA56" s="125" t="s">
        <v>14</v>
      </c>
      <c r="AB56" s="123">
        <v>1.7899</v>
      </c>
      <c r="AC56" s="125"/>
      <c r="AD56" s="102"/>
      <c r="AE56" s="126"/>
      <c r="AF56" s="126"/>
      <c r="AG56" s="126"/>
      <c r="AH56" s="15"/>
      <c r="AI56" s="15"/>
      <c r="AJ56" s="125"/>
      <c r="AK56" s="48"/>
      <c r="AL56" s="102">
        <v>1</v>
      </c>
      <c r="AM56" s="102">
        <v>1</v>
      </c>
      <c r="AN56" s="102">
        <v>1</v>
      </c>
      <c r="AO56" s="102">
        <v>1</v>
      </c>
      <c r="AP56" s="102">
        <v>1</v>
      </c>
      <c r="AQ56" s="102">
        <v>1</v>
      </c>
      <c r="AR56" s="102">
        <v>1</v>
      </c>
      <c r="AS56" s="102">
        <v>1</v>
      </c>
      <c r="AT56" s="102">
        <v>1</v>
      </c>
      <c r="AU56" s="102">
        <v>1</v>
      </c>
      <c r="AV56" s="102">
        <v>1</v>
      </c>
    </row>
    <row r="57" spans="1:48" s="95" customFormat="1" ht="39.950000000000003" customHeight="1">
      <c r="A57" s="9">
        <f t="shared" si="0"/>
        <v>49</v>
      </c>
      <c r="B57" s="98"/>
      <c r="C57" s="97"/>
      <c r="D57" s="99"/>
      <c r="E57" s="99"/>
      <c r="F57" s="9">
        <v>4</v>
      </c>
      <c r="G57" s="99"/>
      <c r="H57" s="99"/>
      <c r="I57" s="99"/>
      <c r="J57" s="99"/>
      <c r="K57" s="18"/>
      <c r="L57" s="18"/>
      <c r="M57" s="102" t="s">
        <v>176</v>
      </c>
      <c r="N57" s="102" t="s">
        <v>177</v>
      </c>
      <c r="O57" s="110" t="s">
        <v>178</v>
      </c>
      <c r="P57" s="108" t="s">
        <v>147</v>
      </c>
      <c r="Q57" s="9" t="s">
        <v>115</v>
      </c>
      <c r="R57" s="98"/>
      <c r="S57" s="119" t="s">
        <v>51</v>
      </c>
      <c r="T57" s="120" t="str">
        <f t="shared" si="2"/>
        <v>SHT0012971</v>
      </c>
      <c r="U57" s="48" t="s">
        <v>51</v>
      </c>
      <c r="V57" s="48" t="s">
        <v>63</v>
      </c>
      <c r="W57" s="121" t="s">
        <v>53</v>
      </c>
      <c r="X57" s="110" t="s">
        <v>179</v>
      </c>
      <c r="Y57" s="98" t="s">
        <v>55</v>
      </c>
      <c r="Z57" s="110" t="s">
        <v>14</v>
      </c>
      <c r="AA57" s="9" t="s">
        <v>14</v>
      </c>
      <c r="AB57" s="123">
        <f>AB58+AB59</f>
        <v>0.43390000000000001</v>
      </c>
      <c r="AC57" s="125"/>
      <c r="AD57" s="102"/>
      <c r="AE57" s="126"/>
      <c r="AF57" s="126"/>
      <c r="AG57" s="126"/>
      <c r="AH57" s="15"/>
      <c r="AI57" s="15"/>
      <c r="AJ57" s="125"/>
      <c r="AK57" s="48"/>
      <c r="AL57" s="102">
        <v>1</v>
      </c>
      <c r="AM57" s="102">
        <v>1</v>
      </c>
      <c r="AN57" s="102">
        <v>1</v>
      </c>
      <c r="AO57" s="102">
        <v>1</v>
      </c>
      <c r="AP57" s="102">
        <v>1</v>
      </c>
      <c r="AQ57" s="102">
        <v>1</v>
      </c>
      <c r="AR57" s="102">
        <v>1</v>
      </c>
      <c r="AS57" s="102">
        <v>1</v>
      </c>
      <c r="AT57" s="102">
        <v>1</v>
      </c>
      <c r="AU57" s="102">
        <v>1</v>
      </c>
      <c r="AV57" s="102">
        <v>1</v>
      </c>
    </row>
    <row r="58" spans="1:48" s="95" customFormat="1" ht="39.950000000000003" customHeight="1">
      <c r="A58" s="9">
        <f t="shared" si="0"/>
        <v>50</v>
      </c>
      <c r="B58" s="98"/>
      <c r="C58" s="97"/>
      <c r="D58" s="99"/>
      <c r="E58" s="99"/>
      <c r="F58" s="99"/>
      <c r="G58" s="9">
        <v>5</v>
      </c>
      <c r="H58" s="99"/>
      <c r="I58" s="99"/>
      <c r="J58" s="99"/>
      <c r="K58" s="18"/>
      <c r="L58" s="18"/>
      <c r="M58" s="102" t="s">
        <v>180</v>
      </c>
      <c r="N58" s="102" t="s">
        <v>181</v>
      </c>
      <c r="O58" s="110" t="s">
        <v>182</v>
      </c>
      <c r="P58" s="108" t="s">
        <v>147</v>
      </c>
      <c r="Q58" s="9" t="s">
        <v>115</v>
      </c>
      <c r="R58" s="98"/>
      <c r="S58" s="119" t="s">
        <v>51</v>
      </c>
      <c r="T58" s="120" t="str">
        <f t="shared" si="2"/>
        <v>SHT0012969</v>
      </c>
      <c r="U58" s="48" t="s">
        <v>51</v>
      </c>
      <c r="V58" s="48" t="s">
        <v>63</v>
      </c>
      <c r="W58" s="121" t="s">
        <v>53</v>
      </c>
      <c r="X58" s="110" t="s">
        <v>167</v>
      </c>
      <c r="Y58" s="102" t="s">
        <v>183</v>
      </c>
      <c r="Z58" s="48" t="s">
        <v>184</v>
      </c>
      <c r="AA58" s="9" t="s">
        <v>14</v>
      </c>
      <c r="AB58" s="123">
        <v>0.42349999999999999</v>
      </c>
      <c r="AC58" s="125"/>
      <c r="AD58" s="102"/>
      <c r="AE58" s="126"/>
      <c r="AF58" s="126"/>
      <c r="AG58" s="126"/>
      <c r="AH58" s="15"/>
      <c r="AI58" s="15"/>
      <c r="AJ58" s="125"/>
      <c r="AK58" s="48"/>
      <c r="AL58" s="102">
        <v>1</v>
      </c>
      <c r="AM58" s="102">
        <v>1</v>
      </c>
      <c r="AN58" s="102">
        <v>1</v>
      </c>
      <c r="AO58" s="102">
        <v>1</v>
      </c>
      <c r="AP58" s="102">
        <v>1</v>
      </c>
      <c r="AQ58" s="102">
        <v>1</v>
      </c>
      <c r="AR58" s="102">
        <v>1</v>
      </c>
      <c r="AS58" s="102">
        <v>1</v>
      </c>
      <c r="AT58" s="102">
        <v>1</v>
      </c>
      <c r="AU58" s="102">
        <v>1</v>
      </c>
      <c r="AV58" s="102">
        <v>1</v>
      </c>
    </row>
    <row r="59" spans="1:48" s="95" customFormat="1" ht="39.950000000000003" customHeight="1">
      <c r="A59" s="9">
        <f t="shared" si="0"/>
        <v>51</v>
      </c>
      <c r="B59" s="98"/>
      <c r="C59" s="97"/>
      <c r="D59" s="99"/>
      <c r="E59" s="99"/>
      <c r="F59" s="99"/>
      <c r="G59" s="9">
        <v>5</v>
      </c>
      <c r="H59" s="99"/>
      <c r="I59" s="99"/>
      <c r="J59" s="99"/>
      <c r="K59" s="18"/>
      <c r="L59" s="18"/>
      <c r="M59" s="106" t="s">
        <v>185</v>
      </c>
      <c r="N59" s="106" t="s">
        <v>186</v>
      </c>
      <c r="O59" s="110" t="s">
        <v>114</v>
      </c>
      <c r="P59" s="108" t="s">
        <v>147</v>
      </c>
      <c r="Q59" s="9" t="s">
        <v>115</v>
      </c>
      <c r="R59" s="98"/>
      <c r="S59" s="119" t="s">
        <v>51</v>
      </c>
      <c r="T59" s="120" t="str">
        <f t="shared" si="2"/>
        <v>H4B-6805326</v>
      </c>
      <c r="U59" s="48" t="s">
        <v>51</v>
      </c>
      <c r="V59" s="48" t="s">
        <v>63</v>
      </c>
      <c r="W59" s="121" t="s">
        <v>53</v>
      </c>
      <c r="X59" s="110" t="s">
        <v>105</v>
      </c>
      <c r="Y59" s="131" t="s">
        <v>187</v>
      </c>
      <c r="Z59" s="111" t="s">
        <v>14</v>
      </c>
      <c r="AA59" s="9" t="s">
        <v>14</v>
      </c>
      <c r="AB59" s="132">
        <v>1.04E-2</v>
      </c>
      <c r="AC59" s="125"/>
      <c r="AD59" s="102"/>
      <c r="AE59" s="126"/>
      <c r="AF59" s="126"/>
      <c r="AG59" s="126"/>
      <c r="AH59" s="15"/>
      <c r="AI59" s="15"/>
      <c r="AJ59" s="125"/>
      <c r="AK59" s="48"/>
      <c r="AL59" s="102">
        <v>1</v>
      </c>
      <c r="AM59" s="102">
        <v>1</v>
      </c>
      <c r="AN59" s="102">
        <v>1</v>
      </c>
      <c r="AO59" s="102">
        <v>1</v>
      </c>
      <c r="AP59" s="102">
        <v>1</v>
      </c>
      <c r="AQ59" s="102">
        <v>1</v>
      </c>
      <c r="AR59" s="102">
        <v>1</v>
      </c>
      <c r="AS59" s="102">
        <v>1</v>
      </c>
      <c r="AT59" s="102">
        <v>1</v>
      </c>
      <c r="AU59" s="102">
        <v>1</v>
      </c>
      <c r="AV59" s="102">
        <v>1</v>
      </c>
    </row>
    <row r="60" spans="1:48" s="95" customFormat="1" ht="39.950000000000003" customHeight="1">
      <c r="A60" s="9">
        <f t="shared" si="0"/>
        <v>52</v>
      </c>
      <c r="B60" s="98"/>
      <c r="C60" s="97"/>
      <c r="D60" s="99"/>
      <c r="E60" s="99"/>
      <c r="F60" s="9">
        <v>4</v>
      </c>
      <c r="G60" s="99"/>
      <c r="H60" s="99"/>
      <c r="I60" s="99"/>
      <c r="J60" s="99"/>
      <c r="K60" s="18"/>
      <c r="L60" s="18" t="s">
        <v>50</v>
      </c>
      <c r="M60" s="102" t="s">
        <v>188</v>
      </c>
      <c r="N60" s="102" t="s">
        <v>189</v>
      </c>
      <c r="O60" s="102"/>
      <c r="P60" s="98" t="s">
        <v>51</v>
      </c>
      <c r="Q60" s="9" t="s">
        <v>52</v>
      </c>
      <c r="R60" s="112"/>
      <c r="S60" s="113" t="s">
        <v>51</v>
      </c>
      <c r="T60" s="104" t="str">
        <f t="shared" si="2"/>
        <v>H4A-6802123</v>
      </c>
      <c r="U60" s="48" t="s">
        <v>51</v>
      </c>
      <c r="V60" s="48" t="s">
        <v>63</v>
      </c>
      <c r="W60" s="111" t="s">
        <v>53</v>
      </c>
      <c r="X60" s="9" t="s">
        <v>167</v>
      </c>
      <c r="Y60" s="102" t="s">
        <v>190</v>
      </c>
      <c r="Z60" s="106" t="s">
        <v>191</v>
      </c>
      <c r="AA60" s="126" t="s">
        <v>192</v>
      </c>
      <c r="AB60" s="123">
        <v>8.9999999999999993E-3</v>
      </c>
      <c r="AC60" s="125" t="s">
        <v>14</v>
      </c>
      <c r="AD60" s="125"/>
      <c r="AE60" s="125"/>
      <c r="AF60" s="125"/>
      <c r="AG60" s="125"/>
      <c r="AH60" s="15"/>
      <c r="AI60" s="15"/>
      <c r="AJ60" s="125"/>
      <c r="AK60" s="48"/>
      <c r="AL60" s="102">
        <v>2</v>
      </c>
      <c r="AM60" s="102">
        <v>2</v>
      </c>
      <c r="AN60" s="102">
        <v>2</v>
      </c>
      <c r="AO60" s="102">
        <v>2</v>
      </c>
      <c r="AP60" s="102">
        <v>2</v>
      </c>
      <c r="AQ60" s="102">
        <v>2</v>
      </c>
      <c r="AR60" s="102">
        <v>2</v>
      </c>
      <c r="AS60" s="102">
        <v>2</v>
      </c>
      <c r="AT60" s="102">
        <v>2</v>
      </c>
      <c r="AU60" s="102">
        <v>2</v>
      </c>
      <c r="AV60" s="102">
        <v>2</v>
      </c>
    </row>
    <row r="61" spans="1:48" s="95" customFormat="1" ht="39.950000000000003" customHeight="1">
      <c r="A61" s="9">
        <f t="shared" si="0"/>
        <v>53</v>
      </c>
      <c r="B61" s="98"/>
      <c r="C61" s="97"/>
      <c r="D61" s="99"/>
      <c r="E61" s="99"/>
      <c r="F61" s="9">
        <v>4</v>
      </c>
      <c r="G61" s="99"/>
      <c r="H61" s="99"/>
      <c r="I61" s="99"/>
      <c r="J61" s="99"/>
      <c r="K61" s="18"/>
      <c r="L61" s="18" t="s">
        <v>118</v>
      </c>
      <c r="M61" s="98" t="s">
        <v>193</v>
      </c>
      <c r="N61" s="98" t="s">
        <v>194</v>
      </c>
      <c r="O61" s="110" t="s">
        <v>173</v>
      </c>
      <c r="P61" s="108" t="s">
        <v>147</v>
      </c>
      <c r="Q61" s="9" t="s">
        <v>115</v>
      </c>
      <c r="R61" s="98"/>
      <c r="S61" s="113" t="s">
        <v>51</v>
      </c>
      <c r="T61" s="104" t="str">
        <f t="shared" si="2"/>
        <v>H5-6802115</v>
      </c>
      <c r="U61" s="48" t="s">
        <v>51</v>
      </c>
      <c r="V61" s="48" t="s">
        <v>63</v>
      </c>
      <c r="W61" s="111" t="s">
        <v>53</v>
      </c>
      <c r="X61" s="110" t="s">
        <v>148</v>
      </c>
      <c r="Y61" s="102" t="s">
        <v>175</v>
      </c>
      <c r="Z61" s="106" t="s">
        <v>150</v>
      </c>
      <c r="AA61" s="9" t="s">
        <v>14</v>
      </c>
      <c r="AB61" s="123">
        <v>0.49199999999999999</v>
      </c>
      <c r="AC61" s="125" t="s">
        <v>14</v>
      </c>
      <c r="AD61" s="102"/>
      <c r="AE61" s="126"/>
      <c r="AF61" s="126"/>
      <c r="AG61" s="126"/>
      <c r="AH61" s="15"/>
      <c r="AI61" s="15"/>
      <c r="AJ61" s="125"/>
      <c r="AK61" s="48"/>
      <c r="AL61" s="102">
        <v>2</v>
      </c>
      <c r="AM61" s="102">
        <v>2</v>
      </c>
      <c r="AN61" s="102">
        <v>2</v>
      </c>
      <c r="AO61" s="102">
        <v>2</v>
      </c>
      <c r="AP61" s="102">
        <v>2</v>
      </c>
      <c r="AQ61" s="102">
        <v>2</v>
      </c>
      <c r="AR61" s="102">
        <v>2</v>
      </c>
      <c r="AS61" s="102">
        <v>2</v>
      </c>
      <c r="AT61" s="102">
        <v>2</v>
      </c>
      <c r="AU61" s="102">
        <v>2</v>
      </c>
      <c r="AV61" s="102">
        <v>2</v>
      </c>
    </row>
    <row r="62" spans="1:48" s="95" customFormat="1" ht="39.950000000000003" customHeight="1">
      <c r="A62" s="9">
        <f t="shared" si="0"/>
        <v>54</v>
      </c>
      <c r="B62" s="98"/>
      <c r="C62" s="97"/>
      <c r="D62" s="99"/>
      <c r="E62" s="99"/>
      <c r="F62" s="9">
        <v>4</v>
      </c>
      <c r="G62" s="99"/>
      <c r="H62" s="99"/>
      <c r="I62" s="99"/>
      <c r="J62" s="99"/>
      <c r="K62" s="18"/>
      <c r="L62" s="18" t="s">
        <v>50</v>
      </c>
      <c r="M62" s="102" t="s">
        <v>195</v>
      </c>
      <c r="N62" s="102" t="s">
        <v>196</v>
      </c>
      <c r="O62" s="102" t="s">
        <v>197</v>
      </c>
      <c r="P62" s="98" t="s">
        <v>51</v>
      </c>
      <c r="Q62" s="9" t="s">
        <v>52</v>
      </c>
      <c r="R62" s="112"/>
      <c r="S62" s="113" t="s">
        <v>51</v>
      </c>
      <c r="T62" s="104" t="str">
        <f t="shared" si="2"/>
        <v>H4A-6802124</v>
      </c>
      <c r="U62" s="48" t="s">
        <v>51</v>
      </c>
      <c r="V62" s="48" t="s">
        <v>63</v>
      </c>
      <c r="W62" s="111" t="s">
        <v>53</v>
      </c>
      <c r="X62" s="9" t="s">
        <v>167</v>
      </c>
      <c r="Y62" s="102" t="s">
        <v>198</v>
      </c>
      <c r="Z62" s="106" t="s">
        <v>150</v>
      </c>
      <c r="AA62" s="126" t="s">
        <v>199</v>
      </c>
      <c r="AB62" s="123">
        <v>7.0000000000000001E-3</v>
      </c>
      <c r="AC62" s="125" t="s">
        <v>14</v>
      </c>
      <c r="AD62" s="125"/>
      <c r="AE62" s="125"/>
      <c r="AF62" s="125"/>
      <c r="AG62" s="125"/>
      <c r="AH62" s="15"/>
      <c r="AI62" s="15"/>
      <c r="AJ62" s="125"/>
      <c r="AK62" s="48"/>
      <c r="AL62" s="102">
        <v>2</v>
      </c>
      <c r="AM62" s="102">
        <v>2</v>
      </c>
      <c r="AN62" s="102">
        <v>2</v>
      </c>
      <c r="AO62" s="102">
        <v>2</v>
      </c>
      <c r="AP62" s="102">
        <v>2</v>
      </c>
      <c r="AQ62" s="102">
        <v>2</v>
      </c>
      <c r="AR62" s="102">
        <v>2</v>
      </c>
      <c r="AS62" s="102">
        <v>2</v>
      </c>
      <c r="AT62" s="102">
        <v>2</v>
      </c>
      <c r="AU62" s="102">
        <v>2</v>
      </c>
      <c r="AV62" s="102">
        <v>2</v>
      </c>
    </row>
    <row r="63" spans="1:48" s="95" customFormat="1" ht="39.950000000000003" customHeight="1">
      <c r="A63" s="9"/>
      <c r="B63" s="98"/>
      <c r="C63" s="97"/>
      <c r="D63" s="99"/>
      <c r="E63" s="99"/>
      <c r="F63" s="9">
        <v>4</v>
      </c>
      <c r="G63" s="99"/>
      <c r="H63" s="99"/>
      <c r="I63" s="99"/>
      <c r="J63" s="99"/>
      <c r="K63" s="18"/>
      <c r="L63" s="18" t="s">
        <v>1610</v>
      </c>
      <c r="M63" s="102" t="s">
        <v>1612</v>
      </c>
      <c r="N63" s="102" t="s">
        <v>1608</v>
      </c>
      <c r="O63" s="102" t="s">
        <v>1613</v>
      </c>
      <c r="P63" s="98" t="s">
        <v>51</v>
      </c>
      <c r="Q63" s="9" t="s">
        <v>52</v>
      </c>
      <c r="R63" s="112"/>
      <c r="S63" s="113" t="s">
        <v>51</v>
      </c>
      <c r="T63" s="104" t="str">
        <f t="shared" si="2"/>
        <v>SHT0014490</v>
      </c>
      <c r="U63" s="48" t="s">
        <v>51</v>
      </c>
      <c r="V63" s="48" t="s">
        <v>1614</v>
      </c>
      <c r="W63" s="111" t="s">
        <v>1615</v>
      </c>
      <c r="X63" s="9" t="s">
        <v>1597</v>
      </c>
      <c r="Y63" s="102" t="s">
        <v>1616</v>
      </c>
      <c r="Z63" s="106" t="s">
        <v>1617</v>
      </c>
      <c r="AA63" s="126"/>
      <c r="AB63" s="123"/>
      <c r="AC63" s="125"/>
      <c r="AD63" s="125"/>
      <c r="AE63" s="125"/>
      <c r="AF63" s="125"/>
      <c r="AG63" s="125"/>
      <c r="AH63" s="15"/>
      <c r="AI63" s="15"/>
      <c r="AJ63" s="125"/>
      <c r="AK63" s="48"/>
      <c r="AL63" s="102">
        <v>1</v>
      </c>
      <c r="AM63" s="102">
        <v>1</v>
      </c>
      <c r="AN63" s="102">
        <v>1</v>
      </c>
      <c r="AO63" s="102">
        <v>1</v>
      </c>
      <c r="AP63" s="102">
        <v>1</v>
      </c>
      <c r="AQ63" s="102">
        <v>1</v>
      </c>
      <c r="AR63" s="102">
        <v>1</v>
      </c>
      <c r="AS63" s="102">
        <v>1</v>
      </c>
      <c r="AT63" s="102">
        <v>1</v>
      </c>
      <c r="AU63" s="102">
        <v>1</v>
      </c>
      <c r="AV63" s="102">
        <v>1</v>
      </c>
    </row>
    <row r="64" spans="1:48" s="364" customFormat="1" ht="39.950000000000003" customHeight="1">
      <c r="A64" s="349">
        <f t="shared" si="0"/>
        <v>56</v>
      </c>
      <c r="B64" s="350"/>
      <c r="C64" s="351"/>
      <c r="D64" s="352"/>
      <c r="E64" s="352"/>
      <c r="F64" s="349">
        <v>4</v>
      </c>
      <c r="G64" s="352"/>
      <c r="H64" s="352"/>
      <c r="I64" s="352"/>
      <c r="J64" s="352"/>
      <c r="K64" s="353"/>
      <c r="L64" s="371" t="s">
        <v>158</v>
      </c>
      <c r="M64" s="371" t="s">
        <v>1606</v>
      </c>
      <c r="N64" s="371" t="s">
        <v>1608</v>
      </c>
      <c r="O64" s="371" t="s">
        <v>161</v>
      </c>
      <c r="P64" s="371" t="s">
        <v>147</v>
      </c>
      <c r="Q64" s="371" t="s">
        <v>115</v>
      </c>
      <c r="R64" s="371"/>
      <c r="S64" s="371" t="s">
        <v>51</v>
      </c>
      <c r="T64" s="371" t="s">
        <v>200</v>
      </c>
      <c r="U64" s="371" t="s">
        <v>51</v>
      </c>
      <c r="V64" s="371" t="s">
        <v>53</v>
      </c>
      <c r="W64" s="371" t="s">
        <v>60</v>
      </c>
      <c r="X64" s="371" t="s">
        <v>105</v>
      </c>
      <c r="Y64" s="371" t="s">
        <v>162</v>
      </c>
      <c r="Z64" s="371" t="s">
        <v>201</v>
      </c>
      <c r="AA64" s="371" t="s">
        <v>150</v>
      </c>
      <c r="AB64" s="371"/>
      <c r="AC64" s="361" t="s">
        <v>14</v>
      </c>
      <c r="AD64" s="354"/>
      <c r="AE64" s="363"/>
      <c r="AF64" s="363"/>
      <c r="AG64" s="363"/>
      <c r="AH64" s="306"/>
      <c r="AI64" s="306"/>
      <c r="AJ64" s="361"/>
      <c r="AK64" s="331"/>
      <c r="AL64" s="354">
        <v>1</v>
      </c>
      <c r="AM64" s="354">
        <v>1</v>
      </c>
      <c r="AN64" s="354">
        <v>1</v>
      </c>
      <c r="AO64" s="354">
        <v>1</v>
      </c>
      <c r="AP64" s="354">
        <v>1</v>
      </c>
      <c r="AQ64" s="354">
        <v>1</v>
      </c>
      <c r="AR64" s="354">
        <v>1</v>
      </c>
      <c r="AS64" s="354">
        <v>1</v>
      </c>
      <c r="AT64" s="354">
        <v>1</v>
      </c>
      <c r="AU64" s="354">
        <v>1</v>
      </c>
      <c r="AV64" s="354">
        <v>1</v>
      </c>
    </row>
    <row r="65" spans="1:48" s="95" customFormat="1" ht="39.950000000000003" customHeight="1">
      <c r="A65" s="9">
        <f t="shared" si="0"/>
        <v>57</v>
      </c>
      <c r="B65" s="98"/>
      <c r="C65" s="97"/>
      <c r="D65" s="99"/>
      <c r="E65" s="99"/>
      <c r="F65" s="9">
        <v>4</v>
      </c>
      <c r="G65" s="99"/>
      <c r="H65" s="99"/>
      <c r="I65" s="99"/>
      <c r="J65" s="99"/>
      <c r="K65" s="18"/>
      <c r="L65" s="18" t="s">
        <v>118</v>
      </c>
      <c r="M65" s="98" t="s">
        <v>202</v>
      </c>
      <c r="N65" s="102" t="s">
        <v>203</v>
      </c>
      <c r="O65" s="110" t="s">
        <v>178</v>
      </c>
      <c r="P65" s="108" t="s">
        <v>147</v>
      </c>
      <c r="Q65" s="9" t="s">
        <v>115</v>
      </c>
      <c r="R65" s="117"/>
      <c r="S65" s="113" t="s">
        <v>51</v>
      </c>
      <c r="T65" s="104" t="str">
        <f t="shared" si="2"/>
        <v>H5-6802109</v>
      </c>
      <c r="U65" s="48" t="s">
        <v>51</v>
      </c>
      <c r="V65" s="48" t="s">
        <v>63</v>
      </c>
      <c r="W65" s="111" t="s">
        <v>53</v>
      </c>
      <c r="X65" s="110" t="s">
        <v>204</v>
      </c>
      <c r="Y65" s="102" t="s">
        <v>55</v>
      </c>
      <c r="Z65" s="9" t="s">
        <v>14</v>
      </c>
      <c r="AA65" s="9" t="s">
        <v>205</v>
      </c>
      <c r="AB65" s="123">
        <v>0.53500000000000003</v>
      </c>
      <c r="AC65" s="9" t="s">
        <v>14</v>
      </c>
      <c r="AD65" s="102"/>
      <c r="AE65" s="126"/>
      <c r="AF65" s="126"/>
      <c r="AG65" s="126"/>
      <c r="AH65" s="15"/>
      <c r="AI65" s="15"/>
      <c r="AJ65" s="125"/>
      <c r="AK65" s="48"/>
      <c r="AL65" s="102">
        <v>1</v>
      </c>
      <c r="AM65" s="102">
        <v>1</v>
      </c>
      <c r="AN65" s="102">
        <v>1</v>
      </c>
      <c r="AO65" s="102">
        <v>1</v>
      </c>
      <c r="AP65" s="102">
        <v>1</v>
      </c>
      <c r="AQ65" s="102">
        <v>1</v>
      </c>
      <c r="AR65" s="102">
        <v>1</v>
      </c>
      <c r="AS65" s="102">
        <v>1</v>
      </c>
      <c r="AT65" s="102">
        <v>1</v>
      </c>
      <c r="AU65" s="102">
        <v>1</v>
      </c>
      <c r="AV65" s="102">
        <v>1</v>
      </c>
    </row>
    <row r="66" spans="1:48" s="95" customFormat="1" ht="39.950000000000003" customHeight="1">
      <c r="A66" s="9">
        <f t="shared" si="0"/>
        <v>58</v>
      </c>
      <c r="B66" s="98"/>
      <c r="C66" s="97"/>
      <c r="D66" s="99"/>
      <c r="E66" s="99"/>
      <c r="F66" s="99"/>
      <c r="G66" s="9">
        <v>5</v>
      </c>
      <c r="H66" s="99"/>
      <c r="I66" s="99"/>
      <c r="J66" s="99"/>
      <c r="K66" s="18"/>
      <c r="L66" s="18" t="s">
        <v>118</v>
      </c>
      <c r="M66" s="98" t="s">
        <v>206</v>
      </c>
      <c r="N66" s="102" t="s">
        <v>207</v>
      </c>
      <c r="O66" s="110" t="s">
        <v>182</v>
      </c>
      <c r="P66" s="108" t="s">
        <v>147</v>
      </c>
      <c r="Q66" s="9" t="s">
        <v>115</v>
      </c>
      <c r="R66" s="117"/>
      <c r="S66" s="113" t="s">
        <v>51</v>
      </c>
      <c r="T66" s="104" t="str">
        <f t="shared" si="2"/>
        <v>H5-6802110</v>
      </c>
      <c r="U66" s="48" t="s">
        <v>51</v>
      </c>
      <c r="V66" s="48" t="s">
        <v>63</v>
      </c>
      <c r="W66" s="111" t="s">
        <v>53</v>
      </c>
      <c r="X66" s="110" t="s">
        <v>167</v>
      </c>
      <c r="Y66" s="102" t="s">
        <v>208</v>
      </c>
      <c r="Z66" s="48" t="s">
        <v>184</v>
      </c>
      <c r="AA66" s="9" t="s">
        <v>205</v>
      </c>
      <c r="AB66" s="123">
        <v>0.51500000000000001</v>
      </c>
      <c r="AC66" s="9" t="s">
        <v>14</v>
      </c>
      <c r="AD66" s="102"/>
      <c r="AE66" s="126"/>
      <c r="AF66" s="126"/>
      <c r="AG66" s="126"/>
      <c r="AH66" s="15"/>
      <c r="AI66" s="15"/>
      <c r="AJ66" s="125"/>
      <c r="AK66" s="48"/>
      <c r="AL66" s="102">
        <v>1</v>
      </c>
      <c r="AM66" s="102">
        <v>1</v>
      </c>
      <c r="AN66" s="102">
        <v>1</v>
      </c>
      <c r="AO66" s="102">
        <v>1</v>
      </c>
      <c r="AP66" s="102">
        <v>1</v>
      </c>
      <c r="AQ66" s="102">
        <v>1</v>
      </c>
      <c r="AR66" s="102">
        <v>1</v>
      </c>
      <c r="AS66" s="102">
        <v>1</v>
      </c>
      <c r="AT66" s="102">
        <v>1</v>
      </c>
      <c r="AU66" s="102">
        <v>1</v>
      </c>
      <c r="AV66" s="102">
        <v>1</v>
      </c>
    </row>
    <row r="67" spans="1:48" s="95" customFormat="1" ht="39.950000000000003" customHeight="1">
      <c r="A67" s="9">
        <f t="shared" si="0"/>
        <v>59</v>
      </c>
      <c r="B67" s="98"/>
      <c r="C67" s="97"/>
      <c r="D67" s="99"/>
      <c r="E67" s="99"/>
      <c r="F67" s="99"/>
      <c r="G67" s="9">
        <v>5</v>
      </c>
      <c r="H67" s="99"/>
      <c r="I67" s="99"/>
      <c r="J67" s="99"/>
      <c r="K67" s="18"/>
      <c r="L67" s="18" t="s">
        <v>118</v>
      </c>
      <c r="M67" s="98" t="s">
        <v>209</v>
      </c>
      <c r="N67" s="102" t="s">
        <v>210</v>
      </c>
      <c r="O67" s="110" t="s">
        <v>114</v>
      </c>
      <c r="P67" s="108" t="s">
        <v>147</v>
      </c>
      <c r="Q67" s="9" t="s">
        <v>115</v>
      </c>
      <c r="R67" s="117"/>
      <c r="S67" s="113" t="s">
        <v>51</v>
      </c>
      <c r="T67" s="104" t="str">
        <f t="shared" si="2"/>
        <v>Q370C10</v>
      </c>
      <c r="U67" s="48" t="s">
        <v>51</v>
      </c>
      <c r="V67" s="48" t="s">
        <v>63</v>
      </c>
      <c r="W67" s="111" t="s">
        <v>53</v>
      </c>
      <c r="X67" s="110" t="s">
        <v>114</v>
      </c>
      <c r="Y67" s="48" t="s">
        <v>211</v>
      </c>
      <c r="Z67" s="110" t="s">
        <v>14</v>
      </c>
      <c r="AA67" s="9" t="s">
        <v>14</v>
      </c>
      <c r="AB67" s="123">
        <v>0.01</v>
      </c>
      <c r="AC67" s="9" t="s">
        <v>14</v>
      </c>
      <c r="AD67" s="102"/>
      <c r="AE67" s="126"/>
      <c r="AF67" s="126"/>
      <c r="AG67" s="126"/>
      <c r="AH67" s="15"/>
      <c r="AI67" s="15"/>
      <c r="AJ67" s="125"/>
      <c r="AK67" s="48"/>
      <c r="AL67" s="102">
        <v>2</v>
      </c>
      <c r="AM67" s="102">
        <v>2</v>
      </c>
      <c r="AN67" s="102">
        <v>2</v>
      </c>
      <c r="AO67" s="102">
        <v>2</v>
      </c>
      <c r="AP67" s="102">
        <v>2</v>
      </c>
      <c r="AQ67" s="102">
        <v>2</v>
      </c>
      <c r="AR67" s="102">
        <v>2</v>
      </c>
      <c r="AS67" s="102">
        <v>2</v>
      </c>
      <c r="AT67" s="102">
        <v>2</v>
      </c>
      <c r="AU67" s="102">
        <v>2</v>
      </c>
      <c r="AV67" s="102">
        <v>2</v>
      </c>
    </row>
    <row r="68" spans="1:48" s="95" customFormat="1" ht="39.950000000000003" customHeight="1">
      <c r="A68" s="9">
        <f t="shared" si="0"/>
        <v>60</v>
      </c>
      <c r="B68" s="98"/>
      <c r="C68" s="97"/>
      <c r="D68" s="99"/>
      <c r="E68" s="99"/>
      <c r="F68" s="9">
        <v>4</v>
      </c>
      <c r="G68" s="99"/>
      <c r="H68" s="99"/>
      <c r="I68" s="99"/>
      <c r="J68" s="99"/>
      <c r="K68" s="18"/>
      <c r="L68" s="98" t="s">
        <v>212</v>
      </c>
      <c r="M68" s="98" t="s">
        <v>213</v>
      </c>
      <c r="N68" s="98" t="s">
        <v>214</v>
      </c>
      <c r="O68" s="98" t="s">
        <v>179</v>
      </c>
      <c r="P68" s="98"/>
      <c r="Q68" s="98"/>
      <c r="R68" s="98"/>
      <c r="S68" s="98" t="s">
        <v>51</v>
      </c>
      <c r="T68" s="98" t="s">
        <v>213</v>
      </c>
      <c r="U68" s="98" t="s">
        <v>51</v>
      </c>
      <c r="V68" s="98" t="s">
        <v>63</v>
      </c>
      <c r="W68" s="98" t="s">
        <v>53</v>
      </c>
      <c r="X68" s="98" t="s">
        <v>204</v>
      </c>
      <c r="Y68" s="98" t="s">
        <v>55</v>
      </c>
      <c r="Z68" s="98" t="s">
        <v>14</v>
      </c>
      <c r="AA68" s="98"/>
      <c r="AB68" s="98">
        <v>0.17299999999999999</v>
      </c>
      <c r="AC68" s="9"/>
      <c r="AD68" s="102"/>
      <c r="AE68" s="126"/>
      <c r="AF68" s="126"/>
      <c r="AG68" s="126"/>
      <c r="AH68" s="15"/>
      <c r="AI68" s="15"/>
      <c r="AJ68" s="125"/>
      <c r="AK68" s="48"/>
      <c r="AL68" s="102">
        <v>1</v>
      </c>
      <c r="AM68" s="102">
        <v>0</v>
      </c>
      <c r="AN68" s="102">
        <v>0</v>
      </c>
      <c r="AO68" s="102">
        <v>1</v>
      </c>
      <c r="AP68" s="102">
        <v>1</v>
      </c>
      <c r="AQ68" s="102">
        <v>1</v>
      </c>
      <c r="AR68" s="102">
        <v>1</v>
      </c>
      <c r="AS68" s="102">
        <v>1</v>
      </c>
      <c r="AT68" s="102">
        <v>1</v>
      </c>
      <c r="AU68" s="102">
        <v>1</v>
      </c>
      <c r="AV68" s="102">
        <v>1</v>
      </c>
    </row>
    <row r="69" spans="1:48" s="95" customFormat="1" ht="39.950000000000003" customHeight="1">
      <c r="A69" s="9">
        <f t="shared" si="0"/>
        <v>61</v>
      </c>
      <c r="B69" s="98"/>
      <c r="C69" s="97"/>
      <c r="D69" s="99"/>
      <c r="E69" s="99"/>
      <c r="F69" s="99"/>
      <c r="G69" s="9">
        <v>5</v>
      </c>
      <c r="H69" s="99"/>
      <c r="I69" s="99"/>
      <c r="J69" s="99"/>
      <c r="K69" s="18"/>
      <c r="L69" s="98" t="s">
        <v>212</v>
      </c>
      <c r="M69" s="98" t="s">
        <v>215</v>
      </c>
      <c r="N69" s="98" t="s">
        <v>216</v>
      </c>
      <c r="O69" s="98" t="s">
        <v>217</v>
      </c>
      <c r="P69" s="98"/>
      <c r="Q69" s="98"/>
      <c r="R69" s="98"/>
      <c r="S69" s="98" t="s">
        <v>51</v>
      </c>
      <c r="T69" s="98" t="s">
        <v>215</v>
      </c>
      <c r="U69" s="98" t="s">
        <v>51</v>
      </c>
      <c r="V69" s="98" t="s">
        <v>63</v>
      </c>
      <c r="W69" s="98" t="s">
        <v>53</v>
      </c>
      <c r="X69" s="98" t="s">
        <v>167</v>
      </c>
      <c r="Y69" s="98" t="s">
        <v>217</v>
      </c>
      <c r="Z69" s="98"/>
      <c r="AA69" s="98"/>
      <c r="AB69" s="98">
        <v>0.16200000000000001</v>
      </c>
      <c r="AC69" s="9"/>
      <c r="AD69" s="102"/>
      <c r="AE69" s="126"/>
      <c r="AF69" s="126"/>
      <c r="AG69" s="126"/>
      <c r="AH69" s="15"/>
      <c r="AI69" s="15"/>
      <c r="AJ69" s="125"/>
      <c r="AK69" s="48"/>
      <c r="AL69" s="102">
        <v>1</v>
      </c>
      <c r="AM69" s="102">
        <v>0</v>
      </c>
      <c r="AN69" s="102">
        <v>0</v>
      </c>
      <c r="AO69" s="102">
        <v>1</v>
      </c>
      <c r="AP69" s="102">
        <v>1</v>
      </c>
      <c r="AQ69" s="102">
        <v>1</v>
      </c>
      <c r="AR69" s="102">
        <v>1</v>
      </c>
      <c r="AS69" s="102">
        <v>1</v>
      </c>
      <c r="AT69" s="102">
        <v>1</v>
      </c>
      <c r="AU69" s="102">
        <v>1</v>
      </c>
      <c r="AV69" s="102">
        <v>1</v>
      </c>
    </row>
    <row r="70" spans="1:48" s="95" customFormat="1" ht="39.950000000000003" customHeight="1">
      <c r="A70" s="9">
        <f t="shared" si="0"/>
        <v>62</v>
      </c>
      <c r="B70" s="98"/>
      <c r="C70" s="97"/>
      <c r="D70" s="99"/>
      <c r="E70" s="99"/>
      <c r="F70" s="99"/>
      <c r="G70" s="9">
        <v>5</v>
      </c>
      <c r="H70" s="99"/>
      <c r="I70" s="99"/>
      <c r="J70" s="99"/>
      <c r="K70" s="18"/>
      <c r="L70" s="98" t="s">
        <v>14</v>
      </c>
      <c r="M70" s="98" t="s">
        <v>218</v>
      </c>
      <c r="N70" s="98" t="s">
        <v>210</v>
      </c>
      <c r="O70" s="98" t="s">
        <v>114</v>
      </c>
      <c r="P70" s="98" t="s">
        <v>147</v>
      </c>
      <c r="Q70" s="98" t="s">
        <v>115</v>
      </c>
      <c r="R70" s="98"/>
      <c r="S70" s="98" t="s">
        <v>51</v>
      </c>
      <c r="T70" s="98" t="s">
        <v>218</v>
      </c>
      <c r="U70" s="98" t="s">
        <v>219</v>
      </c>
      <c r="V70" s="98" t="s">
        <v>63</v>
      </c>
      <c r="W70" s="98" t="s">
        <v>53</v>
      </c>
      <c r="X70" s="98" t="s">
        <v>114</v>
      </c>
      <c r="Y70" s="98" t="s">
        <v>220</v>
      </c>
      <c r="Z70" s="98" t="s">
        <v>14</v>
      </c>
      <c r="AA70" s="98" t="s">
        <v>14</v>
      </c>
      <c r="AB70" s="98">
        <v>0.01</v>
      </c>
      <c r="AC70" s="9"/>
      <c r="AD70" s="102"/>
      <c r="AE70" s="126"/>
      <c r="AF70" s="126"/>
      <c r="AG70" s="126"/>
      <c r="AH70" s="15"/>
      <c r="AI70" s="15"/>
      <c r="AJ70" s="125"/>
      <c r="AK70" s="48"/>
      <c r="AL70" s="102">
        <v>2</v>
      </c>
      <c r="AM70" s="102">
        <v>0</v>
      </c>
      <c r="AN70" s="102">
        <v>0</v>
      </c>
      <c r="AO70" s="102">
        <v>2</v>
      </c>
      <c r="AP70" s="102">
        <v>2</v>
      </c>
      <c r="AQ70" s="102">
        <v>2</v>
      </c>
      <c r="AR70" s="102">
        <v>2</v>
      </c>
      <c r="AS70" s="102">
        <v>2</v>
      </c>
      <c r="AT70" s="102">
        <v>2</v>
      </c>
      <c r="AU70" s="102">
        <v>2</v>
      </c>
      <c r="AV70" s="102">
        <v>2</v>
      </c>
    </row>
    <row r="71" spans="1:48" s="95" customFormat="1" ht="39.950000000000003" customHeight="1">
      <c r="A71" s="9">
        <f t="shared" si="0"/>
        <v>63</v>
      </c>
      <c r="B71" s="98"/>
      <c r="C71" s="97"/>
      <c r="D71" s="99"/>
      <c r="E71" s="99"/>
      <c r="F71" s="9">
        <v>4</v>
      </c>
      <c r="G71" s="99"/>
      <c r="H71" s="99"/>
      <c r="I71" s="99"/>
      <c r="J71" s="99"/>
      <c r="K71" s="18"/>
      <c r="L71" s="18" t="s">
        <v>118</v>
      </c>
      <c r="M71" s="98" t="s">
        <v>221</v>
      </c>
      <c r="N71" s="102" t="s">
        <v>222</v>
      </c>
      <c r="O71" s="110" t="s">
        <v>178</v>
      </c>
      <c r="P71" s="108" t="s">
        <v>147</v>
      </c>
      <c r="Q71" s="9" t="s">
        <v>115</v>
      </c>
      <c r="R71" s="117"/>
      <c r="S71" s="113" t="s">
        <v>51</v>
      </c>
      <c r="T71" s="104" t="str">
        <f t="shared" ref="T71:T79" si="3">M71</f>
        <v>H5-6802111</v>
      </c>
      <c r="U71" s="48" t="s">
        <v>51</v>
      </c>
      <c r="V71" s="48" t="s">
        <v>63</v>
      </c>
      <c r="W71" s="111" t="s">
        <v>53</v>
      </c>
      <c r="X71" s="110" t="s">
        <v>204</v>
      </c>
      <c r="Y71" s="98" t="s">
        <v>55</v>
      </c>
      <c r="Z71" s="9" t="s">
        <v>14</v>
      </c>
      <c r="AA71" s="9" t="s">
        <v>205</v>
      </c>
      <c r="AB71" s="123">
        <v>0.54</v>
      </c>
      <c r="AC71" s="9" t="s">
        <v>14</v>
      </c>
      <c r="AD71" s="102"/>
      <c r="AE71" s="126"/>
      <c r="AF71" s="126"/>
      <c r="AG71" s="126"/>
      <c r="AH71" s="15"/>
      <c r="AI71" s="15"/>
      <c r="AJ71" s="125"/>
      <c r="AK71" s="48"/>
      <c r="AL71" s="102">
        <v>1</v>
      </c>
      <c r="AM71" s="102">
        <v>1</v>
      </c>
      <c r="AN71" s="102">
        <v>1</v>
      </c>
      <c r="AO71" s="102">
        <v>1</v>
      </c>
      <c r="AP71" s="102">
        <v>1</v>
      </c>
      <c r="AQ71" s="102">
        <v>1</v>
      </c>
      <c r="AR71" s="102">
        <v>1</v>
      </c>
      <c r="AS71" s="102">
        <v>1</v>
      </c>
      <c r="AT71" s="102">
        <v>1</v>
      </c>
      <c r="AU71" s="102">
        <v>1</v>
      </c>
      <c r="AV71" s="102">
        <v>1</v>
      </c>
    </row>
    <row r="72" spans="1:48" s="95" customFormat="1" ht="39.950000000000003" customHeight="1">
      <c r="A72" s="9">
        <f t="shared" si="0"/>
        <v>64</v>
      </c>
      <c r="B72" s="98"/>
      <c r="C72" s="97"/>
      <c r="D72" s="99"/>
      <c r="E72" s="99"/>
      <c r="F72" s="99"/>
      <c r="G72" s="9">
        <v>5</v>
      </c>
      <c r="H72" s="99"/>
      <c r="I72" s="99"/>
      <c r="J72" s="99"/>
      <c r="K72" s="18"/>
      <c r="L72" s="18" t="s">
        <v>118</v>
      </c>
      <c r="M72" s="98" t="s">
        <v>223</v>
      </c>
      <c r="N72" s="102" t="s">
        <v>224</v>
      </c>
      <c r="O72" s="110" t="s">
        <v>182</v>
      </c>
      <c r="P72" s="108" t="s">
        <v>147</v>
      </c>
      <c r="Q72" s="9" t="s">
        <v>115</v>
      </c>
      <c r="R72" s="117"/>
      <c r="S72" s="113" t="s">
        <v>51</v>
      </c>
      <c r="T72" s="104" t="str">
        <f t="shared" si="3"/>
        <v>H5-6802112</v>
      </c>
      <c r="U72" s="48" t="s">
        <v>51</v>
      </c>
      <c r="V72" s="48" t="s">
        <v>63</v>
      </c>
      <c r="W72" s="111" t="s">
        <v>53</v>
      </c>
      <c r="X72" s="110" t="s">
        <v>167</v>
      </c>
      <c r="Y72" s="102" t="s">
        <v>208</v>
      </c>
      <c r="Z72" s="48" t="s">
        <v>184</v>
      </c>
      <c r="AA72" s="9" t="s">
        <v>205</v>
      </c>
      <c r="AB72" s="123">
        <v>0.51700000000000002</v>
      </c>
      <c r="AC72" s="108" t="s">
        <v>14</v>
      </c>
      <c r="AD72" s="102"/>
      <c r="AE72" s="126"/>
      <c r="AF72" s="126"/>
      <c r="AG72" s="126"/>
      <c r="AH72" s="15"/>
      <c r="AI72" s="15"/>
      <c r="AJ72" s="125"/>
      <c r="AK72" s="48"/>
      <c r="AL72" s="102">
        <v>1</v>
      </c>
      <c r="AM72" s="102">
        <v>1</v>
      </c>
      <c r="AN72" s="102">
        <v>1</v>
      </c>
      <c r="AO72" s="102">
        <v>1</v>
      </c>
      <c r="AP72" s="102">
        <v>1</v>
      </c>
      <c r="AQ72" s="102">
        <v>1</v>
      </c>
      <c r="AR72" s="102">
        <v>1</v>
      </c>
      <c r="AS72" s="102">
        <v>1</v>
      </c>
      <c r="AT72" s="102">
        <v>1</v>
      </c>
      <c r="AU72" s="102">
        <v>1</v>
      </c>
      <c r="AV72" s="102">
        <v>1</v>
      </c>
    </row>
    <row r="73" spans="1:48" s="95" customFormat="1" ht="39.950000000000003" customHeight="1">
      <c r="A73" s="9">
        <f t="shared" si="0"/>
        <v>65</v>
      </c>
      <c r="B73" s="98"/>
      <c r="C73" s="97"/>
      <c r="D73" s="99"/>
      <c r="E73" s="99"/>
      <c r="F73" s="99"/>
      <c r="G73" s="9">
        <v>5</v>
      </c>
      <c r="H73" s="99"/>
      <c r="I73" s="99"/>
      <c r="J73" s="99"/>
      <c r="K73" s="18"/>
      <c r="L73" s="18" t="s">
        <v>118</v>
      </c>
      <c r="M73" s="98" t="s">
        <v>209</v>
      </c>
      <c r="N73" s="102" t="s">
        <v>225</v>
      </c>
      <c r="O73" s="110" t="s">
        <v>114</v>
      </c>
      <c r="P73" s="108" t="s">
        <v>147</v>
      </c>
      <c r="Q73" s="9" t="s">
        <v>115</v>
      </c>
      <c r="R73" s="117"/>
      <c r="S73" s="113" t="s">
        <v>51</v>
      </c>
      <c r="T73" s="104" t="str">
        <f t="shared" si="3"/>
        <v>Q370C10</v>
      </c>
      <c r="U73" s="48" t="s">
        <v>51</v>
      </c>
      <c r="V73" s="48" t="s">
        <v>63</v>
      </c>
      <c r="W73" s="111" t="s">
        <v>53</v>
      </c>
      <c r="X73" s="110" t="s">
        <v>114</v>
      </c>
      <c r="Y73" s="48" t="s">
        <v>211</v>
      </c>
      <c r="Z73" s="110" t="s">
        <v>14</v>
      </c>
      <c r="AA73" s="9" t="s">
        <v>14</v>
      </c>
      <c r="AB73" s="123">
        <v>0.01</v>
      </c>
      <c r="AC73" s="9" t="s">
        <v>14</v>
      </c>
      <c r="AD73" s="102"/>
      <c r="AE73" s="126"/>
      <c r="AF73" s="126"/>
      <c r="AG73" s="126"/>
      <c r="AH73" s="15"/>
      <c r="AI73" s="15"/>
      <c r="AJ73" s="125"/>
      <c r="AK73" s="48"/>
      <c r="AL73" s="102">
        <v>2</v>
      </c>
      <c r="AM73" s="102">
        <v>2</v>
      </c>
      <c r="AN73" s="102">
        <v>2</v>
      </c>
      <c r="AO73" s="102">
        <v>2</v>
      </c>
      <c r="AP73" s="102">
        <v>2</v>
      </c>
      <c r="AQ73" s="102">
        <v>2</v>
      </c>
      <c r="AR73" s="102">
        <v>2</v>
      </c>
      <c r="AS73" s="102">
        <v>2</v>
      </c>
      <c r="AT73" s="102">
        <v>2</v>
      </c>
      <c r="AU73" s="102">
        <v>2</v>
      </c>
      <c r="AV73" s="102">
        <v>2</v>
      </c>
    </row>
    <row r="74" spans="1:48" s="95" customFormat="1" ht="39.950000000000003" customHeight="1">
      <c r="A74" s="9">
        <f t="shared" si="0"/>
        <v>66</v>
      </c>
      <c r="B74" s="98"/>
      <c r="C74" s="97"/>
      <c r="D74" s="99"/>
      <c r="E74" s="9">
        <v>3</v>
      </c>
      <c r="F74" s="99"/>
      <c r="G74" s="99"/>
      <c r="H74" s="99"/>
      <c r="I74" s="99"/>
      <c r="J74" s="99"/>
      <c r="K74" s="18"/>
      <c r="L74" s="18" t="s">
        <v>50</v>
      </c>
      <c r="M74" s="102" t="s">
        <v>226</v>
      </c>
      <c r="N74" s="102" t="s">
        <v>227</v>
      </c>
      <c r="O74" s="102" t="s">
        <v>228</v>
      </c>
      <c r="P74" s="98" t="s">
        <v>147</v>
      </c>
      <c r="Q74" s="9" t="s">
        <v>52</v>
      </c>
      <c r="R74" s="112"/>
      <c r="S74" s="113" t="s">
        <v>51</v>
      </c>
      <c r="T74" s="104" t="str">
        <f t="shared" si="3"/>
        <v>H4681010720A1</v>
      </c>
      <c r="U74" s="48" t="s">
        <v>51</v>
      </c>
      <c r="V74" s="48" t="s">
        <v>63</v>
      </c>
      <c r="W74" s="111" t="s">
        <v>53</v>
      </c>
      <c r="X74" s="9" t="s">
        <v>229</v>
      </c>
      <c r="Y74" s="102" t="s">
        <v>55</v>
      </c>
      <c r="Z74" s="104" t="s">
        <v>14</v>
      </c>
      <c r="AA74" s="106" t="s">
        <v>230</v>
      </c>
      <c r="AB74" s="123">
        <v>0.25</v>
      </c>
      <c r="AC74" s="104" t="s">
        <v>14</v>
      </c>
      <c r="AD74" s="104"/>
      <c r="AE74" s="104"/>
      <c r="AF74" s="104"/>
      <c r="AG74" s="104"/>
      <c r="AH74" s="15" t="s">
        <v>231</v>
      </c>
      <c r="AI74" s="15"/>
      <c r="AJ74" s="104"/>
      <c r="AK74" s="48"/>
      <c r="AL74" s="102">
        <v>1</v>
      </c>
      <c r="AM74" s="102">
        <v>1</v>
      </c>
      <c r="AN74" s="102">
        <v>1</v>
      </c>
      <c r="AO74" s="102">
        <v>1</v>
      </c>
      <c r="AP74" s="102">
        <v>1</v>
      </c>
      <c r="AQ74" s="102">
        <v>1</v>
      </c>
      <c r="AR74" s="102">
        <v>1</v>
      </c>
      <c r="AS74" s="102">
        <v>1</v>
      </c>
      <c r="AT74" s="102">
        <v>1</v>
      </c>
      <c r="AU74" s="102">
        <v>1</v>
      </c>
      <c r="AV74" s="102">
        <v>1</v>
      </c>
    </row>
    <row r="75" spans="1:48" s="95" customFormat="1" ht="39.950000000000003" customHeight="1">
      <c r="A75" s="9">
        <f t="shared" si="0"/>
        <v>67</v>
      </c>
      <c r="B75" s="9"/>
      <c r="C75" s="100"/>
      <c r="D75" s="100"/>
      <c r="E75" s="9">
        <v>3</v>
      </c>
      <c r="F75" s="100"/>
      <c r="G75" s="100"/>
      <c r="H75" s="100"/>
      <c r="I75" s="100"/>
      <c r="J75" s="100"/>
      <c r="K75" s="18"/>
      <c r="L75" s="18" t="s">
        <v>50</v>
      </c>
      <c r="M75" s="102" t="s">
        <v>232</v>
      </c>
      <c r="N75" s="102" t="s">
        <v>233</v>
      </c>
      <c r="O75" s="102" t="s">
        <v>234</v>
      </c>
      <c r="P75" s="98" t="s">
        <v>51</v>
      </c>
      <c r="Q75" s="9" t="s">
        <v>52</v>
      </c>
      <c r="R75" s="104"/>
      <c r="S75" s="113" t="s">
        <v>51</v>
      </c>
      <c r="T75" s="104" t="str">
        <f t="shared" si="3"/>
        <v>GB/T 845-1985</v>
      </c>
      <c r="U75" s="48" t="s">
        <v>51</v>
      </c>
      <c r="V75" s="48" t="s">
        <v>63</v>
      </c>
      <c r="W75" s="111" t="s">
        <v>53</v>
      </c>
      <c r="X75" s="110" t="s">
        <v>114</v>
      </c>
      <c r="Y75" s="102" t="s">
        <v>235</v>
      </c>
      <c r="Z75" s="110" t="s">
        <v>14</v>
      </c>
      <c r="AA75" s="9" t="s">
        <v>236</v>
      </c>
      <c r="AB75" s="123">
        <v>1E-4</v>
      </c>
      <c r="AC75" s="104" t="s">
        <v>237</v>
      </c>
      <c r="AD75" s="111"/>
      <c r="AE75" s="111"/>
      <c r="AF75" s="111"/>
      <c r="AG75" s="111"/>
      <c r="AH75" s="15"/>
      <c r="AI75" s="15"/>
      <c r="AJ75" s="104"/>
      <c r="AK75" s="48"/>
      <c r="AL75" s="102">
        <v>2</v>
      </c>
      <c r="AM75" s="102">
        <v>2</v>
      </c>
      <c r="AN75" s="102">
        <v>2</v>
      </c>
      <c r="AO75" s="102">
        <v>2</v>
      </c>
      <c r="AP75" s="102">
        <v>2</v>
      </c>
      <c r="AQ75" s="102">
        <v>2</v>
      </c>
      <c r="AR75" s="102">
        <v>2</v>
      </c>
      <c r="AS75" s="102">
        <v>2</v>
      </c>
      <c r="AT75" s="102">
        <v>2</v>
      </c>
      <c r="AU75" s="102">
        <v>2</v>
      </c>
      <c r="AV75" s="102">
        <v>2</v>
      </c>
    </row>
    <row r="76" spans="1:48" s="95" customFormat="1" ht="39.950000000000003" customHeight="1">
      <c r="A76" s="9">
        <f t="shared" si="0"/>
        <v>68</v>
      </c>
      <c r="B76" s="9"/>
      <c r="C76" s="100"/>
      <c r="D76" s="100"/>
      <c r="E76" s="9">
        <v>3</v>
      </c>
      <c r="F76" s="100"/>
      <c r="G76" s="100"/>
      <c r="H76" s="100"/>
      <c r="I76" s="100"/>
      <c r="J76" s="100"/>
      <c r="K76" s="18"/>
      <c r="L76" s="18" t="s">
        <v>1410</v>
      </c>
      <c r="M76" s="102" t="s">
        <v>1422</v>
      </c>
      <c r="N76" s="102" t="s">
        <v>1425</v>
      </c>
      <c r="O76" s="102" t="s">
        <v>1404</v>
      </c>
      <c r="P76" s="98" t="s">
        <v>51</v>
      </c>
      <c r="Q76" s="9" t="s">
        <v>52</v>
      </c>
      <c r="R76" s="104"/>
      <c r="S76" s="113" t="s">
        <v>51</v>
      </c>
      <c r="T76" s="284" t="str">
        <f t="shared" si="3"/>
        <v>SHT0014368</v>
      </c>
      <c r="U76" s="48" t="s">
        <v>51</v>
      </c>
      <c r="V76" s="48" t="s">
        <v>1411</v>
      </c>
      <c r="W76" s="111" t="s">
        <v>1412</v>
      </c>
      <c r="X76" s="110" t="s">
        <v>1408</v>
      </c>
      <c r="Y76" s="102" t="s">
        <v>1409</v>
      </c>
      <c r="Z76" s="110"/>
      <c r="AA76" s="9"/>
      <c r="AB76" s="123"/>
      <c r="AC76" s="104"/>
      <c r="AD76" s="111"/>
      <c r="AE76" s="111"/>
      <c r="AF76" s="111"/>
      <c r="AG76" s="111"/>
      <c r="AH76" s="15"/>
      <c r="AI76" s="15"/>
      <c r="AJ76" s="104"/>
      <c r="AK76" s="48"/>
      <c r="AL76" s="102">
        <v>1</v>
      </c>
      <c r="AM76" s="102">
        <v>0</v>
      </c>
      <c r="AN76" s="102">
        <v>0</v>
      </c>
      <c r="AO76" s="102">
        <v>1</v>
      </c>
      <c r="AP76" s="102">
        <v>1</v>
      </c>
      <c r="AQ76" s="102">
        <v>1</v>
      </c>
      <c r="AR76" s="102">
        <v>1</v>
      </c>
      <c r="AS76" s="102">
        <v>1</v>
      </c>
      <c r="AT76" s="102">
        <v>1</v>
      </c>
      <c r="AU76" s="102">
        <v>1</v>
      </c>
      <c r="AV76" s="102">
        <v>1</v>
      </c>
    </row>
    <row r="77" spans="1:48" s="95" customFormat="1" ht="39.950000000000003" customHeight="1">
      <c r="A77" s="9">
        <f t="shared" si="0"/>
        <v>69</v>
      </c>
      <c r="B77" s="9"/>
      <c r="C77" s="100"/>
      <c r="D77" s="100"/>
      <c r="E77" s="9">
        <v>3</v>
      </c>
      <c r="F77" s="100"/>
      <c r="G77" s="100"/>
      <c r="H77" s="100"/>
      <c r="I77" s="100"/>
      <c r="J77" s="100"/>
      <c r="K77" s="18"/>
      <c r="L77" s="18" t="s">
        <v>1403</v>
      </c>
      <c r="M77" s="102" t="s">
        <v>1423</v>
      </c>
      <c r="N77" s="102" t="s">
        <v>1426</v>
      </c>
      <c r="O77" s="102" t="s">
        <v>1404</v>
      </c>
      <c r="P77" s="98" t="s">
        <v>51</v>
      </c>
      <c r="Q77" s="9" t="s">
        <v>52</v>
      </c>
      <c r="R77" s="104"/>
      <c r="S77" s="113" t="s">
        <v>51</v>
      </c>
      <c r="T77" s="284" t="str">
        <f t="shared" si="3"/>
        <v>SHT0014366</v>
      </c>
      <c r="U77" s="48" t="s">
        <v>1405</v>
      </c>
      <c r="V77" s="48" t="s">
        <v>1406</v>
      </c>
      <c r="W77" s="111" t="s">
        <v>1407</v>
      </c>
      <c r="X77" s="110" t="s">
        <v>1408</v>
      </c>
      <c r="Y77" s="102" t="s">
        <v>1409</v>
      </c>
      <c r="Z77" s="110"/>
      <c r="AA77" s="9"/>
      <c r="AB77" s="123"/>
      <c r="AC77" s="104"/>
      <c r="AD77" s="111"/>
      <c r="AE77" s="111"/>
      <c r="AF77" s="111"/>
      <c r="AG77" s="111"/>
      <c r="AH77" s="15"/>
      <c r="AI77" s="15"/>
      <c r="AJ77" s="104"/>
      <c r="AK77" s="48"/>
      <c r="AL77" s="102">
        <v>1</v>
      </c>
      <c r="AM77" s="102">
        <v>0</v>
      </c>
      <c r="AN77" s="102">
        <v>0</v>
      </c>
      <c r="AO77" s="102">
        <v>1</v>
      </c>
      <c r="AP77" s="102">
        <v>1</v>
      </c>
      <c r="AQ77" s="102">
        <v>1</v>
      </c>
      <c r="AR77" s="102">
        <v>1</v>
      </c>
      <c r="AS77" s="102">
        <v>1</v>
      </c>
      <c r="AT77" s="102">
        <v>1</v>
      </c>
      <c r="AU77" s="102">
        <v>1</v>
      </c>
      <c r="AV77" s="102">
        <v>1</v>
      </c>
    </row>
    <row r="78" spans="1:48" s="95" customFormat="1" ht="39.950000000000003" customHeight="1">
      <c r="A78" s="9">
        <f t="shared" si="0"/>
        <v>70</v>
      </c>
      <c r="B78" s="9"/>
      <c r="C78" s="100"/>
      <c r="D78" s="100"/>
      <c r="E78" s="9"/>
      <c r="F78" s="9">
        <v>4</v>
      </c>
      <c r="G78" s="100"/>
      <c r="H78" s="100"/>
      <c r="I78" s="100"/>
      <c r="J78" s="100"/>
      <c r="K78" s="18"/>
      <c r="L78" s="18" t="s">
        <v>1403</v>
      </c>
      <c r="M78" s="102" t="s">
        <v>1424</v>
      </c>
      <c r="N78" s="102" t="s">
        <v>1427</v>
      </c>
      <c r="O78" s="102" t="s">
        <v>1404</v>
      </c>
      <c r="P78" s="98" t="s">
        <v>51</v>
      </c>
      <c r="Q78" s="9" t="s">
        <v>52</v>
      </c>
      <c r="R78" s="104"/>
      <c r="S78" s="113"/>
      <c r="T78" s="284" t="str">
        <f t="shared" si="3"/>
        <v>SHT0014367</v>
      </c>
      <c r="U78" s="48" t="s">
        <v>1405</v>
      </c>
      <c r="V78" s="48" t="s">
        <v>1406</v>
      </c>
      <c r="W78" s="111" t="s">
        <v>1407</v>
      </c>
      <c r="X78" s="110" t="s">
        <v>1413</v>
      </c>
      <c r="Y78" s="102" t="s">
        <v>1429</v>
      </c>
      <c r="Z78" s="110"/>
      <c r="AA78" s="9"/>
      <c r="AB78" s="123"/>
      <c r="AC78" s="104"/>
      <c r="AD78" s="111"/>
      <c r="AE78" s="111"/>
      <c r="AF78" s="111"/>
      <c r="AG78" s="111"/>
      <c r="AH78" s="15"/>
      <c r="AI78" s="15"/>
      <c r="AJ78" s="104"/>
      <c r="AK78" s="48"/>
      <c r="AL78" s="102">
        <v>1</v>
      </c>
      <c r="AM78" s="102">
        <v>0</v>
      </c>
      <c r="AN78" s="102">
        <v>0</v>
      </c>
      <c r="AO78" s="102">
        <v>1</v>
      </c>
      <c r="AP78" s="102">
        <v>1</v>
      </c>
      <c r="AQ78" s="102">
        <v>1</v>
      </c>
      <c r="AR78" s="102">
        <v>1</v>
      </c>
      <c r="AS78" s="102">
        <v>1</v>
      </c>
      <c r="AT78" s="102">
        <v>1</v>
      </c>
      <c r="AU78" s="102">
        <v>1</v>
      </c>
      <c r="AV78" s="102">
        <v>1</v>
      </c>
    </row>
    <row r="79" spans="1:48" s="95" customFormat="1" ht="39.950000000000003" customHeight="1">
      <c r="A79" s="9">
        <f t="shared" si="0"/>
        <v>71</v>
      </c>
      <c r="B79" s="9"/>
      <c r="C79" s="100"/>
      <c r="D79" s="100"/>
      <c r="E79" s="9"/>
      <c r="F79" s="9">
        <v>4</v>
      </c>
      <c r="G79" s="100"/>
      <c r="H79" s="100"/>
      <c r="I79" s="100"/>
      <c r="J79" s="100"/>
      <c r="K79" s="18"/>
      <c r="L79" s="18" t="s">
        <v>1414</v>
      </c>
      <c r="M79" s="102" t="s">
        <v>1431</v>
      </c>
      <c r="N79" s="102" t="s">
        <v>1428</v>
      </c>
      <c r="O79" s="102" t="s">
        <v>1404</v>
      </c>
      <c r="P79" s="98" t="s">
        <v>51</v>
      </c>
      <c r="Q79" s="9" t="s">
        <v>52</v>
      </c>
      <c r="R79" s="104"/>
      <c r="S79" s="113"/>
      <c r="T79" s="284" t="str">
        <f t="shared" si="3"/>
        <v>SHT0014394</v>
      </c>
      <c r="U79" s="48" t="s">
        <v>1405</v>
      </c>
      <c r="V79" s="48" t="s">
        <v>1415</v>
      </c>
      <c r="W79" s="111" t="s">
        <v>1416</v>
      </c>
      <c r="X79" s="110" t="s">
        <v>1417</v>
      </c>
      <c r="Y79" s="102" t="s">
        <v>1430</v>
      </c>
      <c r="Z79" s="110"/>
      <c r="AA79" s="9"/>
      <c r="AB79" s="123"/>
      <c r="AC79" s="104"/>
      <c r="AD79" s="111"/>
      <c r="AE79" s="111"/>
      <c r="AF79" s="111"/>
      <c r="AG79" s="111"/>
      <c r="AH79" s="15"/>
      <c r="AI79" s="15"/>
      <c r="AJ79" s="104"/>
      <c r="AK79" s="48"/>
      <c r="AL79" s="102">
        <v>1</v>
      </c>
      <c r="AM79" s="102">
        <v>0</v>
      </c>
      <c r="AN79" s="102">
        <v>0</v>
      </c>
      <c r="AO79" s="102">
        <v>1</v>
      </c>
      <c r="AP79" s="102">
        <v>1</v>
      </c>
      <c r="AQ79" s="102">
        <v>1</v>
      </c>
      <c r="AR79" s="102">
        <v>1</v>
      </c>
      <c r="AS79" s="102">
        <v>1</v>
      </c>
      <c r="AT79" s="102">
        <v>1</v>
      </c>
      <c r="AU79" s="102">
        <v>1</v>
      </c>
      <c r="AV79" s="102">
        <v>1</v>
      </c>
    </row>
    <row r="80" spans="1:48" s="281" customFormat="1" ht="39.950000000000003" customHeight="1">
      <c r="A80" s="9">
        <f t="shared" si="0"/>
        <v>72</v>
      </c>
      <c r="B80" s="270"/>
      <c r="C80" s="271"/>
      <c r="D80" s="271"/>
      <c r="E80" s="270">
        <v>3</v>
      </c>
      <c r="F80" s="271"/>
      <c r="G80" s="271"/>
      <c r="H80" s="271"/>
      <c r="I80" s="271"/>
      <c r="J80" s="271"/>
      <c r="K80" s="272"/>
      <c r="L80" s="273" t="s">
        <v>238</v>
      </c>
      <c r="M80" s="270" t="s">
        <v>1389</v>
      </c>
      <c r="N80" s="270" t="s">
        <v>239</v>
      </c>
      <c r="O80" s="270"/>
      <c r="P80" s="270"/>
      <c r="Q80" s="270"/>
      <c r="R80" s="270"/>
      <c r="S80" s="273" t="s">
        <v>51</v>
      </c>
      <c r="T80" s="274"/>
      <c r="U80" s="273" t="s">
        <v>51</v>
      </c>
      <c r="V80" s="273" t="s">
        <v>53</v>
      </c>
      <c r="W80" s="273" t="s">
        <v>60</v>
      </c>
      <c r="X80" s="270" t="s">
        <v>64</v>
      </c>
      <c r="Y80" s="273"/>
      <c r="Z80" s="275"/>
      <c r="AA80" s="270"/>
      <c r="AB80" s="276"/>
      <c r="AC80" s="277"/>
      <c r="AD80" s="277"/>
      <c r="AE80" s="277"/>
      <c r="AF80" s="277"/>
      <c r="AG80" s="277"/>
      <c r="AH80" s="278"/>
      <c r="AI80" s="278"/>
      <c r="AJ80" s="279"/>
      <c r="AK80" s="280"/>
      <c r="AL80" s="273">
        <v>1</v>
      </c>
      <c r="AM80" s="273">
        <v>0</v>
      </c>
      <c r="AN80" s="273">
        <v>0</v>
      </c>
      <c r="AO80" s="273">
        <v>1</v>
      </c>
      <c r="AP80" s="273">
        <v>1</v>
      </c>
      <c r="AQ80" s="273">
        <v>1</v>
      </c>
      <c r="AR80" s="273">
        <v>1</v>
      </c>
      <c r="AS80" s="273">
        <v>1</v>
      </c>
      <c r="AT80" s="273">
        <v>1</v>
      </c>
      <c r="AU80" s="273">
        <v>1</v>
      </c>
      <c r="AV80" s="273">
        <v>1</v>
      </c>
    </row>
    <row r="81" spans="1:48" s="95" customFormat="1" ht="39.950000000000003" customHeight="1">
      <c r="A81" s="9">
        <f t="shared" si="0"/>
        <v>73</v>
      </c>
      <c r="B81" s="9"/>
      <c r="C81" s="100"/>
      <c r="D81" s="100"/>
      <c r="E81" s="9">
        <v>3</v>
      </c>
      <c r="F81" s="100"/>
      <c r="G81" s="100"/>
      <c r="H81" s="100"/>
      <c r="I81" s="100"/>
      <c r="J81" s="100"/>
      <c r="K81" s="18"/>
      <c r="L81" s="102" t="s">
        <v>14</v>
      </c>
      <c r="M81" s="102" t="s">
        <v>240</v>
      </c>
      <c r="N81" s="102" t="s">
        <v>241</v>
      </c>
      <c r="O81" s="102" t="s">
        <v>242</v>
      </c>
      <c r="P81" s="102" t="s">
        <v>51</v>
      </c>
      <c r="Q81" s="102" t="s">
        <v>115</v>
      </c>
      <c r="R81" s="102"/>
      <c r="S81" s="102" t="s">
        <v>51</v>
      </c>
      <c r="T81" s="102" t="s">
        <v>14</v>
      </c>
      <c r="U81" s="102" t="s">
        <v>219</v>
      </c>
      <c r="V81" s="102" t="s">
        <v>63</v>
      </c>
      <c r="W81" s="102" t="s">
        <v>53</v>
      </c>
      <c r="X81" s="102" t="s">
        <v>114</v>
      </c>
      <c r="Y81" s="102" t="s">
        <v>243</v>
      </c>
      <c r="Z81" s="102" t="s">
        <v>14</v>
      </c>
      <c r="AA81" s="102" t="s">
        <v>244</v>
      </c>
      <c r="AB81" s="102">
        <v>1E-3</v>
      </c>
      <c r="AC81" s="111" t="s">
        <v>245</v>
      </c>
      <c r="AD81" s="111"/>
      <c r="AE81" s="111"/>
      <c r="AF81" s="111"/>
      <c r="AG81" s="111"/>
      <c r="AH81" s="15"/>
      <c r="AI81" s="15"/>
      <c r="AJ81" s="104"/>
      <c r="AK81" s="48"/>
      <c r="AL81" s="102">
        <v>2</v>
      </c>
      <c r="AM81" s="102">
        <v>0</v>
      </c>
      <c r="AN81" s="102">
        <v>0</v>
      </c>
      <c r="AO81" s="102">
        <v>0</v>
      </c>
      <c r="AP81" s="102">
        <v>0</v>
      </c>
      <c r="AQ81" s="102">
        <v>0</v>
      </c>
      <c r="AR81" s="102">
        <v>0</v>
      </c>
      <c r="AS81" s="102">
        <v>2</v>
      </c>
      <c r="AT81" s="102">
        <v>0</v>
      </c>
      <c r="AU81" s="102">
        <v>0</v>
      </c>
      <c r="AV81" s="102">
        <v>0</v>
      </c>
    </row>
    <row r="82" spans="1:48" s="95" customFormat="1" ht="39.950000000000003" customHeight="1">
      <c r="A82" s="9">
        <f t="shared" si="0"/>
        <v>74</v>
      </c>
      <c r="B82" s="9"/>
      <c r="C82" s="100"/>
      <c r="D82" s="9">
        <v>2</v>
      </c>
      <c r="E82" s="100"/>
      <c r="F82" s="100"/>
      <c r="G82" s="100"/>
      <c r="H82" s="100"/>
      <c r="I82" s="100"/>
      <c r="J82" s="100"/>
      <c r="K82" s="18"/>
      <c r="L82" s="18" t="s">
        <v>50</v>
      </c>
      <c r="M82" s="102" t="s">
        <v>246</v>
      </c>
      <c r="N82" s="102" t="s">
        <v>247</v>
      </c>
      <c r="O82" s="102"/>
      <c r="P82" s="98" t="s">
        <v>51</v>
      </c>
      <c r="Q82" s="9" t="s">
        <v>52</v>
      </c>
      <c r="R82" s="110"/>
      <c r="S82" s="113" t="s">
        <v>51</v>
      </c>
      <c r="T82" s="104" t="str">
        <f t="shared" ref="T82:T90" si="4">M82</f>
        <v>H4681010095A0</v>
      </c>
      <c r="U82" s="48" t="s">
        <v>51</v>
      </c>
      <c r="V82" s="48" t="s">
        <v>63</v>
      </c>
      <c r="W82" s="111" t="s">
        <v>53</v>
      </c>
      <c r="X82" s="110" t="s">
        <v>114</v>
      </c>
      <c r="Y82" s="110" t="s">
        <v>248</v>
      </c>
      <c r="Z82" s="110" t="s">
        <v>14</v>
      </c>
      <c r="AA82" s="110" t="s">
        <v>249</v>
      </c>
      <c r="AB82" s="123">
        <v>1E-3</v>
      </c>
      <c r="AC82" s="104" t="s">
        <v>14</v>
      </c>
      <c r="AD82" s="111"/>
      <c r="AE82" s="111"/>
      <c r="AF82" s="111"/>
      <c r="AG82" s="111"/>
      <c r="AH82" s="15"/>
      <c r="AI82" s="15"/>
      <c r="AJ82" s="104"/>
      <c r="AK82" s="48"/>
      <c r="AL82" s="102">
        <v>4</v>
      </c>
      <c r="AM82" s="102">
        <v>4</v>
      </c>
      <c r="AN82" s="102">
        <v>4</v>
      </c>
      <c r="AO82" s="102">
        <v>4</v>
      </c>
      <c r="AP82" s="102">
        <v>4</v>
      </c>
      <c r="AQ82" s="102">
        <v>4</v>
      </c>
      <c r="AR82" s="102">
        <v>4</v>
      </c>
      <c r="AS82" s="102">
        <v>4</v>
      </c>
      <c r="AT82" s="102">
        <v>4</v>
      </c>
      <c r="AU82" s="102">
        <v>4</v>
      </c>
      <c r="AV82" s="102">
        <v>4</v>
      </c>
    </row>
    <row r="83" spans="1:48" s="95" customFormat="1" ht="39.950000000000003" customHeight="1">
      <c r="A83" s="9">
        <f t="shared" si="0"/>
        <v>75</v>
      </c>
      <c r="B83" s="9"/>
      <c r="C83" s="100"/>
      <c r="D83" s="9">
        <v>2</v>
      </c>
      <c r="E83" s="100"/>
      <c r="F83" s="100"/>
      <c r="G83" s="100"/>
      <c r="H83" s="100"/>
      <c r="I83" s="100"/>
      <c r="J83" s="100"/>
      <c r="K83" s="18"/>
      <c r="L83" s="18" t="s">
        <v>50</v>
      </c>
      <c r="M83" s="102" t="s">
        <v>250</v>
      </c>
      <c r="N83" s="102" t="s">
        <v>251</v>
      </c>
      <c r="O83" s="102" t="s">
        <v>121</v>
      </c>
      <c r="P83" s="98" t="s">
        <v>96</v>
      </c>
      <c r="Q83" s="9" t="s">
        <v>52</v>
      </c>
      <c r="R83" s="112"/>
      <c r="S83" s="113" t="s">
        <v>51</v>
      </c>
      <c r="T83" s="104" t="str">
        <f t="shared" si="4"/>
        <v>H4681010730A0</v>
      </c>
      <c r="U83" s="48" t="s">
        <v>51</v>
      </c>
      <c r="V83" s="48" t="s">
        <v>63</v>
      </c>
      <c r="W83" s="111" t="s">
        <v>53</v>
      </c>
      <c r="X83" s="9" t="s">
        <v>122</v>
      </c>
      <c r="Y83" s="102" t="s">
        <v>252</v>
      </c>
      <c r="Z83" s="110" t="s">
        <v>14</v>
      </c>
      <c r="AA83" s="9" t="s">
        <v>253</v>
      </c>
      <c r="AB83" s="123">
        <v>3.3000000000000002E-2</v>
      </c>
      <c r="AC83" s="111" t="s">
        <v>125</v>
      </c>
      <c r="AD83" s="111"/>
      <c r="AE83" s="111"/>
      <c r="AF83" s="111"/>
      <c r="AG83" s="111"/>
      <c r="AH83" s="15"/>
      <c r="AI83" s="15"/>
      <c r="AJ83" s="104"/>
      <c r="AK83" s="48"/>
      <c r="AL83" s="102">
        <v>1</v>
      </c>
      <c r="AM83" s="102">
        <v>1</v>
      </c>
      <c r="AN83" s="102">
        <v>1</v>
      </c>
      <c r="AO83" s="102">
        <v>1</v>
      </c>
      <c r="AP83" s="102">
        <v>1</v>
      </c>
      <c r="AQ83" s="102">
        <v>1</v>
      </c>
      <c r="AR83" s="102">
        <v>1</v>
      </c>
      <c r="AS83" s="102">
        <v>1</v>
      </c>
      <c r="AT83" s="102">
        <v>1</v>
      </c>
      <c r="AU83" s="102">
        <v>1</v>
      </c>
      <c r="AV83" s="102">
        <v>1</v>
      </c>
    </row>
    <row r="84" spans="1:48" s="95" customFormat="1" ht="39.950000000000003" customHeight="1">
      <c r="A84" s="9">
        <f t="shared" si="0"/>
        <v>76</v>
      </c>
      <c r="B84" s="9"/>
      <c r="C84" s="100"/>
      <c r="D84" s="9">
        <v>2</v>
      </c>
      <c r="E84" s="100"/>
      <c r="F84" s="100"/>
      <c r="G84" s="100"/>
      <c r="H84" s="100"/>
      <c r="I84" s="100"/>
      <c r="J84" s="100"/>
      <c r="K84" s="18"/>
      <c r="L84" s="102" t="s">
        <v>238</v>
      </c>
      <c r="M84" s="102" t="s">
        <v>254</v>
      </c>
      <c r="N84" s="102" t="s">
        <v>255</v>
      </c>
      <c r="O84" s="102"/>
      <c r="P84" s="102" t="s">
        <v>51</v>
      </c>
      <c r="Q84" s="102" t="s">
        <v>256</v>
      </c>
      <c r="R84" s="102"/>
      <c r="S84" s="102" t="s">
        <v>51</v>
      </c>
      <c r="T84" s="102" t="str">
        <f t="shared" si="4"/>
        <v>SHT0011613</v>
      </c>
      <c r="U84" s="102" t="s">
        <v>51</v>
      </c>
      <c r="V84" s="102" t="s">
        <v>63</v>
      </c>
      <c r="W84" s="102" t="s">
        <v>53</v>
      </c>
      <c r="X84" s="102" t="s">
        <v>141</v>
      </c>
      <c r="Y84" s="102" t="s">
        <v>55</v>
      </c>
      <c r="Z84" s="102" t="s">
        <v>14</v>
      </c>
      <c r="AA84" s="102" t="s">
        <v>257</v>
      </c>
      <c r="AB84" s="102" t="s">
        <v>258</v>
      </c>
      <c r="AC84" s="111"/>
      <c r="AD84" s="111"/>
      <c r="AE84" s="111"/>
      <c r="AF84" s="111"/>
      <c r="AG84" s="111"/>
      <c r="AH84" s="15"/>
      <c r="AI84" s="15"/>
      <c r="AJ84" s="104"/>
      <c r="AK84" s="48"/>
      <c r="AL84" s="102">
        <v>1</v>
      </c>
      <c r="AM84" s="102">
        <v>0</v>
      </c>
      <c r="AN84" s="102">
        <v>0</v>
      </c>
      <c r="AO84" s="102">
        <v>1</v>
      </c>
      <c r="AP84" s="102">
        <v>1</v>
      </c>
      <c r="AQ84" s="102">
        <v>1</v>
      </c>
      <c r="AR84" s="102">
        <v>1</v>
      </c>
      <c r="AS84" s="102">
        <v>1</v>
      </c>
      <c r="AT84" s="102">
        <v>1</v>
      </c>
      <c r="AU84" s="102">
        <v>1</v>
      </c>
      <c r="AV84" s="102">
        <v>1</v>
      </c>
    </row>
    <row r="85" spans="1:48" s="95" customFormat="1" ht="39.950000000000003" customHeight="1">
      <c r="A85" s="9">
        <f t="shared" si="0"/>
        <v>77</v>
      </c>
      <c r="B85" s="9"/>
      <c r="C85" s="100"/>
      <c r="D85" s="9">
        <v>2</v>
      </c>
      <c r="E85" s="100"/>
      <c r="F85" s="100"/>
      <c r="G85" s="100"/>
      <c r="H85" s="100"/>
      <c r="I85" s="100"/>
      <c r="J85" s="100"/>
      <c r="K85" s="18"/>
      <c r="L85" s="102" t="s">
        <v>238</v>
      </c>
      <c r="M85" s="102" t="s">
        <v>259</v>
      </c>
      <c r="N85" s="102" t="s">
        <v>260</v>
      </c>
      <c r="O85" s="102"/>
      <c r="P85" s="102" t="s">
        <v>96</v>
      </c>
      <c r="Q85" s="102" t="s">
        <v>256</v>
      </c>
      <c r="R85" s="102"/>
      <c r="S85" s="102" t="s">
        <v>51</v>
      </c>
      <c r="T85" s="102" t="str">
        <f t="shared" si="4"/>
        <v>BFA0010014</v>
      </c>
      <c r="U85" s="102" t="s">
        <v>51</v>
      </c>
      <c r="V85" s="102" t="s">
        <v>53</v>
      </c>
      <c r="W85" s="102" t="s">
        <v>60</v>
      </c>
      <c r="X85" s="102" t="s">
        <v>64</v>
      </c>
      <c r="Y85" s="102" t="s">
        <v>261</v>
      </c>
      <c r="Z85" s="102" t="s">
        <v>14</v>
      </c>
      <c r="AA85" s="102" t="s">
        <v>262</v>
      </c>
      <c r="AB85" s="102">
        <v>5.0999999999999997E-2</v>
      </c>
      <c r="AC85" s="111"/>
      <c r="AD85" s="111"/>
      <c r="AE85" s="111"/>
      <c r="AF85" s="111"/>
      <c r="AG85" s="111"/>
      <c r="AH85" s="15"/>
      <c r="AI85" s="15"/>
      <c r="AJ85" s="104"/>
      <c r="AK85" s="48"/>
      <c r="AL85" s="102">
        <v>1</v>
      </c>
      <c r="AM85" s="102">
        <v>0</v>
      </c>
      <c r="AN85" s="102">
        <v>0</v>
      </c>
      <c r="AO85" s="102">
        <v>1</v>
      </c>
      <c r="AP85" s="102">
        <v>1</v>
      </c>
      <c r="AQ85" s="102">
        <v>1</v>
      </c>
      <c r="AR85" s="102">
        <v>1</v>
      </c>
      <c r="AS85" s="102">
        <v>1</v>
      </c>
      <c r="AT85" s="102">
        <v>1</v>
      </c>
      <c r="AU85" s="102">
        <v>1</v>
      </c>
      <c r="AV85" s="102">
        <v>1</v>
      </c>
    </row>
    <row r="86" spans="1:48" s="95" customFormat="1" ht="39.950000000000003" customHeight="1">
      <c r="A86" s="9">
        <f t="shared" si="0"/>
        <v>78</v>
      </c>
      <c r="B86" s="9"/>
      <c r="C86" s="100"/>
      <c r="D86" s="9">
        <v>2</v>
      </c>
      <c r="E86" s="100"/>
      <c r="F86" s="100"/>
      <c r="G86" s="100"/>
      <c r="H86" s="100"/>
      <c r="I86" s="100"/>
      <c r="J86" s="100"/>
      <c r="K86" s="18"/>
      <c r="L86" s="102" t="s">
        <v>238</v>
      </c>
      <c r="M86" s="102" t="s">
        <v>263</v>
      </c>
      <c r="N86" s="102" t="s">
        <v>264</v>
      </c>
      <c r="O86" s="102"/>
      <c r="P86" s="102" t="s">
        <v>147</v>
      </c>
      <c r="Q86" s="102" t="s">
        <v>256</v>
      </c>
      <c r="R86" s="102"/>
      <c r="S86" s="102" t="s">
        <v>51</v>
      </c>
      <c r="T86" s="102" t="str">
        <f t="shared" si="4"/>
        <v>SHT0011330</v>
      </c>
      <c r="U86" s="102" t="s">
        <v>51</v>
      </c>
      <c r="V86" s="102" t="s">
        <v>53</v>
      </c>
      <c r="W86" s="102" t="s">
        <v>60</v>
      </c>
      <c r="X86" s="102" t="s">
        <v>122</v>
      </c>
      <c r="Y86" s="102" t="s">
        <v>265</v>
      </c>
      <c r="Z86" s="102" t="s">
        <v>14</v>
      </c>
      <c r="AA86" s="102" t="s">
        <v>266</v>
      </c>
      <c r="AB86" s="102">
        <v>1.2999999999999999E-2</v>
      </c>
      <c r="AC86" s="111"/>
      <c r="AD86" s="111"/>
      <c r="AE86" s="111"/>
      <c r="AF86" s="111"/>
      <c r="AG86" s="111"/>
      <c r="AH86" s="15"/>
      <c r="AI86" s="15"/>
      <c r="AJ86" s="104"/>
      <c r="AK86" s="48"/>
      <c r="AL86" s="102">
        <v>1</v>
      </c>
      <c r="AM86" s="102">
        <v>0</v>
      </c>
      <c r="AN86" s="102">
        <v>0</v>
      </c>
      <c r="AO86" s="102">
        <v>1</v>
      </c>
      <c r="AP86" s="102">
        <v>1</v>
      </c>
      <c r="AQ86" s="102">
        <v>1</v>
      </c>
      <c r="AR86" s="102">
        <v>1</v>
      </c>
      <c r="AS86" s="102">
        <v>1</v>
      </c>
      <c r="AT86" s="102">
        <v>1</v>
      </c>
      <c r="AU86" s="102">
        <v>1</v>
      </c>
      <c r="AV86" s="102">
        <v>1</v>
      </c>
    </row>
    <row r="87" spans="1:48" s="95" customFormat="1" ht="39.950000000000003" customHeight="1">
      <c r="A87" s="9">
        <f t="shared" ref="A87:A151" si="5">ROW()-8</f>
        <v>79</v>
      </c>
      <c r="B87" s="106"/>
      <c r="C87" s="9">
        <v>1</v>
      </c>
      <c r="D87" s="99"/>
      <c r="E87" s="99"/>
      <c r="F87" s="99"/>
      <c r="G87" s="99"/>
      <c r="H87" s="99"/>
      <c r="I87" s="99"/>
      <c r="J87" s="99"/>
      <c r="K87" s="15"/>
      <c r="L87" s="15" t="s">
        <v>267</v>
      </c>
      <c r="M87" s="102" t="s">
        <v>268</v>
      </c>
      <c r="N87" s="102" t="s">
        <v>269</v>
      </c>
      <c r="O87" s="101" t="s">
        <v>270</v>
      </c>
      <c r="P87" s="98" t="s">
        <v>51</v>
      </c>
      <c r="Q87" s="9" t="s">
        <v>52</v>
      </c>
      <c r="R87" s="110" t="s">
        <v>14</v>
      </c>
      <c r="S87" s="113" t="s">
        <v>51</v>
      </c>
      <c r="T87" s="104" t="str">
        <f t="shared" si="4"/>
        <v>SHT0010995</v>
      </c>
      <c r="U87" s="48" t="s">
        <v>51</v>
      </c>
      <c r="V87" s="48" t="s">
        <v>63</v>
      </c>
      <c r="W87" s="111" t="s">
        <v>53</v>
      </c>
      <c r="X87" s="106" t="s">
        <v>64</v>
      </c>
      <c r="Y87" s="110" t="s">
        <v>14</v>
      </c>
      <c r="Z87" s="110" t="s">
        <v>14</v>
      </c>
      <c r="AA87" s="110" t="s">
        <v>14</v>
      </c>
      <c r="AB87" s="110" t="s">
        <v>14</v>
      </c>
      <c r="AC87" s="104" t="s">
        <v>14</v>
      </c>
      <c r="AD87" s="106"/>
      <c r="AE87" s="106"/>
      <c r="AF87" s="106"/>
      <c r="AG87" s="106"/>
      <c r="AH87" s="15"/>
      <c r="AI87" s="15"/>
      <c r="AJ87" s="104"/>
      <c r="AK87" s="48"/>
      <c r="AL87" s="102">
        <v>1</v>
      </c>
      <c r="AM87" s="48">
        <v>0</v>
      </c>
      <c r="AN87" s="48">
        <v>0</v>
      </c>
      <c r="AO87" s="48">
        <v>0</v>
      </c>
      <c r="AP87" s="48">
        <v>0</v>
      </c>
      <c r="AQ87" s="48">
        <v>0</v>
      </c>
      <c r="AR87" s="48">
        <v>0</v>
      </c>
      <c r="AS87" s="102">
        <v>1</v>
      </c>
      <c r="AT87" s="48">
        <v>0</v>
      </c>
      <c r="AU87" s="48">
        <v>0</v>
      </c>
      <c r="AV87" s="48">
        <v>0</v>
      </c>
    </row>
    <row r="88" spans="1:48" s="95" customFormat="1" ht="39.950000000000003" customHeight="1">
      <c r="A88" s="9">
        <f t="shared" si="5"/>
        <v>80</v>
      </c>
      <c r="B88" s="106"/>
      <c r="C88" s="9">
        <v>1</v>
      </c>
      <c r="D88" s="99"/>
      <c r="E88" s="99"/>
      <c r="F88" s="99"/>
      <c r="G88" s="99"/>
      <c r="H88" s="99"/>
      <c r="I88" s="99"/>
      <c r="J88" s="99"/>
      <c r="K88" s="15"/>
      <c r="L88" s="15" t="s">
        <v>267</v>
      </c>
      <c r="M88" s="102" t="s">
        <v>271</v>
      </c>
      <c r="N88" s="102" t="s">
        <v>272</v>
      </c>
      <c r="O88" s="102" t="s">
        <v>18</v>
      </c>
      <c r="P88" s="98" t="s">
        <v>51</v>
      </c>
      <c r="Q88" s="9" t="s">
        <v>52</v>
      </c>
      <c r="R88" s="110" t="s">
        <v>14</v>
      </c>
      <c r="S88" s="113" t="s">
        <v>51</v>
      </c>
      <c r="T88" s="104" t="str">
        <f t="shared" si="4"/>
        <v>SHT0010996</v>
      </c>
      <c r="U88" s="48" t="s">
        <v>51</v>
      </c>
      <c r="V88" s="48" t="s">
        <v>63</v>
      </c>
      <c r="W88" s="111" t="s">
        <v>53</v>
      </c>
      <c r="X88" s="106" t="s">
        <v>64</v>
      </c>
      <c r="Y88" s="110" t="s">
        <v>14</v>
      </c>
      <c r="Z88" s="110" t="s">
        <v>14</v>
      </c>
      <c r="AA88" s="110" t="s">
        <v>14</v>
      </c>
      <c r="AB88" s="110" t="s">
        <v>14</v>
      </c>
      <c r="AC88" s="104" t="s">
        <v>14</v>
      </c>
      <c r="AD88" s="106"/>
      <c r="AE88" s="106"/>
      <c r="AF88" s="106"/>
      <c r="AG88" s="106"/>
      <c r="AH88" s="15"/>
      <c r="AI88" s="15"/>
      <c r="AJ88" s="104"/>
      <c r="AK88" s="48"/>
      <c r="AL88" s="102">
        <v>0</v>
      </c>
      <c r="AM88" s="48">
        <v>1</v>
      </c>
      <c r="AN88" s="48">
        <v>0</v>
      </c>
      <c r="AO88" s="48">
        <v>0</v>
      </c>
      <c r="AP88" s="48">
        <v>1</v>
      </c>
      <c r="AQ88" s="215">
        <v>0</v>
      </c>
      <c r="AR88" s="215">
        <v>0</v>
      </c>
      <c r="AS88" s="102">
        <v>0</v>
      </c>
      <c r="AT88" s="48">
        <v>0</v>
      </c>
      <c r="AU88" s="48">
        <v>1</v>
      </c>
      <c r="AV88" s="48">
        <v>0</v>
      </c>
    </row>
    <row r="89" spans="1:48" s="95" customFormat="1" ht="39.950000000000003" customHeight="1">
      <c r="A89" s="9">
        <f t="shared" si="5"/>
        <v>81</v>
      </c>
      <c r="B89" s="106"/>
      <c r="C89" s="9">
        <v>1</v>
      </c>
      <c r="D89" s="99"/>
      <c r="E89" s="99"/>
      <c r="F89" s="99"/>
      <c r="G89" s="99"/>
      <c r="H89" s="99"/>
      <c r="I89" s="99"/>
      <c r="J89" s="99"/>
      <c r="K89" s="15"/>
      <c r="L89" s="15" t="s">
        <v>267</v>
      </c>
      <c r="M89" s="102" t="s">
        <v>273</v>
      </c>
      <c r="N89" s="102" t="s">
        <v>274</v>
      </c>
      <c r="O89" s="101" t="s">
        <v>275</v>
      </c>
      <c r="P89" s="98" t="s">
        <v>51</v>
      </c>
      <c r="Q89" s="9" t="s">
        <v>52</v>
      </c>
      <c r="R89" s="110" t="s">
        <v>14</v>
      </c>
      <c r="S89" s="113" t="s">
        <v>51</v>
      </c>
      <c r="T89" s="104" t="str">
        <f t="shared" si="4"/>
        <v>SHT0010997</v>
      </c>
      <c r="U89" s="48" t="s">
        <v>51</v>
      </c>
      <c r="V89" s="48" t="s">
        <v>63</v>
      </c>
      <c r="W89" s="111" t="s">
        <v>53</v>
      </c>
      <c r="X89" s="106" t="s">
        <v>64</v>
      </c>
      <c r="Y89" s="110" t="s">
        <v>14</v>
      </c>
      <c r="Z89" s="110" t="s">
        <v>14</v>
      </c>
      <c r="AA89" s="110" t="s">
        <v>14</v>
      </c>
      <c r="AB89" s="110" t="s">
        <v>14</v>
      </c>
      <c r="AC89" s="104" t="s">
        <v>14</v>
      </c>
      <c r="AD89" s="106"/>
      <c r="AE89" s="106"/>
      <c r="AF89" s="106"/>
      <c r="AG89" s="106"/>
      <c r="AH89" s="15"/>
      <c r="AI89" s="15"/>
      <c r="AJ89" s="104"/>
      <c r="AK89" s="48"/>
      <c r="AL89" s="102">
        <v>0</v>
      </c>
      <c r="AM89" s="48">
        <v>0</v>
      </c>
      <c r="AN89" s="48">
        <v>1</v>
      </c>
      <c r="AO89" s="48">
        <v>1</v>
      </c>
      <c r="AP89" s="48">
        <v>0</v>
      </c>
      <c r="AQ89" s="48">
        <v>0</v>
      </c>
      <c r="AR89" s="48">
        <v>0</v>
      </c>
      <c r="AS89" s="102">
        <v>0</v>
      </c>
      <c r="AT89" s="48">
        <v>1</v>
      </c>
      <c r="AU89" s="48">
        <v>0</v>
      </c>
      <c r="AV89" s="48">
        <v>0</v>
      </c>
    </row>
    <row r="90" spans="1:48" s="95" customFormat="1" ht="39.950000000000003" customHeight="1">
      <c r="A90" s="9">
        <f t="shared" si="5"/>
        <v>82</v>
      </c>
      <c r="B90" s="106"/>
      <c r="C90" s="9">
        <v>1</v>
      </c>
      <c r="D90" s="99"/>
      <c r="E90" s="99"/>
      <c r="F90" s="99"/>
      <c r="G90" s="99"/>
      <c r="H90" s="99"/>
      <c r="I90" s="99"/>
      <c r="J90" s="99"/>
      <c r="K90" s="15"/>
      <c r="L90" s="15"/>
      <c r="M90" s="102" t="s">
        <v>2013</v>
      </c>
      <c r="N90" s="102" t="s">
        <v>2015</v>
      </c>
      <c r="O90" s="101" t="s">
        <v>270</v>
      </c>
      <c r="P90" s="98" t="s">
        <v>51</v>
      </c>
      <c r="Q90" s="9" t="s">
        <v>52</v>
      </c>
      <c r="R90" s="110" t="s">
        <v>14</v>
      </c>
      <c r="S90" s="113" t="s">
        <v>51</v>
      </c>
      <c r="T90" s="104" t="str">
        <f t="shared" si="4"/>
        <v>6803100A1000A</v>
      </c>
      <c r="U90" s="48" t="s">
        <v>51</v>
      </c>
      <c r="V90" s="48" t="s">
        <v>63</v>
      </c>
      <c r="W90" s="111" t="s">
        <v>53</v>
      </c>
      <c r="X90" s="106" t="s">
        <v>64</v>
      </c>
      <c r="Y90" s="110" t="s">
        <v>14</v>
      </c>
      <c r="Z90" s="110" t="s">
        <v>14</v>
      </c>
      <c r="AA90" s="110" t="s">
        <v>14</v>
      </c>
      <c r="AB90" s="110" t="s">
        <v>14</v>
      </c>
      <c r="AC90" s="104"/>
      <c r="AD90" s="106"/>
      <c r="AE90" s="106"/>
      <c r="AF90" s="106"/>
      <c r="AG90" s="106"/>
      <c r="AH90" s="15"/>
      <c r="AI90" s="15"/>
      <c r="AJ90" s="104"/>
      <c r="AK90" s="48"/>
      <c r="AL90" s="102">
        <v>0</v>
      </c>
      <c r="AM90" s="102">
        <v>0</v>
      </c>
      <c r="AN90" s="102">
        <v>0</v>
      </c>
      <c r="AO90" s="102">
        <v>0</v>
      </c>
      <c r="AP90" s="102">
        <v>0</v>
      </c>
      <c r="AQ90" s="48">
        <v>1</v>
      </c>
      <c r="AR90" s="48">
        <v>1</v>
      </c>
      <c r="AS90" s="102">
        <v>0</v>
      </c>
      <c r="AT90" s="102">
        <v>0</v>
      </c>
      <c r="AU90" s="102">
        <v>0</v>
      </c>
      <c r="AV90" s="102">
        <v>1</v>
      </c>
    </row>
    <row r="91" spans="1:48" s="95" customFormat="1" ht="39.950000000000003" customHeight="1">
      <c r="A91" s="9">
        <f t="shared" si="5"/>
        <v>83</v>
      </c>
      <c r="B91" s="9"/>
      <c r="C91" s="100"/>
      <c r="D91" s="9">
        <v>2</v>
      </c>
      <c r="E91" s="100"/>
      <c r="F91" s="100"/>
      <c r="G91" s="100"/>
      <c r="H91" s="100"/>
      <c r="I91" s="100"/>
      <c r="J91" s="100"/>
      <c r="K91" s="18"/>
      <c r="L91" s="15" t="s">
        <v>267</v>
      </c>
      <c r="M91" s="102" t="s">
        <v>276</v>
      </c>
      <c r="N91" s="102" t="s">
        <v>277</v>
      </c>
      <c r="O91" s="101" t="s">
        <v>270</v>
      </c>
      <c r="P91" s="98" t="s">
        <v>51</v>
      </c>
      <c r="Q91" s="9" t="s">
        <v>52</v>
      </c>
      <c r="R91" s="110" t="s">
        <v>14</v>
      </c>
      <c r="S91" s="113" t="s">
        <v>51</v>
      </c>
      <c r="T91" s="104" t="str">
        <f t="shared" ref="T91:T102" si="6">M91</f>
        <v>SHT0010935</v>
      </c>
      <c r="U91" s="48" t="s">
        <v>51</v>
      </c>
      <c r="V91" s="48" t="s">
        <v>63</v>
      </c>
      <c r="W91" s="111" t="s">
        <v>53</v>
      </c>
      <c r="X91" s="110" t="s">
        <v>77</v>
      </c>
      <c r="Y91" s="110" t="s">
        <v>14</v>
      </c>
      <c r="Z91" s="110" t="s">
        <v>14</v>
      </c>
      <c r="AA91" s="110" t="s">
        <v>14</v>
      </c>
      <c r="AB91" s="110" t="s">
        <v>14</v>
      </c>
      <c r="AC91" s="104" t="s">
        <v>14</v>
      </c>
      <c r="AD91" s="111"/>
      <c r="AE91" s="111"/>
      <c r="AF91" s="111"/>
      <c r="AG91" s="111"/>
      <c r="AH91" s="15"/>
      <c r="AI91" s="15"/>
      <c r="AJ91" s="104"/>
      <c r="AK91" s="48"/>
      <c r="AL91" s="102">
        <v>1</v>
      </c>
      <c r="AM91" s="107">
        <v>0</v>
      </c>
      <c r="AN91" s="107">
        <v>0</v>
      </c>
      <c r="AO91" s="107">
        <v>0</v>
      </c>
      <c r="AP91" s="107">
        <v>0</v>
      </c>
      <c r="AQ91" s="48">
        <v>0</v>
      </c>
      <c r="AR91" s="48">
        <v>0</v>
      </c>
      <c r="AS91" s="102">
        <v>1</v>
      </c>
      <c r="AT91" s="107">
        <v>0</v>
      </c>
      <c r="AU91" s="107">
        <v>0</v>
      </c>
      <c r="AV91" s="107">
        <v>0</v>
      </c>
    </row>
    <row r="92" spans="1:48" s="95" customFormat="1" ht="39.950000000000003" customHeight="1">
      <c r="A92" s="9">
        <f t="shared" si="5"/>
        <v>84</v>
      </c>
      <c r="B92" s="9"/>
      <c r="C92" s="100"/>
      <c r="D92" s="9">
        <v>2</v>
      </c>
      <c r="E92" s="100"/>
      <c r="F92" s="100"/>
      <c r="G92" s="100"/>
      <c r="H92" s="100"/>
      <c r="I92" s="100"/>
      <c r="J92" s="100"/>
      <c r="K92" s="18"/>
      <c r="L92" s="15" t="s">
        <v>267</v>
      </c>
      <c r="M92" s="102" t="s">
        <v>278</v>
      </c>
      <c r="N92" s="102" t="s">
        <v>279</v>
      </c>
      <c r="O92" s="102" t="s">
        <v>18</v>
      </c>
      <c r="P92" s="98" t="s">
        <v>51</v>
      </c>
      <c r="Q92" s="9" t="s">
        <v>52</v>
      </c>
      <c r="R92" s="110" t="s">
        <v>14</v>
      </c>
      <c r="S92" s="113" t="s">
        <v>51</v>
      </c>
      <c r="T92" s="104" t="str">
        <f t="shared" si="6"/>
        <v>SHT0010937</v>
      </c>
      <c r="U92" s="48" t="s">
        <v>51</v>
      </c>
      <c r="V92" s="48" t="s">
        <v>63</v>
      </c>
      <c r="W92" s="111" t="s">
        <v>53</v>
      </c>
      <c r="X92" s="110" t="s">
        <v>77</v>
      </c>
      <c r="Y92" s="110" t="s">
        <v>14</v>
      </c>
      <c r="Z92" s="110" t="s">
        <v>14</v>
      </c>
      <c r="AA92" s="110" t="s">
        <v>14</v>
      </c>
      <c r="AB92" s="110" t="s">
        <v>14</v>
      </c>
      <c r="AC92" s="104" t="s">
        <v>14</v>
      </c>
      <c r="AD92" s="111"/>
      <c r="AE92" s="111"/>
      <c r="AF92" s="111"/>
      <c r="AG92" s="111"/>
      <c r="AH92" s="15"/>
      <c r="AI92" s="15"/>
      <c r="AJ92" s="104"/>
      <c r="AK92" s="48"/>
      <c r="AL92" s="102">
        <v>0</v>
      </c>
      <c r="AM92" s="107">
        <v>1</v>
      </c>
      <c r="AN92" s="107">
        <v>0</v>
      </c>
      <c r="AO92" s="107">
        <v>0</v>
      </c>
      <c r="AP92" s="107">
        <v>1</v>
      </c>
      <c r="AQ92" s="48">
        <v>0</v>
      </c>
      <c r="AR92" s="48">
        <v>0</v>
      </c>
      <c r="AS92" s="102">
        <v>0</v>
      </c>
      <c r="AT92" s="107">
        <v>0</v>
      </c>
      <c r="AU92" s="107">
        <v>1</v>
      </c>
      <c r="AV92" s="107">
        <v>0</v>
      </c>
    </row>
    <row r="93" spans="1:48" s="95" customFormat="1" ht="39.950000000000003" customHeight="1">
      <c r="A93" s="9">
        <f t="shared" si="5"/>
        <v>85</v>
      </c>
      <c r="B93" s="9"/>
      <c r="C93" s="100"/>
      <c r="D93" s="9">
        <v>2</v>
      </c>
      <c r="E93" s="100"/>
      <c r="F93" s="100"/>
      <c r="G93" s="100"/>
      <c r="H93" s="100"/>
      <c r="I93" s="100"/>
      <c r="J93" s="100"/>
      <c r="K93" s="18"/>
      <c r="L93" s="15" t="s">
        <v>267</v>
      </c>
      <c r="M93" s="102" t="s">
        <v>280</v>
      </c>
      <c r="N93" s="102" t="s">
        <v>281</v>
      </c>
      <c r="O93" s="101" t="s">
        <v>275</v>
      </c>
      <c r="P93" s="98" t="s">
        <v>51</v>
      </c>
      <c r="Q93" s="9" t="s">
        <v>52</v>
      </c>
      <c r="R93" s="110" t="s">
        <v>14</v>
      </c>
      <c r="S93" s="113" t="s">
        <v>51</v>
      </c>
      <c r="T93" s="104" t="str">
        <f t="shared" si="6"/>
        <v>SHT0010936</v>
      </c>
      <c r="U93" s="48" t="s">
        <v>51</v>
      </c>
      <c r="V93" s="48" t="s">
        <v>63</v>
      </c>
      <c r="W93" s="111" t="s">
        <v>53</v>
      </c>
      <c r="X93" s="110" t="s">
        <v>77</v>
      </c>
      <c r="Y93" s="110" t="s">
        <v>14</v>
      </c>
      <c r="Z93" s="110" t="s">
        <v>14</v>
      </c>
      <c r="AA93" s="110" t="s">
        <v>14</v>
      </c>
      <c r="AB93" s="110" t="s">
        <v>14</v>
      </c>
      <c r="AC93" s="104" t="s">
        <v>14</v>
      </c>
      <c r="AD93" s="111"/>
      <c r="AE93" s="111"/>
      <c r="AF93" s="111"/>
      <c r="AG93" s="111"/>
      <c r="AH93" s="15"/>
      <c r="AI93" s="15"/>
      <c r="AJ93" s="104"/>
      <c r="AK93" s="48"/>
      <c r="AL93" s="102">
        <v>0</v>
      </c>
      <c r="AM93" s="107">
        <v>0</v>
      </c>
      <c r="AN93" s="107">
        <v>1</v>
      </c>
      <c r="AO93" s="107">
        <v>1</v>
      </c>
      <c r="AP93" s="107">
        <v>0</v>
      </c>
      <c r="AQ93" s="48">
        <v>0</v>
      </c>
      <c r="AR93" s="48">
        <v>0</v>
      </c>
      <c r="AS93" s="102">
        <v>0</v>
      </c>
      <c r="AT93" s="107">
        <v>1</v>
      </c>
      <c r="AU93" s="107">
        <v>0</v>
      </c>
      <c r="AV93" s="107">
        <v>0</v>
      </c>
    </row>
    <row r="94" spans="1:48" s="95" customFormat="1" ht="39.950000000000003" customHeight="1">
      <c r="A94" s="9">
        <f t="shared" si="5"/>
        <v>86</v>
      </c>
      <c r="B94" s="9"/>
      <c r="C94" s="100"/>
      <c r="D94" s="9">
        <v>2</v>
      </c>
      <c r="E94" s="100"/>
      <c r="F94" s="100"/>
      <c r="G94" s="100"/>
      <c r="H94" s="100"/>
      <c r="I94" s="100"/>
      <c r="J94" s="100"/>
      <c r="K94" s="18"/>
      <c r="L94" s="15"/>
      <c r="M94" s="102" t="s">
        <v>2019</v>
      </c>
      <c r="N94" s="102" t="s">
        <v>2017</v>
      </c>
      <c r="O94" s="101" t="s">
        <v>282</v>
      </c>
      <c r="P94" s="98" t="s">
        <v>51</v>
      </c>
      <c r="Q94" s="9" t="s">
        <v>52</v>
      </c>
      <c r="R94" s="110"/>
      <c r="S94" s="113" t="s">
        <v>51</v>
      </c>
      <c r="T94" s="104" t="str">
        <f t="shared" si="6"/>
        <v>6802001X2005A</v>
      </c>
      <c r="U94" s="48" t="s">
        <v>51</v>
      </c>
      <c r="V94" s="48" t="s">
        <v>63</v>
      </c>
      <c r="W94" s="111" t="s">
        <v>53</v>
      </c>
      <c r="X94" s="110" t="s">
        <v>77</v>
      </c>
      <c r="Y94" s="110" t="s">
        <v>14</v>
      </c>
      <c r="Z94" s="110" t="s">
        <v>14</v>
      </c>
      <c r="AA94" s="110" t="s">
        <v>14</v>
      </c>
      <c r="AB94" s="110" t="s">
        <v>14</v>
      </c>
      <c r="AC94" s="104"/>
      <c r="AD94" s="111"/>
      <c r="AE94" s="111"/>
      <c r="AF94" s="111"/>
      <c r="AG94" s="111"/>
      <c r="AH94" s="15"/>
      <c r="AI94" s="15"/>
      <c r="AJ94" s="104"/>
      <c r="AK94" s="48"/>
      <c r="AL94" s="102">
        <v>0</v>
      </c>
      <c r="AM94" s="102">
        <v>0</v>
      </c>
      <c r="AN94" s="102">
        <v>0</v>
      </c>
      <c r="AO94" s="102">
        <v>0</v>
      </c>
      <c r="AP94" s="102">
        <v>0</v>
      </c>
      <c r="AQ94" s="48">
        <v>1</v>
      </c>
      <c r="AR94" s="48">
        <v>1</v>
      </c>
      <c r="AS94" s="102">
        <v>0</v>
      </c>
      <c r="AT94" s="102">
        <v>0</v>
      </c>
      <c r="AU94" s="102">
        <v>0</v>
      </c>
      <c r="AV94" s="102">
        <v>1</v>
      </c>
    </row>
    <row r="95" spans="1:48" s="95" customFormat="1" ht="39.950000000000003" customHeight="1">
      <c r="A95" s="9">
        <f t="shared" si="5"/>
        <v>87</v>
      </c>
      <c r="B95" s="9"/>
      <c r="C95" s="100"/>
      <c r="D95" s="9">
        <v>2</v>
      </c>
      <c r="E95" s="100"/>
      <c r="F95" s="100"/>
      <c r="G95" s="100"/>
      <c r="H95" s="100"/>
      <c r="I95" s="100"/>
      <c r="J95" s="100"/>
      <c r="K95" s="18"/>
      <c r="L95" s="18" t="s">
        <v>267</v>
      </c>
      <c r="M95" s="102" t="s">
        <v>2024</v>
      </c>
      <c r="N95" s="102" t="s">
        <v>2022</v>
      </c>
      <c r="O95" s="110" t="s">
        <v>14</v>
      </c>
      <c r="P95" s="98" t="s">
        <v>96</v>
      </c>
      <c r="Q95" s="9" t="s">
        <v>52</v>
      </c>
      <c r="R95" s="110"/>
      <c r="S95" s="113" t="s">
        <v>51</v>
      </c>
      <c r="T95" s="104" t="str">
        <f t="shared" si="6"/>
        <v>SHT0010938</v>
      </c>
      <c r="U95" s="48" t="s">
        <v>51</v>
      </c>
      <c r="V95" s="48" t="s">
        <v>63</v>
      </c>
      <c r="W95" s="111" t="s">
        <v>53</v>
      </c>
      <c r="X95" s="106" t="s">
        <v>283</v>
      </c>
      <c r="Y95" s="102" t="s">
        <v>55</v>
      </c>
      <c r="Z95" s="104" t="s">
        <v>14</v>
      </c>
      <c r="AA95" s="9" t="s">
        <v>284</v>
      </c>
      <c r="AB95" s="123">
        <f>AB96+AB97*2+AB98+AB99</f>
        <v>0.81700000000000006</v>
      </c>
      <c r="AC95" s="104" t="s">
        <v>14</v>
      </c>
      <c r="AD95" s="111"/>
      <c r="AE95" s="111"/>
      <c r="AF95" s="111"/>
      <c r="AG95" s="111"/>
      <c r="AH95" s="15"/>
      <c r="AI95" s="15"/>
      <c r="AJ95" s="104"/>
      <c r="AK95" s="48"/>
      <c r="AL95" s="102">
        <v>1</v>
      </c>
      <c r="AM95" s="102">
        <v>1</v>
      </c>
      <c r="AN95" s="102">
        <v>1</v>
      </c>
      <c r="AO95" s="102">
        <v>1</v>
      </c>
      <c r="AP95" s="102">
        <v>1</v>
      </c>
      <c r="AQ95" s="102">
        <v>1</v>
      </c>
      <c r="AR95" s="102">
        <v>1</v>
      </c>
      <c r="AS95" s="102">
        <v>1</v>
      </c>
      <c r="AT95" s="102">
        <v>1</v>
      </c>
      <c r="AU95" s="102">
        <v>1</v>
      </c>
      <c r="AV95" s="102">
        <v>1</v>
      </c>
    </row>
    <row r="96" spans="1:48" s="95" customFormat="1" ht="39.950000000000003" customHeight="1">
      <c r="A96" s="9">
        <f t="shared" si="5"/>
        <v>88</v>
      </c>
      <c r="B96" s="9"/>
      <c r="C96" s="100"/>
      <c r="D96" s="100"/>
      <c r="E96" s="9">
        <v>3</v>
      </c>
      <c r="F96" s="100"/>
      <c r="G96" s="100"/>
      <c r="H96" s="100"/>
      <c r="I96" s="100"/>
      <c r="J96" s="100"/>
      <c r="K96" s="18"/>
      <c r="L96" s="18" t="s">
        <v>267</v>
      </c>
      <c r="M96" s="102" t="s">
        <v>2028</v>
      </c>
      <c r="N96" s="102" t="s">
        <v>2026</v>
      </c>
      <c r="O96" s="110" t="s">
        <v>14</v>
      </c>
      <c r="P96" s="98" t="s">
        <v>51</v>
      </c>
      <c r="Q96" s="9" t="s">
        <v>52</v>
      </c>
      <c r="R96" s="110"/>
      <c r="S96" s="113" t="s">
        <v>51</v>
      </c>
      <c r="T96" s="104" t="str">
        <f t="shared" si="6"/>
        <v>SHT0010934</v>
      </c>
      <c r="U96" s="48" t="s">
        <v>51</v>
      </c>
      <c r="V96" s="48" t="s">
        <v>63</v>
      </c>
      <c r="W96" s="111" t="s">
        <v>53</v>
      </c>
      <c r="X96" s="9" t="s">
        <v>89</v>
      </c>
      <c r="Y96" s="102" t="s">
        <v>285</v>
      </c>
      <c r="Z96" s="104" t="s">
        <v>14</v>
      </c>
      <c r="AA96" s="9" t="s">
        <v>284</v>
      </c>
      <c r="AB96" s="123">
        <v>0.76100000000000001</v>
      </c>
      <c r="AC96" s="104" t="s">
        <v>14</v>
      </c>
      <c r="AD96" s="111"/>
      <c r="AE96" s="111"/>
      <c r="AF96" s="111"/>
      <c r="AG96" s="111"/>
      <c r="AH96" s="15"/>
      <c r="AI96" s="15"/>
      <c r="AJ96" s="104"/>
      <c r="AK96" s="48"/>
      <c r="AL96" s="102">
        <v>1</v>
      </c>
      <c r="AM96" s="102">
        <v>1</v>
      </c>
      <c r="AN96" s="102">
        <v>1</v>
      </c>
      <c r="AO96" s="102">
        <v>1</v>
      </c>
      <c r="AP96" s="102">
        <v>1</v>
      </c>
      <c r="AQ96" s="102">
        <v>1</v>
      </c>
      <c r="AR96" s="102">
        <v>1</v>
      </c>
      <c r="AS96" s="102">
        <v>1</v>
      </c>
      <c r="AT96" s="102">
        <v>1</v>
      </c>
      <c r="AU96" s="102">
        <v>1</v>
      </c>
      <c r="AV96" s="102">
        <v>1</v>
      </c>
    </row>
    <row r="97" spans="1:48" s="95" customFormat="1" ht="39.950000000000003" customHeight="1">
      <c r="A97" s="9">
        <f t="shared" si="5"/>
        <v>89</v>
      </c>
      <c r="B97" s="9"/>
      <c r="C97" s="100"/>
      <c r="D97" s="100"/>
      <c r="E97" s="9">
        <v>3</v>
      </c>
      <c r="F97" s="100"/>
      <c r="G97" s="100"/>
      <c r="H97" s="100"/>
      <c r="I97" s="100"/>
      <c r="J97" s="100"/>
      <c r="K97" s="18"/>
      <c r="L97" s="18" t="s">
        <v>50</v>
      </c>
      <c r="M97" s="102" t="s">
        <v>286</v>
      </c>
      <c r="N97" s="102" t="s">
        <v>2030</v>
      </c>
      <c r="O97" s="102" t="s">
        <v>287</v>
      </c>
      <c r="P97" s="98" t="s">
        <v>51</v>
      </c>
      <c r="Q97" s="9" t="s">
        <v>52</v>
      </c>
      <c r="R97" s="110"/>
      <c r="S97" s="113" t="s">
        <v>51</v>
      </c>
      <c r="T97" s="104" t="str">
        <f t="shared" si="6"/>
        <v>H4681011042A0</v>
      </c>
      <c r="U97" s="48" t="s">
        <v>51</v>
      </c>
      <c r="V97" s="48" t="s">
        <v>63</v>
      </c>
      <c r="W97" s="111" t="s">
        <v>53</v>
      </c>
      <c r="X97" s="9" t="s">
        <v>105</v>
      </c>
      <c r="Y97" s="102" t="s">
        <v>106</v>
      </c>
      <c r="Z97" s="9" t="s">
        <v>107</v>
      </c>
      <c r="AA97" s="104" t="s">
        <v>14</v>
      </c>
      <c r="AB97" s="123">
        <v>1.7999999999999999E-2</v>
      </c>
      <c r="AC97" s="104" t="s">
        <v>14</v>
      </c>
      <c r="AD97" s="111"/>
      <c r="AE97" s="111"/>
      <c r="AF97" s="111"/>
      <c r="AG97" s="111"/>
      <c r="AH97" s="15"/>
      <c r="AI97" s="15"/>
      <c r="AJ97" s="104"/>
      <c r="AK97" s="48"/>
      <c r="AL97" s="102">
        <v>2</v>
      </c>
      <c r="AM97" s="102">
        <v>2</v>
      </c>
      <c r="AN97" s="102">
        <v>2</v>
      </c>
      <c r="AO97" s="102">
        <v>2</v>
      </c>
      <c r="AP97" s="102">
        <v>2</v>
      </c>
      <c r="AQ97" s="102">
        <v>2</v>
      </c>
      <c r="AR97" s="102">
        <v>2</v>
      </c>
      <c r="AS97" s="102">
        <v>2</v>
      </c>
      <c r="AT97" s="102">
        <v>2</v>
      </c>
      <c r="AU97" s="102">
        <v>2</v>
      </c>
      <c r="AV97" s="102">
        <v>2</v>
      </c>
    </row>
    <row r="98" spans="1:48" s="95" customFormat="1" ht="39.950000000000003" customHeight="1">
      <c r="A98" s="9">
        <f t="shared" si="5"/>
        <v>90</v>
      </c>
      <c r="B98" s="9"/>
      <c r="C98" s="100"/>
      <c r="D98" s="100"/>
      <c r="E98" s="9">
        <v>3</v>
      </c>
      <c r="F98" s="100"/>
      <c r="G98" s="100"/>
      <c r="H98" s="100"/>
      <c r="I98" s="100"/>
      <c r="J98" s="100"/>
      <c r="K98" s="18"/>
      <c r="L98" s="18" t="s">
        <v>50</v>
      </c>
      <c r="M98" s="102" t="s">
        <v>288</v>
      </c>
      <c r="N98" s="102" t="s">
        <v>111</v>
      </c>
      <c r="O98" s="102" t="s">
        <v>289</v>
      </c>
      <c r="P98" s="98" t="s">
        <v>51</v>
      </c>
      <c r="Q98" s="9" t="s">
        <v>52</v>
      </c>
      <c r="R98" s="112"/>
      <c r="S98" s="113" t="s">
        <v>51</v>
      </c>
      <c r="T98" s="104" t="str">
        <f t="shared" si="6"/>
        <v>H4681011043A0</v>
      </c>
      <c r="U98" s="48" t="s">
        <v>51</v>
      </c>
      <c r="V98" s="48" t="s">
        <v>63</v>
      </c>
      <c r="W98" s="111" t="s">
        <v>53</v>
      </c>
      <c r="X98" s="9" t="s">
        <v>105</v>
      </c>
      <c r="Y98" s="102" t="s">
        <v>106</v>
      </c>
      <c r="Z98" s="9" t="s">
        <v>107</v>
      </c>
      <c r="AA98" s="104" t="s">
        <v>14</v>
      </c>
      <c r="AB98" s="123">
        <v>0.01</v>
      </c>
      <c r="AC98" s="104" t="s">
        <v>14</v>
      </c>
      <c r="AD98" s="111"/>
      <c r="AE98" s="111"/>
      <c r="AF98" s="111"/>
      <c r="AG98" s="111"/>
      <c r="AH98" s="15"/>
      <c r="AI98" s="15"/>
      <c r="AJ98" s="104"/>
      <c r="AK98" s="48"/>
      <c r="AL98" s="102">
        <v>1</v>
      </c>
      <c r="AM98" s="102">
        <v>1</v>
      </c>
      <c r="AN98" s="102">
        <v>1</v>
      </c>
      <c r="AO98" s="102">
        <v>1</v>
      </c>
      <c r="AP98" s="102">
        <v>1</v>
      </c>
      <c r="AQ98" s="102">
        <v>1</v>
      </c>
      <c r="AR98" s="102">
        <v>1</v>
      </c>
      <c r="AS98" s="102">
        <v>1</v>
      </c>
      <c r="AT98" s="102">
        <v>1</v>
      </c>
      <c r="AU98" s="102">
        <v>1</v>
      </c>
      <c r="AV98" s="102">
        <v>1</v>
      </c>
    </row>
    <row r="99" spans="1:48" s="95" customFormat="1" ht="39.950000000000003" customHeight="1">
      <c r="A99" s="9">
        <f t="shared" si="5"/>
        <v>91</v>
      </c>
      <c r="B99" s="9"/>
      <c r="C99" s="100"/>
      <c r="D99" s="100"/>
      <c r="E99" s="9">
        <v>3</v>
      </c>
      <c r="F99" s="100"/>
      <c r="G99" s="100"/>
      <c r="H99" s="100"/>
      <c r="I99" s="100"/>
      <c r="J99" s="100"/>
      <c r="K99" s="18"/>
      <c r="L99" s="18" t="s">
        <v>290</v>
      </c>
      <c r="M99" s="102" t="s">
        <v>291</v>
      </c>
      <c r="N99" s="102" t="s">
        <v>292</v>
      </c>
      <c r="O99" s="102" t="s">
        <v>289</v>
      </c>
      <c r="P99" s="98" t="s">
        <v>51</v>
      </c>
      <c r="Q99" s="9" t="s">
        <v>52</v>
      </c>
      <c r="R99" s="112"/>
      <c r="S99" s="113" t="s">
        <v>51</v>
      </c>
      <c r="T99" s="104" t="str">
        <f t="shared" si="6"/>
        <v>SHT0011285</v>
      </c>
      <c r="U99" s="48" t="s">
        <v>51</v>
      </c>
      <c r="V99" s="48" t="s">
        <v>63</v>
      </c>
      <c r="W99" s="111" t="s">
        <v>53</v>
      </c>
      <c r="X99" s="9" t="s">
        <v>105</v>
      </c>
      <c r="Y99" s="102" t="s">
        <v>106</v>
      </c>
      <c r="Z99" s="9" t="s">
        <v>107</v>
      </c>
      <c r="AA99" s="104" t="s">
        <v>14</v>
      </c>
      <c r="AB99" s="123">
        <v>0.01</v>
      </c>
      <c r="AC99" s="104" t="s">
        <v>14</v>
      </c>
      <c r="AD99" s="111"/>
      <c r="AE99" s="111"/>
      <c r="AF99" s="111"/>
      <c r="AG99" s="111"/>
      <c r="AH99" s="15"/>
      <c r="AI99" s="15"/>
      <c r="AJ99" s="104"/>
      <c r="AK99" s="48"/>
      <c r="AL99" s="102">
        <v>1</v>
      </c>
      <c r="AM99" s="102">
        <v>1</v>
      </c>
      <c r="AN99" s="102">
        <v>1</v>
      </c>
      <c r="AO99" s="102">
        <v>1</v>
      </c>
      <c r="AP99" s="102">
        <v>1</v>
      </c>
      <c r="AQ99" s="102">
        <v>1</v>
      </c>
      <c r="AR99" s="102">
        <v>1</v>
      </c>
      <c r="AS99" s="102">
        <v>1</v>
      </c>
      <c r="AT99" s="102">
        <v>1</v>
      </c>
      <c r="AU99" s="102">
        <v>1</v>
      </c>
      <c r="AV99" s="102">
        <v>1</v>
      </c>
    </row>
    <row r="100" spans="1:48" s="95" customFormat="1" ht="39.950000000000003" customHeight="1">
      <c r="A100" s="9">
        <f t="shared" si="5"/>
        <v>92</v>
      </c>
      <c r="B100" s="9"/>
      <c r="C100" s="100"/>
      <c r="D100" s="9">
        <v>2</v>
      </c>
      <c r="E100" s="100"/>
      <c r="F100" s="100"/>
      <c r="G100" s="100"/>
      <c r="H100" s="100"/>
      <c r="I100" s="100"/>
      <c r="J100" s="100"/>
      <c r="K100" s="18"/>
      <c r="L100" s="18" t="s">
        <v>50</v>
      </c>
      <c r="M100" s="105" t="s">
        <v>112</v>
      </c>
      <c r="N100" s="105" t="s">
        <v>113</v>
      </c>
      <c r="O100" s="106" t="s">
        <v>114</v>
      </c>
      <c r="P100" s="107" t="s">
        <v>96</v>
      </c>
      <c r="Q100" s="9" t="s">
        <v>115</v>
      </c>
      <c r="R100" s="115"/>
      <c r="S100" s="113" t="s">
        <v>51</v>
      </c>
      <c r="T100" s="104" t="str">
        <f t="shared" si="6"/>
        <v>15G100P</v>
      </c>
      <c r="U100" s="48" t="s">
        <v>51</v>
      </c>
      <c r="V100" s="48" t="s">
        <v>63</v>
      </c>
      <c r="W100" s="111" t="s">
        <v>53</v>
      </c>
      <c r="X100" s="106" t="s">
        <v>114</v>
      </c>
      <c r="Y100" s="9" t="s">
        <v>116</v>
      </c>
      <c r="Z100" s="9" t="s">
        <v>14</v>
      </c>
      <c r="AA100" s="104" t="s">
        <v>14</v>
      </c>
      <c r="AB100" s="124">
        <v>1E-3</v>
      </c>
      <c r="AC100" s="106" t="s">
        <v>117</v>
      </c>
      <c r="AD100" s="111"/>
      <c r="AE100" s="111"/>
      <c r="AF100" s="111"/>
      <c r="AG100" s="111"/>
      <c r="AH100" s="15"/>
      <c r="AI100" s="15"/>
      <c r="AJ100" s="104"/>
      <c r="AK100" s="48"/>
      <c r="AL100" s="102">
        <v>14</v>
      </c>
      <c r="AM100" s="102">
        <v>14</v>
      </c>
      <c r="AN100" s="102">
        <v>14</v>
      </c>
      <c r="AO100" s="102">
        <v>14</v>
      </c>
      <c r="AP100" s="102">
        <v>14</v>
      </c>
      <c r="AQ100" s="102">
        <v>14</v>
      </c>
      <c r="AR100" s="102">
        <v>14</v>
      </c>
      <c r="AS100" s="102">
        <v>14</v>
      </c>
      <c r="AT100" s="102">
        <v>14</v>
      </c>
      <c r="AU100" s="102">
        <v>14</v>
      </c>
      <c r="AV100" s="102">
        <v>14</v>
      </c>
    </row>
    <row r="101" spans="1:48" s="95" customFormat="1" ht="39.950000000000003" customHeight="1">
      <c r="A101" s="9">
        <f t="shared" si="5"/>
        <v>93</v>
      </c>
      <c r="B101" s="9"/>
      <c r="C101" s="9"/>
      <c r="D101" s="9">
        <v>2</v>
      </c>
      <c r="E101" s="100"/>
      <c r="F101" s="9"/>
      <c r="G101" s="48"/>
      <c r="H101" s="48"/>
      <c r="I101" s="48"/>
      <c r="J101" s="48"/>
      <c r="K101" s="48"/>
      <c r="L101" s="48"/>
      <c r="M101" s="48" t="s">
        <v>2036</v>
      </c>
      <c r="N101" s="126" t="s">
        <v>293</v>
      </c>
      <c r="O101" s="134"/>
      <c r="P101" s="126" t="s">
        <v>147</v>
      </c>
      <c r="Q101" s="9" t="s">
        <v>115</v>
      </c>
      <c r="R101" s="137"/>
      <c r="S101" s="113" t="s">
        <v>51</v>
      </c>
      <c r="T101" s="104" t="str">
        <f t="shared" si="6"/>
        <v>SQX3000-6901100</v>
      </c>
      <c r="U101" s="48" t="s">
        <v>51</v>
      </c>
      <c r="V101" s="48" t="s">
        <v>63</v>
      </c>
      <c r="W101" s="111" t="s">
        <v>53</v>
      </c>
      <c r="X101" s="126" t="s">
        <v>294</v>
      </c>
      <c r="Y101" s="9" t="s">
        <v>55</v>
      </c>
      <c r="Z101" s="126" t="s">
        <v>14</v>
      </c>
      <c r="AA101" s="9" t="s">
        <v>295</v>
      </c>
      <c r="AB101" s="124">
        <v>1.93</v>
      </c>
      <c r="AC101" s="48" t="s">
        <v>101</v>
      </c>
      <c r="AD101" s="48"/>
      <c r="AE101" s="48"/>
      <c r="AF101" s="111"/>
      <c r="AG101" s="111"/>
      <c r="AH101" s="15"/>
      <c r="AI101" s="15"/>
      <c r="AJ101" s="104"/>
      <c r="AK101" s="48"/>
      <c r="AL101" s="126">
        <v>1</v>
      </c>
      <c r="AM101" s="126">
        <v>1</v>
      </c>
      <c r="AN101" s="126">
        <v>1</v>
      </c>
      <c r="AO101" s="126">
        <v>1</v>
      </c>
      <c r="AP101" s="126">
        <v>1</v>
      </c>
      <c r="AQ101" s="126">
        <v>1</v>
      </c>
      <c r="AR101" s="126">
        <v>1</v>
      </c>
      <c r="AS101" s="126">
        <v>1</v>
      </c>
      <c r="AT101" s="126">
        <v>1</v>
      </c>
      <c r="AU101" s="126">
        <v>1</v>
      </c>
      <c r="AV101" s="126">
        <v>1</v>
      </c>
    </row>
    <row r="102" spans="1:48" s="95" customFormat="1" ht="39.950000000000003" customHeight="1">
      <c r="A102" s="9">
        <f t="shared" si="5"/>
        <v>94</v>
      </c>
      <c r="B102" s="9"/>
      <c r="C102" s="9"/>
      <c r="D102" s="9"/>
      <c r="E102" s="9">
        <v>3</v>
      </c>
      <c r="F102" s="100"/>
      <c r="G102" s="48"/>
      <c r="H102" s="48"/>
      <c r="I102" s="48"/>
      <c r="J102" s="48"/>
      <c r="K102" s="48"/>
      <c r="L102" s="48" t="s">
        <v>296</v>
      </c>
      <c r="M102" s="48" t="s">
        <v>2039</v>
      </c>
      <c r="N102" s="126" t="s">
        <v>2041</v>
      </c>
      <c r="O102" s="134"/>
      <c r="P102" s="126" t="s">
        <v>147</v>
      </c>
      <c r="Q102" s="9" t="s">
        <v>115</v>
      </c>
      <c r="R102" s="137"/>
      <c r="S102" s="113" t="s">
        <v>51</v>
      </c>
      <c r="T102" s="104" t="str">
        <f t="shared" si="6"/>
        <v>SQX3000-6801101</v>
      </c>
      <c r="U102" s="48" t="s">
        <v>51</v>
      </c>
      <c r="V102" s="48" t="s">
        <v>63</v>
      </c>
      <c r="W102" s="111" t="s">
        <v>53</v>
      </c>
      <c r="X102" s="126" t="s">
        <v>167</v>
      </c>
      <c r="Y102" s="9" t="s">
        <v>297</v>
      </c>
      <c r="Z102" s="48" t="s">
        <v>298</v>
      </c>
      <c r="AA102" s="48" t="s">
        <v>299</v>
      </c>
      <c r="AB102" s="139">
        <v>1.9370000000000001</v>
      </c>
      <c r="AC102" s="9" t="s">
        <v>14</v>
      </c>
      <c r="AD102" s="48"/>
      <c r="AE102" s="48"/>
      <c r="AF102" s="111"/>
      <c r="AG102" s="111"/>
      <c r="AH102" s="15"/>
      <c r="AI102" s="15"/>
      <c r="AJ102" s="104"/>
      <c r="AK102" s="48"/>
      <c r="AL102" s="126">
        <v>1</v>
      </c>
      <c r="AM102" s="126">
        <v>1</v>
      </c>
      <c r="AN102" s="126">
        <v>1</v>
      </c>
      <c r="AO102" s="126">
        <v>1</v>
      </c>
      <c r="AP102" s="126">
        <v>1</v>
      </c>
      <c r="AQ102" s="126">
        <v>1</v>
      </c>
      <c r="AR102" s="126">
        <v>1</v>
      </c>
      <c r="AS102" s="126">
        <v>1</v>
      </c>
      <c r="AT102" s="126">
        <v>1</v>
      </c>
      <c r="AU102" s="126">
        <v>1</v>
      </c>
      <c r="AV102" s="126">
        <v>1</v>
      </c>
    </row>
    <row r="103" spans="1:48" s="95" customFormat="1" ht="39.950000000000003" customHeight="1">
      <c r="A103" s="9">
        <f t="shared" si="5"/>
        <v>95</v>
      </c>
      <c r="B103" s="9"/>
      <c r="C103" s="9"/>
      <c r="D103" s="9"/>
      <c r="E103" s="9">
        <v>3</v>
      </c>
      <c r="F103" s="100"/>
      <c r="G103" s="48"/>
      <c r="H103" s="48"/>
      <c r="I103" s="48"/>
      <c r="J103" s="48"/>
      <c r="K103" s="48"/>
      <c r="L103" s="48" t="s">
        <v>296</v>
      </c>
      <c r="M103" s="48" t="s">
        <v>2043</v>
      </c>
      <c r="N103" s="106" t="s">
        <v>2045</v>
      </c>
      <c r="O103" s="135" t="s">
        <v>182</v>
      </c>
      <c r="P103" s="106" t="s">
        <v>147</v>
      </c>
      <c r="Q103" s="9" t="s">
        <v>115</v>
      </c>
      <c r="R103" s="111"/>
      <c r="S103" s="113"/>
      <c r="T103" s="104"/>
      <c r="U103" s="48"/>
      <c r="V103" s="48"/>
      <c r="W103" s="111" t="s">
        <v>53</v>
      </c>
      <c r="X103" s="126" t="s">
        <v>167</v>
      </c>
      <c r="Y103" s="9" t="s">
        <v>300</v>
      </c>
      <c r="Z103" s="48" t="s">
        <v>301</v>
      </c>
      <c r="AA103" s="48" t="s">
        <v>302</v>
      </c>
      <c r="AB103" s="139">
        <v>2.8000000000000001E-2</v>
      </c>
      <c r="AC103" s="9"/>
      <c r="AD103" s="48"/>
      <c r="AE103" s="48"/>
      <c r="AF103" s="111"/>
      <c r="AG103" s="111"/>
      <c r="AH103" s="15"/>
      <c r="AI103" s="15"/>
      <c r="AJ103" s="104"/>
      <c r="AK103" s="48"/>
      <c r="AL103" s="126">
        <v>2</v>
      </c>
      <c r="AM103" s="126">
        <v>2</v>
      </c>
      <c r="AN103" s="126">
        <v>2</v>
      </c>
      <c r="AO103" s="126">
        <v>2</v>
      </c>
      <c r="AP103" s="126">
        <v>2</v>
      </c>
      <c r="AQ103" s="126">
        <v>2</v>
      </c>
      <c r="AR103" s="126">
        <v>2</v>
      </c>
      <c r="AS103" s="126">
        <v>2</v>
      </c>
      <c r="AT103" s="126">
        <v>2</v>
      </c>
      <c r="AU103" s="126">
        <v>2</v>
      </c>
      <c r="AV103" s="126">
        <v>2</v>
      </c>
    </row>
    <row r="104" spans="1:48" s="95" customFormat="1" ht="39.950000000000003" customHeight="1">
      <c r="A104" s="9">
        <f t="shared" si="5"/>
        <v>96</v>
      </c>
      <c r="B104" s="126"/>
      <c r="C104" s="126"/>
      <c r="D104" s="126"/>
      <c r="E104" s="9">
        <v>3</v>
      </c>
      <c r="F104" s="100"/>
      <c r="G104" s="126"/>
      <c r="H104" s="126"/>
      <c r="I104" s="126"/>
      <c r="J104" s="126"/>
      <c r="K104" s="48"/>
      <c r="L104" s="48" t="s">
        <v>296</v>
      </c>
      <c r="M104" s="48" t="s">
        <v>2048</v>
      </c>
      <c r="N104" s="126" t="s">
        <v>2050</v>
      </c>
      <c r="O104" s="134"/>
      <c r="P104" s="126" t="s">
        <v>147</v>
      </c>
      <c r="Q104" s="9" t="s">
        <v>115</v>
      </c>
      <c r="R104" s="137"/>
      <c r="S104" s="113" t="s">
        <v>51</v>
      </c>
      <c r="T104" s="104" t="str">
        <f>M104</f>
        <v>SQX3000-6901104</v>
      </c>
      <c r="U104" s="48" t="s">
        <v>51</v>
      </c>
      <c r="V104" s="48" t="s">
        <v>63</v>
      </c>
      <c r="W104" s="111" t="s">
        <v>53</v>
      </c>
      <c r="X104" s="126" t="s">
        <v>167</v>
      </c>
      <c r="Y104" s="9" t="s">
        <v>300</v>
      </c>
      <c r="Z104" s="48" t="s">
        <v>301</v>
      </c>
      <c r="AA104" s="48" t="s">
        <v>303</v>
      </c>
      <c r="AB104" s="139">
        <v>4.2000000000000003E-2</v>
      </c>
      <c r="AC104" s="9" t="s">
        <v>14</v>
      </c>
      <c r="AD104" s="48"/>
      <c r="AE104" s="48"/>
      <c r="AF104" s="111"/>
      <c r="AG104" s="111"/>
      <c r="AH104" s="15"/>
      <c r="AI104" s="15"/>
      <c r="AJ104" s="104"/>
      <c r="AK104" s="48"/>
      <c r="AL104" s="126">
        <v>2</v>
      </c>
      <c r="AM104" s="126">
        <v>2</v>
      </c>
      <c r="AN104" s="126">
        <v>2</v>
      </c>
      <c r="AO104" s="126">
        <v>2</v>
      </c>
      <c r="AP104" s="126">
        <v>2</v>
      </c>
      <c r="AQ104" s="126">
        <v>2</v>
      </c>
      <c r="AR104" s="126">
        <v>2</v>
      </c>
      <c r="AS104" s="126">
        <v>2</v>
      </c>
      <c r="AT104" s="126">
        <v>2</v>
      </c>
      <c r="AU104" s="126">
        <v>2</v>
      </c>
      <c r="AV104" s="126">
        <v>2</v>
      </c>
    </row>
    <row r="105" spans="1:48" s="95" customFormat="1" ht="39.950000000000003" customHeight="1">
      <c r="A105" s="9">
        <f t="shared" si="5"/>
        <v>97</v>
      </c>
      <c r="B105" s="126"/>
      <c r="C105" s="126"/>
      <c r="D105" s="126"/>
      <c r="E105" s="9">
        <v>3</v>
      </c>
      <c r="F105" s="100"/>
      <c r="G105" s="126"/>
      <c r="H105" s="126"/>
      <c r="I105" s="126"/>
      <c r="J105" s="126"/>
      <c r="K105" s="48"/>
      <c r="L105" s="48" t="s">
        <v>304</v>
      </c>
      <c r="M105" s="48" t="s">
        <v>2052</v>
      </c>
      <c r="N105" s="126" t="s">
        <v>2054</v>
      </c>
      <c r="O105" s="126" t="s">
        <v>305</v>
      </c>
      <c r="P105" s="126" t="s">
        <v>96</v>
      </c>
      <c r="Q105" s="9" t="s">
        <v>115</v>
      </c>
      <c r="R105" s="137"/>
      <c r="S105" s="113" t="s">
        <v>51</v>
      </c>
      <c r="T105" s="104" t="str">
        <f>M105</f>
        <v>SQDZ 6801 013</v>
      </c>
      <c r="U105" s="48" t="s">
        <v>51</v>
      </c>
      <c r="V105" s="48" t="s">
        <v>63</v>
      </c>
      <c r="W105" s="111" t="s">
        <v>53</v>
      </c>
      <c r="X105" s="126" t="s">
        <v>114</v>
      </c>
      <c r="Y105" s="9" t="s">
        <v>306</v>
      </c>
      <c r="Z105" s="106" t="s">
        <v>191</v>
      </c>
      <c r="AA105" s="48" t="s">
        <v>307</v>
      </c>
      <c r="AB105" s="139">
        <v>1E-3</v>
      </c>
      <c r="AC105" s="9" t="s">
        <v>14</v>
      </c>
      <c r="AD105" s="48"/>
      <c r="AE105" s="48"/>
      <c r="AF105" s="111"/>
      <c r="AG105" s="111"/>
      <c r="AH105" s="15"/>
      <c r="AI105" s="15"/>
      <c r="AJ105" s="104"/>
      <c r="AK105" s="48"/>
      <c r="AL105" s="126">
        <v>4</v>
      </c>
      <c r="AM105" s="126">
        <v>4</v>
      </c>
      <c r="AN105" s="126">
        <v>4</v>
      </c>
      <c r="AO105" s="126">
        <v>4</v>
      </c>
      <c r="AP105" s="126">
        <v>4</v>
      </c>
      <c r="AQ105" s="126">
        <v>4</v>
      </c>
      <c r="AR105" s="126">
        <v>4</v>
      </c>
      <c r="AS105" s="126">
        <v>4</v>
      </c>
      <c r="AT105" s="126">
        <v>4</v>
      </c>
      <c r="AU105" s="126">
        <v>4</v>
      </c>
      <c r="AV105" s="126">
        <v>4</v>
      </c>
    </row>
    <row r="106" spans="1:48" s="95" customFormat="1" ht="39.950000000000003" customHeight="1">
      <c r="A106" s="9">
        <f t="shared" si="5"/>
        <v>98</v>
      </c>
      <c r="B106" s="9"/>
      <c r="C106" s="9">
        <v>1</v>
      </c>
      <c r="D106" s="100"/>
      <c r="E106" s="100"/>
      <c r="F106" s="100"/>
      <c r="G106" s="100"/>
      <c r="H106" s="100"/>
      <c r="I106" s="100"/>
      <c r="J106" s="100"/>
      <c r="K106" s="15"/>
      <c r="L106" s="18" t="s">
        <v>50</v>
      </c>
      <c r="M106" s="102" t="s">
        <v>308</v>
      </c>
      <c r="N106" s="102" t="s">
        <v>309</v>
      </c>
      <c r="O106" s="110" t="s">
        <v>14</v>
      </c>
      <c r="P106" s="98" t="s">
        <v>51</v>
      </c>
      <c r="Q106" s="9" t="s">
        <v>52</v>
      </c>
      <c r="R106" s="102"/>
      <c r="S106" s="113" t="s">
        <v>51</v>
      </c>
      <c r="T106" s="104" t="str">
        <f>M106</f>
        <v>H4A-6805100</v>
      </c>
      <c r="U106" s="48" t="s">
        <v>51</v>
      </c>
      <c r="V106" s="48" t="s">
        <v>63</v>
      </c>
      <c r="W106" s="111" t="s">
        <v>174</v>
      </c>
      <c r="X106" s="9" t="s">
        <v>310</v>
      </c>
      <c r="Y106" s="9" t="s">
        <v>55</v>
      </c>
      <c r="Z106" s="9" t="s">
        <v>14</v>
      </c>
      <c r="AA106" s="104" t="s">
        <v>14</v>
      </c>
      <c r="AB106" s="132" t="e">
        <f>AB107+AB120</f>
        <v>#REF!</v>
      </c>
      <c r="AC106" s="104" t="s">
        <v>14</v>
      </c>
      <c r="AD106" s="104" t="s">
        <v>14</v>
      </c>
      <c r="AE106" s="104" t="s">
        <v>14</v>
      </c>
      <c r="AF106" s="104" t="s">
        <v>14</v>
      </c>
      <c r="AG106" s="104" t="s">
        <v>14</v>
      </c>
      <c r="AH106" s="104" t="s">
        <v>14</v>
      </c>
      <c r="AI106" s="104" t="s">
        <v>14</v>
      </c>
      <c r="AJ106" s="104" t="s">
        <v>14</v>
      </c>
      <c r="AK106" s="104" t="s">
        <v>14</v>
      </c>
      <c r="AL106" s="102">
        <v>1</v>
      </c>
      <c r="AM106" s="102">
        <v>1</v>
      </c>
      <c r="AN106" s="102">
        <v>1</v>
      </c>
      <c r="AO106" s="102">
        <v>1</v>
      </c>
      <c r="AP106" s="102">
        <v>1</v>
      </c>
      <c r="AQ106" s="102">
        <v>1</v>
      </c>
      <c r="AR106" s="102">
        <v>1</v>
      </c>
      <c r="AS106" s="102">
        <v>1</v>
      </c>
      <c r="AT106" s="102">
        <v>1</v>
      </c>
      <c r="AU106" s="102">
        <v>1</v>
      </c>
      <c r="AV106" s="102">
        <v>1</v>
      </c>
    </row>
    <row r="107" spans="1:48" s="95" customFormat="1" ht="39.950000000000003" customHeight="1">
      <c r="A107" s="9">
        <f t="shared" si="5"/>
        <v>99</v>
      </c>
      <c r="B107" s="9"/>
      <c r="C107" s="100"/>
      <c r="D107" s="9">
        <v>2</v>
      </c>
      <c r="E107" s="100"/>
      <c r="F107" s="100"/>
      <c r="G107" s="100"/>
      <c r="H107" s="100"/>
      <c r="I107" s="100"/>
      <c r="J107" s="100"/>
      <c r="K107" s="15"/>
      <c r="L107" s="18" t="s">
        <v>50</v>
      </c>
      <c r="M107" s="112" t="s">
        <v>311</v>
      </c>
      <c r="N107" s="102" t="s">
        <v>312</v>
      </c>
      <c r="O107" s="110" t="s">
        <v>14</v>
      </c>
      <c r="P107" s="98" t="s">
        <v>51</v>
      </c>
      <c r="Q107" s="9" t="s">
        <v>52</v>
      </c>
      <c r="R107" s="18"/>
      <c r="S107" s="113" t="s">
        <v>51</v>
      </c>
      <c r="T107" s="104" t="str">
        <f>M107</f>
        <v>H4A-6805117</v>
      </c>
      <c r="U107" s="48" t="s">
        <v>51</v>
      </c>
      <c r="V107" s="48" t="s">
        <v>63</v>
      </c>
      <c r="W107" s="111" t="s">
        <v>174</v>
      </c>
      <c r="X107" s="9" t="s">
        <v>310</v>
      </c>
      <c r="Y107" s="9" t="s">
        <v>55</v>
      </c>
      <c r="Z107" s="9" t="s">
        <v>14</v>
      </c>
      <c r="AA107" s="104" t="s">
        <v>14</v>
      </c>
      <c r="AB107" s="132" t="e">
        <f>#REF!+AB117</f>
        <v>#REF!</v>
      </c>
      <c r="AC107" s="104" t="s">
        <v>14</v>
      </c>
      <c r="AD107" s="104" t="s">
        <v>14</v>
      </c>
      <c r="AE107" s="104" t="s">
        <v>14</v>
      </c>
      <c r="AF107" s="104" t="s">
        <v>14</v>
      </c>
      <c r="AG107" s="104" t="s">
        <v>14</v>
      </c>
      <c r="AH107" s="104" t="s">
        <v>14</v>
      </c>
      <c r="AI107" s="104" t="s">
        <v>14</v>
      </c>
      <c r="AJ107" s="104" t="s">
        <v>14</v>
      </c>
      <c r="AK107" s="104" t="s">
        <v>14</v>
      </c>
      <c r="AL107" s="112">
        <v>1</v>
      </c>
      <c r="AM107" s="112">
        <v>1</v>
      </c>
      <c r="AN107" s="112">
        <v>1</v>
      </c>
      <c r="AO107" s="112">
        <v>1</v>
      </c>
      <c r="AP107" s="112">
        <v>1</v>
      </c>
      <c r="AQ107" s="112">
        <v>1</v>
      </c>
      <c r="AR107" s="112">
        <v>1</v>
      </c>
      <c r="AS107" s="112">
        <v>1</v>
      </c>
      <c r="AT107" s="112">
        <v>1</v>
      </c>
      <c r="AU107" s="112">
        <v>1</v>
      </c>
      <c r="AV107" s="112">
        <v>1</v>
      </c>
    </row>
    <row r="108" spans="1:48" s="95" customFormat="1" ht="39.950000000000003" customHeight="1">
      <c r="A108" s="9">
        <f t="shared" si="5"/>
        <v>100</v>
      </c>
      <c r="B108" s="9"/>
      <c r="C108" s="100"/>
      <c r="D108" s="9"/>
      <c r="E108" s="9">
        <v>3</v>
      </c>
      <c r="F108" s="9"/>
      <c r="G108" s="9"/>
      <c r="H108" s="9"/>
      <c r="I108" s="9"/>
      <c r="J108" s="100"/>
      <c r="K108" s="100"/>
      <c r="L108" s="18" t="s">
        <v>50</v>
      </c>
      <c r="M108" s="112" t="s">
        <v>1439</v>
      </c>
      <c r="N108" s="102" t="s">
        <v>313</v>
      </c>
      <c r="O108" s="112" t="s">
        <v>314</v>
      </c>
      <c r="P108" s="98" t="s">
        <v>51</v>
      </c>
      <c r="Q108" s="9" t="s">
        <v>52</v>
      </c>
      <c r="R108" s="18"/>
      <c r="S108" s="113" t="s">
        <v>51</v>
      </c>
      <c r="T108" s="104" t="str">
        <f>M108</f>
        <v>H4G-6805106</v>
      </c>
      <c r="U108" s="48" t="s">
        <v>51</v>
      </c>
      <c r="V108" s="48" t="s">
        <v>63</v>
      </c>
      <c r="W108" s="111" t="s">
        <v>174</v>
      </c>
      <c r="X108" s="9" t="s">
        <v>315</v>
      </c>
      <c r="Y108" s="9" t="s">
        <v>55</v>
      </c>
      <c r="Z108" s="9" t="s">
        <v>14</v>
      </c>
      <c r="AA108" s="104" t="s">
        <v>14</v>
      </c>
      <c r="AB108" s="132"/>
      <c r="AC108" s="104" t="s">
        <v>14</v>
      </c>
      <c r="AD108" s="111"/>
      <c r="AE108" s="111"/>
      <c r="AF108" s="111"/>
      <c r="AG108" s="111"/>
      <c r="AH108" s="18"/>
      <c r="AI108" s="18"/>
      <c r="AJ108" s="104"/>
      <c r="AK108" s="48"/>
      <c r="AL108" s="112">
        <v>1</v>
      </c>
      <c r="AM108" s="112">
        <v>1</v>
      </c>
      <c r="AN108" s="112">
        <v>1</v>
      </c>
      <c r="AO108" s="112">
        <v>1</v>
      </c>
      <c r="AP108" s="112">
        <v>1</v>
      </c>
      <c r="AQ108" s="112">
        <v>1</v>
      </c>
      <c r="AR108" s="112">
        <v>1</v>
      </c>
      <c r="AS108" s="112">
        <v>1</v>
      </c>
      <c r="AT108" s="112">
        <v>1</v>
      </c>
      <c r="AU108" s="112">
        <v>1</v>
      </c>
      <c r="AV108" s="112">
        <v>1</v>
      </c>
    </row>
    <row r="109" spans="1:48" s="95" customFormat="1" ht="39.950000000000003" customHeight="1">
      <c r="A109" s="9">
        <f t="shared" si="5"/>
        <v>101</v>
      </c>
      <c r="B109" s="9"/>
      <c r="C109" s="100"/>
      <c r="D109" s="9"/>
      <c r="E109" s="9">
        <v>3</v>
      </c>
      <c r="F109" s="9"/>
      <c r="G109" s="9"/>
      <c r="H109" s="9"/>
      <c r="I109" s="9"/>
      <c r="J109" s="100"/>
      <c r="K109" s="100"/>
      <c r="L109" s="18"/>
      <c r="M109" s="112" t="s">
        <v>316</v>
      </c>
      <c r="N109" s="102" t="s">
        <v>317</v>
      </c>
      <c r="O109" s="112"/>
      <c r="P109" s="98" t="s">
        <v>51</v>
      </c>
      <c r="Q109" s="9" t="s">
        <v>52</v>
      </c>
      <c r="R109" s="18"/>
      <c r="S109" s="113"/>
      <c r="T109" s="104"/>
      <c r="U109" s="48"/>
      <c r="V109" s="48"/>
      <c r="W109" s="111"/>
      <c r="X109" s="110" t="s">
        <v>204</v>
      </c>
      <c r="Y109" s="9" t="s">
        <v>55</v>
      </c>
      <c r="Z109" s="9"/>
      <c r="AA109" s="104"/>
      <c r="AB109" s="132">
        <f>AB110+AB111+AB112</f>
        <v>0.36079999999999995</v>
      </c>
      <c r="AC109" s="104" t="s">
        <v>14</v>
      </c>
      <c r="AD109" s="111"/>
      <c r="AE109" s="111"/>
      <c r="AF109" s="111"/>
      <c r="AG109" s="111"/>
      <c r="AH109" s="18"/>
      <c r="AI109" s="18"/>
      <c r="AJ109" s="104"/>
      <c r="AK109" s="48"/>
      <c r="AL109" s="112">
        <v>1</v>
      </c>
      <c r="AM109" s="112">
        <v>1</v>
      </c>
      <c r="AN109" s="112">
        <v>1</v>
      </c>
      <c r="AO109" s="112">
        <v>1</v>
      </c>
      <c r="AP109" s="112">
        <v>1</v>
      </c>
      <c r="AQ109" s="112">
        <v>1</v>
      </c>
      <c r="AR109" s="112">
        <v>1</v>
      </c>
      <c r="AS109" s="112">
        <v>1</v>
      </c>
      <c r="AT109" s="112">
        <v>1</v>
      </c>
      <c r="AU109" s="112">
        <v>1</v>
      </c>
      <c r="AV109" s="112">
        <v>1</v>
      </c>
    </row>
    <row r="110" spans="1:48" s="95" customFormat="1" ht="39.950000000000003" customHeight="1">
      <c r="A110" s="9">
        <f t="shared" si="5"/>
        <v>102</v>
      </c>
      <c r="B110" s="9"/>
      <c r="C110" s="100"/>
      <c r="D110" s="9"/>
      <c r="E110" s="9"/>
      <c r="F110" s="9">
        <v>4</v>
      </c>
      <c r="G110" s="9"/>
      <c r="H110" s="9"/>
      <c r="I110" s="9"/>
      <c r="J110" s="100"/>
      <c r="K110" s="100"/>
      <c r="L110" s="18" t="s">
        <v>50</v>
      </c>
      <c r="M110" s="112" t="s">
        <v>318</v>
      </c>
      <c r="N110" s="102" t="s">
        <v>319</v>
      </c>
      <c r="O110" s="112" t="s">
        <v>320</v>
      </c>
      <c r="P110" s="98" t="s">
        <v>51</v>
      </c>
      <c r="Q110" s="9" t="s">
        <v>52</v>
      </c>
      <c r="R110" s="18"/>
      <c r="S110" s="113" t="s">
        <v>51</v>
      </c>
      <c r="T110" s="104" t="str">
        <f>M110</f>
        <v>H4B-6805101</v>
      </c>
      <c r="U110" s="48" t="s">
        <v>51</v>
      </c>
      <c r="V110" s="48" t="s">
        <v>63</v>
      </c>
      <c r="W110" s="111" t="s">
        <v>174</v>
      </c>
      <c r="X110" s="9" t="s">
        <v>167</v>
      </c>
      <c r="Y110" s="102" t="s">
        <v>321</v>
      </c>
      <c r="Z110" s="9" t="s">
        <v>320</v>
      </c>
      <c r="AA110" s="9" t="s">
        <v>322</v>
      </c>
      <c r="AB110" s="140">
        <v>0.33739999999999998</v>
      </c>
      <c r="AC110" s="104" t="s">
        <v>14</v>
      </c>
      <c r="AD110" s="111"/>
      <c r="AE110" s="111"/>
      <c r="AF110" s="111"/>
      <c r="AG110" s="111"/>
      <c r="AH110" s="18"/>
      <c r="AI110" s="18"/>
      <c r="AJ110" s="104"/>
      <c r="AK110" s="48"/>
      <c r="AL110" s="112">
        <v>1</v>
      </c>
      <c r="AM110" s="112">
        <v>1</v>
      </c>
      <c r="AN110" s="112">
        <v>1</v>
      </c>
      <c r="AO110" s="112">
        <v>1</v>
      </c>
      <c r="AP110" s="112">
        <v>1</v>
      </c>
      <c r="AQ110" s="112">
        <v>1</v>
      </c>
      <c r="AR110" s="112">
        <v>1</v>
      </c>
      <c r="AS110" s="112">
        <v>1</v>
      </c>
      <c r="AT110" s="112">
        <v>1</v>
      </c>
      <c r="AU110" s="112">
        <v>1</v>
      </c>
      <c r="AV110" s="112">
        <v>1</v>
      </c>
    </row>
    <row r="111" spans="1:48" s="95" customFormat="1" ht="39.950000000000003" customHeight="1">
      <c r="A111" s="9">
        <f t="shared" si="5"/>
        <v>103</v>
      </c>
      <c r="B111" s="9"/>
      <c r="C111" s="100"/>
      <c r="D111" s="9"/>
      <c r="E111" s="9"/>
      <c r="F111" s="9">
        <v>4</v>
      </c>
      <c r="G111" s="9"/>
      <c r="H111" s="9"/>
      <c r="I111" s="9"/>
      <c r="J111" s="100"/>
      <c r="K111" s="100"/>
      <c r="L111" s="18" t="s">
        <v>50</v>
      </c>
      <c r="M111" s="112" t="s">
        <v>323</v>
      </c>
      <c r="N111" s="102" t="s">
        <v>324</v>
      </c>
      <c r="O111" s="112" t="s">
        <v>325</v>
      </c>
      <c r="P111" s="98" t="s">
        <v>51</v>
      </c>
      <c r="Q111" s="9" t="s">
        <v>52</v>
      </c>
      <c r="R111" s="18"/>
      <c r="S111" s="113" t="s">
        <v>51</v>
      </c>
      <c r="T111" s="104" t="str">
        <f>M111</f>
        <v>H4B-6805115</v>
      </c>
      <c r="U111" s="48" t="s">
        <v>51</v>
      </c>
      <c r="V111" s="48" t="s">
        <v>63</v>
      </c>
      <c r="W111" s="111" t="s">
        <v>174</v>
      </c>
      <c r="X111" s="9" t="s">
        <v>167</v>
      </c>
      <c r="Y111" s="102" t="s">
        <v>326</v>
      </c>
      <c r="Z111" s="9" t="s">
        <v>14</v>
      </c>
      <c r="AA111" s="9" t="s">
        <v>327</v>
      </c>
      <c r="AB111" s="140">
        <v>1.43E-2</v>
      </c>
      <c r="AC111" s="104" t="s">
        <v>14</v>
      </c>
      <c r="AD111" s="111"/>
      <c r="AE111" s="111"/>
      <c r="AF111" s="111"/>
      <c r="AG111" s="111"/>
      <c r="AH111" s="18"/>
      <c r="AI111" s="18"/>
      <c r="AJ111" s="104"/>
      <c r="AK111" s="48"/>
      <c r="AL111" s="112">
        <v>1</v>
      </c>
      <c r="AM111" s="112">
        <v>1</v>
      </c>
      <c r="AN111" s="112">
        <v>1</v>
      </c>
      <c r="AO111" s="112">
        <v>1</v>
      </c>
      <c r="AP111" s="112">
        <v>1</v>
      </c>
      <c r="AQ111" s="112">
        <v>1</v>
      </c>
      <c r="AR111" s="112">
        <v>1</v>
      </c>
      <c r="AS111" s="112">
        <v>1</v>
      </c>
      <c r="AT111" s="112">
        <v>1</v>
      </c>
      <c r="AU111" s="112">
        <v>1</v>
      </c>
      <c r="AV111" s="112">
        <v>1</v>
      </c>
    </row>
    <row r="112" spans="1:48" s="95" customFormat="1" ht="39.950000000000003" customHeight="1">
      <c r="A112" s="9">
        <f t="shared" si="5"/>
        <v>104</v>
      </c>
      <c r="B112" s="9"/>
      <c r="C112" s="100"/>
      <c r="D112" s="9"/>
      <c r="E112" s="9"/>
      <c r="F112" s="9">
        <v>4</v>
      </c>
      <c r="G112" s="9"/>
      <c r="H112" s="9"/>
      <c r="I112" s="9"/>
      <c r="J112" s="100"/>
      <c r="K112" s="100"/>
      <c r="L112" s="18" t="s">
        <v>50</v>
      </c>
      <c r="M112" s="112" t="s">
        <v>328</v>
      </c>
      <c r="N112" s="102" t="s">
        <v>329</v>
      </c>
      <c r="O112" s="112" t="s">
        <v>330</v>
      </c>
      <c r="P112" s="98" t="s">
        <v>51</v>
      </c>
      <c r="Q112" s="9" t="s">
        <v>52</v>
      </c>
      <c r="R112" s="18"/>
      <c r="S112" s="113" t="s">
        <v>51</v>
      </c>
      <c r="T112" s="104" t="str">
        <f>M112</f>
        <v>H4B-6805110</v>
      </c>
      <c r="U112" s="48" t="s">
        <v>51</v>
      </c>
      <c r="V112" s="48" t="s">
        <v>63</v>
      </c>
      <c r="W112" s="111" t="s">
        <v>174</v>
      </c>
      <c r="X112" s="9" t="s">
        <v>167</v>
      </c>
      <c r="Y112" s="102" t="s">
        <v>331</v>
      </c>
      <c r="Z112" s="9" t="s">
        <v>14</v>
      </c>
      <c r="AA112" s="9" t="s">
        <v>332</v>
      </c>
      <c r="AB112" s="140">
        <v>9.1000000000000004E-3</v>
      </c>
      <c r="AC112" s="104" t="s">
        <v>14</v>
      </c>
      <c r="AD112" s="111"/>
      <c r="AE112" s="111"/>
      <c r="AF112" s="111"/>
      <c r="AG112" s="111"/>
      <c r="AH112" s="18"/>
      <c r="AI112" s="18"/>
      <c r="AJ112" s="104"/>
      <c r="AK112" s="48"/>
      <c r="AL112" s="112">
        <v>1</v>
      </c>
      <c r="AM112" s="112">
        <v>1</v>
      </c>
      <c r="AN112" s="112">
        <v>1</v>
      </c>
      <c r="AO112" s="112">
        <v>1</v>
      </c>
      <c r="AP112" s="112">
        <v>1</v>
      </c>
      <c r="AQ112" s="112">
        <v>1</v>
      </c>
      <c r="AR112" s="112">
        <v>1</v>
      </c>
      <c r="AS112" s="112">
        <v>1</v>
      </c>
      <c r="AT112" s="112">
        <v>1</v>
      </c>
      <c r="AU112" s="112">
        <v>1</v>
      </c>
      <c r="AV112" s="112">
        <v>1</v>
      </c>
    </row>
    <row r="113" spans="1:48" s="95" customFormat="1" ht="39.950000000000003" customHeight="1">
      <c r="A113" s="9">
        <f t="shared" si="5"/>
        <v>105</v>
      </c>
      <c r="B113" s="9"/>
      <c r="C113" s="100"/>
      <c r="D113" s="9"/>
      <c r="E113" s="9">
        <v>3</v>
      </c>
      <c r="F113" s="9"/>
      <c r="G113" s="9"/>
      <c r="H113" s="9"/>
      <c r="I113" s="9"/>
      <c r="J113" s="100"/>
      <c r="K113" s="100"/>
      <c r="L113" s="18"/>
      <c r="M113" s="112" t="s">
        <v>333</v>
      </c>
      <c r="N113" s="102" t="s">
        <v>334</v>
      </c>
      <c r="O113" s="112"/>
      <c r="P113" s="98" t="s">
        <v>51</v>
      </c>
      <c r="Q113" s="9" t="s">
        <v>52</v>
      </c>
      <c r="R113" s="18"/>
      <c r="S113" s="113"/>
      <c r="T113" s="104"/>
      <c r="U113" s="48"/>
      <c r="V113" s="48"/>
      <c r="W113" s="111"/>
      <c r="X113" s="110" t="s">
        <v>204</v>
      </c>
      <c r="Y113" s="9" t="s">
        <v>55</v>
      </c>
      <c r="Z113" s="9"/>
      <c r="AA113" s="9"/>
      <c r="AB113" s="140">
        <f>AB114+AB115+AB116</f>
        <v>0.29330000000000001</v>
      </c>
      <c r="AC113" s="104" t="s">
        <v>14</v>
      </c>
      <c r="AD113" s="111"/>
      <c r="AE113" s="111"/>
      <c r="AF113" s="111"/>
      <c r="AG113" s="111"/>
      <c r="AH113" s="18" t="s">
        <v>335</v>
      </c>
      <c r="AI113" s="18"/>
      <c r="AJ113" s="104"/>
      <c r="AK113" s="48"/>
      <c r="AL113" s="112">
        <v>1</v>
      </c>
      <c r="AM113" s="112">
        <v>1</v>
      </c>
      <c r="AN113" s="112">
        <v>1</v>
      </c>
      <c r="AO113" s="112">
        <v>1</v>
      </c>
      <c r="AP113" s="112">
        <v>1</v>
      </c>
      <c r="AQ113" s="112">
        <v>1</v>
      </c>
      <c r="AR113" s="112">
        <v>1</v>
      </c>
      <c r="AS113" s="112">
        <v>1</v>
      </c>
      <c r="AT113" s="112">
        <v>1</v>
      </c>
      <c r="AU113" s="112">
        <v>1</v>
      </c>
      <c r="AV113" s="112">
        <v>1</v>
      </c>
    </row>
    <row r="114" spans="1:48" s="95" customFormat="1" ht="39.950000000000003" customHeight="1">
      <c r="A114" s="9">
        <f t="shared" si="5"/>
        <v>106</v>
      </c>
      <c r="B114" s="9"/>
      <c r="C114" s="100"/>
      <c r="D114" s="9"/>
      <c r="E114" s="9"/>
      <c r="F114" s="9">
        <v>4</v>
      </c>
      <c r="G114" s="9"/>
      <c r="H114" s="9"/>
      <c r="I114" s="9"/>
      <c r="J114" s="100"/>
      <c r="K114" s="100"/>
      <c r="L114" s="18"/>
      <c r="M114" s="112" t="s">
        <v>336</v>
      </c>
      <c r="N114" s="102" t="s">
        <v>337</v>
      </c>
      <c r="O114" s="112" t="s">
        <v>320</v>
      </c>
      <c r="P114" s="98" t="s">
        <v>51</v>
      </c>
      <c r="Q114" s="9" t="s">
        <v>52</v>
      </c>
      <c r="R114" s="18"/>
      <c r="S114" s="113"/>
      <c r="T114" s="104"/>
      <c r="U114" s="48"/>
      <c r="V114" s="48"/>
      <c r="W114" s="111"/>
      <c r="X114" s="9" t="s">
        <v>167</v>
      </c>
      <c r="Y114" s="102" t="s">
        <v>321</v>
      </c>
      <c r="Z114" s="9"/>
      <c r="AA114" s="9"/>
      <c r="AB114" s="140">
        <v>0.2429</v>
      </c>
      <c r="AC114" s="104" t="s">
        <v>14</v>
      </c>
      <c r="AD114" s="104" t="s">
        <v>14</v>
      </c>
      <c r="AE114" s="104" t="s">
        <v>14</v>
      </c>
      <c r="AF114" s="104" t="s">
        <v>14</v>
      </c>
      <c r="AG114" s="104" t="s">
        <v>14</v>
      </c>
      <c r="AH114" s="104" t="s">
        <v>14</v>
      </c>
      <c r="AI114" s="104" t="s">
        <v>14</v>
      </c>
      <c r="AJ114" s="104" t="s">
        <v>14</v>
      </c>
      <c r="AK114" s="104" t="s">
        <v>14</v>
      </c>
      <c r="AL114" s="112">
        <v>1</v>
      </c>
      <c r="AM114" s="112">
        <v>1</v>
      </c>
      <c r="AN114" s="112">
        <v>1</v>
      </c>
      <c r="AO114" s="112">
        <v>1</v>
      </c>
      <c r="AP114" s="112">
        <v>1</v>
      </c>
      <c r="AQ114" s="112">
        <v>1</v>
      </c>
      <c r="AR114" s="112">
        <v>1</v>
      </c>
      <c r="AS114" s="112">
        <v>1</v>
      </c>
      <c r="AT114" s="112">
        <v>1</v>
      </c>
      <c r="AU114" s="112">
        <v>1</v>
      </c>
      <c r="AV114" s="112">
        <v>1</v>
      </c>
    </row>
    <row r="115" spans="1:48" s="95" customFormat="1" ht="39.950000000000003" customHeight="1">
      <c r="A115" s="9">
        <f t="shared" si="5"/>
        <v>107</v>
      </c>
      <c r="B115" s="9"/>
      <c r="C115" s="100"/>
      <c r="D115" s="9"/>
      <c r="E115" s="9"/>
      <c r="F115" s="9">
        <v>4</v>
      </c>
      <c r="G115" s="9"/>
      <c r="H115" s="9"/>
      <c r="I115" s="9"/>
      <c r="J115" s="100"/>
      <c r="K115" s="100"/>
      <c r="L115" s="18" t="s">
        <v>50</v>
      </c>
      <c r="M115" s="112" t="s">
        <v>338</v>
      </c>
      <c r="N115" s="102" t="s">
        <v>339</v>
      </c>
      <c r="O115" s="112" t="s">
        <v>320</v>
      </c>
      <c r="P115" s="98" t="s">
        <v>51</v>
      </c>
      <c r="Q115" s="9" t="s">
        <v>52</v>
      </c>
      <c r="R115" s="18"/>
      <c r="S115" s="113" t="s">
        <v>51</v>
      </c>
      <c r="T115" s="104" t="str">
        <f t="shared" ref="T115:T121" si="7">M115</f>
        <v>B40 6805 215</v>
      </c>
      <c r="U115" s="48" t="s">
        <v>51</v>
      </c>
      <c r="V115" s="48" t="s">
        <v>63</v>
      </c>
      <c r="W115" s="111" t="s">
        <v>174</v>
      </c>
      <c r="X115" s="9" t="s">
        <v>167</v>
      </c>
      <c r="Y115" s="102" t="s">
        <v>326</v>
      </c>
      <c r="Z115" s="9" t="s">
        <v>14</v>
      </c>
      <c r="AA115" s="9" t="s">
        <v>340</v>
      </c>
      <c r="AB115" s="140">
        <v>2.3E-2</v>
      </c>
      <c r="AC115" s="104" t="s">
        <v>14</v>
      </c>
      <c r="AD115" s="111"/>
      <c r="AE115" s="111"/>
      <c r="AF115" s="111"/>
      <c r="AG115" s="111"/>
      <c r="AH115" s="18" t="s">
        <v>335</v>
      </c>
      <c r="AI115" s="18"/>
      <c r="AJ115" s="104"/>
      <c r="AK115" s="48"/>
      <c r="AL115" s="112">
        <v>1</v>
      </c>
      <c r="AM115" s="112">
        <v>1</v>
      </c>
      <c r="AN115" s="112">
        <v>1</v>
      </c>
      <c r="AO115" s="112">
        <v>1</v>
      </c>
      <c r="AP115" s="112">
        <v>1</v>
      </c>
      <c r="AQ115" s="112">
        <v>1</v>
      </c>
      <c r="AR115" s="112">
        <v>1</v>
      </c>
      <c r="AS115" s="112">
        <v>1</v>
      </c>
      <c r="AT115" s="112">
        <v>1</v>
      </c>
      <c r="AU115" s="112">
        <v>1</v>
      </c>
      <c r="AV115" s="112">
        <v>1</v>
      </c>
    </row>
    <row r="116" spans="1:48" s="95" customFormat="1" ht="39.950000000000003" customHeight="1">
      <c r="A116" s="9">
        <f t="shared" si="5"/>
        <v>108</v>
      </c>
      <c r="B116" s="9"/>
      <c r="C116" s="100"/>
      <c r="D116" s="100"/>
      <c r="E116" s="100"/>
      <c r="F116" s="9">
        <v>4</v>
      </c>
      <c r="G116" s="100"/>
      <c r="H116" s="100"/>
      <c r="I116" s="100"/>
      <c r="J116" s="100"/>
      <c r="K116" s="100"/>
      <c r="L116" s="18" t="s">
        <v>50</v>
      </c>
      <c r="M116" s="112" t="s">
        <v>341</v>
      </c>
      <c r="N116" s="102" t="s">
        <v>342</v>
      </c>
      <c r="O116" s="112" t="s">
        <v>320</v>
      </c>
      <c r="P116" s="98" t="s">
        <v>51</v>
      </c>
      <c r="Q116" s="9" t="s">
        <v>52</v>
      </c>
      <c r="R116" s="18"/>
      <c r="S116" s="113" t="s">
        <v>51</v>
      </c>
      <c r="T116" s="104" t="str">
        <f t="shared" si="7"/>
        <v>H4A-6805104</v>
      </c>
      <c r="U116" s="48" t="s">
        <v>51</v>
      </c>
      <c r="V116" s="48" t="s">
        <v>63</v>
      </c>
      <c r="W116" s="111" t="s">
        <v>174</v>
      </c>
      <c r="X116" s="9" t="s">
        <v>167</v>
      </c>
      <c r="Y116" s="102" t="s">
        <v>326</v>
      </c>
      <c r="Z116" s="9" t="s">
        <v>14</v>
      </c>
      <c r="AA116" s="9" t="s">
        <v>343</v>
      </c>
      <c r="AB116" s="140">
        <v>2.7400000000000001E-2</v>
      </c>
      <c r="AC116" s="104" t="s">
        <v>14</v>
      </c>
      <c r="AD116" s="113" t="s">
        <v>14</v>
      </c>
      <c r="AE116" s="111"/>
      <c r="AF116" s="111"/>
      <c r="AG116" s="111"/>
      <c r="AH116" s="18"/>
      <c r="AI116" s="18"/>
      <c r="AJ116" s="104"/>
      <c r="AK116" s="48"/>
      <c r="AL116" s="112">
        <v>1</v>
      </c>
      <c r="AM116" s="112">
        <v>1</v>
      </c>
      <c r="AN116" s="112">
        <v>1</v>
      </c>
      <c r="AO116" s="112">
        <v>1</v>
      </c>
      <c r="AP116" s="112">
        <v>1</v>
      </c>
      <c r="AQ116" s="112">
        <v>1</v>
      </c>
      <c r="AR116" s="112">
        <v>1</v>
      </c>
      <c r="AS116" s="112">
        <v>1</v>
      </c>
      <c r="AT116" s="112">
        <v>1</v>
      </c>
      <c r="AU116" s="112">
        <v>1</v>
      </c>
      <c r="AV116" s="112">
        <v>1</v>
      </c>
    </row>
    <row r="117" spans="1:48" s="95" customFormat="1" ht="39.950000000000003" customHeight="1">
      <c r="A117" s="9">
        <f t="shared" si="5"/>
        <v>109</v>
      </c>
      <c r="B117" s="9"/>
      <c r="C117" s="9"/>
      <c r="D117" s="9"/>
      <c r="E117" s="9">
        <v>3</v>
      </c>
      <c r="F117" s="9"/>
      <c r="G117" s="9"/>
      <c r="H117" s="9"/>
      <c r="I117" s="100"/>
      <c r="J117" s="100"/>
      <c r="K117" s="15"/>
      <c r="L117" s="18" t="s">
        <v>50</v>
      </c>
      <c r="M117" s="112" t="s">
        <v>344</v>
      </c>
      <c r="N117" s="102" t="s">
        <v>345</v>
      </c>
      <c r="O117" s="112" t="s">
        <v>346</v>
      </c>
      <c r="P117" s="98" t="s">
        <v>51</v>
      </c>
      <c r="Q117" s="9" t="s">
        <v>52</v>
      </c>
      <c r="R117" s="18"/>
      <c r="S117" s="113" t="s">
        <v>51</v>
      </c>
      <c r="T117" s="104" t="str">
        <f t="shared" si="7"/>
        <v>SHT0010720</v>
      </c>
      <c r="U117" s="48" t="s">
        <v>51</v>
      </c>
      <c r="V117" s="48" t="s">
        <v>63</v>
      </c>
      <c r="W117" s="111" t="s">
        <v>174</v>
      </c>
      <c r="X117" s="9" t="s">
        <v>167</v>
      </c>
      <c r="Y117" s="102" t="s">
        <v>347</v>
      </c>
      <c r="Z117" s="9" t="s">
        <v>14</v>
      </c>
      <c r="AA117" s="9" t="s">
        <v>348</v>
      </c>
      <c r="AB117" s="140">
        <v>4.9299999999999997E-2</v>
      </c>
      <c r="AC117" s="104" t="s">
        <v>14</v>
      </c>
      <c r="AD117" s="111"/>
      <c r="AE117" s="111"/>
      <c r="AF117" s="111"/>
      <c r="AG117" s="111"/>
      <c r="AH117" s="18"/>
      <c r="AI117" s="18"/>
      <c r="AJ117" s="104"/>
      <c r="AK117" s="48"/>
      <c r="AL117" s="112">
        <v>1</v>
      </c>
      <c r="AM117" s="112">
        <v>1</v>
      </c>
      <c r="AN117" s="112">
        <v>1</v>
      </c>
      <c r="AO117" s="112">
        <v>1</v>
      </c>
      <c r="AP117" s="112">
        <v>1</v>
      </c>
      <c r="AQ117" s="112">
        <v>1</v>
      </c>
      <c r="AR117" s="112">
        <v>1</v>
      </c>
      <c r="AS117" s="112">
        <v>1</v>
      </c>
      <c r="AT117" s="112">
        <v>1</v>
      </c>
      <c r="AU117" s="112">
        <v>1</v>
      </c>
      <c r="AV117" s="112">
        <v>1</v>
      </c>
    </row>
    <row r="118" spans="1:48" s="95" customFormat="1" ht="39.950000000000003" customHeight="1">
      <c r="A118" s="9">
        <f t="shared" si="5"/>
        <v>110</v>
      </c>
      <c r="B118" s="9"/>
      <c r="C118" s="9"/>
      <c r="D118" s="9"/>
      <c r="E118" s="9">
        <v>3</v>
      </c>
      <c r="F118" s="9"/>
      <c r="G118" s="9"/>
      <c r="H118" s="9"/>
      <c r="I118" s="100"/>
      <c r="J118" s="100"/>
      <c r="K118" s="15"/>
      <c r="L118" s="18" t="s">
        <v>50</v>
      </c>
      <c r="M118" s="112" t="s">
        <v>349</v>
      </c>
      <c r="N118" s="102" t="s">
        <v>350</v>
      </c>
      <c r="O118" s="112" t="s">
        <v>351</v>
      </c>
      <c r="P118" s="98" t="s">
        <v>51</v>
      </c>
      <c r="Q118" s="9" t="s">
        <v>52</v>
      </c>
      <c r="R118" s="18"/>
      <c r="S118" s="113" t="s">
        <v>51</v>
      </c>
      <c r="T118" s="104" t="str">
        <f t="shared" si="7"/>
        <v>H4B-6805111</v>
      </c>
      <c r="U118" s="48" t="s">
        <v>51</v>
      </c>
      <c r="V118" s="48" t="s">
        <v>63</v>
      </c>
      <c r="W118" s="111" t="s">
        <v>174</v>
      </c>
      <c r="X118" s="9" t="s">
        <v>352</v>
      </c>
      <c r="Y118" s="112" t="s">
        <v>353</v>
      </c>
      <c r="Z118" s="9" t="s">
        <v>14</v>
      </c>
      <c r="AA118" s="9" t="s">
        <v>354</v>
      </c>
      <c r="AB118" s="140">
        <v>8.8999999999999996E-2</v>
      </c>
      <c r="AC118" s="104" t="s">
        <v>14</v>
      </c>
      <c r="AD118" s="111"/>
      <c r="AE118" s="111"/>
      <c r="AF118" s="111"/>
      <c r="AG118" s="111"/>
      <c r="AH118" s="18"/>
      <c r="AI118" s="18"/>
      <c r="AJ118" s="104"/>
      <c r="AK118" s="48"/>
      <c r="AL118" s="112">
        <v>1</v>
      </c>
      <c r="AM118" s="112">
        <v>1</v>
      </c>
      <c r="AN118" s="112">
        <v>1</v>
      </c>
      <c r="AO118" s="112">
        <v>1</v>
      </c>
      <c r="AP118" s="112">
        <v>1</v>
      </c>
      <c r="AQ118" s="112">
        <v>1</v>
      </c>
      <c r="AR118" s="112">
        <v>1</v>
      </c>
      <c r="AS118" s="112">
        <v>1</v>
      </c>
      <c r="AT118" s="112">
        <v>1</v>
      </c>
      <c r="AU118" s="112">
        <v>1</v>
      </c>
      <c r="AV118" s="112">
        <v>1</v>
      </c>
    </row>
    <row r="119" spans="1:48" s="95" customFormat="1" ht="39.950000000000003" customHeight="1">
      <c r="A119" s="9">
        <f t="shared" si="5"/>
        <v>111</v>
      </c>
      <c r="B119" s="9"/>
      <c r="C119" s="9"/>
      <c r="D119" s="9"/>
      <c r="E119" s="9">
        <v>3</v>
      </c>
      <c r="F119" s="9"/>
      <c r="G119" s="9"/>
      <c r="H119" s="9"/>
      <c r="I119" s="100"/>
      <c r="J119" s="100"/>
      <c r="K119" s="15"/>
      <c r="L119" s="18" t="s">
        <v>50</v>
      </c>
      <c r="M119" s="112" t="s">
        <v>355</v>
      </c>
      <c r="N119" s="102" t="s">
        <v>356</v>
      </c>
      <c r="O119" s="112" t="s">
        <v>357</v>
      </c>
      <c r="P119" s="98" t="s">
        <v>51</v>
      </c>
      <c r="Q119" s="9" t="s">
        <v>52</v>
      </c>
      <c r="R119" s="18"/>
      <c r="S119" s="113" t="s">
        <v>51</v>
      </c>
      <c r="T119" s="104" t="str">
        <f t="shared" si="7"/>
        <v>H4B-6805108</v>
      </c>
      <c r="U119" s="48" t="s">
        <v>51</v>
      </c>
      <c r="V119" s="48" t="s">
        <v>63</v>
      </c>
      <c r="W119" s="111" t="s">
        <v>174</v>
      </c>
      <c r="X119" s="9" t="s">
        <v>358</v>
      </c>
      <c r="Y119" s="112" t="s">
        <v>261</v>
      </c>
      <c r="Z119" s="9" t="s">
        <v>14</v>
      </c>
      <c r="AA119" s="9" t="s">
        <v>359</v>
      </c>
      <c r="AB119" s="140">
        <v>0.1358</v>
      </c>
      <c r="AC119" s="104" t="s">
        <v>360</v>
      </c>
      <c r="AD119" s="111"/>
      <c r="AE119" s="111"/>
      <c r="AF119" s="111"/>
      <c r="AG119" s="111"/>
      <c r="AH119" s="18"/>
      <c r="AI119" s="18"/>
      <c r="AJ119" s="104"/>
      <c r="AK119" s="48"/>
      <c r="AL119" s="112">
        <v>1</v>
      </c>
      <c r="AM119" s="112">
        <v>1</v>
      </c>
      <c r="AN119" s="112">
        <v>1</v>
      </c>
      <c r="AO119" s="112">
        <v>1</v>
      </c>
      <c r="AP119" s="112">
        <v>1</v>
      </c>
      <c r="AQ119" s="112">
        <v>1</v>
      </c>
      <c r="AR119" s="112">
        <v>1</v>
      </c>
      <c r="AS119" s="112">
        <v>1</v>
      </c>
      <c r="AT119" s="112">
        <v>1</v>
      </c>
      <c r="AU119" s="112">
        <v>1</v>
      </c>
      <c r="AV119" s="112">
        <v>1</v>
      </c>
    </row>
    <row r="120" spans="1:48" s="95" customFormat="1" ht="39.950000000000003" customHeight="1">
      <c r="A120" s="9">
        <f t="shared" si="5"/>
        <v>112</v>
      </c>
      <c r="B120" s="9"/>
      <c r="C120" s="9"/>
      <c r="D120" s="9">
        <v>2</v>
      </c>
      <c r="E120" s="9"/>
      <c r="F120" s="9"/>
      <c r="G120" s="9"/>
      <c r="H120" s="9"/>
      <c r="I120" s="100"/>
      <c r="J120" s="100"/>
      <c r="K120" s="15"/>
      <c r="L120" s="18" t="s">
        <v>50</v>
      </c>
      <c r="M120" s="112" t="s">
        <v>361</v>
      </c>
      <c r="N120" s="102" t="s">
        <v>362</v>
      </c>
      <c r="O120" s="112"/>
      <c r="P120" s="98" t="s">
        <v>51</v>
      </c>
      <c r="Q120" s="9" t="s">
        <v>52</v>
      </c>
      <c r="R120" s="18"/>
      <c r="S120" s="113" t="s">
        <v>51</v>
      </c>
      <c r="T120" s="104" t="str">
        <f t="shared" si="7"/>
        <v>H4A-6805118</v>
      </c>
      <c r="U120" s="48" t="s">
        <v>51</v>
      </c>
      <c r="V120" s="48" t="s">
        <v>63</v>
      </c>
      <c r="W120" s="111" t="s">
        <v>174</v>
      </c>
      <c r="X120" s="9" t="s">
        <v>310</v>
      </c>
      <c r="Y120" s="104" t="s">
        <v>14</v>
      </c>
      <c r="Z120" s="9" t="s">
        <v>14</v>
      </c>
      <c r="AA120" s="104" t="s">
        <v>14</v>
      </c>
      <c r="AB120" s="132" t="e">
        <f>#REF!+AB130+AB131</f>
        <v>#REF!</v>
      </c>
      <c r="AC120" s="104" t="s">
        <v>14</v>
      </c>
      <c r="AD120" s="111"/>
      <c r="AE120" s="111"/>
      <c r="AF120" s="111"/>
      <c r="AG120" s="111"/>
      <c r="AH120" s="18"/>
      <c r="AI120" s="18"/>
      <c r="AJ120" s="104"/>
      <c r="AK120" s="48"/>
      <c r="AL120" s="112">
        <v>1</v>
      </c>
      <c r="AM120" s="112">
        <v>1</v>
      </c>
      <c r="AN120" s="112">
        <v>1</v>
      </c>
      <c r="AO120" s="112">
        <v>1</v>
      </c>
      <c r="AP120" s="112">
        <v>1</v>
      </c>
      <c r="AQ120" s="112">
        <v>1</v>
      </c>
      <c r="AR120" s="112">
        <v>1</v>
      </c>
      <c r="AS120" s="112">
        <v>1</v>
      </c>
      <c r="AT120" s="112">
        <v>1</v>
      </c>
      <c r="AU120" s="112">
        <v>1</v>
      </c>
      <c r="AV120" s="112">
        <v>1</v>
      </c>
    </row>
    <row r="121" spans="1:48" s="95" customFormat="1" ht="39.950000000000003" customHeight="1">
      <c r="A121" s="9">
        <f t="shared" si="5"/>
        <v>113</v>
      </c>
      <c r="B121" s="9"/>
      <c r="C121" s="9"/>
      <c r="D121" s="9"/>
      <c r="E121" s="9">
        <v>3</v>
      </c>
      <c r="F121" s="9"/>
      <c r="G121" s="9"/>
      <c r="H121" s="9"/>
      <c r="I121" s="100"/>
      <c r="J121" s="100"/>
      <c r="K121" s="15"/>
      <c r="L121" s="18" t="s">
        <v>50</v>
      </c>
      <c r="M121" s="112" t="s">
        <v>1440</v>
      </c>
      <c r="N121" s="102" t="s">
        <v>363</v>
      </c>
      <c r="O121" s="112" t="s">
        <v>314</v>
      </c>
      <c r="P121" s="98" t="s">
        <v>51</v>
      </c>
      <c r="Q121" s="9" t="s">
        <v>52</v>
      </c>
      <c r="R121" s="18"/>
      <c r="S121" s="113" t="s">
        <v>51</v>
      </c>
      <c r="T121" s="104" t="str">
        <f t="shared" si="7"/>
        <v>H4B-6805106</v>
      </c>
      <c r="U121" s="48" t="s">
        <v>51</v>
      </c>
      <c r="V121" s="48" t="s">
        <v>63</v>
      </c>
      <c r="W121" s="111" t="s">
        <v>174</v>
      </c>
      <c r="X121" s="9" t="s">
        <v>315</v>
      </c>
      <c r="Y121" s="9" t="s">
        <v>55</v>
      </c>
      <c r="Z121" s="9" t="s">
        <v>14</v>
      </c>
      <c r="AA121" s="104" t="s">
        <v>14</v>
      </c>
      <c r="AB121" s="132"/>
      <c r="AC121" s="104" t="s">
        <v>14</v>
      </c>
      <c r="AD121" s="111"/>
      <c r="AE121" s="111"/>
      <c r="AF121" s="111"/>
      <c r="AG121" s="111"/>
      <c r="AH121" s="18"/>
      <c r="AI121" s="18"/>
      <c r="AJ121" s="104"/>
      <c r="AK121" s="48"/>
      <c r="AL121" s="112">
        <v>1</v>
      </c>
      <c r="AM121" s="112">
        <v>1</v>
      </c>
      <c r="AN121" s="112">
        <v>1</v>
      </c>
      <c r="AO121" s="112">
        <v>1</v>
      </c>
      <c r="AP121" s="112">
        <v>1</v>
      </c>
      <c r="AQ121" s="112">
        <v>1</v>
      </c>
      <c r="AR121" s="112">
        <v>1</v>
      </c>
      <c r="AS121" s="112">
        <v>1</v>
      </c>
      <c r="AT121" s="112">
        <v>1</v>
      </c>
      <c r="AU121" s="112">
        <v>1</v>
      </c>
      <c r="AV121" s="112">
        <v>1</v>
      </c>
    </row>
    <row r="122" spans="1:48" s="95" customFormat="1" ht="39.950000000000003" customHeight="1">
      <c r="A122" s="9">
        <f t="shared" si="5"/>
        <v>114</v>
      </c>
      <c r="B122" s="9"/>
      <c r="C122" s="9"/>
      <c r="D122" s="9"/>
      <c r="E122" s="9">
        <v>3</v>
      </c>
      <c r="F122" s="9"/>
      <c r="G122" s="9"/>
      <c r="H122" s="9"/>
      <c r="I122" s="100"/>
      <c r="J122" s="100"/>
      <c r="K122" s="15"/>
      <c r="L122" s="18"/>
      <c r="M122" s="112" t="s">
        <v>364</v>
      </c>
      <c r="N122" s="102" t="s">
        <v>365</v>
      </c>
      <c r="O122" s="112"/>
      <c r="P122" s="98"/>
      <c r="Q122" s="9" t="s">
        <v>52</v>
      </c>
      <c r="R122" s="18"/>
      <c r="S122" s="113"/>
      <c r="T122" s="104"/>
      <c r="U122" s="48"/>
      <c r="V122" s="48"/>
      <c r="W122" s="111"/>
      <c r="X122" s="110" t="s">
        <v>204</v>
      </c>
      <c r="Y122" s="9" t="s">
        <v>55</v>
      </c>
      <c r="Z122" s="9"/>
      <c r="AA122" s="9"/>
      <c r="AB122" s="140">
        <f>AB123+AB124+AB125</f>
        <v>0.36079999999999995</v>
      </c>
      <c r="AC122" s="104" t="s">
        <v>14</v>
      </c>
      <c r="AD122" s="111"/>
      <c r="AE122" s="111"/>
      <c r="AF122" s="111"/>
      <c r="AG122" s="111"/>
      <c r="AH122" s="18"/>
      <c r="AI122" s="18"/>
      <c r="AJ122" s="104"/>
      <c r="AK122" s="48"/>
      <c r="AL122" s="112">
        <v>1</v>
      </c>
      <c r="AM122" s="112">
        <v>1</v>
      </c>
      <c r="AN122" s="112">
        <v>1</v>
      </c>
      <c r="AO122" s="112">
        <v>1</v>
      </c>
      <c r="AP122" s="112">
        <v>1</v>
      </c>
      <c r="AQ122" s="112">
        <v>1</v>
      </c>
      <c r="AR122" s="112">
        <v>1</v>
      </c>
      <c r="AS122" s="112">
        <v>1</v>
      </c>
      <c r="AT122" s="112">
        <v>1</v>
      </c>
      <c r="AU122" s="112">
        <v>1</v>
      </c>
      <c r="AV122" s="112">
        <v>1</v>
      </c>
    </row>
    <row r="123" spans="1:48" s="95" customFormat="1" ht="39.950000000000003" customHeight="1">
      <c r="A123" s="9">
        <f t="shared" si="5"/>
        <v>115</v>
      </c>
      <c r="B123" s="9"/>
      <c r="C123" s="9"/>
      <c r="D123" s="9"/>
      <c r="E123" s="9"/>
      <c r="F123" s="9">
        <v>4</v>
      </c>
      <c r="G123" s="9"/>
      <c r="H123" s="9"/>
      <c r="I123" s="100"/>
      <c r="J123" s="100"/>
      <c r="K123" s="15"/>
      <c r="L123" s="18" t="s">
        <v>50</v>
      </c>
      <c r="M123" s="112" t="s">
        <v>366</v>
      </c>
      <c r="N123" s="102" t="s">
        <v>367</v>
      </c>
      <c r="O123" s="112" t="s">
        <v>320</v>
      </c>
      <c r="P123" s="98" t="s">
        <v>51</v>
      </c>
      <c r="Q123" s="9" t="s">
        <v>52</v>
      </c>
      <c r="R123" s="18"/>
      <c r="S123" s="113" t="s">
        <v>51</v>
      </c>
      <c r="T123" s="104" t="str">
        <f>M123</f>
        <v>H4B-6805102</v>
      </c>
      <c r="U123" s="48" t="s">
        <v>51</v>
      </c>
      <c r="V123" s="48" t="s">
        <v>63</v>
      </c>
      <c r="W123" s="111" t="s">
        <v>174</v>
      </c>
      <c r="X123" s="9" t="s">
        <v>167</v>
      </c>
      <c r="Y123" s="102" t="s">
        <v>321</v>
      </c>
      <c r="Z123" s="9" t="s">
        <v>14</v>
      </c>
      <c r="AA123" s="9" t="s">
        <v>322</v>
      </c>
      <c r="AB123" s="140">
        <v>0.33739999999999998</v>
      </c>
      <c r="AC123" s="104" t="s">
        <v>14</v>
      </c>
      <c r="AD123" s="111"/>
      <c r="AE123" s="111"/>
      <c r="AF123" s="111"/>
      <c r="AG123" s="111"/>
      <c r="AH123" s="18"/>
      <c r="AI123" s="18"/>
      <c r="AJ123" s="104"/>
      <c r="AK123" s="48"/>
      <c r="AL123" s="112">
        <v>1</v>
      </c>
      <c r="AM123" s="112">
        <v>1</v>
      </c>
      <c r="AN123" s="112">
        <v>1</v>
      </c>
      <c r="AO123" s="112">
        <v>1</v>
      </c>
      <c r="AP123" s="112">
        <v>1</v>
      </c>
      <c r="AQ123" s="112">
        <v>1</v>
      </c>
      <c r="AR123" s="112">
        <v>1</v>
      </c>
      <c r="AS123" s="112">
        <v>1</v>
      </c>
      <c r="AT123" s="112">
        <v>1</v>
      </c>
      <c r="AU123" s="112">
        <v>1</v>
      </c>
      <c r="AV123" s="112">
        <v>1</v>
      </c>
    </row>
    <row r="124" spans="1:48" s="95" customFormat="1" ht="39.950000000000003" customHeight="1">
      <c r="A124" s="9">
        <f t="shared" si="5"/>
        <v>116</v>
      </c>
      <c r="B124" s="9"/>
      <c r="C124" s="9"/>
      <c r="D124" s="9"/>
      <c r="E124" s="9"/>
      <c r="F124" s="9">
        <v>4</v>
      </c>
      <c r="G124" s="9"/>
      <c r="H124" s="9"/>
      <c r="I124" s="100"/>
      <c r="J124" s="100"/>
      <c r="K124" s="15"/>
      <c r="L124" s="18" t="s">
        <v>50</v>
      </c>
      <c r="M124" s="112" t="s">
        <v>368</v>
      </c>
      <c r="N124" s="102" t="s">
        <v>369</v>
      </c>
      <c r="O124" s="112" t="s">
        <v>325</v>
      </c>
      <c r="P124" s="98" t="s">
        <v>51</v>
      </c>
      <c r="Q124" s="9" t="s">
        <v>52</v>
      </c>
      <c r="R124" s="18"/>
      <c r="S124" s="113" t="s">
        <v>51</v>
      </c>
      <c r="T124" s="104" t="str">
        <f>M124</f>
        <v>H4B-6805114</v>
      </c>
      <c r="U124" s="48" t="s">
        <v>51</v>
      </c>
      <c r="V124" s="48" t="s">
        <v>63</v>
      </c>
      <c r="W124" s="111" t="s">
        <v>174</v>
      </c>
      <c r="X124" s="9" t="s">
        <v>167</v>
      </c>
      <c r="Y124" s="102" t="s">
        <v>326</v>
      </c>
      <c r="Z124" s="9" t="s">
        <v>14</v>
      </c>
      <c r="AA124" s="9" t="s">
        <v>327</v>
      </c>
      <c r="AB124" s="140">
        <v>1.43E-2</v>
      </c>
      <c r="AC124" s="104" t="s">
        <v>14</v>
      </c>
      <c r="AD124" s="111"/>
      <c r="AE124" s="111"/>
      <c r="AF124" s="111"/>
      <c r="AG124" s="111"/>
      <c r="AH124" s="18"/>
      <c r="AI124" s="18"/>
      <c r="AJ124" s="104"/>
      <c r="AK124" s="48"/>
      <c r="AL124" s="112">
        <v>1</v>
      </c>
      <c r="AM124" s="112">
        <v>1</v>
      </c>
      <c r="AN124" s="112">
        <v>1</v>
      </c>
      <c r="AO124" s="112">
        <v>1</v>
      </c>
      <c r="AP124" s="112">
        <v>1</v>
      </c>
      <c r="AQ124" s="112">
        <v>1</v>
      </c>
      <c r="AR124" s="112">
        <v>1</v>
      </c>
      <c r="AS124" s="112">
        <v>1</v>
      </c>
      <c r="AT124" s="112">
        <v>1</v>
      </c>
      <c r="AU124" s="112">
        <v>1</v>
      </c>
      <c r="AV124" s="112">
        <v>1</v>
      </c>
    </row>
    <row r="125" spans="1:48" s="95" customFormat="1" ht="39.950000000000003" customHeight="1">
      <c r="A125" s="9">
        <f t="shared" si="5"/>
        <v>117</v>
      </c>
      <c r="B125" s="9"/>
      <c r="C125" s="9"/>
      <c r="D125" s="9"/>
      <c r="E125" s="9"/>
      <c r="F125" s="9">
        <v>4</v>
      </c>
      <c r="G125" s="9"/>
      <c r="H125" s="9"/>
      <c r="I125" s="100"/>
      <c r="J125" s="100"/>
      <c r="K125" s="15"/>
      <c r="L125" s="18" t="s">
        <v>50</v>
      </c>
      <c r="M125" s="112" t="s">
        <v>328</v>
      </c>
      <c r="N125" s="102" t="s">
        <v>370</v>
      </c>
      <c r="O125" s="112" t="s">
        <v>330</v>
      </c>
      <c r="P125" s="98" t="s">
        <v>51</v>
      </c>
      <c r="Q125" s="9" t="s">
        <v>52</v>
      </c>
      <c r="R125" s="18"/>
      <c r="S125" s="113" t="s">
        <v>51</v>
      </c>
      <c r="T125" s="104" t="str">
        <f>M125</f>
        <v>H4B-6805110</v>
      </c>
      <c r="U125" s="48" t="s">
        <v>51</v>
      </c>
      <c r="V125" s="48" t="s">
        <v>63</v>
      </c>
      <c r="W125" s="111" t="s">
        <v>174</v>
      </c>
      <c r="X125" s="9" t="s">
        <v>167</v>
      </c>
      <c r="Y125" s="102" t="s">
        <v>331</v>
      </c>
      <c r="Z125" s="9" t="s">
        <v>14</v>
      </c>
      <c r="AA125" s="9" t="s">
        <v>332</v>
      </c>
      <c r="AB125" s="140">
        <v>9.1000000000000004E-3</v>
      </c>
      <c r="AC125" s="104" t="s">
        <v>14</v>
      </c>
      <c r="AD125" s="111"/>
      <c r="AE125" s="111"/>
      <c r="AF125" s="111"/>
      <c r="AG125" s="111"/>
      <c r="AH125" s="18"/>
      <c r="AI125" s="18"/>
      <c r="AJ125" s="104"/>
      <c r="AK125" s="48"/>
      <c r="AL125" s="112">
        <v>1</v>
      </c>
      <c r="AM125" s="112">
        <v>1</v>
      </c>
      <c r="AN125" s="112">
        <v>1</v>
      </c>
      <c r="AO125" s="112">
        <v>1</v>
      </c>
      <c r="AP125" s="112">
        <v>1</v>
      </c>
      <c r="AQ125" s="112">
        <v>1</v>
      </c>
      <c r="AR125" s="112">
        <v>1</v>
      </c>
      <c r="AS125" s="112">
        <v>1</v>
      </c>
      <c r="AT125" s="112">
        <v>1</v>
      </c>
      <c r="AU125" s="112">
        <v>1</v>
      </c>
      <c r="AV125" s="112">
        <v>1</v>
      </c>
    </row>
    <row r="126" spans="1:48" s="95" customFormat="1" ht="39.950000000000003" customHeight="1">
      <c r="A126" s="9">
        <f t="shared" si="5"/>
        <v>118</v>
      </c>
      <c r="B126" s="9"/>
      <c r="C126" s="9"/>
      <c r="D126" s="9"/>
      <c r="E126" s="9">
        <v>3</v>
      </c>
      <c r="F126" s="9"/>
      <c r="G126" s="9"/>
      <c r="H126" s="9"/>
      <c r="I126" s="100"/>
      <c r="J126" s="100"/>
      <c r="K126" s="15"/>
      <c r="L126" s="18"/>
      <c r="M126" s="112" t="s">
        <v>371</v>
      </c>
      <c r="N126" s="102" t="s">
        <v>372</v>
      </c>
      <c r="O126" s="112"/>
      <c r="P126" s="98"/>
      <c r="Q126" s="9" t="s">
        <v>52</v>
      </c>
      <c r="R126" s="18"/>
      <c r="S126" s="113"/>
      <c r="T126" s="104"/>
      <c r="U126" s="48"/>
      <c r="V126" s="48"/>
      <c r="W126" s="111"/>
      <c r="X126" s="110" t="s">
        <v>204</v>
      </c>
      <c r="Y126" s="9" t="s">
        <v>55</v>
      </c>
      <c r="Z126" s="9"/>
      <c r="AA126" s="9"/>
      <c r="AB126" s="140">
        <f>AB127+AB128+AB129</f>
        <v>0.29330000000000001</v>
      </c>
      <c r="AC126" s="104" t="s">
        <v>14</v>
      </c>
      <c r="AD126" s="111"/>
      <c r="AE126" s="111"/>
      <c r="AF126" s="111"/>
      <c r="AG126" s="111"/>
      <c r="AH126" s="18"/>
      <c r="AI126" s="18"/>
      <c r="AJ126" s="104"/>
      <c r="AK126" s="48"/>
      <c r="AL126" s="112">
        <v>1</v>
      </c>
      <c r="AM126" s="112">
        <v>1</v>
      </c>
      <c r="AN126" s="112">
        <v>1</v>
      </c>
      <c r="AO126" s="112">
        <v>1</v>
      </c>
      <c r="AP126" s="112">
        <v>1</v>
      </c>
      <c r="AQ126" s="112">
        <v>1</v>
      </c>
      <c r="AR126" s="112">
        <v>1</v>
      </c>
      <c r="AS126" s="112">
        <v>1</v>
      </c>
      <c r="AT126" s="112">
        <v>1</v>
      </c>
      <c r="AU126" s="112">
        <v>1</v>
      </c>
      <c r="AV126" s="112">
        <v>1</v>
      </c>
    </row>
    <row r="127" spans="1:48" s="95" customFormat="1" ht="39.950000000000003" customHeight="1">
      <c r="A127" s="9">
        <f t="shared" si="5"/>
        <v>119</v>
      </c>
      <c r="B127" s="9"/>
      <c r="C127" s="9"/>
      <c r="D127" s="9"/>
      <c r="E127" s="9"/>
      <c r="F127" s="9">
        <v>4</v>
      </c>
      <c r="G127" s="9"/>
      <c r="H127" s="9"/>
      <c r="I127" s="100"/>
      <c r="J127" s="100"/>
      <c r="K127" s="15"/>
      <c r="L127" s="18"/>
      <c r="M127" s="112" t="s">
        <v>373</v>
      </c>
      <c r="N127" s="102" t="s">
        <v>374</v>
      </c>
      <c r="O127" s="112" t="s">
        <v>320</v>
      </c>
      <c r="P127" s="98" t="s">
        <v>51</v>
      </c>
      <c r="Q127" s="9" t="s">
        <v>52</v>
      </c>
      <c r="R127" s="18"/>
      <c r="S127" s="113"/>
      <c r="T127" s="104"/>
      <c r="U127" s="48"/>
      <c r="V127" s="48"/>
      <c r="W127" s="111"/>
      <c r="X127" s="9" t="s">
        <v>167</v>
      </c>
      <c r="Y127" s="102" t="s">
        <v>321</v>
      </c>
      <c r="Z127" s="9"/>
      <c r="AA127" s="9" t="s">
        <v>375</v>
      </c>
      <c r="AB127" s="140">
        <v>0.2429</v>
      </c>
      <c r="AC127" s="104" t="s">
        <v>14</v>
      </c>
      <c r="AD127" s="111"/>
      <c r="AE127" s="111"/>
      <c r="AF127" s="111"/>
      <c r="AG127" s="111"/>
      <c r="AH127" s="18"/>
      <c r="AI127" s="18"/>
      <c r="AJ127" s="104"/>
      <c r="AK127" s="48"/>
      <c r="AL127" s="112">
        <v>1</v>
      </c>
      <c r="AM127" s="112">
        <v>1</v>
      </c>
      <c r="AN127" s="112">
        <v>1</v>
      </c>
      <c r="AO127" s="112">
        <v>1</v>
      </c>
      <c r="AP127" s="112">
        <v>1</v>
      </c>
      <c r="AQ127" s="112">
        <v>1</v>
      </c>
      <c r="AR127" s="112">
        <v>1</v>
      </c>
      <c r="AS127" s="112">
        <v>1</v>
      </c>
      <c r="AT127" s="112">
        <v>1</v>
      </c>
      <c r="AU127" s="112">
        <v>1</v>
      </c>
      <c r="AV127" s="112">
        <v>1</v>
      </c>
    </row>
    <row r="128" spans="1:48" s="95" customFormat="1" ht="39.950000000000003" customHeight="1">
      <c r="A128" s="9">
        <f t="shared" si="5"/>
        <v>120</v>
      </c>
      <c r="B128" s="9"/>
      <c r="C128" s="100"/>
      <c r="D128" s="100"/>
      <c r="E128" s="100"/>
      <c r="F128" s="9">
        <v>4</v>
      </c>
      <c r="G128" s="100"/>
      <c r="H128" s="100"/>
      <c r="I128" s="100"/>
      <c r="J128" s="100"/>
      <c r="K128" s="15"/>
      <c r="L128" s="18" t="s">
        <v>50</v>
      </c>
      <c r="M128" s="112" t="s">
        <v>338</v>
      </c>
      <c r="N128" s="102" t="s">
        <v>339</v>
      </c>
      <c r="O128" s="112"/>
      <c r="P128" s="98" t="s">
        <v>51</v>
      </c>
      <c r="Q128" s="9" t="s">
        <v>52</v>
      </c>
      <c r="R128" s="18"/>
      <c r="S128" s="113" t="s">
        <v>51</v>
      </c>
      <c r="T128" s="104" t="str">
        <f t="shared" ref="T128:T134" si="8">M128</f>
        <v>B40 6805 215</v>
      </c>
      <c r="U128" s="48" t="s">
        <v>51</v>
      </c>
      <c r="V128" s="48" t="s">
        <v>63</v>
      </c>
      <c r="W128" s="111" t="s">
        <v>174</v>
      </c>
      <c r="X128" s="9" t="s">
        <v>167</v>
      </c>
      <c r="Y128" s="102" t="s">
        <v>326</v>
      </c>
      <c r="Z128" s="9"/>
      <c r="AA128" s="9" t="s">
        <v>340</v>
      </c>
      <c r="AB128" s="140">
        <v>2.3E-2</v>
      </c>
      <c r="AC128" s="104" t="s">
        <v>14</v>
      </c>
      <c r="AD128" s="111"/>
      <c r="AE128" s="111"/>
      <c r="AF128" s="111"/>
      <c r="AG128" s="111"/>
      <c r="AH128" s="18"/>
      <c r="AI128" s="18"/>
      <c r="AJ128" s="104"/>
      <c r="AK128" s="48"/>
      <c r="AL128" s="112">
        <v>1</v>
      </c>
      <c r="AM128" s="112">
        <v>1</v>
      </c>
      <c r="AN128" s="112">
        <v>1</v>
      </c>
      <c r="AO128" s="112">
        <v>1</v>
      </c>
      <c r="AP128" s="112">
        <v>1</v>
      </c>
      <c r="AQ128" s="112">
        <v>1</v>
      </c>
      <c r="AR128" s="112">
        <v>1</v>
      </c>
      <c r="AS128" s="112">
        <v>1</v>
      </c>
      <c r="AT128" s="112">
        <v>1</v>
      </c>
      <c r="AU128" s="112">
        <v>1</v>
      </c>
      <c r="AV128" s="112">
        <v>1</v>
      </c>
    </row>
    <row r="129" spans="1:48" s="95" customFormat="1" ht="39.950000000000003" customHeight="1">
      <c r="A129" s="9">
        <f t="shared" si="5"/>
        <v>121</v>
      </c>
      <c r="B129" s="9"/>
      <c r="C129" s="100"/>
      <c r="D129" s="100"/>
      <c r="E129" s="100"/>
      <c r="F129" s="9">
        <v>4</v>
      </c>
      <c r="G129" s="100"/>
      <c r="H129" s="100"/>
      <c r="I129" s="100"/>
      <c r="J129" s="100"/>
      <c r="K129" s="15"/>
      <c r="L129" s="18" t="s">
        <v>50</v>
      </c>
      <c r="M129" s="112" t="s">
        <v>341</v>
      </c>
      <c r="N129" s="102" t="s">
        <v>342</v>
      </c>
      <c r="O129" s="112" t="s">
        <v>320</v>
      </c>
      <c r="P129" s="98" t="s">
        <v>51</v>
      </c>
      <c r="Q129" s="9" t="s">
        <v>52</v>
      </c>
      <c r="R129" s="18"/>
      <c r="S129" s="113" t="s">
        <v>51</v>
      </c>
      <c r="T129" s="104" t="str">
        <f t="shared" si="8"/>
        <v>H4A-6805104</v>
      </c>
      <c r="U129" s="48" t="s">
        <v>51</v>
      </c>
      <c r="V129" s="48" t="s">
        <v>63</v>
      </c>
      <c r="W129" s="111" t="s">
        <v>174</v>
      </c>
      <c r="X129" s="9" t="s">
        <v>167</v>
      </c>
      <c r="Y129" s="102" t="s">
        <v>326</v>
      </c>
      <c r="Z129" s="9"/>
      <c r="AA129" s="9" t="s">
        <v>343</v>
      </c>
      <c r="AB129" s="140">
        <v>2.7400000000000001E-2</v>
      </c>
      <c r="AC129" s="104" t="s">
        <v>14</v>
      </c>
      <c r="AD129" s="111"/>
      <c r="AE129" s="111"/>
      <c r="AF129" s="111"/>
      <c r="AG129" s="111"/>
      <c r="AH129" s="18"/>
      <c r="AI129" s="18"/>
      <c r="AJ129" s="104"/>
      <c r="AK129" s="48"/>
      <c r="AL129" s="112">
        <v>1</v>
      </c>
      <c r="AM129" s="112">
        <v>1</v>
      </c>
      <c r="AN129" s="112">
        <v>1</v>
      </c>
      <c r="AO129" s="112">
        <v>1</v>
      </c>
      <c r="AP129" s="112">
        <v>1</v>
      </c>
      <c r="AQ129" s="112">
        <v>1</v>
      </c>
      <c r="AR129" s="112">
        <v>1</v>
      </c>
      <c r="AS129" s="112">
        <v>1</v>
      </c>
      <c r="AT129" s="112">
        <v>1</v>
      </c>
      <c r="AU129" s="112">
        <v>1</v>
      </c>
      <c r="AV129" s="112">
        <v>1</v>
      </c>
    </row>
    <row r="130" spans="1:48" s="95" customFormat="1" ht="39.950000000000003" customHeight="1">
      <c r="A130" s="9">
        <f t="shared" si="5"/>
        <v>122</v>
      </c>
      <c r="B130" s="9"/>
      <c r="C130" s="9"/>
      <c r="D130" s="9"/>
      <c r="E130" s="9">
        <v>3</v>
      </c>
      <c r="F130" s="9"/>
      <c r="G130" s="9"/>
      <c r="H130" s="9"/>
      <c r="I130" s="100"/>
      <c r="J130" s="100"/>
      <c r="K130" s="15"/>
      <c r="L130" s="18" t="s">
        <v>50</v>
      </c>
      <c r="M130" s="112" t="s">
        <v>355</v>
      </c>
      <c r="N130" s="102" t="s">
        <v>356</v>
      </c>
      <c r="O130" s="112" t="s">
        <v>376</v>
      </c>
      <c r="P130" s="98" t="s">
        <v>51</v>
      </c>
      <c r="Q130" s="9" t="s">
        <v>52</v>
      </c>
      <c r="R130" s="18"/>
      <c r="S130" s="113" t="s">
        <v>51</v>
      </c>
      <c r="T130" s="104" t="str">
        <f t="shared" si="8"/>
        <v>H4B-6805108</v>
      </c>
      <c r="U130" s="48" t="s">
        <v>51</v>
      </c>
      <c r="V130" s="48" t="s">
        <v>63</v>
      </c>
      <c r="W130" s="111" t="s">
        <v>174</v>
      </c>
      <c r="X130" s="9" t="s">
        <v>358</v>
      </c>
      <c r="Y130" s="112" t="s">
        <v>261</v>
      </c>
      <c r="Z130" s="9" t="s">
        <v>14</v>
      </c>
      <c r="AA130" s="9" t="s">
        <v>359</v>
      </c>
      <c r="AB130" s="140">
        <v>0.1358</v>
      </c>
      <c r="AC130" s="104" t="s">
        <v>360</v>
      </c>
      <c r="AD130" s="111"/>
      <c r="AE130" s="111"/>
      <c r="AF130" s="111"/>
      <c r="AG130" s="111"/>
      <c r="AH130" s="18"/>
      <c r="AI130" s="18"/>
      <c r="AJ130" s="104"/>
      <c r="AK130" s="48"/>
      <c r="AL130" s="112">
        <v>1</v>
      </c>
      <c r="AM130" s="112">
        <v>1</v>
      </c>
      <c r="AN130" s="112">
        <v>1</v>
      </c>
      <c r="AO130" s="112">
        <v>1</v>
      </c>
      <c r="AP130" s="112">
        <v>1</v>
      </c>
      <c r="AQ130" s="112">
        <v>1</v>
      </c>
      <c r="AR130" s="112">
        <v>1</v>
      </c>
      <c r="AS130" s="112">
        <v>1</v>
      </c>
      <c r="AT130" s="112">
        <v>1</v>
      </c>
      <c r="AU130" s="112">
        <v>1</v>
      </c>
      <c r="AV130" s="112">
        <v>1</v>
      </c>
    </row>
    <row r="131" spans="1:48" s="95" customFormat="1" ht="39.950000000000003" customHeight="1">
      <c r="A131" s="9">
        <f t="shared" si="5"/>
        <v>123</v>
      </c>
      <c r="B131" s="9"/>
      <c r="C131" s="9"/>
      <c r="D131" s="9"/>
      <c r="E131" s="9">
        <v>3</v>
      </c>
      <c r="F131" s="9"/>
      <c r="G131" s="9"/>
      <c r="H131" s="9"/>
      <c r="I131" s="100"/>
      <c r="J131" s="100"/>
      <c r="K131" s="18"/>
      <c r="L131" s="18" t="s">
        <v>296</v>
      </c>
      <c r="M131" s="105" t="s">
        <v>1376</v>
      </c>
      <c r="N131" s="105" t="s">
        <v>1378</v>
      </c>
      <c r="O131" s="112"/>
      <c r="P131" s="98"/>
      <c r="Q131" s="9" t="s">
        <v>52</v>
      </c>
      <c r="R131" s="18"/>
      <c r="S131" s="113" t="s">
        <v>51</v>
      </c>
      <c r="T131" s="104" t="str">
        <f t="shared" si="8"/>
        <v>SQX3000-6805112</v>
      </c>
      <c r="U131" s="48" t="s">
        <v>51</v>
      </c>
      <c r="V131" s="48" t="s">
        <v>63</v>
      </c>
      <c r="W131" s="111" t="s">
        <v>174</v>
      </c>
      <c r="X131" s="111" t="s">
        <v>377</v>
      </c>
      <c r="Y131" s="106" t="s">
        <v>378</v>
      </c>
      <c r="Z131" s="9" t="s">
        <v>14</v>
      </c>
      <c r="AA131" s="9" t="s">
        <v>379</v>
      </c>
      <c r="AB131" s="124">
        <v>1E-3</v>
      </c>
      <c r="AC131" s="104" t="s">
        <v>14</v>
      </c>
      <c r="AD131" s="141"/>
      <c r="AE131" s="48"/>
      <c r="AF131" s="111"/>
      <c r="AG131" s="111"/>
      <c r="AH131" s="15"/>
      <c r="AI131" s="15"/>
      <c r="AJ131" s="104"/>
      <c r="AK131" s="48"/>
      <c r="AL131" s="110">
        <v>1</v>
      </c>
      <c r="AM131" s="110">
        <v>1</v>
      </c>
      <c r="AN131" s="110">
        <v>1</v>
      </c>
      <c r="AO131" s="110">
        <v>1</v>
      </c>
      <c r="AP131" s="110">
        <v>1</v>
      </c>
      <c r="AQ131" s="110">
        <v>1</v>
      </c>
      <c r="AR131" s="110">
        <v>1</v>
      </c>
      <c r="AS131" s="110">
        <v>1</v>
      </c>
      <c r="AT131" s="110">
        <v>1</v>
      </c>
      <c r="AU131" s="110">
        <v>1</v>
      </c>
      <c r="AV131" s="110">
        <v>1</v>
      </c>
    </row>
    <row r="132" spans="1:48" s="95" customFormat="1" ht="39.950000000000003" customHeight="1">
      <c r="A132" s="9">
        <f t="shared" si="5"/>
        <v>124</v>
      </c>
      <c r="B132" s="9"/>
      <c r="C132" s="9">
        <v>1</v>
      </c>
      <c r="D132" s="9"/>
      <c r="E132" s="9"/>
      <c r="F132" s="9"/>
      <c r="G132" s="9"/>
      <c r="H132" s="9"/>
      <c r="I132" s="106"/>
      <c r="J132" s="106"/>
      <c r="K132" s="106"/>
      <c r="L132" s="18"/>
      <c r="M132" s="133" t="s">
        <v>1372</v>
      </c>
      <c r="N132" s="133" t="s">
        <v>1374</v>
      </c>
      <c r="O132" s="133" t="s">
        <v>381</v>
      </c>
      <c r="P132" s="133" t="s">
        <v>51</v>
      </c>
      <c r="Q132" s="9" t="s">
        <v>115</v>
      </c>
      <c r="R132" s="138"/>
      <c r="S132" s="113" t="s">
        <v>51</v>
      </c>
      <c r="T132" s="133" t="str">
        <f t="shared" si="8"/>
        <v>SHT0010998</v>
      </c>
      <c r="U132" s="113" t="s">
        <v>147</v>
      </c>
      <c r="V132" s="48" t="s">
        <v>60</v>
      </c>
      <c r="W132" s="111" t="s">
        <v>53</v>
      </c>
      <c r="X132" s="106" t="s">
        <v>310</v>
      </c>
      <c r="Y132" s="9" t="s">
        <v>55</v>
      </c>
      <c r="Z132" s="106" t="s">
        <v>14</v>
      </c>
      <c r="AA132" s="104" t="s">
        <v>382</v>
      </c>
      <c r="AB132" s="132"/>
      <c r="AC132" s="104" t="s">
        <v>14</v>
      </c>
      <c r="AD132" s="142"/>
      <c r="AE132" s="48"/>
      <c r="AF132" s="111"/>
      <c r="AG132" s="111"/>
      <c r="AH132" s="15"/>
      <c r="AI132" s="15"/>
      <c r="AJ132" s="104"/>
      <c r="AK132" s="48"/>
      <c r="AL132" s="144">
        <v>1</v>
      </c>
      <c r="AM132" s="144">
        <v>1</v>
      </c>
      <c r="AN132" s="144">
        <v>1</v>
      </c>
      <c r="AO132" s="144">
        <v>1</v>
      </c>
      <c r="AP132" s="144">
        <v>1</v>
      </c>
      <c r="AQ132" s="144">
        <v>0</v>
      </c>
      <c r="AR132" s="144">
        <v>0</v>
      </c>
      <c r="AS132" s="144">
        <v>1</v>
      </c>
      <c r="AT132" s="144">
        <v>1</v>
      </c>
      <c r="AU132" s="144">
        <v>1</v>
      </c>
      <c r="AV132" s="144">
        <v>1</v>
      </c>
    </row>
    <row r="133" spans="1:48" s="400" customFormat="1" ht="39.950000000000003" customHeight="1">
      <c r="A133" s="387">
        <f t="shared" si="5"/>
        <v>125</v>
      </c>
      <c r="B133" s="387"/>
      <c r="C133" s="387">
        <v>1</v>
      </c>
      <c r="D133" s="387"/>
      <c r="E133" s="387"/>
      <c r="F133" s="387"/>
      <c r="G133" s="387"/>
      <c r="H133" s="387"/>
      <c r="I133" s="388"/>
      <c r="J133" s="388"/>
      <c r="K133" s="388"/>
      <c r="L133" s="389"/>
      <c r="M133" s="390" t="s">
        <v>1690</v>
      </c>
      <c r="N133" s="390" t="s">
        <v>1374</v>
      </c>
      <c r="O133" s="390" t="s">
        <v>381</v>
      </c>
      <c r="P133" s="390" t="s">
        <v>51</v>
      </c>
      <c r="Q133" s="387" t="s">
        <v>115</v>
      </c>
      <c r="R133" s="391"/>
      <c r="S133" s="392" t="s">
        <v>51</v>
      </c>
      <c r="T133" s="390" t="str">
        <f t="shared" ref="T133" si="9">M133</f>
        <v>SHT0017326</v>
      </c>
      <c r="U133" s="392" t="s">
        <v>147</v>
      </c>
      <c r="V133" s="393" t="s">
        <v>60</v>
      </c>
      <c r="W133" s="394" t="s">
        <v>53</v>
      </c>
      <c r="X133" s="388" t="s">
        <v>310</v>
      </c>
      <c r="Y133" s="387" t="s">
        <v>55</v>
      </c>
      <c r="Z133" s="388" t="s">
        <v>14</v>
      </c>
      <c r="AA133" s="395" t="s">
        <v>382</v>
      </c>
      <c r="AB133" s="396"/>
      <c r="AC133" s="395" t="s">
        <v>14</v>
      </c>
      <c r="AD133" s="397"/>
      <c r="AE133" s="393"/>
      <c r="AF133" s="394"/>
      <c r="AG133" s="394"/>
      <c r="AH133" s="398"/>
      <c r="AI133" s="398"/>
      <c r="AJ133" s="395"/>
      <c r="AK133" s="393"/>
      <c r="AL133" s="399">
        <v>0</v>
      </c>
      <c r="AM133" s="399">
        <v>0</v>
      </c>
      <c r="AN133" s="399">
        <v>0</v>
      </c>
      <c r="AO133" s="399">
        <v>0</v>
      </c>
      <c r="AP133" s="399">
        <v>0</v>
      </c>
      <c r="AQ133" s="399">
        <v>0</v>
      </c>
      <c r="AR133" s="399">
        <v>0</v>
      </c>
      <c r="AS133" s="399">
        <v>0</v>
      </c>
      <c r="AT133" s="399">
        <v>0</v>
      </c>
      <c r="AU133" s="399">
        <v>0</v>
      </c>
      <c r="AV133" s="399">
        <v>1</v>
      </c>
    </row>
    <row r="134" spans="1:48" s="95" customFormat="1" ht="39.950000000000003" customHeight="1">
      <c r="A134" s="9">
        <f t="shared" si="5"/>
        <v>126</v>
      </c>
      <c r="B134" s="9"/>
      <c r="C134" s="9">
        <v>1</v>
      </c>
      <c r="D134" s="9"/>
      <c r="E134" s="9"/>
      <c r="F134" s="9"/>
      <c r="G134" s="9"/>
      <c r="H134" s="9"/>
      <c r="I134" s="106"/>
      <c r="J134" s="106"/>
      <c r="K134" s="106"/>
      <c r="L134" s="136"/>
      <c r="M134" s="133" t="s">
        <v>383</v>
      </c>
      <c r="N134" s="133" t="s">
        <v>380</v>
      </c>
      <c r="O134" s="133" t="s">
        <v>384</v>
      </c>
      <c r="P134" s="133" t="s">
        <v>51</v>
      </c>
      <c r="Q134" s="9" t="s">
        <v>115</v>
      </c>
      <c r="R134" s="138"/>
      <c r="S134" s="113" t="s">
        <v>51</v>
      </c>
      <c r="T134" s="133" t="str">
        <f t="shared" si="8"/>
        <v>SHT0012473</v>
      </c>
      <c r="U134" s="113" t="s">
        <v>147</v>
      </c>
      <c r="V134" s="48" t="s">
        <v>60</v>
      </c>
      <c r="W134" s="111" t="s">
        <v>53</v>
      </c>
      <c r="X134" s="106" t="s">
        <v>310</v>
      </c>
      <c r="Y134" s="9" t="s">
        <v>55</v>
      </c>
      <c r="Z134" s="106" t="s">
        <v>14</v>
      </c>
      <c r="AA134" s="104" t="s">
        <v>382</v>
      </c>
      <c r="AB134" s="132"/>
      <c r="AC134" s="104" t="s">
        <v>14</v>
      </c>
      <c r="AD134" s="142"/>
      <c r="AE134" s="48"/>
      <c r="AF134" s="111"/>
      <c r="AG134" s="111"/>
      <c r="AH134" s="15"/>
      <c r="AI134" s="15"/>
      <c r="AJ134" s="104"/>
      <c r="AK134" s="48"/>
      <c r="AL134" s="144">
        <v>0</v>
      </c>
      <c r="AM134" s="144">
        <v>0</v>
      </c>
      <c r="AN134" s="144">
        <v>0</v>
      </c>
      <c r="AO134" s="144">
        <v>0</v>
      </c>
      <c r="AP134" s="144">
        <v>0</v>
      </c>
      <c r="AQ134" s="144">
        <v>1</v>
      </c>
      <c r="AR134" s="144">
        <v>1</v>
      </c>
      <c r="AS134" s="144">
        <v>0</v>
      </c>
      <c r="AT134" s="144">
        <v>0</v>
      </c>
      <c r="AU134" s="144">
        <v>0</v>
      </c>
      <c r="AV134" s="144">
        <v>0</v>
      </c>
    </row>
    <row r="135" spans="1:48" s="95" customFormat="1" ht="39.950000000000003" customHeight="1">
      <c r="A135" s="9">
        <f t="shared" si="5"/>
        <v>127</v>
      </c>
      <c r="B135" s="9"/>
      <c r="C135" s="9"/>
      <c r="D135" s="9">
        <v>2</v>
      </c>
      <c r="E135" s="9"/>
      <c r="F135" s="9"/>
      <c r="G135" s="9"/>
      <c r="H135" s="9"/>
      <c r="I135" s="106"/>
      <c r="J135" s="106"/>
      <c r="K135" s="106"/>
      <c r="L135" s="135"/>
      <c r="M135" s="133" t="s">
        <v>385</v>
      </c>
      <c r="N135" s="106" t="s">
        <v>386</v>
      </c>
      <c r="O135" s="133" t="s">
        <v>387</v>
      </c>
      <c r="P135" s="133" t="s">
        <v>51</v>
      </c>
      <c r="Q135" s="9" t="s">
        <v>115</v>
      </c>
      <c r="R135" s="138"/>
      <c r="S135" s="113" t="s">
        <v>51</v>
      </c>
      <c r="T135" s="133" t="s">
        <v>14</v>
      </c>
      <c r="U135" s="113" t="s">
        <v>51</v>
      </c>
      <c r="V135" s="48" t="s">
        <v>53</v>
      </c>
      <c r="W135" s="111" t="s">
        <v>60</v>
      </c>
      <c r="X135" s="106" t="s">
        <v>310</v>
      </c>
      <c r="Y135" s="9" t="s">
        <v>55</v>
      </c>
      <c r="Z135" s="9" t="s">
        <v>14</v>
      </c>
      <c r="AA135" s="111" t="s">
        <v>388</v>
      </c>
      <c r="AB135" s="132">
        <f>AB136+AB144+AB159+AB162+AB188+AB189+AB190*2+AB191+AB192*2+AB193*2+AB194+AB203+AB204+AB205+AB207+AB208+AB209+AB210+AB211+AB212*4+AB215*2+AB216*4+AB217+AB220*2+AB221*2+AB224*2+AB225*2+AB226*2+AB227+AB231*4+AB232*2+AB234*2+AB235*6+AB236*2+AB237+AB238+AB239+AB240+AB241+AB242+AB233*2</f>
        <v>14.063699999999994</v>
      </c>
      <c r="AC135" s="104"/>
      <c r="AD135" s="142"/>
      <c r="AE135" s="48"/>
      <c r="AF135" s="111"/>
      <c r="AG135" s="111"/>
      <c r="AH135" s="15"/>
      <c r="AI135" s="15"/>
      <c r="AJ135" s="104"/>
      <c r="AK135" s="48"/>
      <c r="AL135" s="110">
        <v>1</v>
      </c>
      <c r="AM135" s="110">
        <v>1</v>
      </c>
      <c r="AN135" s="110">
        <v>1</v>
      </c>
      <c r="AO135" s="110">
        <v>1</v>
      </c>
      <c r="AP135" s="110">
        <v>1</v>
      </c>
      <c r="AQ135" s="110">
        <v>1</v>
      </c>
      <c r="AR135" s="110">
        <v>1</v>
      </c>
      <c r="AS135" s="110">
        <v>1</v>
      </c>
      <c r="AT135" s="110">
        <v>1</v>
      </c>
      <c r="AU135" s="110">
        <v>1</v>
      </c>
      <c r="AV135" s="110">
        <v>1</v>
      </c>
    </row>
    <row r="136" spans="1:48" s="95" customFormat="1" ht="39.950000000000003" customHeight="1">
      <c r="A136" s="9">
        <f t="shared" si="5"/>
        <v>128</v>
      </c>
      <c r="B136" s="9"/>
      <c r="C136" s="9"/>
      <c r="D136" s="9"/>
      <c r="E136" s="9">
        <v>3</v>
      </c>
      <c r="F136" s="9"/>
      <c r="G136" s="9"/>
      <c r="H136" s="9"/>
      <c r="I136" s="106"/>
      <c r="J136" s="106"/>
      <c r="K136" s="106"/>
      <c r="L136" s="135"/>
      <c r="M136" s="133" t="s">
        <v>389</v>
      </c>
      <c r="N136" s="106" t="s">
        <v>390</v>
      </c>
      <c r="O136" s="133" t="s">
        <v>178</v>
      </c>
      <c r="P136" s="133" t="s">
        <v>147</v>
      </c>
      <c r="Q136" s="9" t="s">
        <v>115</v>
      </c>
      <c r="R136" s="138"/>
      <c r="S136" s="113" t="s">
        <v>73</v>
      </c>
      <c r="T136" s="133" t="s">
        <v>389</v>
      </c>
      <c r="U136" s="113" t="s">
        <v>51</v>
      </c>
      <c r="V136" s="48" t="s">
        <v>53</v>
      </c>
      <c r="W136" s="111" t="s">
        <v>60</v>
      </c>
      <c r="X136" s="106" t="s">
        <v>204</v>
      </c>
      <c r="Y136" s="9" t="s">
        <v>55</v>
      </c>
      <c r="Z136" s="9" t="s">
        <v>14</v>
      </c>
      <c r="AA136" s="9" t="s">
        <v>391</v>
      </c>
      <c r="AB136" s="132">
        <f>AB137+AB140+AB143</f>
        <v>1.5371000000000001</v>
      </c>
      <c r="AC136" s="111" t="s">
        <v>101</v>
      </c>
      <c r="AD136" s="142"/>
      <c r="AE136" s="48"/>
      <c r="AF136" s="111"/>
      <c r="AG136" s="111"/>
      <c r="AH136" s="15"/>
      <c r="AI136" s="15"/>
      <c r="AJ136" s="104"/>
      <c r="AK136" s="48"/>
      <c r="AL136" s="110">
        <v>1</v>
      </c>
      <c r="AM136" s="110">
        <v>1</v>
      </c>
      <c r="AN136" s="110">
        <v>1</v>
      </c>
      <c r="AO136" s="110">
        <v>1</v>
      </c>
      <c r="AP136" s="110">
        <v>1</v>
      </c>
      <c r="AQ136" s="110">
        <v>1</v>
      </c>
      <c r="AR136" s="110">
        <v>1</v>
      </c>
      <c r="AS136" s="110">
        <v>1</v>
      </c>
      <c r="AT136" s="110">
        <v>1</v>
      </c>
      <c r="AU136" s="110">
        <v>1</v>
      </c>
      <c r="AV136" s="110">
        <v>1</v>
      </c>
    </row>
    <row r="137" spans="1:48" s="95" customFormat="1" ht="39.950000000000003" customHeight="1">
      <c r="A137" s="9">
        <f t="shared" si="5"/>
        <v>129</v>
      </c>
      <c r="B137" s="9"/>
      <c r="C137" s="9"/>
      <c r="D137" s="9"/>
      <c r="E137" s="9"/>
      <c r="F137" s="9">
        <v>4</v>
      </c>
      <c r="G137" s="9"/>
      <c r="H137" s="9"/>
      <c r="I137" s="106"/>
      <c r="J137" s="106"/>
      <c r="K137" s="106"/>
      <c r="L137" s="135"/>
      <c r="M137" s="106" t="s">
        <v>392</v>
      </c>
      <c r="N137" s="106" t="s">
        <v>393</v>
      </c>
      <c r="O137" s="133" t="s">
        <v>178</v>
      </c>
      <c r="P137" s="133" t="s">
        <v>147</v>
      </c>
      <c r="Q137" s="9" t="s">
        <v>115</v>
      </c>
      <c r="R137" s="138"/>
      <c r="S137" s="113" t="s">
        <v>73</v>
      </c>
      <c r="T137" s="106" t="s">
        <v>392</v>
      </c>
      <c r="U137" s="113" t="s">
        <v>51</v>
      </c>
      <c r="V137" s="48" t="s">
        <v>53</v>
      </c>
      <c r="W137" s="111" t="s">
        <v>60</v>
      </c>
      <c r="X137" s="106" t="s">
        <v>204</v>
      </c>
      <c r="Y137" s="9" t="s">
        <v>55</v>
      </c>
      <c r="Z137" s="9" t="s">
        <v>14</v>
      </c>
      <c r="AA137" s="111" t="s">
        <v>394</v>
      </c>
      <c r="AB137" s="132">
        <f>AB138+AB139</f>
        <v>0.56240000000000001</v>
      </c>
      <c r="AC137" s="104" t="s">
        <v>14</v>
      </c>
      <c r="AD137" s="142"/>
      <c r="AE137" s="48"/>
      <c r="AF137" s="111"/>
      <c r="AG137" s="111"/>
      <c r="AH137" s="15"/>
      <c r="AI137" s="15"/>
      <c r="AJ137" s="104"/>
      <c r="AK137" s="48"/>
      <c r="AL137" s="110">
        <v>1</v>
      </c>
      <c r="AM137" s="110">
        <v>1</v>
      </c>
      <c r="AN137" s="110">
        <v>1</v>
      </c>
      <c r="AO137" s="110">
        <v>1</v>
      </c>
      <c r="AP137" s="110">
        <v>1</v>
      </c>
      <c r="AQ137" s="110">
        <v>1</v>
      </c>
      <c r="AR137" s="110">
        <v>1</v>
      </c>
      <c r="AS137" s="110">
        <v>1</v>
      </c>
      <c r="AT137" s="110">
        <v>1</v>
      </c>
      <c r="AU137" s="110">
        <v>1</v>
      </c>
      <c r="AV137" s="110">
        <v>1</v>
      </c>
    </row>
    <row r="138" spans="1:48" s="95" customFormat="1" ht="39.950000000000003" customHeight="1">
      <c r="A138" s="9">
        <f t="shared" si="5"/>
        <v>130</v>
      </c>
      <c r="B138" s="9"/>
      <c r="C138" s="9"/>
      <c r="D138" s="9"/>
      <c r="E138" s="9"/>
      <c r="F138" s="9"/>
      <c r="G138" s="9">
        <v>5</v>
      </c>
      <c r="H138" s="9"/>
      <c r="I138" s="106"/>
      <c r="J138" s="106"/>
      <c r="K138" s="106"/>
      <c r="L138" s="135"/>
      <c r="M138" s="133" t="s">
        <v>395</v>
      </c>
      <c r="N138" s="106" t="s">
        <v>396</v>
      </c>
      <c r="O138" s="48" t="s">
        <v>397</v>
      </c>
      <c r="P138" s="133" t="s">
        <v>147</v>
      </c>
      <c r="Q138" s="9" t="s">
        <v>115</v>
      </c>
      <c r="R138" s="138"/>
      <c r="S138" s="113" t="s">
        <v>73</v>
      </c>
      <c r="T138" s="133" t="s">
        <v>395</v>
      </c>
      <c r="U138" s="113" t="s">
        <v>51</v>
      </c>
      <c r="V138" s="48" t="s">
        <v>53</v>
      </c>
      <c r="W138" s="111" t="s">
        <v>60</v>
      </c>
      <c r="X138" s="106" t="s">
        <v>310</v>
      </c>
      <c r="Y138" s="111" t="s">
        <v>398</v>
      </c>
      <c r="Z138" s="143" t="s">
        <v>399</v>
      </c>
      <c r="AA138" s="111" t="s">
        <v>400</v>
      </c>
      <c r="AB138" s="132">
        <v>1.7899999999999999E-2</v>
      </c>
      <c r="AC138" s="104" t="s">
        <v>14</v>
      </c>
      <c r="AD138" s="108"/>
      <c r="AE138" s="48"/>
      <c r="AF138" s="111"/>
      <c r="AG138" s="111"/>
      <c r="AH138" s="15"/>
      <c r="AI138" s="15"/>
      <c r="AJ138" s="104"/>
      <c r="AK138" s="48"/>
      <c r="AL138" s="110">
        <v>1</v>
      </c>
      <c r="AM138" s="110">
        <v>1</v>
      </c>
      <c r="AN138" s="110">
        <v>1</v>
      </c>
      <c r="AO138" s="110">
        <v>1</v>
      </c>
      <c r="AP138" s="110">
        <v>1</v>
      </c>
      <c r="AQ138" s="110">
        <v>1</v>
      </c>
      <c r="AR138" s="110">
        <v>1</v>
      </c>
      <c r="AS138" s="110">
        <v>1</v>
      </c>
      <c r="AT138" s="110">
        <v>1</v>
      </c>
      <c r="AU138" s="110">
        <v>1</v>
      </c>
      <c r="AV138" s="110">
        <v>1</v>
      </c>
    </row>
    <row r="139" spans="1:48" s="95" customFormat="1" ht="39.950000000000003" customHeight="1">
      <c r="A139" s="9">
        <f t="shared" si="5"/>
        <v>131</v>
      </c>
      <c r="B139" s="106"/>
      <c r="C139" s="106"/>
      <c r="D139" s="106"/>
      <c r="E139" s="106"/>
      <c r="F139" s="106"/>
      <c r="G139" s="9">
        <v>5</v>
      </c>
      <c r="H139" s="106"/>
      <c r="I139" s="106"/>
      <c r="J139" s="106"/>
      <c r="K139" s="106"/>
      <c r="L139" s="135"/>
      <c r="M139" s="133" t="s">
        <v>401</v>
      </c>
      <c r="N139" s="106" t="s">
        <v>402</v>
      </c>
      <c r="O139" s="133" t="s">
        <v>182</v>
      </c>
      <c r="P139" s="106" t="s">
        <v>147</v>
      </c>
      <c r="Q139" s="9" t="s">
        <v>115</v>
      </c>
      <c r="R139" s="138"/>
      <c r="S139" s="113" t="s">
        <v>73</v>
      </c>
      <c r="T139" s="133" t="s">
        <v>401</v>
      </c>
      <c r="U139" s="113" t="s">
        <v>51</v>
      </c>
      <c r="V139" s="48" t="s">
        <v>60</v>
      </c>
      <c r="W139" s="111" t="s">
        <v>53</v>
      </c>
      <c r="X139" s="106" t="s">
        <v>167</v>
      </c>
      <c r="Y139" s="9" t="s">
        <v>403</v>
      </c>
      <c r="Z139" s="48" t="s">
        <v>184</v>
      </c>
      <c r="AA139" s="111" t="s">
        <v>404</v>
      </c>
      <c r="AB139" s="132">
        <v>0.54449999999999998</v>
      </c>
      <c r="AC139" s="104" t="s">
        <v>14</v>
      </c>
      <c r="AD139" s="142"/>
      <c r="AE139" s="48"/>
      <c r="AF139" s="111"/>
      <c r="AG139" s="111"/>
      <c r="AH139" s="15"/>
      <c r="AI139" s="15"/>
      <c r="AJ139" s="104"/>
      <c r="AK139" s="48"/>
      <c r="AL139" s="110">
        <v>1</v>
      </c>
      <c r="AM139" s="110">
        <v>1</v>
      </c>
      <c r="AN139" s="110">
        <v>1</v>
      </c>
      <c r="AO139" s="110">
        <v>1</v>
      </c>
      <c r="AP139" s="110">
        <v>1</v>
      </c>
      <c r="AQ139" s="110">
        <v>1</v>
      </c>
      <c r="AR139" s="110">
        <v>1</v>
      </c>
      <c r="AS139" s="110">
        <v>1</v>
      </c>
      <c r="AT139" s="110">
        <v>1</v>
      </c>
      <c r="AU139" s="110">
        <v>1</v>
      </c>
      <c r="AV139" s="110">
        <v>1</v>
      </c>
    </row>
    <row r="140" spans="1:48" s="95" customFormat="1" ht="39.950000000000003" customHeight="1">
      <c r="A140" s="9">
        <f t="shared" si="5"/>
        <v>132</v>
      </c>
      <c r="B140" s="106"/>
      <c r="C140" s="106"/>
      <c r="D140" s="9"/>
      <c r="E140" s="9"/>
      <c r="F140" s="9">
        <v>4</v>
      </c>
      <c r="G140" s="9"/>
      <c r="H140" s="9"/>
      <c r="I140" s="9"/>
      <c r="J140" s="9"/>
      <c r="K140" s="9"/>
      <c r="L140" s="9"/>
      <c r="M140" s="106" t="s">
        <v>405</v>
      </c>
      <c r="N140" s="106" t="s">
        <v>406</v>
      </c>
      <c r="O140" s="133" t="s">
        <v>178</v>
      </c>
      <c r="P140" s="133" t="s">
        <v>147</v>
      </c>
      <c r="Q140" s="9" t="s">
        <v>115</v>
      </c>
      <c r="R140" s="138"/>
      <c r="S140" s="113" t="s">
        <v>73</v>
      </c>
      <c r="T140" s="106" t="s">
        <v>392</v>
      </c>
      <c r="U140" s="113" t="s">
        <v>51</v>
      </c>
      <c r="V140" s="48" t="s">
        <v>53</v>
      </c>
      <c r="W140" s="111" t="s">
        <v>60</v>
      </c>
      <c r="X140" s="106" t="s">
        <v>204</v>
      </c>
      <c r="Y140" s="9" t="s">
        <v>55</v>
      </c>
      <c r="Z140" s="9" t="s">
        <v>14</v>
      </c>
      <c r="AA140" s="111" t="s">
        <v>394</v>
      </c>
      <c r="AB140" s="132">
        <f>AB141+AB142</f>
        <v>0.56240000000000001</v>
      </c>
      <c r="AC140" s="104" t="s">
        <v>14</v>
      </c>
      <c r="AD140" s="142"/>
      <c r="AE140" s="48"/>
      <c r="AF140" s="111"/>
      <c r="AG140" s="111"/>
      <c r="AH140" s="15"/>
      <c r="AI140" s="15"/>
      <c r="AJ140" s="104"/>
      <c r="AK140" s="48"/>
      <c r="AL140" s="110">
        <v>1</v>
      </c>
      <c r="AM140" s="110">
        <v>1</v>
      </c>
      <c r="AN140" s="110">
        <v>1</v>
      </c>
      <c r="AO140" s="110">
        <v>1</v>
      </c>
      <c r="AP140" s="110">
        <v>1</v>
      </c>
      <c r="AQ140" s="110">
        <v>1</v>
      </c>
      <c r="AR140" s="110">
        <v>1</v>
      </c>
      <c r="AS140" s="110">
        <v>1</v>
      </c>
      <c r="AT140" s="110">
        <v>1</v>
      </c>
      <c r="AU140" s="110">
        <v>1</v>
      </c>
      <c r="AV140" s="110">
        <v>1</v>
      </c>
    </row>
    <row r="141" spans="1:48" s="95" customFormat="1" ht="39.950000000000003" customHeight="1">
      <c r="A141" s="9">
        <f t="shared" si="5"/>
        <v>133</v>
      </c>
      <c r="B141" s="106"/>
      <c r="C141" s="106"/>
      <c r="D141" s="9"/>
      <c r="E141" s="9"/>
      <c r="F141" s="9"/>
      <c r="G141" s="9">
        <v>5</v>
      </c>
      <c r="H141" s="9"/>
      <c r="I141" s="9"/>
      <c r="J141" s="9"/>
      <c r="K141" s="9"/>
      <c r="L141" s="9"/>
      <c r="M141" s="133" t="s">
        <v>395</v>
      </c>
      <c r="N141" s="106" t="s">
        <v>396</v>
      </c>
      <c r="O141" s="48" t="s">
        <v>397</v>
      </c>
      <c r="P141" s="133" t="s">
        <v>147</v>
      </c>
      <c r="Q141" s="9" t="s">
        <v>115</v>
      </c>
      <c r="R141" s="138"/>
      <c r="S141" s="113" t="s">
        <v>73</v>
      </c>
      <c r="T141" s="133" t="s">
        <v>395</v>
      </c>
      <c r="U141" s="113" t="s">
        <v>51</v>
      </c>
      <c r="V141" s="48" t="s">
        <v>53</v>
      </c>
      <c r="W141" s="111" t="s">
        <v>60</v>
      </c>
      <c r="X141" s="106" t="s">
        <v>310</v>
      </c>
      <c r="Y141" s="111" t="s">
        <v>398</v>
      </c>
      <c r="Z141" s="143" t="s">
        <v>399</v>
      </c>
      <c r="AA141" s="111" t="s">
        <v>400</v>
      </c>
      <c r="AB141" s="132">
        <v>1.7899999999999999E-2</v>
      </c>
      <c r="AC141" s="104" t="s">
        <v>14</v>
      </c>
      <c r="AD141" s="142"/>
      <c r="AE141" s="48"/>
      <c r="AF141" s="111"/>
      <c r="AG141" s="111"/>
      <c r="AH141" s="15"/>
      <c r="AI141" s="15"/>
      <c r="AJ141" s="104"/>
      <c r="AK141" s="48"/>
      <c r="AL141" s="110">
        <v>1</v>
      </c>
      <c r="AM141" s="110">
        <v>1</v>
      </c>
      <c r="AN141" s="110">
        <v>1</v>
      </c>
      <c r="AO141" s="110">
        <v>1</v>
      </c>
      <c r="AP141" s="110">
        <v>1</v>
      </c>
      <c r="AQ141" s="110">
        <v>1</v>
      </c>
      <c r="AR141" s="110">
        <v>1</v>
      </c>
      <c r="AS141" s="110">
        <v>1</v>
      </c>
      <c r="AT141" s="110">
        <v>1</v>
      </c>
      <c r="AU141" s="110">
        <v>1</v>
      </c>
      <c r="AV141" s="110">
        <v>1</v>
      </c>
    </row>
    <row r="142" spans="1:48" s="95" customFormat="1" ht="39.950000000000003" customHeight="1">
      <c r="A142" s="9">
        <f t="shared" si="5"/>
        <v>134</v>
      </c>
      <c r="B142" s="106"/>
      <c r="C142" s="106"/>
      <c r="D142" s="9"/>
      <c r="E142" s="9"/>
      <c r="F142" s="9"/>
      <c r="G142" s="9">
        <v>5</v>
      </c>
      <c r="H142" s="9"/>
      <c r="I142" s="9"/>
      <c r="J142" s="9"/>
      <c r="K142" s="9"/>
      <c r="L142" s="9"/>
      <c r="M142" s="133" t="s">
        <v>407</v>
      </c>
      <c r="N142" s="133" t="s">
        <v>408</v>
      </c>
      <c r="O142" s="133" t="s">
        <v>182</v>
      </c>
      <c r="P142" s="106" t="s">
        <v>147</v>
      </c>
      <c r="Q142" s="9" t="s">
        <v>115</v>
      </c>
      <c r="R142" s="138"/>
      <c r="S142" s="113" t="s">
        <v>73</v>
      </c>
      <c r="T142" s="133" t="s">
        <v>401</v>
      </c>
      <c r="U142" s="113" t="s">
        <v>51</v>
      </c>
      <c r="V142" s="111" t="s">
        <v>60</v>
      </c>
      <c r="W142" s="111" t="s">
        <v>53</v>
      </c>
      <c r="X142" s="106" t="s">
        <v>167</v>
      </c>
      <c r="Y142" s="9" t="s">
        <v>403</v>
      </c>
      <c r="Z142" s="48" t="s">
        <v>184</v>
      </c>
      <c r="AA142" s="111" t="s">
        <v>404</v>
      </c>
      <c r="AB142" s="132">
        <v>0.54449999999999998</v>
      </c>
      <c r="AC142" s="104" t="s">
        <v>14</v>
      </c>
      <c r="AD142" s="108"/>
      <c r="AE142" s="48"/>
      <c r="AF142" s="111"/>
      <c r="AG142" s="111"/>
      <c r="AH142" s="18"/>
      <c r="AI142" s="18"/>
      <c r="AJ142" s="104"/>
      <c r="AK142" s="48"/>
      <c r="AL142" s="110">
        <v>1</v>
      </c>
      <c r="AM142" s="110">
        <v>1</v>
      </c>
      <c r="AN142" s="110">
        <v>1</v>
      </c>
      <c r="AO142" s="110">
        <v>1</v>
      </c>
      <c r="AP142" s="110">
        <v>1</v>
      </c>
      <c r="AQ142" s="110">
        <v>1</v>
      </c>
      <c r="AR142" s="110">
        <v>1</v>
      </c>
      <c r="AS142" s="110">
        <v>1</v>
      </c>
      <c r="AT142" s="110">
        <v>1</v>
      </c>
      <c r="AU142" s="110">
        <v>1</v>
      </c>
      <c r="AV142" s="110">
        <v>1</v>
      </c>
    </row>
    <row r="143" spans="1:48" s="95" customFormat="1" ht="39.950000000000003" customHeight="1">
      <c r="A143" s="9">
        <f t="shared" si="5"/>
        <v>135</v>
      </c>
      <c r="B143" s="133"/>
      <c r="C143" s="133"/>
      <c r="D143" s="9"/>
      <c r="E143" s="9"/>
      <c r="F143" s="9">
        <v>4</v>
      </c>
      <c r="G143" s="9"/>
      <c r="H143" s="9"/>
      <c r="I143" s="9"/>
      <c r="J143" s="9"/>
      <c r="K143" s="9"/>
      <c r="L143" s="9"/>
      <c r="M143" s="133" t="s">
        <v>409</v>
      </c>
      <c r="N143" s="133" t="s">
        <v>410</v>
      </c>
      <c r="O143" s="133" t="s">
        <v>182</v>
      </c>
      <c r="P143" s="106" t="s">
        <v>147</v>
      </c>
      <c r="Q143" s="9" t="s">
        <v>115</v>
      </c>
      <c r="R143" s="152"/>
      <c r="S143" s="113" t="s">
        <v>73</v>
      </c>
      <c r="T143" s="133" t="s">
        <v>409</v>
      </c>
      <c r="U143" s="113" t="s">
        <v>219</v>
      </c>
      <c r="V143" s="48" t="s">
        <v>60</v>
      </c>
      <c r="W143" s="111" t="s">
        <v>53</v>
      </c>
      <c r="X143" s="106" t="s">
        <v>167</v>
      </c>
      <c r="Y143" s="9" t="s">
        <v>403</v>
      </c>
      <c r="Z143" s="48" t="s">
        <v>184</v>
      </c>
      <c r="AA143" s="106" t="s">
        <v>411</v>
      </c>
      <c r="AB143" s="132">
        <v>0.4123</v>
      </c>
      <c r="AC143" s="104" t="s">
        <v>14</v>
      </c>
      <c r="AD143" s="142"/>
      <c r="AE143" s="48"/>
      <c r="AF143" s="111"/>
      <c r="AG143" s="111"/>
      <c r="AH143" s="15"/>
      <c r="AI143" s="15"/>
      <c r="AJ143" s="104"/>
      <c r="AK143" s="48"/>
      <c r="AL143" s="110">
        <v>1</v>
      </c>
      <c r="AM143" s="110">
        <v>1</v>
      </c>
      <c r="AN143" s="110">
        <v>1</v>
      </c>
      <c r="AO143" s="110">
        <v>1</v>
      </c>
      <c r="AP143" s="110">
        <v>1</v>
      </c>
      <c r="AQ143" s="110">
        <v>1</v>
      </c>
      <c r="AR143" s="110">
        <v>1</v>
      </c>
      <c r="AS143" s="110">
        <v>1</v>
      </c>
      <c r="AT143" s="110">
        <v>1</v>
      </c>
      <c r="AU143" s="110">
        <v>1</v>
      </c>
      <c r="AV143" s="110">
        <v>1</v>
      </c>
    </row>
    <row r="144" spans="1:48" s="95" customFormat="1" ht="39.950000000000003" customHeight="1">
      <c r="A144" s="9">
        <f t="shared" si="5"/>
        <v>136</v>
      </c>
      <c r="B144" s="133"/>
      <c r="C144" s="133"/>
      <c r="D144" s="9"/>
      <c r="E144" s="9">
        <v>3</v>
      </c>
      <c r="F144" s="9"/>
      <c r="G144" s="9"/>
      <c r="H144" s="9"/>
      <c r="I144" s="9"/>
      <c r="J144" s="9"/>
      <c r="K144" s="9"/>
      <c r="L144" s="9"/>
      <c r="M144" s="133" t="s">
        <v>412</v>
      </c>
      <c r="N144" s="107" t="s">
        <v>413</v>
      </c>
      <c r="O144" s="133" t="s">
        <v>387</v>
      </c>
      <c r="P144" s="106" t="s">
        <v>147</v>
      </c>
      <c r="Q144" s="9" t="s">
        <v>115</v>
      </c>
      <c r="R144" s="152"/>
      <c r="S144" s="113" t="s">
        <v>147</v>
      </c>
      <c r="T144" s="133" t="s">
        <v>412</v>
      </c>
      <c r="U144" s="113" t="s">
        <v>147</v>
      </c>
      <c r="V144" s="48" t="s">
        <v>60</v>
      </c>
      <c r="W144" s="111" t="s">
        <v>53</v>
      </c>
      <c r="X144" s="106" t="s">
        <v>204</v>
      </c>
      <c r="Y144" s="106" t="s">
        <v>55</v>
      </c>
      <c r="Z144" s="111" t="s">
        <v>14</v>
      </c>
      <c r="AA144" s="106" t="s">
        <v>414</v>
      </c>
      <c r="AB144" s="132">
        <f>AB145+AB146+AB147+AB148+AB149+AB154</f>
        <v>4.9472999999999994</v>
      </c>
      <c r="AC144" s="104" t="s">
        <v>101</v>
      </c>
      <c r="AD144" s="142"/>
      <c r="AE144" s="48"/>
      <c r="AF144" s="111"/>
      <c r="AG144" s="111"/>
      <c r="AH144" s="18"/>
      <c r="AI144" s="18"/>
      <c r="AJ144" s="104"/>
      <c r="AK144" s="48"/>
      <c r="AL144" s="110">
        <v>1</v>
      </c>
      <c r="AM144" s="110">
        <v>1</v>
      </c>
      <c r="AN144" s="110">
        <v>1</v>
      </c>
      <c r="AO144" s="110">
        <v>1</v>
      </c>
      <c r="AP144" s="110">
        <v>1</v>
      </c>
      <c r="AQ144" s="110">
        <v>1</v>
      </c>
      <c r="AR144" s="110">
        <v>1</v>
      </c>
      <c r="AS144" s="110">
        <v>1</v>
      </c>
      <c r="AT144" s="110">
        <v>1</v>
      </c>
      <c r="AU144" s="110">
        <v>1</v>
      </c>
      <c r="AV144" s="110">
        <v>1</v>
      </c>
    </row>
    <row r="145" spans="1:48" s="95" customFormat="1" ht="39.950000000000003" customHeight="1">
      <c r="A145" s="9">
        <f t="shared" si="5"/>
        <v>137</v>
      </c>
      <c r="B145" s="106"/>
      <c r="C145" s="106"/>
      <c r="D145" s="9"/>
      <c r="E145" s="9"/>
      <c r="F145" s="9">
        <v>4</v>
      </c>
      <c r="G145" s="9"/>
      <c r="H145" s="9"/>
      <c r="I145" s="9"/>
      <c r="J145" s="9"/>
      <c r="K145" s="9"/>
      <c r="L145" s="9"/>
      <c r="M145" s="133" t="s">
        <v>415</v>
      </c>
      <c r="N145" s="107" t="s">
        <v>416</v>
      </c>
      <c r="O145" s="133" t="s">
        <v>182</v>
      </c>
      <c r="P145" s="106" t="s">
        <v>147</v>
      </c>
      <c r="Q145" s="9" t="s">
        <v>115</v>
      </c>
      <c r="R145" s="152"/>
      <c r="S145" s="113" t="s">
        <v>73</v>
      </c>
      <c r="T145" s="133" t="s">
        <v>415</v>
      </c>
      <c r="U145" s="113" t="s">
        <v>219</v>
      </c>
      <c r="V145" s="111" t="s">
        <v>60</v>
      </c>
      <c r="W145" s="111" t="s">
        <v>53</v>
      </c>
      <c r="X145" s="106" t="s">
        <v>167</v>
      </c>
      <c r="Y145" s="9" t="s">
        <v>403</v>
      </c>
      <c r="Z145" s="48" t="s">
        <v>184</v>
      </c>
      <c r="AA145" s="106" t="s">
        <v>417</v>
      </c>
      <c r="AB145" s="132">
        <v>0.33410000000000001</v>
      </c>
      <c r="AC145" s="113" t="s">
        <v>14</v>
      </c>
      <c r="AD145" s="108"/>
      <c r="AE145" s="48"/>
      <c r="AF145" s="111"/>
      <c r="AG145" s="111"/>
      <c r="AH145" s="18"/>
      <c r="AI145" s="18"/>
      <c r="AJ145" s="104"/>
      <c r="AK145" s="48"/>
      <c r="AL145" s="144">
        <v>1</v>
      </c>
      <c r="AM145" s="144">
        <v>1</v>
      </c>
      <c r="AN145" s="144">
        <v>1</v>
      </c>
      <c r="AO145" s="144">
        <v>1</v>
      </c>
      <c r="AP145" s="144">
        <v>1</v>
      </c>
      <c r="AQ145" s="144">
        <v>1</v>
      </c>
      <c r="AR145" s="144">
        <v>1</v>
      </c>
      <c r="AS145" s="144">
        <v>1</v>
      </c>
      <c r="AT145" s="144">
        <v>1</v>
      </c>
      <c r="AU145" s="144">
        <v>1</v>
      </c>
      <c r="AV145" s="144">
        <v>1</v>
      </c>
    </row>
    <row r="146" spans="1:48" s="95" customFormat="1" ht="39.950000000000003" customHeight="1">
      <c r="A146" s="9">
        <f t="shared" si="5"/>
        <v>138</v>
      </c>
      <c r="B146" s="133"/>
      <c r="C146" s="133"/>
      <c r="D146" s="9"/>
      <c r="E146" s="9"/>
      <c r="F146" s="9">
        <v>4</v>
      </c>
      <c r="G146" s="9"/>
      <c r="H146" s="9"/>
      <c r="I146" s="9"/>
      <c r="J146" s="9"/>
      <c r="K146" s="9"/>
      <c r="L146" s="9"/>
      <c r="M146" s="133" t="s">
        <v>418</v>
      </c>
      <c r="N146" s="107" t="s">
        <v>419</v>
      </c>
      <c r="O146" s="133" t="s">
        <v>182</v>
      </c>
      <c r="P146" s="106" t="s">
        <v>147</v>
      </c>
      <c r="Q146" s="9" t="s">
        <v>115</v>
      </c>
      <c r="R146" s="152"/>
      <c r="S146" s="113" t="s">
        <v>73</v>
      </c>
      <c r="T146" s="133" t="s">
        <v>418</v>
      </c>
      <c r="U146" s="113" t="s">
        <v>147</v>
      </c>
      <c r="V146" s="111" t="s">
        <v>60</v>
      </c>
      <c r="W146" s="111" t="s">
        <v>53</v>
      </c>
      <c r="X146" s="106" t="s">
        <v>167</v>
      </c>
      <c r="Y146" s="9" t="s">
        <v>403</v>
      </c>
      <c r="Z146" s="48" t="s">
        <v>184</v>
      </c>
      <c r="AA146" s="106" t="s">
        <v>420</v>
      </c>
      <c r="AB146" s="132">
        <v>0.64649999999999996</v>
      </c>
      <c r="AC146" s="113" t="s">
        <v>14</v>
      </c>
      <c r="AD146" s="108"/>
      <c r="AE146" s="48"/>
      <c r="AF146" s="111"/>
      <c r="AG146" s="111"/>
      <c r="AH146" s="18"/>
      <c r="AI146" s="18"/>
      <c r="AJ146" s="104"/>
      <c r="AK146" s="48"/>
      <c r="AL146" s="144">
        <v>1</v>
      </c>
      <c r="AM146" s="144">
        <v>1</v>
      </c>
      <c r="AN146" s="144">
        <v>1</v>
      </c>
      <c r="AO146" s="144">
        <v>1</v>
      </c>
      <c r="AP146" s="144">
        <v>1</v>
      </c>
      <c r="AQ146" s="144">
        <v>1</v>
      </c>
      <c r="AR146" s="144">
        <v>1</v>
      </c>
      <c r="AS146" s="144">
        <v>1</v>
      </c>
      <c r="AT146" s="144">
        <v>1</v>
      </c>
      <c r="AU146" s="144">
        <v>1</v>
      </c>
      <c r="AV146" s="144">
        <v>1</v>
      </c>
    </row>
    <row r="147" spans="1:48" s="95" customFormat="1" ht="39.950000000000003" customHeight="1">
      <c r="A147" s="9">
        <f t="shared" si="5"/>
        <v>139</v>
      </c>
      <c r="B147" s="133"/>
      <c r="C147" s="133"/>
      <c r="D147" s="9"/>
      <c r="E147" s="9"/>
      <c r="F147" s="9">
        <v>4</v>
      </c>
      <c r="G147" s="9"/>
      <c r="H147" s="9"/>
      <c r="I147" s="9"/>
      <c r="J147" s="9"/>
      <c r="K147" s="9"/>
      <c r="L147" s="9"/>
      <c r="M147" s="133" t="s">
        <v>421</v>
      </c>
      <c r="N147" s="107" t="s">
        <v>422</v>
      </c>
      <c r="O147" s="133" t="s">
        <v>182</v>
      </c>
      <c r="P147" s="106" t="s">
        <v>147</v>
      </c>
      <c r="Q147" s="9" t="s">
        <v>115</v>
      </c>
      <c r="R147" s="152"/>
      <c r="S147" s="113" t="s">
        <v>73</v>
      </c>
      <c r="T147" s="133" t="s">
        <v>418</v>
      </c>
      <c r="U147" s="113" t="s">
        <v>147</v>
      </c>
      <c r="V147" s="48" t="s">
        <v>60</v>
      </c>
      <c r="W147" s="111" t="s">
        <v>53</v>
      </c>
      <c r="X147" s="106" t="s">
        <v>167</v>
      </c>
      <c r="Y147" s="9" t="s">
        <v>403</v>
      </c>
      <c r="Z147" s="48" t="s">
        <v>184</v>
      </c>
      <c r="AA147" s="106" t="s">
        <v>420</v>
      </c>
      <c r="AB147" s="132">
        <v>0.64649999999999996</v>
      </c>
      <c r="AC147" s="113" t="s">
        <v>14</v>
      </c>
      <c r="AD147" s="142"/>
      <c r="AE147" s="48"/>
      <c r="AF147" s="111"/>
      <c r="AG147" s="111"/>
      <c r="AH147" s="18"/>
      <c r="AI147" s="18"/>
      <c r="AJ147" s="104"/>
      <c r="AK147" s="48"/>
      <c r="AL147" s="144">
        <v>1</v>
      </c>
      <c r="AM147" s="144">
        <v>1</v>
      </c>
      <c r="AN147" s="144">
        <v>1</v>
      </c>
      <c r="AO147" s="144">
        <v>1</v>
      </c>
      <c r="AP147" s="144">
        <v>1</v>
      </c>
      <c r="AQ147" s="144">
        <v>1</v>
      </c>
      <c r="AR147" s="144">
        <v>1</v>
      </c>
      <c r="AS147" s="144">
        <v>1</v>
      </c>
      <c r="AT147" s="144">
        <v>1</v>
      </c>
      <c r="AU147" s="144">
        <v>1</v>
      </c>
      <c r="AV147" s="144">
        <v>1</v>
      </c>
    </row>
    <row r="148" spans="1:48" s="95" customFormat="1" ht="39.950000000000003" customHeight="1">
      <c r="A148" s="9">
        <f t="shared" si="5"/>
        <v>140</v>
      </c>
      <c r="B148" s="106"/>
      <c r="C148" s="106"/>
      <c r="D148" s="9"/>
      <c r="E148" s="9"/>
      <c r="F148" s="9">
        <v>4</v>
      </c>
      <c r="G148" s="9"/>
      <c r="H148" s="9"/>
      <c r="I148" s="9"/>
      <c r="J148" s="9"/>
      <c r="K148" s="9"/>
      <c r="L148" s="9"/>
      <c r="M148" s="133" t="s">
        <v>423</v>
      </c>
      <c r="N148" s="48" t="s">
        <v>424</v>
      </c>
      <c r="O148" s="133" t="s">
        <v>182</v>
      </c>
      <c r="P148" s="106" t="s">
        <v>147</v>
      </c>
      <c r="Q148" s="9" t="s">
        <v>115</v>
      </c>
      <c r="R148" s="152"/>
      <c r="S148" s="113" t="s">
        <v>96</v>
      </c>
      <c r="T148" s="133" t="s">
        <v>423</v>
      </c>
      <c r="U148" s="113" t="s">
        <v>96</v>
      </c>
      <c r="V148" s="111" t="s">
        <v>60</v>
      </c>
      <c r="W148" s="111" t="s">
        <v>53</v>
      </c>
      <c r="X148" s="106" t="s">
        <v>167</v>
      </c>
      <c r="Y148" s="9" t="s">
        <v>425</v>
      </c>
      <c r="Z148" s="48" t="s">
        <v>184</v>
      </c>
      <c r="AA148" s="106" t="s">
        <v>426</v>
      </c>
      <c r="AB148" s="132">
        <v>0.92820000000000003</v>
      </c>
      <c r="AC148" s="113" t="s">
        <v>14</v>
      </c>
      <c r="AD148" s="142"/>
      <c r="AE148" s="48"/>
      <c r="AF148" s="111"/>
      <c r="AG148" s="111"/>
      <c r="AH148" s="18"/>
      <c r="AI148" s="18"/>
      <c r="AJ148" s="104"/>
      <c r="AK148" s="48"/>
      <c r="AL148" s="110">
        <v>1</v>
      </c>
      <c r="AM148" s="110">
        <v>1</v>
      </c>
      <c r="AN148" s="110">
        <v>1</v>
      </c>
      <c r="AO148" s="110">
        <v>1</v>
      </c>
      <c r="AP148" s="110">
        <v>1</v>
      </c>
      <c r="AQ148" s="110">
        <v>1</v>
      </c>
      <c r="AR148" s="110">
        <v>1</v>
      </c>
      <c r="AS148" s="110">
        <v>1</v>
      </c>
      <c r="AT148" s="110">
        <v>1</v>
      </c>
      <c r="AU148" s="110">
        <v>1</v>
      </c>
      <c r="AV148" s="110">
        <v>1</v>
      </c>
    </row>
    <row r="149" spans="1:48" s="95" customFormat="1" ht="39.950000000000003" customHeight="1">
      <c r="A149" s="9">
        <f t="shared" si="5"/>
        <v>141</v>
      </c>
      <c r="B149" s="106"/>
      <c r="C149" s="106"/>
      <c r="D149" s="106"/>
      <c r="E149" s="106"/>
      <c r="F149" s="9">
        <v>4</v>
      </c>
      <c r="G149" s="106"/>
      <c r="H149" s="106"/>
      <c r="I149" s="106"/>
      <c r="J149" s="106"/>
      <c r="K149" s="106"/>
      <c r="L149" s="136"/>
      <c r="M149" s="133" t="s">
        <v>427</v>
      </c>
      <c r="N149" s="133" t="s">
        <v>428</v>
      </c>
      <c r="O149" s="133" t="s">
        <v>429</v>
      </c>
      <c r="P149" s="106" t="s">
        <v>147</v>
      </c>
      <c r="Q149" s="9" t="s">
        <v>115</v>
      </c>
      <c r="R149" s="133"/>
      <c r="S149" s="133" t="s">
        <v>51</v>
      </c>
      <c r="T149" s="133" t="str">
        <f t="shared" ref="T149:T152" si="10">M149</f>
        <v>SHT0010999</v>
      </c>
      <c r="U149" s="133" t="s">
        <v>51</v>
      </c>
      <c r="V149" s="133" t="s">
        <v>63</v>
      </c>
      <c r="W149" s="133" t="s">
        <v>53</v>
      </c>
      <c r="X149" s="133" t="s">
        <v>429</v>
      </c>
      <c r="Y149" s="133" t="s">
        <v>14</v>
      </c>
      <c r="Z149" s="133" t="s">
        <v>14</v>
      </c>
      <c r="AA149" s="133" t="s">
        <v>430</v>
      </c>
      <c r="AB149" s="153">
        <f>AB150+AB151+AB152+AB153*2</f>
        <v>1.196</v>
      </c>
      <c r="AC149" s="113"/>
      <c r="AD149" s="108"/>
      <c r="AE149" s="48"/>
      <c r="AF149" s="111"/>
      <c r="AG149" s="111"/>
      <c r="AH149" s="18"/>
      <c r="AI149" s="18"/>
      <c r="AJ149" s="104"/>
      <c r="AK149" s="48"/>
      <c r="AL149" s="110">
        <v>1</v>
      </c>
      <c r="AM149" s="110">
        <v>1</v>
      </c>
      <c r="AN149" s="110">
        <v>1</v>
      </c>
      <c r="AO149" s="110">
        <v>1</v>
      </c>
      <c r="AP149" s="110">
        <v>1</v>
      </c>
      <c r="AQ149" s="110">
        <v>1</v>
      </c>
      <c r="AR149" s="110">
        <v>1</v>
      </c>
      <c r="AS149" s="110">
        <v>1</v>
      </c>
      <c r="AT149" s="110">
        <v>1</v>
      </c>
      <c r="AU149" s="110">
        <v>1</v>
      </c>
      <c r="AV149" s="110">
        <v>1</v>
      </c>
    </row>
    <row r="150" spans="1:48" s="95" customFormat="1" ht="39.950000000000003" customHeight="1">
      <c r="A150" s="9">
        <f t="shared" si="5"/>
        <v>142</v>
      </c>
      <c r="B150" s="106"/>
      <c r="C150" s="106"/>
      <c r="D150" s="106"/>
      <c r="E150" s="106"/>
      <c r="F150" s="48"/>
      <c r="G150" s="9">
        <v>5</v>
      </c>
      <c r="H150" s="106"/>
      <c r="I150" s="106"/>
      <c r="J150" s="106"/>
      <c r="K150" s="106"/>
      <c r="L150" s="136"/>
      <c r="M150" s="133" t="s">
        <v>431</v>
      </c>
      <c r="N150" s="133" t="s">
        <v>432</v>
      </c>
      <c r="O150" s="133" t="s">
        <v>167</v>
      </c>
      <c r="P150" s="106" t="s">
        <v>147</v>
      </c>
      <c r="Q150" s="9" t="s">
        <v>115</v>
      </c>
      <c r="R150" s="133"/>
      <c r="S150" s="133" t="s">
        <v>51</v>
      </c>
      <c r="T150" s="133" t="str">
        <f t="shared" si="10"/>
        <v>SHT0011000</v>
      </c>
      <c r="U150" s="133" t="s">
        <v>51</v>
      </c>
      <c r="V150" s="133" t="s">
        <v>63</v>
      </c>
      <c r="W150" s="133" t="s">
        <v>53</v>
      </c>
      <c r="X150" s="133" t="s">
        <v>167</v>
      </c>
      <c r="Y150" s="133" t="s">
        <v>433</v>
      </c>
      <c r="Z150" s="133" t="s">
        <v>434</v>
      </c>
      <c r="AA150" s="133" t="s">
        <v>430</v>
      </c>
      <c r="AB150" s="153">
        <v>0.71599999999999997</v>
      </c>
      <c r="AC150" s="113"/>
      <c r="AD150" s="142"/>
      <c r="AE150" s="48"/>
      <c r="AF150" s="111"/>
      <c r="AG150" s="111"/>
      <c r="AH150" s="18"/>
      <c r="AI150" s="18"/>
      <c r="AJ150" s="104"/>
      <c r="AK150" s="48"/>
      <c r="AL150" s="110">
        <v>1</v>
      </c>
      <c r="AM150" s="110">
        <v>1</v>
      </c>
      <c r="AN150" s="110">
        <v>1</v>
      </c>
      <c r="AO150" s="110">
        <v>1</v>
      </c>
      <c r="AP150" s="110">
        <v>1</v>
      </c>
      <c r="AQ150" s="110">
        <v>1</v>
      </c>
      <c r="AR150" s="110">
        <v>1</v>
      </c>
      <c r="AS150" s="110">
        <v>1</v>
      </c>
      <c r="AT150" s="110">
        <v>1</v>
      </c>
      <c r="AU150" s="110">
        <v>1</v>
      </c>
      <c r="AV150" s="110">
        <v>1</v>
      </c>
    </row>
    <row r="151" spans="1:48" s="95" customFormat="1" ht="39.950000000000003" customHeight="1">
      <c r="A151" s="9">
        <f t="shared" si="5"/>
        <v>143</v>
      </c>
      <c r="B151" s="106"/>
      <c r="C151" s="106"/>
      <c r="D151" s="106"/>
      <c r="E151" s="106"/>
      <c r="F151" s="48"/>
      <c r="G151" s="9">
        <v>5</v>
      </c>
      <c r="H151" s="106"/>
      <c r="I151" s="106"/>
      <c r="J151" s="106"/>
      <c r="K151" s="106"/>
      <c r="L151" s="136"/>
      <c r="M151" s="133" t="s">
        <v>435</v>
      </c>
      <c r="N151" s="133" t="s">
        <v>436</v>
      </c>
      <c r="O151" s="133" t="s">
        <v>437</v>
      </c>
      <c r="P151" s="106" t="s">
        <v>147</v>
      </c>
      <c r="Q151" s="9" t="s">
        <v>115</v>
      </c>
      <c r="R151" s="133"/>
      <c r="S151" s="133" t="s">
        <v>51</v>
      </c>
      <c r="T151" s="133" t="str">
        <f t="shared" si="10"/>
        <v>SHT0011001</v>
      </c>
      <c r="U151" s="133" t="s">
        <v>51</v>
      </c>
      <c r="V151" s="133" t="s">
        <v>63</v>
      </c>
      <c r="W151" s="133" t="s">
        <v>53</v>
      </c>
      <c r="X151" s="133" t="s">
        <v>437</v>
      </c>
      <c r="Y151" s="133" t="s">
        <v>198</v>
      </c>
      <c r="Z151" s="133" t="s">
        <v>14</v>
      </c>
      <c r="AA151" s="133" t="s">
        <v>438</v>
      </c>
      <c r="AB151" s="153">
        <v>0.3</v>
      </c>
      <c r="AC151" s="113"/>
      <c r="AD151" s="142"/>
      <c r="AE151" s="48"/>
      <c r="AF151" s="111"/>
      <c r="AG151" s="111"/>
      <c r="AH151" s="18"/>
      <c r="AI151" s="18"/>
      <c r="AJ151" s="104"/>
      <c r="AK151" s="48"/>
      <c r="AL151" s="144">
        <v>1</v>
      </c>
      <c r="AM151" s="144">
        <v>1</v>
      </c>
      <c r="AN151" s="144">
        <v>1</v>
      </c>
      <c r="AO151" s="144">
        <v>1</v>
      </c>
      <c r="AP151" s="144">
        <v>1</v>
      </c>
      <c r="AQ151" s="144">
        <v>1</v>
      </c>
      <c r="AR151" s="144">
        <v>1</v>
      </c>
      <c r="AS151" s="144">
        <v>1</v>
      </c>
      <c r="AT151" s="144">
        <v>1</v>
      </c>
      <c r="AU151" s="144">
        <v>1</v>
      </c>
      <c r="AV151" s="144">
        <v>1</v>
      </c>
    </row>
    <row r="152" spans="1:48" s="95" customFormat="1" ht="39.950000000000003" customHeight="1">
      <c r="A152" s="9">
        <f t="shared" ref="A152:A215" si="11">ROW()-8</f>
        <v>144</v>
      </c>
      <c r="B152" s="106"/>
      <c r="C152" s="106"/>
      <c r="D152" s="106"/>
      <c r="E152" s="106"/>
      <c r="F152" s="48"/>
      <c r="G152" s="9">
        <v>5</v>
      </c>
      <c r="H152" s="106"/>
      <c r="I152" s="106"/>
      <c r="J152" s="106"/>
      <c r="K152" s="106"/>
      <c r="L152" s="136"/>
      <c r="M152" s="133" t="s">
        <v>439</v>
      </c>
      <c r="N152" s="133" t="s">
        <v>440</v>
      </c>
      <c r="O152" s="133" t="s">
        <v>437</v>
      </c>
      <c r="P152" s="106" t="s">
        <v>147</v>
      </c>
      <c r="Q152" s="9" t="s">
        <v>115</v>
      </c>
      <c r="R152" s="133"/>
      <c r="S152" s="133" t="s">
        <v>51</v>
      </c>
      <c r="T152" s="133" t="str">
        <f t="shared" si="10"/>
        <v>SHT0011002</v>
      </c>
      <c r="U152" s="133" t="s">
        <v>51</v>
      </c>
      <c r="V152" s="133" t="s">
        <v>63</v>
      </c>
      <c r="W152" s="133" t="s">
        <v>53</v>
      </c>
      <c r="X152" s="133" t="s">
        <v>437</v>
      </c>
      <c r="Y152" s="133" t="s">
        <v>198</v>
      </c>
      <c r="Z152" s="133" t="s">
        <v>14</v>
      </c>
      <c r="AA152" s="133" t="s">
        <v>441</v>
      </c>
      <c r="AB152" s="153">
        <v>0.16</v>
      </c>
      <c r="AC152" s="113"/>
      <c r="AD152" s="108"/>
      <c r="AE152" s="48"/>
      <c r="AF152" s="111"/>
      <c r="AG152" s="111"/>
      <c r="AH152" s="18"/>
      <c r="AI152" s="18"/>
      <c r="AJ152" s="104"/>
      <c r="AK152" s="48"/>
      <c r="AL152" s="110">
        <v>1</v>
      </c>
      <c r="AM152" s="110">
        <v>1</v>
      </c>
      <c r="AN152" s="110">
        <v>1</v>
      </c>
      <c r="AO152" s="110">
        <v>1</v>
      </c>
      <c r="AP152" s="110">
        <v>1</v>
      </c>
      <c r="AQ152" s="110">
        <v>1</v>
      </c>
      <c r="AR152" s="110">
        <v>1</v>
      </c>
      <c r="AS152" s="110">
        <v>1</v>
      </c>
      <c r="AT152" s="110">
        <v>1</v>
      </c>
      <c r="AU152" s="110">
        <v>1</v>
      </c>
      <c r="AV152" s="110">
        <v>1</v>
      </c>
    </row>
    <row r="153" spans="1:48" s="95" customFormat="1" ht="39.950000000000003" customHeight="1">
      <c r="A153" s="9">
        <f t="shared" si="11"/>
        <v>145</v>
      </c>
      <c r="B153" s="106"/>
      <c r="C153" s="106"/>
      <c r="D153" s="106"/>
      <c r="E153" s="106"/>
      <c r="F153" s="48"/>
      <c r="G153" s="9">
        <v>5</v>
      </c>
      <c r="H153" s="106"/>
      <c r="I153" s="106"/>
      <c r="J153" s="106"/>
      <c r="K153" s="106"/>
      <c r="L153" s="136"/>
      <c r="M153" s="133" t="s">
        <v>218</v>
      </c>
      <c r="N153" s="133" t="s">
        <v>442</v>
      </c>
      <c r="O153" s="133" t="s">
        <v>114</v>
      </c>
      <c r="P153" s="106" t="s">
        <v>147</v>
      </c>
      <c r="Q153" s="9" t="s">
        <v>115</v>
      </c>
      <c r="R153" s="133"/>
      <c r="S153" s="133" t="s">
        <v>51</v>
      </c>
      <c r="T153" s="133" t="s">
        <v>14</v>
      </c>
      <c r="U153" s="133" t="s">
        <v>51</v>
      </c>
      <c r="V153" s="133" t="s">
        <v>63</v>
      </c>
      <c r="W153" s="133" t="s">
        <v>53</v>
      </c>
      <c r="X153" s="133" t="s">
        <v>114</v>
      </c>
      <c r="Y153" s="133" t="s">
        <v>220</v>
      </c>
      <c r="Z153" s="133" t="s">
        <v>14</v>
      </c>
      <c r="AA153" s="133" t="s">
        <v>14</v>
      </c>
      <c r="AB153" s="153">
        <v>0.01</v>
      </c>
      <c r="AC153" s="113"/>
      <c r="AD153" s="108"/>
      <c r="AE153" s="48"/>
      <c r="AF153" s="111"/>
      <c r="AG153" s="111"/>
      <c r="AH153" s="18"/>
      <c r="AI153" s="18"/>
      <c r="AJ153" s="104"/>
      <c r="AK153" s="48"/>
      <c r="AL153" s="144">
        <v>2</v>
      </c>
      <c r="AM153" s="144">
        <v>2</v>
      </c>
      <c r="AN153" s="144">
        <v>2</v>
      </c>
      <c r="AO153" s="144">
        <v>2</v>
      </c>
      <c r="AP153" s="144">
        <v>2</v>
      </c>
      <c r="AQ153" s="144">
        <v>2</v>
      </c>
      <c r="AR153" s="144">
        <v>2</v>
      </c>
      <c r="AS153" s="144">
        <v>2</v>
      </c>
      <c r="AT153" s="144">
        <v>2</v>
      </c>
      <c r="AU153" s="144">
        <v>2</v>
      </c>
      <c r="AV153" s="144">
        <v>2</v>
      </c>
    </row>
    <row r="154" spans="1:48" s="95" customFormat="1" ht="39.950000000000003" customHeight="1">
      <c r="A154" s="9">
        <f t="shared" si="11"/>
        <v>146</v>
      </c>
      <c r="B154" s="106"/>
      <c r="C154" s="106"/>
      <c r="D154" s="9"/>
      <c r="E154" s="9"/>
      <c r="F154" s="9">
        <v>4</v>
      </c>
      <c r="G154" s="9"/>
      <c r="H154" s="9"/>
      <c r="I154" s="9"/>
      <c r="J154" s="106"/>
      <c r="K154" s="106"/>
      <c r="L154" s="136"/>
      <c r="M154" s="133" t="s">
        <v>443</v>
      </c>
      <c r="N154" s="133" t="s">
        <v>444</v>
      </c>
      <c r="O154" s="133" t="s">
        <v>429</v>
      </c>
      <c r="P154" s="106" t="s">
        <v>147</v>
      </c>
      <c r="Q154" s="9" t="s">
        <v>115</v>
      </c>
      <c r="R154" s="133"/>
      <c r="S154" s="133" t="s">
        <v>51</v>
      </c>
      <c r="T154" s="133" t="s">
        <v>14</v>
      </c>
      <c r="U154" s="133" t="s">
        <v>51</v>
      </c>
      <c r="V154" s="133" t="s">
        <v>63</v>
      </c>
      <c r="W154" s="133" t="s">
        <v>53</v>
      </c>
      <c r="X154" s="133" t="s">
        <v>429</v>
      </c>
      <c r="Y154" s="133" t="s">
        <v>14</v>
      </c>
      <c r="Z154" s="133" t="s">
        <v>14</v>
      </c>
      <c r="AA154" s="133" t="s">
        <v>430</v>
      </c>
      <c r="AB154" s="153">
        <f>AB155+AB156+AB157+AB158*2</f>
        <v>1.196</v>
      </c>
      <c r="AC154" s="113"/>
      <c r="AD154" s="108"/>
      <c r="AE154" s="48"/>
      <c r="AF154" s="111"/>
      <c r="AG154" s="111"/>
      <c r="AH154" s="18"/>
      <c r="AI154" s="18"/>
      <c r="AJ154" s="104"/>
      <c r="AK154" s="48"/>
      <c r="AL154" s="144">
        <v>1</v>
      </c>
      <c r="AM154" s="144">
        <v>1</v>
      </c>
      <c r="AN154" s="144">
        <v>1</v>
      </c>
      <c r="AO154" s="144">
        <v>1</v>
      </c>
      <c r="AP154" s="144">
        <v>1</v>
      </c>
      <c r="AQ154" s="144">
        <v>1</v>
      </c>
      <c r="AR154" s="144">
        <v>1</v>
      </c>
      <c r="AS154" s="144">
        <v>1</v>
      </c>
      <c r="AT154" s="144">
        <v>1</v>
      </c>
      <c r="AU154" s="144">
        <v>1</v>
      </c>
      <c r="AV154" s="144">
        <v>1</v>
      </c>
    </row>
    <row r="155" spans="1:48" s="95" customFormat="1" ht="39.950000000000003" customHeight="1">
      <c r="A155" s="9">
        <f t="shared" si="11"/>
        <v>147</v>
      </c>
      <c r="B155" s="106"/>
      <c r="C155" s="106"/>
      <c r="D155" s="9"/>
      <c r="E155" s="9"/>
      <c r="F155" s="9"/>
      <c r="G155" s="9">
        <v>5</v>
      </c>
      <c r="H155" s="9"/>
      <c r="I155" s="9"/>
      <c r="J155" s="106"/>
      <c r="K155" s="106"/>
      <c r="L155" s="136"/>
      <c r="M155" s="133" t="s">
        <v>445</v>
      </c>
      <c r="N155" s="133" t="s">
        <v>446</v>
      </c>
      <c r="O155" s="133" t="s">
        <v>167</v>
      </c>
      <c r="P155" s="106" t="s">
        <v>147</v>
      </c>
      <c r="Q155" s="9" t="s">
        <v>115</v>
      </c>
      <c r="R155" s="133"/>
      <c r="S155" s="133" t="s">
        <v>51</v>
      </c>
      <c r="T155" s="133" t="s">
        <v>14</v>
      </c>
      <c r="U155" s="133" t="s">
        <v>51</v>
      </c>
      <c r="V155" s="133" t="s">
        <v>63</v>
      </c>
      <c r="W155" s="133" t="s">
        <v>53</v>
      </c>
      <c r="X155" s="133" t="s">
        <v>167</v>
      </c>
      <c r="Y155" s="133" t="s">
        <v>433</v>
      </c>
      <c r="Z155" s="133" t="s">
        <v>434</v>
      </c>
      <c r="AA155" s="133" t="s">
        <v>430</v>
      </c>
      <c r="AB155" s="153">
        <v>0.71599999999999997</v>
      </c>
      <c r="AC155" s="113"/>
      <c r="AD155" s="142"/>
      <c r="AE155" s="48"/>
      <c r="AF155" s="111"/>
      <c r="AG155" s="111"/>
      <c r="AH155" s="18"/>
      <c r="AI155" s="18"/>
      <c r="AJ155" s="104"/>
      <c r="AK155" s="48"/>
      <c r="AL155" s="144">
        <v>1</v>
      </c>
      <c r="AM155" s="144">
        <v>1</v>
      </c>
      <c r="AN155" s="144">
        <v>1</v>
      </c>
      <c r="AO155" s="144">
        <v>1</v>
      </c>
      <c r="AP155" s="144">
        <v>1</v>
      </c>
      <c r="AQ155" s="144">
        <v>1</v>
      </c>
      <c r="AR155" s="144">
        <v>1</v>
      </c>
      <c r="AS155" s="144">
        <v>1</v>
      </c>
      <c r="AT155" s="144">
        <v>1</v>
      </c>
      <c r="AU155" s="144">
        <v>1</v>
      </c>
      <c r="AV155" s="144">
        <v>1</v>
      </c>
    </row>
    <row r="156" spans="1:48" s="95" customFormat="1" ht="39.950000000000003" customHeight="1">
      <c r="A156" s="9">
        <f t="shared" si="11"/>
        <v>148</v>
      </c>
      <c r="B156" s="106"/>
      <c r="C156" s="106"/>
      <c r="D156" s="9"/>
      <c r="E156" s="9"/>
      <c r="F156" s="9"/>
      <c r="G156" s="9">
        <v>5</v>
      </c>
      <c r="H156" s="9"/>
      <c r="I156" s="9"/>
      <c r="J156" s="106"/>
      <c r="K156" s="106"/>
      <c r="L156" s="136"/>
      <c r="M156" s="133" t="s">
        <v>435</v>
      </c>
      <c r="N156" s="133" t="s">
        <v>436</v>
      </c>
      <c r="O156" s="133" t="s">
        <v>437</v>
      </c>
      <c r="P156" s="106" t="s">
        <v>147</v>
      </c>
      <c r="Q156" s="9" t="s">
        <v>115</v>
      </c>
      <c r="R156" s="133"/>
      <c r="S156" s="133" t="s">
        <v>51</v>
      </c>
      <c r="T156" s="133" t="str">
        <f>M156</f>
        <v>SHT0011001</v>
      </c>
      <c r="U156" s="133" t="s">
        <v>51</v>
      </c>
      <c r="V156" s="133" t="s">
        <v>63</v>
      </c>
      <c r="W156" s="133" t="s">
        <v>53</v>
      </c>
      <c r="X156" s="133" t="s">
        <v>437</v>
      </c>
      <c r="Y156" s="133" t="s">
        <v>198</v>
      </c>
      <c r="Z156" s="133" t="s">
        <v>14</v>
      </c>
      <c r="AA156" s="133" t="s">
        <v>438</v>
      </c>
      <c r="AB156" s="153">
        <v>0.3</v>
      </c>
      <c r="AC156" s="113"/>
      <c r="AD156" s="142"/>
      <c r="AE156" s="48"/>
      <c r="AF156" s="111"/>
      <c r="AG156" s="111"/>
      <c r="AH156" s="18"/>
      <c r="AI156" s="18"/>
      <c r="AJ156" s="104"/>
      <c r="AK156" s="48"/>
      <c r="AL156" s="110">
        <v>1</v>
      </c>
      <c r="AM156" s="110">
        <v>1</v>
      </c>
      <c r="AN156" s="110">
        <v>1</v>
      </c>
      <c r="AO156" s="110">
        <v>1</v>
      </c>
      <c r="AP156" s="110">
        <v>1</v>
      </c>
      <c r="AQ156" s="110">
        <v>1</v>
      </c>
      <c r="AR156" s="110">
        <v>1</v>
      </c>
      <c r="AS156" s="110">
        <v>1</v>
      </c>
      <c r="AT156" s="110">
        <v>1</v>
      </c>
      <c r="AU156" s="110">
        <v>1</v>
      </c>
      <c r="AV156" s="110">
        <v>1</v>
      </c>
    </row>
    <row r="157" spans="1:48" s="95" customFormat="1" ht="39.950000000000003" customHeight="1">
      <c r="A157" s="9">
        <f t="shared" si="11"/>
        <v>149</v>
      </c>
      <c r="B157" s="106"/>
      <c r="C157" s="106"/>
      <c r="D157" s="9"/>
      <c r="E157" s="9"/>
      <c r="F157" s="9"/>
      <c r="G157" s="9">
        <v>5</v>
      </c>
      <c r="H157" s="9"/>
      <c r="I157" s="9"/>
      <c r="J157" s="106"/>
      <c r="K157" s="106"/>
      <c r="L157" s="136"/>
      <c r="M157" s="133" t="s">
        <v>439</v>
      </c>
      <c r="N157" s="133" t="s">
        <v>440</v>
      </c>
      <c r="O157" s="133" t="s">
        <v>437</v>
      </c>
      <c r="P157" s="106" t="s">
        <v>147</v>
      </c>
      <c r="Q157" s="9" t="s">
        <v>115</v>
      </c>
      <c r="R157" s="133"/>
      <c r="S157" s="133" t="s">
        <v>51</v>
      </c>
      <c r="T157" s="133" t="str">
        <f>M157</f>
        <v>SHT0011002</v>
      </c>
      <c r="U157" s="133" t="s">
        <v>51</v>
      </c>
      <c r="V157" s="133" t="s">
        <v>63</v>
      </c>
      <c r="W157" s="133" t="s">
        <v>53</v>
      </c>
      <c r="X157" s="133" t="s">
        <v>437</v>
      </c>
      <c r="Y157" s="133" t="s">
        <v>198</v>
      </c>
      <c r="Z157" s="133" t="s">
        <v>14</v>
      </c>
      <c r="AA157" s="133" t="s">
        <v>441</v>
      </c>
      <c r="AB157" s="153">
        <v>0.16</v>
      </c>
      <c r="AC157" s="113"/>
      <c r="AD157" s="108"/>
      <c r="AE157" s="48"/>
      <c r="AF157" s="111"/>
      <c r="AG157" s="111"/>
      <c r="AH157" s="18"/>
      <c r="AI157" s="18"/>
      <c r="AJ157" s="104"/>
      <c r="AK157" s="48"/>
      <c r="AL157" s="110">
        <v>1</v>
      </c>
      <c r="AM157" s="110">
        <v>1</v>
      </c>
      <c r="AN157" s="110">
        <v>1</v>
      </c>
      <c r="AO157" s="110">
        <v>1</v>
      </c>
      <c r="AP157" s="110">
        <v>1</v>
      </c>
      <c r="AQ157" s="110">
        <v>1</v>
      </c>
      <c r="AR157" s="110">
        <v>1</v>
      </c>
      <c r="AS157" s="110">
        <v>1</v>
      </c>
      <c r="AT157" s="110">
        <v>1</v>
      </c>
      <c r="AU157" s="110">
        <v>1</v>
      </c>
      <c r="AV157" s="110">
        <v>1</v>
      </c>
    </row>
    <row r="158" spans="1:48" s="95" customFormat="1" ht="39.950000000000003" customHeight="1">
      <c r="A158" s="9">
        <f t="shared" si="11"/>
        <v>150</v>
      </c>
      <c r="B158" s="106"/>
      <c r="C158" s="106"/>
      <c r="D158" s="9"/>
      <c r="E158" s="9"/>
      <c r="F158" s="9"/>
      <c r="G158" s="9">
        <v>5</v>
      </c>
      <c r="H158" s="9"/>
      <c r="I158" s="9"/>
      <c r="J158" s="106"/>
      <c r="K158" s="106"/>
      <c r="L158" s="136"/>
      <c r="M158" s="133" t="s">
        <v>218</v>
      </c>
      <c r="N158" s="133" t="s">
        <v>442</v>
      </c>
      <c r="O158" s="133" t="s">
        <v>114</v>
      </c>
      <c r="P158" s="106" t="s">
        <v>147</v>
      </c>
      <c r="Q158" s="9" t="s">
        <v>115</v>
      </c>
      <c r="R158" s="133"/>
      <c r="S158" s="133" t="s">
        <v>51</v>
      </c>
      <c r="T158" s="133" t="s">
        <v>14</v>
      </c>
      <c r="U158" s="133" t="s">
        <v>51</v>
      </c>
      <c r="V158" s="133" t="s">
        <v>63</v>
      </c>
      <c r="W158" s="133" t="s">
        <v>53</v>
      </c>
      <c r="X158" s="133" t="s">
        <v>114</v>
      </c>
      <c r="Y158" s="133" t="s">
        <v>220</v>
      </c>
      <c r="Z158" s="133" t="s">
        <v>14</v>
      </c>
      <c r="AA158" s="133" t="s">
        <v>14</v>
      </c>
      <c r="AB158" s="153">
        <v>0.01</v>
      </c>
      <c r="AC158" s="113"/>
      <c r="AD158" s="142"/>
      <c r="AE158" s="48"/>
      <c r="AF158" s="111"/>
      <c r="AG158" s="111"/>
      <c r="AH158" s="18"/>
      <c r="AI158" s="18"/>
      <c r="AJ158" s="104"/>
      <c r="AK158" s="48"/>
      <c r="AL158" s="110">
        <v>2</v>
      </c>
      <c r="AM158" s="110">
        <v>2</v>
      </c>
      <c r="AN158" s="110">
        <v>2</v>
      </c>
      <c r="AO158" s="110">
        <v>2</v>
      </c>
      <c r="AP158" s="110">
        <v>2</v>
      </c>
      <c r="AQ158" s="110">
        <v>2</v>
      </c>
      <c r="AR158" s="110">
        <v>2</v>
      </c>
      <c r="AS158" s="110">
        <v>2</v>
      </c>
      <c r="AT158" s="110">
        <v>2</v>
      </c>
      <c r="AU158" s="110">
        <v>2</v>
      </c>
      <c r="AV158" s="110">
        <v>2</v>
      </c>
    </row>
    <row r="159" spans="1:48" s="95" customFormat="1" ht="39.950000000000003" customHeight="1">
      <c r="A159" s="9">
        <f t="shared" si="11"/>
        <v>151</v>
      </c>
      <c r="B159" s="106"/>
      <c r="C159" s="106"/>
      <c r="D159" s="9"/>
      <c r="E159" s="9">
        <v>3</v>
      </c>
      <c r="F159" s="9"/>
      <c r="G159" s="9"/>
      <c r="H159" s="9"/>
      <c r="I159" s="9"/>
      <c r="J159" s="106"/>
      <c r="K159" s="106"/>
      <c r="L159" s="136"/>
      <c r="M159" s="133" t="s">
        <v>447</v>
      </c>
      <c r="N159" s="107" t="s">
        <v>448</v>
      </c>
      <c r="O159" s="133" t="s">
        <v>178</v>
      </c>
      <c r="P159" s="107" t="s">
        <v>14</v>
      </c>
      <c r="Q159" s="9" t="s">
        <v>115</v>
      </c>
      <c r="R159" s="152"/>
      <c r="S159" s="113" t="s">
        <v>73</v>
      </c>
      <c r="T159" s="133" t="s">
        <v>447</v>
      </c>
      <c r="U159" s="113" t="s">
        <v>147</v>
      </c>
      <c r="V159" s="48" t="s">
        <v>60</v>
      </c>
      <c r="W159" s="111" t="s">
        <v>53</v>
      </c>
      <c r="X159" s="106" t="s">
        <v>204</v>
      </c>
      <c r="Y159" s="106" t="s">
        <v>55</v>
      </c>
      <c r="Z159" s="111" t="s">
        <v>14</v>
      </c>
      <c r="AA159" s="106" t="s">
        <v>417</v>
      </c>
      <c r="AB159" s="132">
        <f>AB160+AB161*2</f>
        <v>0.4073</v>
      </c>
      <c r="AC159" s="113" t="s">
        <v>101</v>
      </c>
      <c r="AD159" s="48"/>
      <c r="AE159" s="48"/>
      <c r="AF159" s="111"/>
      <c r="AG159" s="111"/>
      <c r="AH159" s="18"/>
      <c r="AI159" s="18"/>
      <c r="AJ159" s="104"/>
      <c r="AK159" s="48"/>
      <c r="AL159" s="110">
        <v>1</v>
      </c>
      <c r="AM159" s="110">
        <v>1</v>
      </c>
      <c r="AN159" s="110">
        <v>1</v>
      </c>
      <c r="AO159" s="110">
        <v>1</v>
      </c>
      <c r="AP159" s="110">
        <v>1</v>
      </c>
      <c r="AQ159" s="110">
        <v>1</v>
      </c>
      <c r="AR159" s="110">
        <v>1</v>
      </c>
      <c r="AS159" s="110">
        <v>1</v>
      </c>
      <c r="AT159" s="110">
        <v>1</v>
      </c>
      <c r="AU159" s="110">
        <v>1</v>
      </c>
      <c r="AV159" s="110">
        <v>1</v>
      </c>
    </row>
    <row r="160" spans="1:48" s="95" customFormat="1" ht="39.950000000000003" customHeight="1">
      <c r="A160" s="9">
        <f t="shared" si="11"/>
        <v>152</v>
      </c>
      <c r="B160" s="106"/>
      <c r="C160" s="106"/>
      <c r="D160" s="9"/>
      <c r="E160" s="9"/>
      <c r="F160" s="9">
        <v>4</v>
      </c>
      <c r="G160" s="9"/>
      <c r="H160" s="9"/>
      <c r="I160" s="9"/>
      <c r="J160" s="106"/>
      <c r="K160" s="106"/>
      <c r="L160" s="136"/>
      <c r="M160" s="133" t="s">
        <v>449</v>
      </c>
      <c r="N160" s="107" t="s">
        <v>416</v>
      </c>
      <c r="O160" s="133" t="s">
        <v>182</v>
      </c>
      <c r="P160" s="106" t="s">
        <v>147</v>
      </c>
      <c r="Q160" s="9" t="s">
        <v>115</v>
      </c>
      <c r="R160" s="152"/>
      <c r="S160" s="113" t="s">
        <v>73</v>
      </c>
      <c r="T160" s="133" t="s">
        <v>449</v>
      </c>
      <c r="U160" s="113" t="s">
        <v>51</v>
      </c>
      <c r="V160" s="111" t="s">
        <v>60</v>
      </c>
      <c r="W160" s="111" t="s">
        <v>53</v>
      </c>
      <c r="X160" s="106" t="s">
        <v>167</v>
      </c>
      <c r="Y160" s="9" t="s">
        <v>403</v>
      </c>
      <c r="Z160" s="48" t="s">
        <v>184</v>
      </c>
      <c r="AA160" s="106" t="s">
        <v>450</v>
      </c>
      <c r="AB160" s="132">
        <v>0.38169999999999998</v>
      </c>
      <c r="AC160" s="113" t="s">
        <v>14</v>
      </c>
      <c r="AD160" s="48"/>
      <c r="AE160" s="48"/>
      <c r="AF160" s="111"/>
      <c r="AG160" s="111"/>
      <c r="AH160" s="18"/>
      <c r="AI160" s="18"/>
      <c r="AJ160" s="104"/>
      <c r="AK160" s="48"/>
      <c r="AL160" s="110">
        <v>1</v>
      </c>
      <c r="AM160" s="110">
        <v>1</v>
      </c>
      <c r="AN160" s="110">
        <v>1</v>
      </c>
      <c r="AO160" s="110">
        <v>1</v>
      </c>
      <c r="AP160" s="110">
        <v>1</v>
      </c>
      <c r="AQ160" s="110">
        <v>1</v>
      </c>
      <c r="AR160" s="110">
        <v>1</v>
      </c>
      <c r="AS160" s="110">
        <v>1</v>
      </c>
      <c r="AT160" s="110">
        <v>1</v>
      </c>
      <c r="AU160" s="110">
        <v>1</v>
      </c>
      <c r="AV160" s="110">
        <v>1</v>
      </c>
    </row>
    <row r="161" spans="1:48" s="95" customFormat="1" ht="39.950000000000003" customHeight="1">
      <c r="A161" s="9">
        <f t="shared" si="11"/>
        <v>153</v>
      </c>
      <c r="B161" s="106"/>
      <c r="C161" s="106"/>
      <c r="D161" s="9"/>
      <c r="E161" s="9"/>
      <c r="F161" s="9">
        <v>4</v>
      </c>
      <c r="G161" s="9"/>
      <c r="H161" s="9"/>
      <c r="I161" s="9"/>
      <c r="J161" s="106"/>
      <c r="K161" s="106"/>
      <c r="L161" s="136"/>
      <c r="M161" s="133" t="s">
        <v>451</v>
      </c>
      <c r="N161" s="48" t="s">
        <v>452</v>
      </c>
      <c r="O161" s="133" t="s">
        <v>114</v>
      </c>
      <c r="P161" s="106" t="s">
        <v>147</v>
      </c>
      <c r="Q161" s="9" t="s">
        <v>115</v>
      </c>
      <c r="R161" s="152"/>
      <c r="S161" s="113" t="s">
        <v>73</v>
      </c>
      <c r="T161" s="133" t="s">
        <v>14</v>
      </c>
      <c r="U161" s="113" t="s">
        <v>219</v>
      </c>
      <c r="V161" s="48" t="s">
        <v>60</v>
      </c>
      <c r="W161" s="111" t="s">
        <v>53</v>
      </c>
      <c r="X161" s="106" t="s">
        <v>114</v>
      </c>
      <c r="Y161" s="106" t="s">
        <v>14</v>
      </c>
      <c r="Z161" s="106" t="s">
        <v>14</v>
      </c>
      <c r="AA161" s="106" t="s">
        <v>453</v>
      </c>
      <c r="AB161" s="132">
        <v>1.2800000000000001E-2</v>
      </c>
      <c r="AC161" s="104" t="s">
        <v>14</v>
      </c>
      <c r="AD161" s="48"/>
      <c r="AE161" s="48"/>
      <c r="AF161" s="111"/>
      <c r="AG161" s="111"/>
      <c r="AH161" s="18"/>
      <c r="AI161" s="18"/>
      <c r="AJ161" s="104"/>
      <c r="AK161" s="48"/>
      <c r="AL161" s="110">
        <v>2</v>
      </c>
      <c r="AM161" s="110">
        <v>2</v>
      </c>
      <c r="AN161" s="110">
        <v>2</v>
      </c>
      <c r="AO161" s="110">
        <v>2</v>
      </c>
      <c r="AP161" s="110">
        <v>2</v>
      </c>
      <c r="AQ161" s="110">
        <v>2</v>
      </c>
      <c r="AR161" s="110">
        <v>2</v>
      </c>
      <c r="AS161" s="110">
        <v>2</v>
      </c>
      <c r="AT161" s="110">
        <v>2</v>
      </c>
      <c r="AU161" s="110">
        <v>2</v>
      </c>
      <c r="AV161" s="110">
        <v>2</v>
      </c>
    </row>
    <row r="162" spans="1:48" s="95" customFormat="1" ht="39.950000000000003" customHeight="1">
      <c r="A162" s="9">
        <f t="shared" si="11"/>
        <v>154</v>
      </c>
      <c r="B162" s="106"/>
      <c r="C162" s="106"/>
      <c r="D162" s="9"/>
      <c r="E162" s="9">
        <v>3</v>
      </c>
      <c r="F162" s="9"/>
      <c r="G162" s="9"/>
      <c r="H162" s="9"/>
      <c r="I162" s="9"/>
      <c r="J162" s="106"/>
      <c r="K162" s="106"/>
      <c r="L162" s="145"/>
      <c r="M162" s="48" t="s">
        <v>454</v>
      </c>
      <c r="N162" s="48" t="s">
        <v>455</v>
      </c>
      <c r="O162" s="48" t="s">
        <v>456</v>
      </c>
      <c r="P162" s="113" t="s">
        <v>14</v>
      </c>
      <c r="Q162" s="9" t="s">
        <v>115</v>
      </c>
      <c r="R162" s="102"/>
      <c r="S162" s="113" t="s">
        <v>73</v>
      </c>
      <c r="T162" s="48" t="s">
        <v>454</v>
      </c>
      <c r="U162" s="113" t="s">
        <v>219</v>
      </c>
      <c r="V162" s="111" t="s">
        <v>60</v>
      </c>
      <c r="W162" s="111" t="s">
        <v>53</v>
      </c>
      <c r="X162" s="106" t="s">
        <v>310</v>
      </c>
      <c r="Y162" s="111" t="s">
        <v>55</v>
      </c>
      <c r="Z162" s="9" t="s">
        <v>14</v>
      </c>
      <c r="AA162" s="106" t="s">
        <v>457</v>
      </c>
      <c r="AB162" s="132">
        <f>AB163+AB173+AB184*4+AB185*2+AB186+AB187</f>
        <v>5.1147</v>
      </c>
      <c r="AC162" s="111" t="s">
        <v>14</v>
      </c>
      <c r="AD162" s="48"/>
      <c r="AE162" s="48"/>
      <c r="AF162" s="111"/>
      <c r="AG162" s="111"/>
      <c r="AH162" s="18"/>
      <c r="AI162" s="18"/>
      <c r="AJ162" s="104"/>
      <c r="AK162" s="48"/>
      <c r="AL162" s="110">
        <v>1</v>
      </c>
      <c r="AM162" s="110">
        <v>1</v>
      </c>
      <c r="AN162" s="110">
        <v>1</v>
      </c>
      <c r="AO162" s="110">
        <v>1</v>
      </c>
      <c r="AP162" s="110">
        <v>1</v>
      </c>
      <c r="AQ162" s="110">
        <v>1</v>
      </c>
      <c r="AR162" s="110">
        <v>1</v>
      </c>
      <c r="AS162" s="110">
        <v>1</v>
      </c>
      <c r="AT162" s="110">
        <v>1</v>
      </c>
      <c r="AU162" s="110">
        <v>1</v>
      </c>
      <c r="AV162" s="110">
        <v>1</v>
      </c>
    </row>
    <row r="163" spans="1:48" s="95" customFormat="1" ht="39.950000000000003" customHeight="1">
      <c r="A163" s="9">
        <f t="shared" si="11"/>
        <v>155</v>
      </c>
      <c r="B163" s="106"/>
      <c r="C163" s="106"/>
      <c r="D163" s="9"/>
      <c r="E163" s="9"/>
      <c r="F163" s="9">
        <v>4</v>
      </c>
      <c r="G163" s="9"/>
      <c r="H163" s="9"/>
      <c r="I163" s="9"/>
      <c r="J163" s="106"/>
      <c r="K163" s="106"/>
      <c r="L163" s="145"/>
      <c r="M163" s="143" t="s">
        <v>458</v>
      </c>
      <c r="N163" s="133" t="s">
        <v>459</v>
      </c>
      <c r="O163" s="143" t="s">
        <v>178</v>
      </c>
      <c r="P163" s="106" t="s">
        <v>14</v>
      </c>
      <c r="Q163" s="9" t="s">
        <v>115</v>
      </c>
      <c r="R163" s="106"/>
      <c r="S163" s="113" t="s">
        <v>96</v>
      </c>
      <c r="T163" s="143" t="s">
        <v>458</v>
      </c>
      <c r="U163" s="113" t="s">
        <v>96</v>
      </c>
      <c r="V163" s="111" t="s">
        <v>60</v>
      </c>
      <c r="W163" s="111" t="s">
        <v>53</v>
      </c>
      <c r="X163" s="106" t="s">
        <v>204</v>
      </c>
      <c r="Y163" s="111" t="s">
        <v>55</v>
      </c>
      <c r="Z163" s="111" t="s">
        <v>14</v>
      </c>
      <c r="AA163" s="106" t="s">
        <v>460</v>
      </c>
      <c r="AB163" s="132">
        <f>AB164+AB165+AB166+AB167*2+AB170</f>
        <v>2.9158000000000004</v>
      </c>
      <c r="AC163" s="104" t="s">
        <v>101</v>
      </c>
      <c r="AD163" s="48"/>
      <c r="AE163" s="48"/>
      <c r="AF163" s="111"/>
      <c r="AG163" s="111"/>
      <c r="AH163" s="18"/>
      <c r="AI163" s="18"/>
      <c r="AJ163" s="104"/>
      <c r="AK163" s="48"/>
      <c r="AL163" s="110">
        <v>1</v>
      </c>
      <c r="AM163" s="110">
        <v>1</v>
      </c>
      <c r="AN163" s="110">
        <v>1</v>
      </c>
      <c r="AO163" s="110">
        <v>1</v>
      </c>
      <c r="AP163" s="110">
        <v>1</v>
      </c>
      <c r="AQ163" s="110">
        <v>1</v>
      </c>
      <c r="AR163" s="110">
        <v>1</v>
      </c>
      <c r="AS163" s="110">
        <v>1</v>
      </c>
      <c r="AT163" s="110">
        <v>1</v>
      </c>
      <c r="AU163" s="110">
        <v>1</v>
      </c>
      <c r="AV163" s="110">
        <v>1</v>
      </c>
    </row>
    <row r="164" spans="1:48" s="95" customFormat="1" ht="39.950000000000003" customHeight="1">
      <c r="A164" s="9">
        <f t="shared" si="11"/>
        <v>156</v>
      </c>
      <c r="B164" s="106"/>
      <c r="C164" s="106"/>
      <c r="D164" s="9"/>
      <c r="E164" s="9"/>
      <c r="F164" s="9"/>
      <c r="G164" s="9">
        <v>5</v>
      </c>
      <c r="H164" s="9"/>
      <c r="I164" s="9"/>
      <c r="J164" s="9"/>
      <c r="K164" s="106"/>
      <c r="L164" s="145"/>
      <c r="M164" s="48" t="s">
        <v>461</v>
      </c>
      <c r="N164" s="48" t="s">
        <v>462</v>
      </c>
      <c r="O164" s="48" t="s">
        <v>397</v>
      </c>
      <c r="P164" s="113" t="s">
        <v>147</v>
      </c>
      <c r="Q164" s="9" t="s">
        <v>115</v>
      </c>
      <c r="R164" s="152"/>
      <c r="S164" s="113" t="s">
        <v>73</v>
      </c>
      <c r="T164" s="48" t="s">
        <v>461</v>
      </c>
      <c r="U164" s="113" t="s">
        <v>147</v>
      </c>
      <c r="V164" s="111" t="s">
        <v>60</v>
      </c>
      <c r="W164" s="111" t="s">
        <v>53</v>
      </c>
      <c r="X164" s="106" t="s">
        <v>463</v>
      </c>
      <c r="Y164" s="111" t="s">
        <v>464</v>
      </c>
      <c r="Z164" s="143" t="s">
        <v>399</v>
      </c>
      <c r="AA164" s="106" t="s">
        <v>465</v>
      </c>
      <c r="AB164" s="132">
        <v>0.36159999999999998</v>
      </c>
      <c r="AC164" s="111" t="s">
        <v>14</v>
      </c>
      <c r="AD164" s="48"/>
      <c r="AE164" s="48"/>
      <c r="AF164" s="111"/>
      <c r="AG164" s="111"/>
      <c r="AH164" s="18"/>
      <c r="AI164" s="18"/>
      <c r="AJ164" s="104"/>
      <c r="AK164" s="48"/>
      <c r="AL164" s="110">
        <v>1</v>
      </c>
      <c r="AM164" s="110">
        <v>1</v>
      </c>
      <c r="AN164" s="110">
        <v>1</v>
      </c>
      <c r="AO164" s="110">
        <v>1</v>
      </c>
      <c r="AP164" s="110">
        <v>1</v>
      </c>
      <c r="AQ164" s="110">
        <v>1</v>
      </c>
      <c r="AR164" s="110">
        <v>1</v>
      </c>
      <c r="AS164" s="110">
        <v>1</v>
      </c>
      <c r="AT164" s="110">
        <v>1</v>
      </c>
      <c r="AU164" s="110">
        <v>1</v>
      </c>
      <c r="AV164" s="110">
        <v>1</v>
      </c>
    </row>
    <row r="165" spans="1:48" s="95" customFormat="1" ht="39.950000000000003" customHeight="1">
      <c r="A165" s="9">
        <f t="shared" si="11"/>
        <v>157</v>
      </c>
      <c r="B165" s="9"/>
      <c r="C165" s="9"/>
      <c r="D165" s="9"/>
      <c r="E165" s="9"/>
      <c r="F165" s="9"/>
      <c r="G165" s="9">
        <v>5</v>
      </c>
      <c r="H165" s="9"/>
      <c r="I165" s="9"/>
      <c r="J165" s="9"/>
      <c r="K165" s="48"/>
      <c r="L165" s="145" t="s">
        <v>304</v>
      </c>
      <c r="M165" s="48" t="s">
        <v>466</v>
      </c>
      <c r="N165" s="48" t="s">
        <v>467</v>
      </c>
      <c r="O165" s="48" t="s">
        <v>397</v>
      </c>
      <c r="P165" s="107" t="s">
        <v>147</v>
      </c>
      <c r="Q165" s="9" t="s">
        <v>115</v>
      </c>
      <c r="R165" s="115"/>
      <c r="S165" s="113" t="s">
        <v>73</v>
      </c>
      <c r="T165" s="48" t="s">
        <v>466</v>
      </c>
      <c r="U165" s="113" t="s">
        <v>219</v>
      </c>
      <c r="V165" s="48" t="s">
        <v>60</v>
      </c>
      <c r="W165" s="111" t="s">
        <v>53</v>
      </c>
      <c r="X165" s="106" t="s">
        <v>463</v>
      </c>
      <c r="Y165" s="111" t="s">
        <v>464</v>
      </c>
      <c r="Z165" s="143" t="s">
        <v>399</v>
      </c>
      <c r="AA165" s="106" t="s">
        <v>465</v>
      </c>
      <c r="AB165" s="132">
        <v>0.36280000000000001</v>
      </c>
      <c r="AC165" s="111" t="s">
        <v>14</v>
      </c>
      <c r="AD165" s="48"/>
      <c r="AE165" s="48"/>
      <c r="AF165" s="111"/>
      <c r="AG165" s="111"/>
      <c r="AH165" s="18"/>
      <c r="AI165" s="18"/>
      <c r="AJ165" s="104"/>
      <c r="AK165" s="48"/>
      <c r="AL165" s="110">
        <v>1</v>
      </c>
      <c r="AM165" s="110">
        <v>1</v>
      </c>
      <c r="AN165" s="110">
        <v>1</v>
      </c>
      <c r="AO165" s="110">
        <v>1</v>
      </c>
      <c r="AP165" s="110">
        <v>1</v>
      </c>
      <c r="AQ165" s="110">
        <v>1</v>
      </c>
      <c r="AR165" s="110">
        <v>1</v>
      </c>
      <c r="AS165" s="110">
        <v>1</v>
      </c>
      <c r="AT165" s="110">
        <v>1</v>
      </c>
      <c r="AU165" s="110">
        <v>1</v>
      </c>
      <c r="AV165" s="110">
        <v>1</v>
      </c>
    </row>
    <row r="166" spans="1:48" s="95" customFormat="1" ht="39.950000000000003" customHeight="1">
      <c r="A166" s="9">
        <f t="shared" si="11"/>
        <v>158</v>
      </c>
      <c r="B166" s="106"/>
      <c r="C166" s="106"/>
      <c r="D166" s="9"/>
      <c r="E166" s="9"/>
      <c r="F166" s="9"/>
      <c r="G166" s="9">
        <v>5</v>
      </c>
      <c r="H166" s="9"/>
      <c r="I166" s="9"/>
      <c r="J166" s="9"/>
      <c r="K166" s="106"/>
      <c r="L166" s="135"/>
      <c r="M166" s="48" t="s">
        <v>468</v>
      </c>
      <c r="N166" s="48" t="s">
        <v>469</v>
      </c>
      <c r="O166" s="133" t="s">
        <v>182</v>
      </c>
      <c r="P166" s="113" t="s">
        <v>147</v>
      </c>
      <c r="Q166" s="9" t="s">
        <v>115</v>
      </c>
      <c r="R166" s="152"/>
      <c r="S166" s="113" t="s">
        <v>73</v>
      </c>
      <c r="T166" s="48" t="s">
        <v>468</v>
      </c>
      <c r="U166" s="113" t="s">
        <v>147</v>
      </c>
      <c r="V166" s="111" t="s">
        <v>60</v>
      </c>
      <c r="W166" s="111" t="s">
        <v>53</v>
      </c>
      <c r="X166" s="106" t="s">
        <v>167</v>
      </c>
      <c r="Y166" s="9" t="s">
        <v>470</v>
      </c>
      <c r="Z166" s="48" t="s">
        <v>184</v>
      </c>
      <c r="AA166" s="106" t="s">
        <v>471</v>
      </c>
      <c r="AB166" s="132">
        <v>0.78580000000000005</v>
      </c>
      <c r="AC166" s="111" t="s">
        <v>14</v>
      </c>
      <c r="AD166" s="142"/>
      <c r="AE166" s="48"/>
      <c r="AF166" s="111"/>
      <c r="AG166" s="111"/>
      <c r="AH166" s="18"/>
      <c r="AI166" s="18"/>
      <c r="AJ166" s="104"/>
      <c r="AK166" s="48"/>
      <c r="AL166" s="110">
        <v>1</v>
      </c>
      <c r="AM166" s="110">
        <v>1</v>
      </c>
      <c r="AN166" s="110">
        <v>1</v>
      </c>
      <c r="AO166" s="110">
        <v>1</v>
      </c>
      <c r="AP166" s="110">
        <v>1</v>
      </c>
      <c r="AQ166" s="110">
        <v>1</v>
      </c>
      <c r="AR166" s="110">
        <v>1</v>
      </c>
      <c r="AS166" s="110">
        <v>1</v>
      </c>
      <c r="AT166" s="110">
        <v>1</v>
      </c>
      <c r="AU166" s="110">
        <v>1</v>
      </c>
      <c r="AV166" s="110">
        <v>1</v>
      </c>
    </row>
    <row r="167" spans="1:48" s="95" customFormat="1" ht="39.950000000000003" customHeight="1">
      <c r="A167" s="9">
        <f t="shared" si="11"/>
        <v>159</v>
      </c>
      <c r="B167" s="9"/>
      <c r="C167" s="9"/>
      <c r="D167" s="9"/>
      <c r="E167" s="9"/>
      <c r="F167" s="9"/>
      <c r="G167" s="9">
        <v>5</v>
      </c>
      <c r="H167" s="9"/>
      <c r="I167" s="9"/>
      <c r="J167" s="9"/>
      <c r="K167" s="48"/>
      <c r="L167" s="146"/>
      <c r="M167" s="48" t="s">
        <v>472</v>
      </c>
      <c r="N167" s="48" t="s">
        <v>473</v>
      </c>
      <c r="O167" s="133" t="s">
        <v>178</v>
      </c>
      <c r="P167" s="113" t="s">
        <v>147</v>
      </c>
      <c r="Q167" s="9" t="s">
        <v>115</v>
      </c>
      <c r="R167" s="152"/>
      <c r="S167" s="113" t="s">
        <v>73</v>
      </c>
      <c r="T167" s="48" t="s">
        <v>472</v>
      </c>
      <c r="U167" s="113" t="s">
        <v>474</v>
      </c>
      <c r="V167" s="111" t="s">
        <v>60</v>
      </c>
      <c r="W167" s="111" t="s">
        <v>53</v>
      </c>
      <c r="X167" s="106" t="s">
        <v>204</v>
      </c>
      <c r="Y167" s="111" t="s">
        <v>55</v>
      </c>
      <c r="Z167" s="111" t="s">
        <v>14</v>
      </c>
      <c r="AA167" s="9" t="s">
        <v>475</v>
      </c>
      <c r="AB167" s="124">
        <f>AB168+AB169</f>
        <v>0.621</v>
      </c>
      <c r="AC167" s="111" t="s">
        <v>14</v>
      </c>
      <c r="AD167" s="142"/>
      <c r="AE167" s="48"/>
      <c r="AF167" s="111"/>
      <c r="AG167" s="111"/>
      <c r="AH167" s="18"/>
      <c r="AI167" s="18"/>
      <c r="AJ167" s="104"/>
      <c r="AK167" s="48"/>
      <c r="AL167" s="110">
        <v>2</v>
      </c>
      <c r="AM167" s="110">
        <v>2</v>
      </c>
      <c r="AN167" s="110">
        <v>2</v>
      </c>
      <c r="AO167" s="110">
        <v>2</v>
      </c>
      <c r="AP167" s="110">
        <v>2</v>
      </c>
      <c r="AQ167" s="110">
        <v>2</v>
      </c>
      <c r="AR167" s="110">
        <v>2</v>
      </c>
      <c r="AS167" s="110">
        <v>2</v>
      </c>
      <c r="AT167" s="110">
        <v>2</v>
      </c>
      <c r="AU167" s="110">
        <v>2</v>
      </c>
      <c r="AV167" s="110">
        <v>2</v>
      </c>
    </row>
    <row r="168" spans="1:48" s="95" customFormat="1" ht="39.950000000000003" customHeight="1">
      <c r="A168" s="9">
        <f t="shared" si="11"/>
        <v>160</v>
      </c>
      <c r="B168" s="9"/>
      <c r="C168" s="9"/>
      <c r="D168" s="9"/>
      <c r="E168" s="9"/>
      <c r="F168" s="9"/>
      <c r="G168" s="9"/>
      <c r="H168" s="9">
        <v>6</v>
      </c>
      <c r="I168" s="9"/>
      <c r="J168" s="9"/>
      <c r="K168" s="48"/>
      <c r="L168" s="136"/>
      <c r="M168" s="48" t="s">
        <v>476</v>
      </c>
      <c r="N168" s="48" t="s">
        <v>477</v>
      </c>
      <c r="O168" s="133" t="s">
        <v>182</v>
      </c>
      <c r="P168" s="107" t="s">
        <v>51</v>
      </c>
      <c r="Q168" s="9" t="s">
        <v>115</v>
      </c>
      <c r="R168" s="115"/>
      <c r="S168" s="113" t="s">
        <v>73</v>
      </c>
      <c r="T168" s="48" t="s">
        <v>476</v>
      </c>
      <c r="U168" s="113" t="s">
        <v>147</v>
      </c>
      <c r="V168" s="111" t="s">
        <v>60</v>
      </c>
      <c r="W168" s="111" t="s">
        <v>53</v>
      </c>
      <c r="X168" s="106" t="s">
        <v>167</v>
      </c>
      <c r="Y168" s="9" t="s">
        <v>470</v>
      </c>
      <c r="Z168" s="48" t="s">
        <v>184</v>
      </c>
      <c r="AA168" s="9" t="s">
        <v>475</v>
      </c>
      <c r="AB168" s="124">
        <v>0.60070000000000001</v>
      </c>
      <c r="AC168" s="111" t="s">
        <v>14</v>
      </c>
      <c r="AD168" s="108"/>
      <c r="AE168" s="48"/>
      <c r="AF168" s="111"/>
      <c r="AG168" s="111"/>
      <c r="AH168" s="15"/>
      <c r="AI168" s="15"/>
      <c r="AJ168" s="104"/>
      <c r="AK168" s="48"/>
      <c r="AL168" s="110">
        <v>1</v>
      </c>
      <c r="AM168" s="110">
        <v>1</v>
      </c>
      <c r="AN168" s="110">
        <v>1</v>
      </c>
      <c r="AO168" s="110">
        <v>1</v>
      </c>
      <c r="AP168" s="110">
        <v>1</v>
      </c>
      <c r="AQ168" s="110">
        <v>1</v>
      </c>
      <c r="AR168" s="110">
        <v>1</v>
      </c>
      <c r="AS168" s="110">
        <v>1</v>
      </c>
      <c r="AT168" s="110">
        <v>1</v>
      </c>
      <c r="AU168" s="110">
        <v>1</v>
      </c>
      <c r="AV168" s="110">
        <v>1</v>
      </c>
    </row>
    <row r="169" spans="1:48" s="95" customFormat="1" ht="39.950000000000003" customHeight="1">
      <c r="A169" s="9">
        <f t="shared" si="11"/>
        <v>161</v>
      </c>
      <c r="B169" s="9"/>
      <c r="C169" s="9"/>
      <c r="D169" s="9"/>
      <c r="E169" s="9"/>
      <c r="F169" s="9"/>
      <c r="G169" s="9"/>
      <c r="H169" s="9">
        <v>6</v>
      </c>
      <c r="I169" s="9"/>
      <c r="J169" s="9"/>
      <c r="K169" s="48"/>
      <c r="L169" s="146"/>
      <c r="M169" s="48" t="s">
        <v>478</v>
      </c>
      <c r="N169" s="48" t="s">
        <v>479</v>
      </c>
      <c r="O169" s="48" t="s">
        <v>480</v>
      </c>
      <c r="P169" s="113" t="s">
        <v>147</v>
      </c>
      <c r="Q169" s="9" t="s">
        <v>115</v>
      </c>
      <c r="R169" s="152"/>
      <c r="S169" s="113" t="s">
        <v>73</v>
      </c>
      <c r="T169" s="48" t="s">
        <v>478</v>
      </c>
      <c r="U169" s="113" t="s">
        <v>219</v>
      </c>
      <c r="V169" s="111" t="s">
        <v>60</v>
      </c>
      <c r="W169" s="111" t="s">
        <v>53</v>
      </c>
      <c r="X169" s="106" t="s">
        <v>167</v>
      </c>
      <c r="Y169" s="48" t="s">
        <v>481</v>
      </c>
      <c r="Z169" s="48" t="s">
        <v>14</v>
      </c>
      <c r="AA169" s="9" t="s">
        <v>482</v>
      </c>
      <c r="AB169" s="124">
        <v>2.0299999999999999E-2</v>
      </c>
      <c r="AC169" s="111" t="s">
        <v>14</v>
      </c>
      <c r="AD169" s="142"/>
      <c r="AE169" s="48"/>
      <c r="AF169" s="111"/>
      <c r="AG169" s="111"/>
      <c r="AH169" s="15"/>
      <c r="AI169" s="15"/>
      <c r="AJ169" s="104"/>
      <c r="AK169" s="48"/>
      <c r="AL169" s="110">
        <v>1</v>
      </c>
      <c r="AM169" s="110">
        <v>1</v>
      </c>
      <c r="AN169" s="110">
        <v>1</v>
      </c>
      <c r="AO169" s="110">
        <v>1</v>
      </c>
      <c r="AP169" s="110">
        <v>1</v>
      </c>
      <c r="AQ169" s="110">
        <v>1</v>
      </c>
      <c r="AR169" s="110">
        <v>1</v>
      </c>
      <c r="AS169" s="110">
        <v>1</v>
      </c>
      <c r="AT169" s="110">
        <v>1</v>
      </c>
      <c r="AU169" s="110">
        <v>1</v>
      </c>
      <c r="AV169" s="110">
        <v>1</v>
      </c>
    </row>
    <row r="170" spans="1:48" s="95" customFormat="1" ht="39.950000000000003" customHeight="1">
      <c r="A170" s="9">
        <f t="shared" si="11"/>
        <v>162</v>
      </c>
      <c r="B170" s="9"/>
      <c r="C170" s="9"/>
      <c r="D170" s="9"/>
      <c r="E170" s="9"/>
      <c r="F170" s="9"/>
      <c r="G170" s="9">
        <v>5</v>
      </c>
      <c r="H170" s="9"/>
      <c r="I170" s="9"/>
      <c r="J170" s="9"/>
      <c r="K170" s="48"/>
      <c r="L170" s="146"/>
      <c r="M170" s="48" t="s">
        <v>483</v>
      </c>
      <c r="N170" s="48" t="s">
        <v>484</v>
      </c>
      <c r="O170" s="143" t="s">
        <v>178</v>
      </c>
      <c r="P170" s="106" t="s">
        <v>14</v>
      </c>
      <c r="Q170" s="9" t="s">
        <v>115</v>
      </c>
      <c r="R170" s="152"/>
      <c r="S170" s="113" t="s">
        <v>73</v>
      </c>
      <c r="T170" s="48" t="s">
        <v>485</v>
      </c>
      <c r="U170" s="113" t="s">
        <v>219</v>
      </c>
      <c r="V170" s="111" t="s">
        <v>53</v>
      </c>
      <c r="W170" s="111" t="s">
        <v>53</v>
      </c>
      <c r="X170" s="106" t="s">
        <v>204</v>
      </c>
      <c r="Y170" s="48" t="s">
        <v>55</v>
      </c>
      <c r="Z170" s="48" t="s">
        <v>14</v>
      </c>
      <c r="AA170" s="9" t="s">
        <v>486</v>
      </c>
      <c r="AB170" s="124">
        <f>AB171+AB172</f>
        <v>0.16360000000000002</v>
      </c>
      <c r="AC170" s="111" t="s">
        <v>14</v>
      </c>
      <c r="AD170" s="142"/>
      <c r="AE170" s="48"/>
      <c r="AF170" s="111"/>
      <c r="AG170" s="111"/>
      <c r="AH170" s="15"/>
      <c r="AI170" s="15"/>
      <c r="AJ170" s="104"/>
      <c r="AK170" s="48"/>
      <c r="AL170" s="144">
        <v>1</v>
      </c>
      <c r="AM170" s="144">
        <v>1</v>
      </c>
      <c r="AN170" s="144">
        <v>1</v>
      </c>
      <c r="AO170" s="144">
        <v>1</v>
      </c>
      <c r="AP170" s="144">
        <v>1</v>
      </c>
      <c r="AQ170" s="144">
        <v>1</v>
      </c>
      <c r="AR170" s="144">
        <v>1</v>
      </c>
      <c r="AS170" s="144">
        <v>1</v>
      </c>
      <c r="AT170" s="144">
        <v>1</v>
      </c>
      <c r="AU170" s="144">
        <v>1</v>
      </c>
      <c r="AV170" s="144">
        <v>1</v>
      </c>
    </row>
    <row r="171" spans="1:48" s="95" customFormat="1" ht="39.950000000000003" customHeight="1">
      <c r="A171" s="9">
        <f t="shared" si="11"/>
        <v>163</v>
      </c>
      <c r="B171" s="9"/>
      <c r="C171" s="9"/>
      <c r="D171" s="9"/>
      <c r="E171" s="9"/>
      <c r="F171" s="9"/>
      <c r="G171" s="9"/>
      <c r="H171" s="9">
        <v>6</v>
      </c>
      <c r="I171" s="9"/>
      <c r="J171" s="9"/>
      <c r="K171" s="48"/>
      <c r="L171" s="146"/>
      <c r="M171" s="48" t="s">
        <v>487</v>
      </c>
      <c r="N171" s="48" t="s">
        <v>488</v>
      </c>
      <c r="O171" s="48" t="s">
        <v>182</v>
      </c>
      <c r="P171" s="113" t="s">
        <v>147</v>
      </c>
      <c r="Q171" s="9" t="s">
        <v>115</v>
      </c>
      <c r="R171" s="152"/>
      <c r="S171" s="113" t="s">
        <v>51</v>
      </c>
      <c r="T171" s="48" t="s">
        <v>489</v>
      </c>
      <c r="U171" s="113" t="s">
        <v>51</v>
      </c>
      <c r="V171" s="111" t="s">
        <v>60</v>
      </c>
      <c r="W171" s="111" t="s">
        <v>53</v>
      </c>
      <c r="X171" s="106" t="s">
        <v>167</v>
      </c>
      <c r="Y171" s="48" t="s">
        <v>470</v>
      </c>
      <c r="Z171" s="48" t="s">
        <v>184</v>
      </c>
      <c r="AA171" s="9" t="s">
        <v>490</v>
      </c>
      <c r="AB171" s="124">
        <v>9.5200000000000007E-2</v>
      </c>
      <c r="AC171" s="111" t="s">
        <v>14</v>
      </c>
      <c r="AD171" s="48"/>
      <c r="AE171" s="48"/>
      <c r="AF171" s="111"/>
      <c r="AG171" s="111"/>
      <c r="AH171" s="15"/>
      <c r="AI171" s="15"/>
      <c r="AJ171" s="104"/>
      <c r="AK171" s="48"/>
      <c r="AL171" s="110">
        <v>1</v>
      </c>
      <c r="AM171" s="110">
        <v>1</v>
      </c>
      <c r="AN171" s="110">
        <v>1</v>
      </c>
      <c r="AO171" s="110">
        <v>1</v>
      </c>
      <c r="AP171" s="110">
        <v>1</v>
      </c>
      <c r="AQ171" s="110">
        <v>1</v>
      </c>
      <c r="AR171" s="110">
        <v>1</v>
      </c>
      <c r="AS171" s="110">
        <v>1</v>
      </c>
      <c r="AT171" s="110">
        <v>1</v>
      </c>
      <c r="AU171" s="110">
        <v>1</v>
      </c>
      <c r="AV171" s="110">
        <v>1</v>
      </c>
    </row>
    <row r="172" spans="1:48" s="95" customFormat="1" ht="39.950000000000003" customHeight="1">
      <c r="A172" s="9">
        <f t="shared" si="11"/>
        <v>164</v>
      </c>
      <c r="B172" s="9"/>
      <c r="C172" s="9"/>
      <c r="D172" s="9"/>
      <c r="E172" s="9"/>
      <c r="F172" s="106"/>
      <c r="G172" s="48"/>
      <c r="H172" s="9">
        <v>6</v>
      </c>
      <c r="I172" s="48"/>
      <c r="J172" s="48"/>
      <c r="K172" s="48"/>
      <c r="L172" s="146"/>
      <c r="M172" s="48" t="s">
        <v>491</v>
      </c>
      <c r="N172" s="48" t="s">
        <v>492</v>
      </c>
      <c r="O172" s="48" t="s">
        <v>397</v>
      </c>
      <c r="P172" s="113" t="s">
        <v>147</v>
      </c>
      <c r="Q172" s="9" t="s">
        <v>115</v>
      </c>
      <c r="R172" s="152"/>
      <c r="S172" s="113" t="s">
        <v>147</v>
      </c>
      <c r="T172" s="48" t="s">
        <v>493</v>
      </c>
      <c r="U172" s="113" t="s">
        <v>147</v>
      </c>
      <c r="V172" s="111" t="s">
        <v>60</v>
      </c>
      <c r="W172" s="111" t="s">
        <v>53</v>
      </c>
      <c r="X172" s="106" t="s">
        <v>463</v>
      </c>
      <c r="Y172" s="48" t="s">
        <v>494</v>
      </c>
      <c r="Z172" s="143" t="s">
        <v>495</v>
      </c>
      <c r="AA172" s="9" t="s">
        <v>496</v>
      </c>
      <c r="AB172" s="124">
        <v>6.8400000000000002E-2</v>
      </c>
      <c r="AC172" s="111" t="s">
        <v>14</v>
      </c>
      <c r="AD172" s="48"/>
      <c r="AE172" s="48"/>
      <c r="AF172" s="111"/>
      <c r="AG172" s="111"/>
      <c r="AH172" s="15"/>
      <c r="AI172" s="15"/>
      <c r="AJ172" s="104"/>
      <c r="AK172" s="48"/>
      <c r="AL172" s="110">
        <v>1</v>
      </c>
      <c r="AM172" s="110">
        <v>1</v>
      </c>
      <c r="AN172" s="110">
        <v>1</v>
      </c>
      <c r="AO172" s="110">
        <v>1</v>
      </c>
      <c r="AP172" s="110">
        <v>1</v>
      </c>
      <c r="AQ172" s="110">
        <v>1</v>
      </c>
      <c r="AR172" s="110">
        <v>1</v>
      </c>
      <c r="AS172" s="110">
        <v>1</v>
      </c>
      <c r="AT172" s="110">
        <v>1</v>
      </c>
      <c r="AU172" s="110">
        <v>1</v>
      </c>
      <c r="AV172" s="110">
        <v>1</v>
      </c>
    </row>
    <row r="173" spans="1:48" s="95" customFormat="1" ht="39.950000000000003" customHeight="1">
      <c r="A173" s="9">
        <f t="shared" si="11"/>
        <v>165</v>
      </c>
      <c r="B173" s="9"/>
      <c r="C173" s="9"/>
      <c r="D173" s="9"/>
      <c r="E173" s="9"/>
      <c r="F173" s="9">
        <v>4</v>
      </c>
      <c r="G173" s="9"/>
      <c r="H173" s="9"/>
      <c r="I173" s="9"/>
      <c r="J173" s="9"/>
      <c r="K173" s="48"/>
      <c r="L173" s="135"/>
      <c r="M173" s="106" t="s">
        <v>497</v>
      </c>
      <c r="N173" s="48" t="s">
        <v>498</v>
      </c>
      <c r="O173" s="106" t="s">
        <v>178</v>
      </c>
      <c r="P173" s="113" t="s">
        <v>14</v>
      </c>
      <c r="Q173" s="9" t="s">
        <v>115</v>
      </c>
      <c r="R173" s="152"/>
      <c r="S173" s="113" t="s">
        <v>73</v>
      </c>
      <c r="T173" s="106" t="s">
        <v>497</v>
      </c>
      <c r="U173" s="113" t="s">
        <v>219</v>
      </c>
      <c r="V173" s="111" t="s">
        <v>60</v>
      </c>
      <c r="W173" s="111" t="s">
        <v>53</v>
      </c>
      <c r="X173" s="106" t="s">
        <v>204</v>
      </c>
      <c r="Y173" s="111" t="s">
        <v>55</v>
      </c>
      <c r="Z173" s="111" t="s">
        <v>14</v>
      </c>
      <c r="AA173" s="9" t="s">
        <v>499</v>
      </c>
      <c r="AB173" s="124">
        <f>AB174+AB177*2+AB178*2+AB181</f>
        <v>2.0292000000000003</v>
      </c>
      <c r="AC173" s="104" t="s">
        <v>101</v>
      </c>
      <c r="AD173" s="48"/>
      <c r="AE173" s="48"/>
      <c r="AF173" s="111"/>
      <c r="AG173" s="111"/>
      <c r="AH173" s="15"/>
      <c r="AI173" s="15"/>
      <c r="AJ173" s="104"/>
      <c r="AK173" s="48"/>
      <c r="AL173" s="110">
        <v>1</v>
      </c>
      <c r="AM173" s="110">
        <v>1</v>
      </c>
      <c r="AN173" s="110">
        <v>1</v>
      </c>
      <c r="AO173" s="110">
        <v>1</v>
      </c>
      <c r="AP173" s="110">
        <v>1</v>
      </c>
      <c r="AQ173" s="110">
        <v>1</v>
      </c>
      <c r="AR173" s="110">
        <v>1</v>
      </c>
      <c r="AS173" s="110">
        <v>1</v>
      </c>
      <c r="AT173" s="110">
        <v>1</v>
      </c>
      <c r="AU173" s="110">
        <v>1</v>
      </c>
      <c r="AV173" s="110">
        <v>1</v>
      </c>
    </row>
    <row r="174" spans="1:48" s="95" customFormat="1" ht="39.950000000000003" customHeight="1">
      <c r="A174" s="9">
        <f t="shared" si="11"/>
        <v>166</v>
      </c>
      <c r="B174" s="9"/>
      <c r="C174" s="9"/>
      <c r="D174" s="9"/>
      <c r="E174" s="9"/>
      <c r="F174" s="9"/>
      <c r="G174" s="9">
        <v>5</v>
      </c>
      <c r="H174" s="9"/>
      <c r="I174" s="9"/>
      <c r="J174" s="9"/>
      <c r="K174" s="48"/>
      <c r="L174" s="135"/>
      <c r="M174" s="106" t="s">
        <v>500</v>
      </c>
      <c r="N174" s="48" t="s">
        <v>501</v>
      </c>
      <c r="O174" s="106" t="s">
        <v>178</v>
      </c>
      <c r="P174" s="113" t="s">
        <v>14</v>
      </c>
      <c r="Q174" s="9" t="s">
        <v>115</v>
      </c>
      <c r="R174" s="152"/>
      <c r="S174" s="113" t="s">
        <v>51</v>
      </c>
      <c r="T174" s="106" t="s">
        <v>500</v>
      </c>
      <c r="U174" s="113" t="s">
        <v>51</v>
      </c>
      <c r="V174" s="111" t="s">
        <v>60</v>
      </c>
      <c r="W174" s="111" t="s">
        <v>53</v>
      </c>
      <c r="X174" s="106" t="s">
        <v>204</v>
      </c>
      <c r="Y174" s="111" t="s">
        <v>55</v>
      </c>
      <c r="Z174" s="111" t="s">
        <v>14</v>
      </c>
      <c r="AA174" s="111" t="s">
        <v>502</v>
      </c>
      <c r="AB174" s="124">
        <f>AB175+AB176</f>
        <v>5.7200000000000001E-2</v>
      </c>
      <c r="AC174" s="104" t="s">
        <v>101</v>
      </c>
      <c r="AD174" s="48"/>
      <c r="AE174" s="48"/>
      <c r="AF174" s="111"/>
      <c r="AG174" s="111"/>
      <c r="AH174" s="15"/>
      <c r="AI174" s="15"/>
      <c r="AJ174" s="104"/>
      <c r="AK174" s="48"/>
      <c r="AL174" s="110">
        <v>1</v>
      </c>
      <c r="AM174" s="110">
        <v>1</v>
      </c>
      <c r="AN174" s="110">
        <v>1</v>
      </c>
      <c r="AO174" s="110">
        <v>1</v>
      </c>
      <c r="AP174" s="110">
        <v>1</v>
      </c>
      <c r="AQ174" s="110">
        <v>1</v>
      </c>
      <c r="AR174" s="110">
        <v>1</v>
      </c>
      <c r="AS174" s="110">
        <v>1</v>
      </c>
      <c r="AT174" s="110">
        <v>1</v>
      </c>
      <c r="AU174" s="110">
        <v>1</v>
      </c>
      <c r="AV174" s="110">
        <v>1</v>
      </c>
    </row>
    <row r="175" spans="1:48" s="95" customFormat="1" ht="39.950000000000003" customHeight="1">
      <c r="A175" s="9">
        <f t="shared" si="11"/>
        <v>167</v>
      </c>
      <c r="B175" s="9"/>
      <c r="C175" s="9"/>
      <c r="D175" s="9"/>
      <c r="E175" s="9"/>
      <c r="F175" s="9"/>
      <c r="G175" s="9"/>
      <c r="H175" s="9">
        <v>6</v>
      </c>
      <c r="I175" s="9"/>
      <c r="J175" s="9"/>
      <c r="K175" s="48"/>
      <c r="L175" s="136" t="s">
        <v>50</v>
      </c>
      <c r="M175" s="48" t="s">
        <v>503</v>
      </c>
      <c r="N175" s="48" t="s">
        <v>504</v>
      </c>
      <c r="O175" s="48" t="s">
        <v>182</v>
      </c>
      <c r="P175" s="113" t="s">
        <v>147</v>
      </c>
      <c r="Q175" s="9" t="s">
        <v>115</v>
      </c>
      <c r="R175" s="152"/>
      <c r="S175" s="113" t="s">
        <v>73</v>
      </c>
      <c r="T175" s="48" t="s">
        <v>503</v>
      </c>
      <c r="U175" s="113" t="s">
        <v>147</v>
      </c>
      <c r="V175" s="48" t="s">
        <v>60</v>
      </c>
      <c r="W175" s="111" t="s">
        <v>53</v>
      </c>
      <c r="X175" s="106" t="s">
        <v>167</v>
      </c>
      <c r="Y175" s="9" t="s">
        <v>425</v>
      </c>
      <c r="Z175" s="48" t="s">
        <v>184</v>
      </c>
      <c r="AA175" s="111" t="s">
        <v>502</v>
      </c>
      <c r="AB175" s="124">
        <v>5.1700000000000003E-2</v>
      </c>
      <c r="AC175" s="111" t="s">
        <v>14</v>
      </c>
      <c r="AD175" s="48"/>
      <c r="AE175" s="48"/>
      <c r="AF175" s="111"/>
      <c r="AG175" s="111"/>
      <c r="AH175" s="15"/>
      <c r="AI175" s="15"/>
      <c r="AJ175" s="104"/>
      <c r="AK175" s="48"/>
      <c r="AL175" s="110">
        <v>1</v>
      </c>
      <c r="AM175" s="110">
        <v>1</v>
      </c>
      <c r="AN175" s="110">
        <v>1</v>
      </c>
      <c r="AO175" s="110">
        <v>1</v>
      </c>
      <c r="AP175" s="110">
        <v>1</v>
      </c>
      <c r="AQ175" s="110">
        <v>1</v>
      </c>
      <c r="AR175" s="110">
        <v>1</v>
      </c>
      <c r="AS175" s="110">
        <v>1</v>
      </c>
      <c r="AT175" s="110">
        <v>1</v>
      </c>
      <c r="AU175" s="110">
        <v>1</v>
      </c>
      <c r="AV175" s="110">
        <v>1</v>
      </c>
    </row>
    <row r="176" spans="1:48" s="95" customFormat="1" ht="39.950000000000003" customHeight="1">
      <c r="A176" s="9">
        <f t="shared" si="11"/>
        <v>168</v>
      </c>
      <c r="B176" s="9"/>
      <c r="C176" s="9"/>
      <c r="D176" s="9"/>
      <c r="E176" s="9"/>
      <c r="F176" s="9"/>
      <c r="G176" s="9"/>
      <c r="H176" s="9">
        <v>6</v>
      </c>
      <c r="I176" s="9"/>
      <c r="J176" s="9"/>
      <c r="K176" s="48"/>
      <c r="L176" s="136"/>
      <c r="M176" s="133" t="s">
        <v>218</v>
      </c>
      <c r="N176" s="133" t="s">
        <v>210</v>
      </c>
      <c r="O176" s="106" t="s">
        <v>114</v>
      </c>
      <c r="P176" s="113" t="s">
        <v>147</v>
      </c>
      <c r="Q176" s="9" t="s">
        <v>115</v>
      </c>
      <c r="R176" s="98"/>
      <c r="S176" s="113" t="s">
        <v>73</v>
      </c>
      <c r="T176" s="133" t="s">
        <v>14</v>
      </c>
      <c r="U176" s="113" t="s">
        <v>219</v>
      </c>
      <c r="V176" s="48" t="s">
        <v>60</v>
      </c>
      <c r="W176" s="111" t="s">
        <v>53</v>
      </c>
      <c r="X176" s="106" t="s">
        <v>114</v>
      </c>
      <c r="Y176" s="48" t="s">
        <v>220</v>
      </c>
      <c r="Z176" s="106" t="s">
        <v>14</v>
      </c>
      <c r="AA176" s="9" t="s">
        <v>14</v>
      </c>
      <c r="AB176" s="124">
        <v>5.4999999999999997E-3</v>
      </c>
      <c r="AC176" s="9" t="s">
        <v>14</v>
      </c>
      <c r="AD176" s="108"/>
      <c r="AE176" s="48"/>
      <c r="AF176" s="111"/>
      <c r="AG176" s="111"/>
      <c r="AH176" s="15"/>
      <c r="AI176" s="15"/>
      <c r="AJ176" s="104"/>
      <c r="AK176" s="48"/>
      <c r="AL176" s="110">
        <v>1</v>
      </c>
      <c r="AM176" s="110">
        <v>1</v>
      </c>
      <c r="AN176" s="110">
        <v>1</v>
      </c>
      <c r="AO176" s="110">
        <v>1</v>
      </c>
      <c r="AP176" s="110">
        <v>1</v>
      </c>
      <c r="AQ176" s="110">
        <v>1</v>
      </c>
      <c r="AR176" s="110">
        <v>1</v>
      </c>
      <c r="AS176" s="110">
        <v>1</v>
      </c>
      <c r="AT176" s="110">
        <v>1</v>
      </c>
      <c r="AU176" s="110">
        <v>1</v>
      </c>
      <c r="AV176" s="110">
        <v>1</v>
      </c>
    </row>
    <row r="177" spans="1:48" s="95" customFormat="1" ht="39.950000000000003" customHeight="1">
      <c r="A177" s="9">
        <f t="shared" si="11"/>
        <v>169</v>
      </c>
      <c r="B177" s="9"/>
      <c r="C177" s="9"/>
      <c r="D177" s="9"/>
      <c r="E177" s="9"/>
      <c r="F177" s="9"/>
      <c r="G177" s="9">
        <v>5</v>
      </c>
      <c r="H177" s="9"/>
      <c r="I177" s="9"/>
      <c r="J177" s="9"/>
      <c r="K177" s="48"/>
      <c r="L177" s="146"/>
      <c r="M177" s="48" t="s">
        <v>505</v>
      </c>
      <c r="N177" s="48" t="s">
        <v>506</v>
      </c>
      <c r="O177" s="48" t="s">
        <v>397</v>
      </c>
      <c r="P177" s="107" t="s">
        <v>147</v>
      </c>
      <c r="Q177" s="9" t="s">
        <v>115</v>
      </c>
      <c r="R177" s="115"/>
      <c r="S177" s="113" t="s">
        <v>73</v>
      </c>
      <c r="T177" s="48" t="s">
        <v>505</v>
      </c>
      <c r="U177" s="113" t="s">
        <v>51</v>
      </c>
      <c r="V177" s="111" t="s">
        <v>60</v>
      </c>
      <c r="W177" s="111" t="s">
        <v>53</v>
      </c>
      <c r="X177" s="106" t="s">
        <v>463</v>
      </c>
      <c r="Y177" s="111" t="s">
        <v>464</v>
      </c>
      <c r="Z177" s="143" t="s">
        <v>399</v>
      </c>
      <c r="AA177" s="9" t="s">
        <v>465</v>
      </c>
      <c r="AB177" s="124">
        <v>0.36320000000000002</v>
      </c>
      <c r="AC177" s="111" t="s">
        <v>14</v>
      </c>
      <c r="AD177" s="108"/>
      <c r="AE177" s="48"/>
      <c r="AF177" s="111"/>
      <c r="AG177" s="111"/>
      <c r="AH177" s="15"/>
      <c r="AI177" s="15"/>
      <c r="AJ177" s="104"/>
      <c r="AK177" s="48"/>
      <c r="AL177" s="110">
        <v>2</v>
      </c>
      <c r="AM177" s="110">
        <v>2</v>
      </c>
      <c r="AN177" s="110">
        <v>2</v>
      </c>
      <c r="AO177" s="110">
        <v>2</v>
      </c>
      <c r="AP177" s="110">
        <v>2</v>
      </c>
      <c r="AQ177" s="110">
        <v>2</v>
      </c>
      <c r="AR177" s="110">
        <v>2</v>
      </c>
      <c r="AS177" s="110">
        <v>2</v>
      </c>
      <c r="AT177" s="110">
        <v>2</v>
      </c>
      <c r="AU177" s="110">
        <v>2</v>
      </c>
      <c r="AV177" s="110">
        <v>2</v>
      </c>
    </row>
    <row r="178" spans="1:48" s="95" customFormat="1" ht="39.950000000000003" customHeight="1">
      <c r="A178" s="9">
        <f t="shared" si="11"/>
        <v>170</v>
      </c>
      <c r="B178" s="9"/>
      <c r="C178" s="9"/>
      <c r="D178" s="9"/>
      <c r="E178" s="9"/>
      <c r="F178" s="9"/>
      <c r="G178" s="9">
        <v>5</v>
      </c>
      <c r="H178" s="9"/>
      <c r="I178" s="9"/>
      <c r="J178" s="9"/>
      <c r="K178" s="48"/>
      <c r="L178" s="146"/>
      <c r="M178" s="48" t="s">
        <v>507</v>
      </c>
      <c r="N178" s="107" t="s">
        <v>508</v>
      </c>
      <c r="O178" s="143" t="s">
        <v>178</v>
      </c>
      <c r="P178" s="106" t="s">
        <v>14</v>
      </c>
      <c r="Q178" s="9" t="s">
        <v>115</v>
      </c>
      <c r="R178" s="152"/>
      <c r="S178" s="113" t="s">
        <v>73</v>
      </c>
      <c r="T178" s="48" t="s">
        <v>507</v>
      </c>
      <c r="U178" s="113" t="s">
        <v>219</v>
      </c>
      <c r="V178" s="111" t="s">
        <v>53</v>
      </c>
      <c r="W178" s="111" t="s">
        <v>53</v>
      </c>
      <c r="X178" s="106" t="s">
        <v>204</v>
      </c>
      <c r="Y178" s="48" t="s">
        <v>55</v>
      </c>
      <c r="Z178" s="48" t="s">
        <v>14</v>
      </c>
      <c r="AA178" s="9" t="s">
        <v>509</v>
      </c>
      <c r="AB178" s="124">
        <f>AB179+AB180</f>
        <v>0.60960000000000003</v>
      </c>
      <c r="AC178" s="111" t="s">
        <v>14</v>
      </c>
      <c r="AD178" s="137"/>
      <c r="AE178" s="48"/>
      <c r="AF178" s="111"/>
      <c r="AG178" s="111"/>
      <c r="AH178" s="18"/>
      <c r="AI178" s="18"/>
      <c r="AJ178" s="104"/>
      <c r="AK178" s="48"/>
      <c r="AL178" s="157">
        <v>2</v>
      </c>
      <c r="AM178" s="157">
        <v>2</v>
      </c>
      <c r="AN178" s="157">
        <v>2</v>
      </c>
      <c r="AO178" s="157">
        <v>2</v>
      </c>
      <c r="AP178" s="157">
        <v>2</v>
      </c>
      <c r="AQ178" s="157">
        <v>2</v>
      </c>
      <c r="AR178" s="157">
        <v>2</v>
      </c>
      <c r="AS178" s="157">
        <v>2</v>
      </c>
      <c r="AT178" s="157">
        <v>2</v>
      </c>
      <c r="AU178" s="157">
        <v>2</v>
      </c>
      <c r="AV178" s="157">
        <v>2</v>
      </c>
    </row>
    <row r="179" spans="1:48" s="95" customFormat="1" ht="39.950000000000003" customHeight="1">
      <c r="A179" s="9">
        <f t="shared" si="11"/>
        <v>171</v>
      </c>
      <c r="B179" s="9"/>
      <c r="C179" s="9"/>
      <c r="D179" s="9"/>
      <c r="E179" s="9"/>
      <c r="F179" s="9"/>
      <c r="G179" s="9"/>
      <c r="H179" s="9">
        <v>6</v>
      </c>
      <c r="I179" s="9"/>
      <c r="J179" s="9"/>
      <c r="K179" s="48"/>
      <c r="L179" s="136"/>
      <c r="M179" s="48" t="s">
        <v>510</v>
      </c>
      <c r="N179" s="107" t="s">
        <v>511</v>
      </c>
      <c r="O179" s="48" t="s">
        <v>182</v>
      </c>
      <c r="P179" s="107" t="s">
        <v>51</v>
      </c>
      <c r="Q179" s="9" t="s">
        <v>115</v>
      </c>
      <c r="R179" s="115"/>
      <c r="S179" s="113" t="s">
        <v>73</v>
      </c>
      <c r="T179" s="48" t="s">
        <v>510</v>
      </c>
      <c r="U179" s="113" t="s">
        <v>147</v>
      </c>
      <c r="V179" s="48" t="s">
        <v>60</v>
      </c>
      <c r="W179" s="111" t="s">
        <v>53</v>
      </c>
      <c r="X179" s="106" t="s">
        <v>167</v>
      </c>
      <c r="Y179" s="9" t="s">
        <v>470</v>
      </c>
      <c r="Z179" s="48" t="s">
        <v>184</v>
      </c>
      <c r="AA179" s="9" t="s">
        <v>475</v>
      </c>
      <c r="AB179" s="124">
        <v>0.58930000000000005</v>
      </c>
      <c r="AC179" s="111" t="s">
        <v>14</v>
      </c>
      <c r="AD179" s="137"/>
      <c r="AE179" s="48"/>
      <c r="AF179" s="111"/>
      <c r="AG179" s="111"/>
      <c r="AH179" s="18"/>
      <c r="AI179" s="18"/>
      <c r="AJ179" s="104"/>
      <c r="AK179" s="48"/>
      <c r="AL179" s="157">
        <v>1</v>
      </c>
      <c r="AM179" s="157">
        <v>1</v>
      </c>
      <c r="AN179" s="157">
        <v>1</v>
      </c>
      <c r="AO179" s="157">
        <v>1</v>
      </c>
      <c r="AP179" s="157">
        <v>1</v>
      </c>
      <c r="AQ179" s="157">
        <v>1</v>
      </c>
      <c r="AR179" s="157">
        <v>1</v>
      </c>
      <c r="AS179" s="157">
        <v>1</v>
      </c>
      <c r="AT179" s="157">
        <v>1</v>
      </c>
      <c r="AU179" s="157">
        <v>1</v>
      </c>
      <c r="AV179" s="157">
        <v>1</v>
      </c>
    </row>
    <row r="180" spans="1:48" s="95" customFormat="1" ht="39.950000000000003" customHeight="1">
      <c r="A180" s="9">
        <f t="shared" si="11"/>
        <v>172</v>
      </c>
      <c r="B180" s="9"/>
      <c r="C180" s="9"/>
      <c r="D180" s="9"/>
      <c r="E180" s="9"/>
      <c r="F180" s="9"/>
      <c r="G180" s="9"/>
      <c r="H180" s="9">
        <v>6</v>
      </c>
      <c r="I180" s="9"/>
      <c r="J180" s="9"/>
      <c r="K180" s="48"/>
      <c r="L180" s="146"/>
      <c r="M180" s="48" t="s">
        <v>512</v>
      </c>
      <c r="N180" s="48" t="s">
        <v>513</v>
      </c>
      <c r="O180" s="48" t="s">
        <v>480</v>
      </c>
      <c r="P180" s="113" t="s">
        <v>147</v>
      </c>
      <c r="Q180" s="9" t="s">
        <v>115</v>
      </c>
      <c r="R180" s="152"/>
      <c r="S180" s="113" t="s">
        <v>73</v>
      </c>
      <c r="T180" s="48" t="s">
        <v>512</v>
      </c>
      <c r="U180" s="113" t="s">
        <v>219</v>
      </c>
      <c r="V180" s="48" t="s">
        <v>60</v>
      </c>
      <c r="W180" s="111" t="s">
        <v>53</v>
      </c>
      <c r="X180" s="106" t="s">
        <v>167</v>
      </c>
      <c r="Y180" s="9" t="s">
        <v>514</v>
      </c>
      <c r="Z180" s="111" t="s">
        <v>495</v>
      </c>
      <c r="AA180" s="9" t="s">
        <v>515</v>
      </c>
      <c r="AB180" s="124">
        <v>2.0299999999999999E-2</v>
      </c>
      <c r="AC180" s="111" t="s">
        <v>14</v>
      </c>
      <c r="AD180" s="125"/>
      <c r="AE180" s="48"/>
      <c r="AF180" s="111"/>
      <c r="AG180" s="111"/>
      <c r="AH180" s="18"/>
      <c r="AI180" s="18"/>
      <c r="AJ180" s="104"/>
      <c r="AK180" s="48"/>
      <c r="AL180" s="157">
        <v>1</v>
      </c>
      <c r="AM180" s="157">
        <v>1</v>
      </c>
      <c r="AN180" s="157">
        <v>1</v>
      </c>
      <c r="AO180" s="157">
        <v>1</v>
      </c>
      <c r="AP180" s="157">
        <v>1</v>
      </c>
      <c r="AQ180" s="157">
        <v>1</v>
      </c>
      <c r="AR180" s="157">
        <v>1</v>
      </c>
      <c r="AS180" s="157">
        <v>1</v>
      </c>
      <c r="AT180" s="157">
        <v>1</v>
      </c>
      <c r="AU180" s="157">
        <v>1</v>
      </c>
      <c r="AV180" s="157">
        <v>1</v>
      </c>
    </row>
    <row r="181" spans="1:48" s="95" customFormat="1" ht="39.950000000000003" customHeight="1">
      <c r="A181" s="9">
        <f t="shared" si="11"/>
        <v>173</v>
      </c>
      <c r="B181" s="9"/>
      <c r="C181" s="9"/>
      <c r="D181" s="9"/>
      <c r="E181" s="9"/>
      <c r="F181" s="9"/>
      <c r="G181" s="9">
        <v>5</v>
      </c>
      <c r="H181" s="9"/>
      <c r="I181" s="9"/>
      <c r="J181" s="9"/>
      <c r="K181" s="48"/>
      <c r="L181" s="146"/>
      <c r="M181" s="48" t="s">
        <v>516</v>
      </c>
      <c r="N181" s="48" t="s">
        <v>517</v>
      </c>
      <c r="O181" s="106" t="s">
        <v>178</v>
      </c>
      <c r="P181" s="113" t="s">
        <v>14</v>
      </c>
      <c r="Q181" s="9" t="s">
        <v>115</v>
      </c>
      <c r="R181" s="152"/>
      <c r="S181" s="113" t="s">
        <v>73</v>
      </c>
      <c r="T181" s="48" t="s">
        <v>516</v>
      </c>
      <c r="U181" s="113" t="s">
        <v>219</v>
      </c>
      <c r="V181" s="111" t="s">
        <v>53</v>
      </c>
      <c r="W181" s="111" t="s">
        <v>53</v>
      </c>
      <c r="X181" s="106" t="s">
        <v>204</v>
      </c>
      <c r="Y181" s="111" t="s">
        <v>55</v>
      </c>
      <c r="Z181" s="111" t="s">
        <v>14</v>
      </c>
      <c r="AA181" s="9" t="s">
        <v>518</v>
      </c>
      <c r="AB181" s="124">
        <f>AB182+AB183</f>
        <v>2.64E-2</v>
      </c>
      <c r="AC181" s="111" t="s">
        <v>14</v>
      </c>
      <c r="AD181" s="137"/>
      <c r="AE181" s="48"/>
      <c r="AF181" s="111"/>
      <c r="AG181" s="111"/>
      <c r="AH181" s="18"/>
      <c r="AI181" s="18"/>
      <c r="AJ181" s="104"/>
      <c r="AK181" s="48"/>
      <c r="AL181" s="157">
        <v>1</v>
      </c>
      <c r="AM181" s="157">
        <v>1</v>
      </c>
      <c r="AN181" s="157">
        <v>1</v>
      </c>
      <c r="AO181" s="157">
        <v>1</v>
      </c>
      <c r="AP181" s="157">
        <v>1</v>
      </c>
      <c r="AQ181" s="157">
        <v>1</v>
      </c>
      <c r="AR181" s="157">
        <v>1</v>
      </c>
      <c r="AS181" s="157">
        <v>1</v>
      </c>
      <c r="AT181" s="157">
        <v>1</v>
      </c>
      <c r="AU181" s="157">
        <v>1</v>
      </c>
      <c r="AV181" s="157">
        <v>1</v>
      </c>
    </row>
    <row r="182" spans="1:48" s="95" customFormat="1" ht="39.950000000000003" customHeight="1">
      <c r="A182" s="9">
        <f t="shared" si="11"/>
        <v>174</v>
      </c>
      <c r="B182" s="9"/>
      <c r="C182" s="9"/>
      <c r="D182" s="9"/>
      <c r="E182" s="9"/>
      <c r="F182" s="9"/>
      <c r="G182" s="9"/>
      <c r="H182" s="9">
        <v>6</v>
      </c>
      <c r="I182" s="9"/>
      <c r="J182" s="9"/>
      <c r="K182" s="48"/>
      <c r="L182" s="146"/>
      <c r="M182" s="48" t="s">
        <v>519</v>
      </c>
      <c r="N182" s="48" t="s">
        <v>520</v>
      </c>
      <c r="O182" s="48" t="s">
        <v>182</v>
      </c>
      <c r="P182" s="113" t="s">
        <v>147</v>
      </c>
      <c r="Q182" s="9" t="s">
        <v>115</v>
      </c>
      <c r="R182" s="152"/>
      <c r="S182" s="113" t="s">
        <v>73</v>
      </c>
      <c r="T182" s="48" t="s">
        <v>519</v>
      </c>
      <c r="U182" s="113" t="s">
        <v>219</v>
      </c>
      <c r="V182" s="111" t="s">
        <v>60</v>
      </c>
      <c r="W182" s="111" t="s">
        <v>53</v>
      </c>
      <c r="X182" s="106" t="s">
        <v>167</v>
      </c>
      <c r="Y182" s="48" t="s">
        <v>198</v>
      </c>
      <c r="Z182" s="106" t="s">
        <v>150</v>
      </c>
      <c r="AA182" s="9" t="s">
        <v>521</v>
      </c>
      <c r="AB182" s="124">
        <v>2.1299999999999999E-2</v>
      </c>
      <c r="AC182" s="111" t="s">
        <v>14</v>
      </c>
      <c r="AD182" s="125"/>
      <c r="AE182" s="48"/>
      <c r="AF182" s="111"/>
      <c r="AG182" s="111"/>
      <c r="AH182" s="18"/>
      <c r="AI182" s="18"/>
      <c r="AJ182" s="104"/>
      <c r="AK182" s="48"/>
      <c r="AL182" s="157">
        <v>1</v>
      </c>
      <c r="AM182" s="157">
        <v>1</v>
      </c>
      <c r="AN182" s="157">
        <v>1</v>
      </c>
      <c r="AO182" s="157">
        <v>1</v>
      </c>
      <c r="AP182" s="157">
        <v>1</v>
      </c>
      <c r="AQ182" s="157">
        <v>1</v>
      </c>
      <c r="AR182" s="157">
        <v>1</v>
      </c>
      <c r="AS182" s="157">
        <v>1</v>
      </c>
      <c r="AT182" s="157">
        <v>1</v>
      </c>
      <c r="AU182" s="157">
        <v>1</v>
      </c>
      <c r="AV182" s="157">
        <v>1</v>
      </c>
    </row>
    <row r="183" spans="1:48" s="95" customFormat="1" ht="39.950000000000003" customHeight="1">
      <c r="A183" s="9">
        <f t="shared" si="11"/>
        <v>175</v>
      </c>
      <c r="B183" s="9"/>
      <c r="C183" s="9"/>
      <c r="D183" s="9"/>
      <c r="E183" s="9"/>
      <c r="F183" s="9"/>
      <c r="G183" s="9"/>
      <c r="H183" s="9">
        <v>6</v>
      </c>
      <c r="I183" s="9"/>
      <c r="J183" s="9"/>
      <c r="K183" s="48"/>
      <c r="L183" s="146"/>
      <c r="M183" s="48" t="s">
        <v>522</v>
      </c>
      <c r="N183" s="48" t="s">
        <v>523</v>
      </c>
      <c r="O183" s="48" t="s">
        <v>397</v>
      </c>
      <c r="P183" s="113" t="s">
        <v>147</v>
      </c>
      <c r="Q183" s="9" t="s">
        <v>115</v>
      </c>
      <c r="R183" s="152"/>
      <c r="S183" s="113" t="s">
        <v>73</v>
      </c>
      <c r="T183" s="48" t="s">
        <v>522</v>
      </c>
      <c r="U183" s="113" t="s">
        <v>219</v>
      </c>
      <c r="V183" s="111" t="s">
        <v>60</v>
      </c>
      <c r="W183" s="111" t="s">
        <v>53</v>
      </c>
      <c r="X183" s="106" t="s">
        <v>167</v>
      </c>
      <c r="Y183" s="48" t="s">
        <v>198</v>
      </c>
      <c r="Z183" s="106" t="s">
        <v>150</v>
      </c>
      <c r="AA183" s="9" t="s">
        <v>524</v>
      </c>
      <c r="AB183" s="124">
        <v>5.1000000000000004E-3</v>
      </c>
      <c r="AC183" s="111" t="s">
        <v>14</v>
      </c>
      <c r="AD183" s="125"/>
      <c r="AE183" s="48"/>
      <c r="AF183" s="111"/>
      <c r="AG183" s="111"/>
      <c r="AH183" s="18"/>
      <c r="AI183" s="18"/>
      <c r="AJ183" s="104"/>
      <c r="AK183" s="48"/>
      <c r="AL183" s="157">
        <v>1</v>
      </c>
      <c r="AM183" s="157">
        <v>1</v>
      </c>
      <c r="AN183" s="157">
        <v>1</v>
      </c>
      <c r="AO183" s="157">
        <v>1</v>
      </c>
      <c r="AP183" s="157">
        <v>1</v>
      </c>
      <c r="AQ183" s="157">
        <v>1</v>
      </c>
      <c r="AR183" s="157">
        <v>1</v>
      </c>
      <c r="AS183" s="157">
        <v>1</v>
      </c>
      <c r="AT183" s="157">
        <v>1</v>
      </c>
      <c r="AU183" s="157">
        <v>1</v>
      </c>
      <c r="AV183" s="157">
        <v>1</v>
      </c>
    </row>
    <row r="184" spans="1:48" s="95" customFormat="1" ht="39.950000000000003" customHeight="1">
      <c r="A184" s="9">
        <f t="shared" si="11"/>
        <v>176</v>
      </c>
      <c r="B184" s="9"/>
      <c r="C184" s="9"/>
      <c r="D184" s="9"/>
      <c r="E184" s="9"/>
      <c r="F184" s="9">
        <v>4</v>
      </c>
      <c r="G184" s="9"/>
      <c r="H184" s="9"/>
      <c r="I184" s="9"/>
      <c r="J184" s="9"/>
      <c r="K184" s="48"/>
      <c r="L184" s="136"/>
      <c r="M184" s="48" t="s">
        <v>525</v>
      </c>
      <c r="N184" s="147" t="s">
        <v>526</v>
      </c>
      <c r="O184" s="48" t="s">
        <v>377</v>
      </c>
      <c r="P184" s="113" t="s">
        <v>147</v>
      </c>
      <c r="Q184" s="9" t="s">
        <v>115</v>
      </c>
      <c r="R184" s="111"/>
      <c r="S184" s="113" t="s">
        <v>73</v>
      </c>
      <c r="T184" s="48" t="s">
        <v>527</v>
      </c>
      <c r="U184" s="113" t="s">
        <v>219</v>
      </c>
      <c r="V184" s="48" t="s">
        <v>60</v>
      </c>
      <c r="W184" s="111" t="s">
        <v>53</v>
      </c>
      <c r="X184" s="106" t="s">
        <v>377</v>
      </c>
      <c r="Y184" s="9" t="s">
        <v>14</v>
      </c>
      <c r="Z184" s="9" t="s">
        <v>14</v>
      </c>
      <c r="AA184" s="9" t="s">
        <v>528</v>
      </c>
      <c r="AB184" s="124">
        <v>1E-3</v>
      </c>
      <c r="AC184" s="113" t="s">
        <v>14</v>
      </c>
      <c r="AD184" s="125"/>
      <c r="AE184" s="48"/>
      <c r="AF184" s="111"/>
      <c r="AG184" s="111"/>
      <c r="AH184" s="18"/>
      <c r="AI184" s="18"/>
      <c r="AJ184" s="104"/>
      <c r="AK184" s="48"/>
      <c r="AL184" s="157">
        <v>4</v>
      </c>
      <c r="AM184" s="157">
        <v>4</v>
      </c>
      <c r="AN184" s="157">
        <v>4</v>
      </c>
      <c r="AO184" s="157">
        <v>4</v>
      </c>
      <c r="AP184" s="157">
        <v>4</v>
      </c>
      <c r="AQ184" s="157">
        <v>4</v>
      </c>
      <c r="AR184" s="157">
        <v>4</v>
      </c>
      <c r="AS184" s="157">
        <v>4</v>
      </c>
      <c r="AT184" s="157">
        <v>4</v>
      </c>
      <c r="AU184" s="157">
        <v>4</v>
      </c>
      <c r="AV184" s="157">
        <v>4</v>
      </c>
    </row>
    <row r="185" spans="1:48" s="95" customFormat="1" ht="39.950000000000003" customHeight="1">
      <c r="A185" s="9">
        <f t="shared" si="11"/>
        <v>177</v>
      </c>
      <c r="B185" s="9"/>
      <c r="C185" s="9"/>
      <c r="D185" s="9"/>
      <c r="E185" s="9"/>
      <c r="F185" s="9">
        <v>4</v>
      </c>
      <c r="G185" s="9"/>
      <c r="H185" s="9"/>
      <c r="I185" s="9"/>
      <c r="J185" s="9"/>
      <c r="K185" s="48"/>
      <c r="L185" s="146"/>
      <c r="M185" s="106" t="s">
        <v>529</v>
      </c>
      <c r="N185" s="147" t="s">
        <v>530</v>
      </c>
      <c r="O185" s="106" t="s">
        <v>480</v>
      </c>
      <c r="P185" s="113" t="s">
        <v>147</v>
      </c>
      <c r="Q185" s="9" t="s">
        <v>115</v>
      </c>
      <c r="R185" s="111"/>
      <c r="S185" s="113" t="s">
        <v>73</v>
      </c>
      <c r="T185" s="106" t="s">
        <v>529</v>
      </c>
      <c r="U185" s="113" t="s">
        <v>219</v>
      </c>
      <c r="V185" s="48" t="s">
        <v>60</v>
      </c>
      <c r="W185" s="111" t="s">
        <v>53</v>
      </c>
      <c r="X185" s="106" t="s">
        <v>167</v>
      </c>
      <c r="Y185" s="9" t="s">
        <v>514</v>
      </c>
      <c r="Z185" s="111" t="s">
        <v>495</v>
      </c>
      <c r="AA185" s="9" t="s">
        <v>531</v>
      </c>
      <c r="AB185" s="124">
        <v>3.6900000000000002E-2</v>
      </c>
      <c r="AC185" s="113" t="s">
        <v>532</v>
      </c>
      <c r="AD185" s="125"/>
      <c r="AE185" s="48"/>
      <c r="AF185" s="111"/>
      <c r="AG185" s="111"/>
      <c r="AH185" s="18"/>
      <c r="AI185" s="18"/>
      <c r="AJ185" s="104"/>
      <c r="AK185" s="48"/>
      <c r="AL185" s="157">
        <v>2</v>
      </c>
      <c r="AM185" s="157">
        <v>2</v>
      </c>
      <c r="AN185" s="157">
        <v>2</v>
      </c>
      <c r="AO185" s="157">
        <v>2</v>
      </c>
      <c r="AP185" s="157">
        <v>2</v>
      </c>
      <c r="AQ185" s="157">
        <v>2</v>
      </c>
      <c r="AR185" s="157">
        <v>2</v>
      </c>
      <c r="AS185" s="157">
        <v>2</v>
      </c>
      <c r="AT185" s="157">
        <v>2</v>
      </c>
      <c r="AU185" s="157">
        <v>2</v>
      </c>
      <c r="AV185" s="157">
        <v>2</v>
      </c>
    </row>
    <row r="186" spans="1:48" s="95" customFormat="1" ht="39.950000000000003" customHeight="1">
      <c r="A186" s="9">
        <f t="shared" si="11"/>
        <v>178</v>
      </c>
      <c r="B186" s="9"/>
      <c r="C186" s="9"/>
      <c r="D186" s="9"/>
      <c r="E186" s="9"/>
      <c r="F186" s="9">
        <v>4</v>
      </c>
      <c r="G186" s="48"/>
      <c r="H186" s="48"/>
      <c r="I186" s="48"/>
      <c r="J186" s="48"/>
      <c r="K186" s="48"/>
      <c r="L186" s="146"/>
      <c r="M186" s="106" t="s">
        <v>533</v>
      </c>
      <c r="N186" s="147" t="s">
        <v>534</v>
      </c>
      <c r="O186" s="106" t="s">
        <v>114</v>
      </c>
      <c r="P186" s="113" t="s">
        <v>147</v>
      </c>
      <c r="Q186" s="9" t="s">
        <v>115</v>
      </c>
      <c r="R186" s="111"/>
      <c r="S186" s="113" t="s">
        <v>73</v>
      </c>
      <c r="T186" s="106" t="s">
        <v>533</v>
      </c>
      <c r="U186" s="113" t="s">
        <v>219</v>
      </c>
      <c r="V186" s="48" t="s">
        <v>60</v>
      </c>
      <c r="W186" s="111" t="s">
        <v>53</v>
      </c>
      <c r="X186" s="106" t="s">
        <v>114</v>
      </c>
      <c r="Y186" s="9" t="s">
        <v>14</v>
      </c>
      <c r="Z186" s="106" t="s">
        <v>14</v>
      </c>
      <c r="AA186" s="9" t="s">
        <v>535</v>
      </c>
      <c r="AB186" s="124">
        <v>3.8600000000000002E-2</v>
      </c>
      <c r="AC186" s="113" t="s">
        <v>532</v>
      </c>
      <c r="AD186" s="125"/>
      <c r="AE186" s="48"/>
      <c r="AF186" s="111"/>
      <c r="AG186" s="111"/>
      <c r="AH186" s="18"/>
      <c r="AI186" s="18"/>
      <c r="AJ186" s="104"/>
      <c r="AK186" s="48"/>
      <c r="AL186" s="157">
        <v>1</v>
      </c>
      <c r="AM186" s="157">
        <v>1</v>
      </c>
      <c r="AN186" s="157">
        <v>1</v>
      </c>
      <c r="AO186" s="157">
        <v>1</v>
      </c>
      <c r="AP186" s="157">
        <v>1</v>
      </c>
      <c r="AQ186" s="157">
        <v>1</v>
      </c>
      <c r="AR186" s="157">
        <v>1</v>
      </c>
      <c r="AS186" s="157">
        <v>1</v>
      </c>
      <c r="AT186" s="157">
        <v>1</v>
      </c>
      <c r="AU186" s="157">
        <v>1</v>
      </c>
      <c r="AV186" s="157">
        <v>1</v>
      </c>
    </row>
    <row r="187" spans="1:48" s="95" customFormat="1" ht="39.950000000000003" customHeight="1">
      <c r="A187" s="9">
        <f t="shared" si="11"/>
        <v>179</v>
      </c>
      <c r="B187" s="9"/>
      <c r="C187" s="9"/>
      <c r="D187" s="9"/>
      <c r="E187" s="9"/>
      <c r="F187" s="9">
        <v>4</v>
      </c>
      <c r="G187" s="48"/>
      <c r="H187" s="48"/>
      <c r="I187" s="48"/>
      <c r="J187" s="48"/>
      <c r="K187" s="48"/>
      <c r="L187" s="146" t="s">
        <v>118</v>
      </c>
      <c r="M187" s="48" t="s">
        <v>536</v>
      </c>
      <c r="N187" s="133" t="s">
        <v>537</v>
      </c>
      <c r="O187" s="48" t="s">
        <v>397</v>
      </c>
      <c r="P187" s="113" t="s">
        <v>147</v>
      </c>
      <c r="Q187" s="9" t="s">
        <v>115</v>
      </c>
      <c r="R187" s="152"/>
      <c r="S187" s="113" t="s">
        <v>73</v>
      </c>
      <c r="T187" s="48" t="s">
        <v>536</v>
      </c>
      <c r="U187" s="113" t="s">
        <v>219</v>
      </c>
      <c r="V187" s="48" t="s">
        <v>60</v>
      </c>
      <c r="W187" s="111" t="s">
        <v>53</v>
      </c>
      <c r="X187" s="9" t="s">
        <v>538</v>
      </c>
      <c r="Y187" s="9" t="s">
        <v>494</v>
      </c>
      <c r="Z187" s="143" t="s">
        <v>399</v>
      </c>
      <c r="AA187" s="9" t="s">
        <v>539</v>
      </c>
      <c r="AB187" s="132">
        <v>5.33E-2</v>
      </c>
      <c r="AC187" s="113" t="s">
        <v>532</v>
      </c>
      <c r="AD187" s="154"/>
      <c r="AE187" s="48"/>
      <c r="AF187" s="111"/>
      <c r="AG187" s="111"/>
      <c r="AH187" s="18"/>
      <c r="AI187" s="18"/>
      <c r="AJ187" s="104"/>
      <c r="AK187" s="48"/>
      <c r="AL187" s="157">
        <v>1</v>
      </c>
      <c r="AM187" s="157">
        <v>1</v>
      </c>
      <c r="AN187" s="157">
        <v>1</v>
      </c>
      <c r="AO187" s="157">
        <v>1</v>
      </c>
      <c r="AP187" s="157">
        <v>1</v>
      </c>
      <c r="AQ187" s="157">
        <v>1</v>
      </c>
      <c r="AR187" s="157">
        <v>1</v>
      </c>
      <c r="AS187" s="157">
        <v>1</v>
      </c>
      <c r="AT187" s="157">
        <v>1</v>
      </c>
      <c r="AU187" s="157">
        <v>1</v>
      </c>
      <c r="AV187" s="157">
        <v>1</v>
      </c>
    </row>
    <row r="188" spans="1:48" s="95" customFormat="1" ht="39.950000000000003" customHeight="1">
      <c r="A188" s="9">
        <f t="shared" si="11"/>
        <v>180</v>
      </c>
      <c r="B188" s="9"/>
      <c r="C188" s="9"/>
      <c r="D188" s="9"/>
      <c r="E188" s="9">
        <v>3</v>
      </c>
      <c r="F188" s="9"/>
      <c r="G188" s="9"/>
      <c r="H188" s="9"/>
      <c r="I188" s="48"/>
      <c r="J188" s="48"/>
      <c r="K188" s="48"/>
      <c r="L188" s="148"/>
      <c r="M188" s="48" t="s">
        <v>540</v>
      </c>
      <c r="N188" s="133" t="s">
        <v>541</v>
      </c>
      <c r="O188" s="149" t="s">
        <v>542</v>
      </c>
      <c r="P188" s="106" t="s">
        <v>147</v>
      </c>
      <c r="Q188" s="9" t="s">
        <v>115</v>
      </c>
      <c r="R188" s="111"/>
      <c r="S188" s="113" t="s">
        <v>73</v>
      </c>
      <c r="T188" s="149" t="s">
        <v>14</v>
      </c>
      <c r="U188" s="113" t="s">
        <v>219</v>
      </c>
      <c r="V188" s="48" t="s">
        <v>60</v>
      </c>
      <c r="W188" s="111" t="s">
        <v>53</v>
      </c>
      <c r="X188" s="106" t="s">
        <v>114</v>
      </c>
      <c r="Y188" s="9">
        <v>6</v>
      </c>
      <c r="Z188" s="143" t="s">
        <v>543</v>
      </c>
      <c r="AA188" s="9" t="s">
        <v>544</v>
      </c>
      <c r="AB188" s="124">
        <v>2.9999999999999997E-4</v>
      </c>
      <c r="AC188" s="106" t="s">
        <v>545</v>
      </c>
      <c r="AD188" s="113"/>
      <c r="AE188" s="113"/>
      <c r="AF188" s="155"/>
      <c r="AG188" s="111"/>
      <c r="AH188" s="18"/>
      <c r="AI188" s="18"/>
      <c r="AJ188" s="104"/>
      <c r="AK188" s="48"/>
      <c r="AL188" s="157">
        <v>1</v>
      </c>
      <c r="AM188" s="157">
        <v>1</v>
      </c>
      <c r="AN188" s="157">
        <v>1</v>
      </c>
      <c r="AO188" s="157">
        <v>1</v>
      </c>
      <c r="AP188" s="157">
        <v>1</v>
      </c>
      <c r="AQ188" s="157">
        <v>1</v>
      </c>
      <c r="AR188" s="157">
        <v>1</v>
      </c>
      <c r="AS188" s="157">
        <v>1</v>
      </c>
      <c r="AT188" s="157">
        <v>1</v>
      </c>
      <c r="AU188" s="157">
        <v>1</v>
      </c>
      <c r="AV188" s="157">
        <v>1</v>
      </c>
    </row>
    <row r="189" spans="1:48" s="95" customFormat="1" ht="39.950000000000003" customHeight="1">
      <c r="A189" s="9">
        <f t="shared" si="11"/>
        <v>181</v>
      </c>
      <c r="B189" s="9"/>
      <c r="C189" s="9"/>
      <c r="D189" s="9"/>
      <c r="E189" s="9">
        <v>3</v>
      </c>
      <c r="F189" s="9"/>
      <c r="G189" s="9"/>
      <c r="H189" s="9"/>
      <c r="I189" s="48"/>
      <c r="J189" s="48"/>
      <c r="K189" s="48"/>
      <c r="L189" s="146" t="s">
        <v>50</v>
      </c>
      <c r="M189" s="150" t="s">
        <v>546</v>
      </c>
      <c r="N189" s="105" t="s">
        <v>547</v>
      </c>
      <c r="O189" s="48" t="s">
        <v>548</v>
      </c>
      <c r="P189" s="113" t="s">
        <v>51</v>
      </c>
      <c r="Q189" s="9" t="s">
        <v>115</v>
      </c>
      <c r="R189" s="152"/>
      <c r="S189" s="113" t="s">
        <v>51</v>
      </c>
      <c r="T189" s="48" t="s">
        <v>549</v>
      </c>
      <c r="U189" s="113" t="s">
        <v>51</v>
      </c>
      <c r="V189" s="111" t="s">
        <v>60</v>
      </c>
      <c r="W189" s="111" t="s">
        <v>53</v>
      </c>
      <c r="X189" s="9" t="s">
        <v>141</v>
      </c>
      <c r="Y189" s="9" t="s">
        <v>14</v>
      </c>
      <c r="Z189" s="143" t="s">
        <v>14</v>
      </c>
      <c r="AA189" s="9" t="s">
        <v>14</v>
      </c>
      <c r="AB189" s="132">
        <v>0.1</v>
      </c>
      <c r="AC189" s="104" t="s">
        <v>14</v>
      </c>
      <c r="AD189" s="113"/>
      <c r="AE189" s="113"/>
      <c r="AF189" s="155"/>
      <c r="AG189" s="111"/>
      <c r="AH189" s="18"/>
      <c r="AI189" s="18"/>
      <c r="AJ189" s="104"/>
      <c r="AK189" s="48"/>
      <c r="AL189" s="157">
        <v>1</v>
      </c>
      <c r="AM189" s="157">
        <v>1</v>
      </c>
      <c r="AN189" s="157">
        <v>1</v>
      </c>
      <c r="AO189" s="157">
        <v>1</v>
      </c>
      <c r="AP189" s="157">
        <v>1</v>
      </c>
      <c r="AQ189" s="157">
        <v>1</v>
      </c>
      <c r="AR189" s="157">
        <v>1</v>
      </c>
      <c r="AS189" s="157">
        <v>1</v>
      </c>
      <c r="AT189" s="157">
        <v>1</v>
      </c>
      <c r="AU189" s="157">
        <v>1</v>
      </c>
      <c r="AV189" s="157">
        <v>1</v>
      </c>
    </row>
    <row r="190" spans="1:48" s="95" customFormat="1" ht="39.950000000000003" customHeight="1">
      <c r="A190" s="9">
        <f t="shared" si="11"/>
        <v>182</v>
      </c>
      <c r="B190" s="9"/>
      <c r="C190" s="9"/>
      <c r="D190" s="9"/>
      <c r="E190" s="9">
        <v>3</v>
      </c>
      <c r="F190" s="9"/>
      <c r="G190" s="9"/>
      <c r="H190" s="9"/>
      <c r="I190" s="48"/>
      <c r="J190" s="48"/>
      <c r="K190" s="48"/>
      <c r="L190" s="146"/>
      <c r="M190" s="48" t="s">
        <v>550</v>
      </c>
      <c r="N190" s="106" t="s">
        <v>541</v>
      </c>
      <c r="O190" s="48" t="s">
        <v>114</v>
      </c>
      <c r="P190" s="113" t="s">
        <v>147</v>
      </c>
      <c r="Q190" s="9" t="s">
        <v>115</v>
      </c>
      <c r="R190" s="152"/>
      <c r="S190" s="113" t="s">
        <v>551</v>
      </c>
      <c r="T190" s="48" t="s">
        <v>14</v>
      </c>
      <c r="U190" s="113" t="s">
        <v>219</v>
      </c>
      <c r="V190" s="48" t="s">
        <v>60</v>
      </c>
      <c r="W190" s="111" t="s">
        <v>53</v>
      </c>
      <c r="X190" s="106" t="s">
        <v>114</v>
      </c>
      <c r="Y190" s="9">
        <v>15</v>
      </c>
      <c r="Z190" s="143" t="s">
        <v>543</v>
      </c>
      <c r="AA190" s="9" t="s">
        <v>552</v>
      </c>
      <c r="AB190" s="124">
        <v>4.0000000000000002E-4</v>
      </c>
      <c r="AC190" s="106" t="s">
        <v>545</v>
      </c>
      <c r="AD190" s="154"/>
      <c r="AE190" s="48"/>
      <c r="AF190" s="111"/>
      <c r="AG190" s="111"/>
      <c r="AH190" s="18"/>
      <c r="AI190" s="18"/>
      <c r="AJ190" s="104"/>
      <c r="AK190" s="48"/>
      <c r="AL190" s="157">
        <v>2</v>
      </c>
      <c r="AM190" s="157">
        <v>2</v>
      </c>
      <c r="AN190" s="157">
        <v>2</v>
      </c>
      <c r="AO190" s="157">
        <v>2</v>
      </c>
      <c r="AP190" s="157">
        <v>2</v>
      </c>
      <c r="AQ190" s="157">
        <v>2</v>
      </c>
      <c r="AR190" s="157">
        <v>2</v>
      </c>
      <c r="AS190" s="157">
        <v>2</v>
      </c>
      <c r="AT190" s="157">
        <v>2</v>
      </c>
      <c r="AU190" s="157">
        <v>2</v>
      </c>
      <c r="AV190" s="157">
        <v>2</v>
      </c>
    </row>
    <row r="191" spans="1:48" s="95" customFormat="1" ht="39.950000000000003" customHeight="1">
      <c r="A191" s="9">
        <f t="shared" si="11"/>
        <v>183</v>
      </c>
      <c r="B191" s="106"/>
      <c r="C191" s="9"/>
      <c r="D191" s="9"/>
      <c r="E191" s="9">
        <v>3</v>
      </c>
      <c r="F191" s="9"/>
      <c r="G191" s="9"/>
      <c r="H191" s="9"/>
      <c r="I191" s="106"/>
      <c r="J191" s="106"/>
      <c r="K191" s="48"/>
      <c r="L191" s="135"/>
      <c r="M191" s="106" t="s">
        <v>553</v>
      </c>
      <c r="N191" s="106" t="s">
        <v>554</v>
      </c>
      <c r="O191" s="106" t="s">
        <v>182</v>
      </c>
      <c r="P191" s="106" t="s">
        <v>147</v>
      </c>
      <c r="Q191" s="9" t="s">
        <v>115</v>
      </c>
      <c r="R191" s="106"/>
      <c r="S191" s="113" t="s">
        <v>147</v>
      </c>
      <c r="T191" s="106" t="s">
        <v>14</v>
      </c>
      <c r="U191" s="113" t="s">
        <v>147</v>
      </c>
      <c r="V191" s="111" t="s">
        <v>60</v>
      </c>
      <c r="W191" s="111" t="s">
        <v>53</v>
      </c>
      <c r="X191" s="106" t="s">
        <v>167</v>
      </c>
      <c r="Y191" s="9" t="s">
        <v>555</v>
      </c>
      <c r="Z191" s="48" t="s">
        <v>301</v>
      </c>
      <c r="AA191" s="106" t="s">
        <v>556</v>
      </c>
      <c r="AB191" s="132">
        <v>3.4200000000000001E-2</v>
      </c>
      <c r="AC191" s="111" t="s">
        <v>101</v>
      </c>
      <c r="AD191" s="154"/>
      <c r="AE191" s="48"/>
      <c r="AF191" s="111"/>
      <c r="AG191" s="111"/>
      <c r="AH191" s="18"/>
      <c r="AI191" s="18"/>
      <c r="AJ191" s="104"/>
      <c r="AK191" s="48"/>
      <c r="AL191" s="157">
        <v>1</v>
      </c>
      <c r="AM191" s="157">
        <v>1</v>
      </c>
      <c r="AN191" s="157">
        <v>1</v>
      </c>
      <c r="AO191" s="157">
        <v>1</v>
      </c>
      <c r="AP191" s="157">
        <v>1</v>
      </c>
      <c r="AQ191" s="157">
        <v>1</v>
      </c>
      <c r="AR191" s="157">
        <v>1</v>
      </c>
      <c r="AS191" s="157">
        <v>1</v>
      </c>
      <c r="AT191" s="157">
        <v>1</v>
      </c>
      <c r="AU191" s="157">
        <v>1</v>
      </c>
      <c r="AV191" s="157">
        <v>1</v>
      </c>
    </row>
    <row r="192" spans="1:48" s="95" customFormat="1" ht="39.950000000000003" customHeight="1">
      <c r="A192" s="9">
        <f t="shared" si="11"/>
        <v>184</v>
      </c>
      <c r="B192" s="106"/>
      <c r="C192" s="9"/>
      <c r="D192" s="9"/>
      <c r="E192" s="9">
        <v>3</v>
      </c>
      <c r="F192" s="9"/>
      <c r="G192" s="9"/>
      <c r="H192" s="9"/>
      <c r="I192" s="106"/>
      <c r="J192" s="106"/>
      <c r="K192" s="106"/>
      <c r="L192" s="135"/>
      <c r="M192" s="106" t="s">
        <v>557</v>
      </c>
      <c r="N192" s="106" t="s">
        <v>558</v>
      </c>
      <c r="O192" s="106" t="s">
        <v>114</v>
      </c>
      <c r="P192" s="106" t="s">
        <v>147</v>
      </c>
      <c r="Q192" s="9" t="s">
        <v>115</v>
      </c>
      <c r="R192" s="111"/>
      <c r="S192" s="113" t="s">
        <v>73</v>
      </c>
      <c r="T192" s="106" t="s">
        <v>557</v>
      </c>
      <c r="U192" s="113" t="s">
        <v>219</v>
      </c>
      <c r="V192" s="48" t="s">
        <v>60</v>
      </c>
      <c r="W192" s="111" t="s">
        <v>53</v>
      </c>
      <c r="X192" s="106" t="s">
        <v>114</v>
      </c>
      <c r="Y192" s="111" t="s">
        <v>559</v>
      </c>
      <c r="Z192" s="106" t="s">
        <v>14</v>
      </c>
      <c r="AA192" s="111" t="s">
        <v>560</v>
      </c>
      <c r="AB192" s="132">
        <v>2E-3</v>
      </c>
      <c r="AC192" s="106" t="s">
        <v>532</v>
      </c>
      <c r="AD192" s="154"/>
      <c r="AE192" s="48"/>
      <c r="AF192" s="111"/>
      <c r="AG192" s="111"/>
      <c r="AH192" s="18"/>
      <c r="AI192" s="18"/>
      <c r="AJ192" s="104"/>
      <c r="AK192" s="48"/>
      <c r="AL192" s="158">
        <v>2</v>
      </c>
      <c r="AM192" s="158">
        <v>2</v>
      </c>
      <c r="AN192" s="158">
        <v>2</v>
      </c>
      <c r="AO192" s="158">
        <v>2</v>
      </c>
      <c r="AP192" s="158">
        <v>2</v>
      </c>
      <c r="AQ192" s="157">
        <v>2</v>
      </c>
      <c r="AR192" s="157">
        <v>2</v>
      </c>
      <c r="AS192" s="158">
        <v>2</v>
      </c>
      <c r="AT192" s="158">
        <v>2</v>
      </c>
      <c r="AU192" s="158">
        <v>2</v>
      </c>
      <c r="AV192" s="158">
        <v>2</v>
      </c>
    </row>
    <row r="193" spans="1:48" s="95" customFormat="1" ht="39.950000000000003" customHeight="1">
      <c r="A193" s="9">
        <f t="shared" si="11"/>
        <v>185</v>
      </c>
      <c r="B193" s="9"/>
      <c r="C193" s="9"/>
      <c r="D193" s="9"/>
      <c r="E193" s="9">
        <v>3</v>
      </c>
      <c r="F193" s="9"/>
      <c r="G193" s="9"/>
      <c r="H193" s="9"/>
      <c r="I193" s="48"/>
      <c r="J193" s="48"/>
      <c r="K193" s="48"/>
      <c r="L193" s="146" t="s">
        <v>50</v>
      </c>
      <c r="M193" s="48" t="s">
        <v>561</v>
      </c>
      <c r="N193" s="48" t="s">
        <v>562</v>
      </c>
      <c r="O193" s="48" t="s">
        <v>563</v>
      </c>
      <c r="P193" s="113" t="s">
        <v>147</v>
      </c>
      <c r="Q193" s="9" t="s">
        <v>115</v>
      </c>
      <c r="R193" s="152"/>
      <c r="S193" s="113" t="s">
        <v>73</v>
      </c>
      <c r="T193" s="48" t="s">
        <v>561</v>
      </c>
      <c r="U193" s="113" t="s">
        <v>219</v>
      </c>
      <c r="V193" s="48" t="s">
        <v>60</v>
      </c>
      <c r="W193" s="111" t="s">
        <v>53</v>
      </c>
      <c r="X193" s="106" t="s">
        <v>563</v>
      </c>
      <c r="Y193" s="48" t="s">
        <v>564</v>
      </c>
      <c r="Z193" s="48" t="s">
        <v>14</v>
      </c>
      <c r="AA193" s="9" t="s">
        <v>565</v>
      </c>
      <c r="AB193" s="124">
        <v>2.8999999999999998E-3</v>
      </c>
      <c r="AC193" s="113" t="s">
        <v>14</v>
      </c>
      <c r="AD193" s="154"/>
      <c r="AE193" s="48"/>
      <c r="AF193" s="111"/>
      <c r="AG193" s="111"/>
      <c r="AH193" s="18"/>
      <c r="AI193" s="18"/>
      <c r="AJ193" s="104"/>
      <c r="AK193" s="48"/>
      <c r="AL193" s="157">
        <v>2</v>
      </c>
      <c r="AM193" s="157">
        <v>2</v>
      </c>
      <c r="AN193" s="157">
        <v>2</v>
      </c>
      <c r="AO193" s="157">
        <v>2</v>
      </c>
      <c r="AP193" s="157">
        <v>2</v>
      </c>
      <c r="AQ193" s="157">
        <v>2</v>
      </c>
      <c r="AR193" s="157">
        <v>2</v>
      </c>
      <c r="AS193" s="157">
        <v>2</v>
      </c>
      <c r="AT193" s="157">
        <v>2</v>
      </c>
      <c r="AU193" s="157">
        <v>2</v>
      </c>
      <c r="AV193" s="157">
        <v>2</v>
      </c>
    </row>
    <row r="194" spans="1:48" s="95" customFormat="1" ht="39.950000000000003" customHeight="1">
      <c r="A194" s="9">
        <f t="shared" si="11"/>
        <v>186</v>
      </c>
      <c r="B194" s="106"/>
      <c r="C194" s="9"/>
      <c r="D194" s="9"/>
      <c r="E194" s="9">
        <v>3</v>
      </c>
      <c r="F194" s="9"/>
      <c r="G194" s="9"/>
      <c r="H194" s="9"/>
      <c r="I194" s="106"/>
      <c r="J194" s="106"/>
      <c r="K194" s="48"/>
      <c r="L194" s="135"/>
      <c r="M194" s="106" t="s">
        <v>566</v>
      </c>
      <c r="N194" s="147" t="s">
        <v>567</v>
      </c>
      <c r="O194" s="106" t="s">
        <v>456</v>
      </c>
      <c r="P194" s="113" t="s">
        <v>147</v>
      </c>
      <c r="Q194" s="9" t="s">
        <v>115</v>
      </c>
      <c r="R194" s="111"/>
      <c r="S194" s="113" t="s">
        <v>73</v>
      </c>
      <c r="T194" s="106" t="s">
        <v>566</v>
      </c>
      <c r="U194" s="113" t="s">
        <v>51</v>
      </c>
      <c r="V194" s="48" t="s">
        <v>53</v>
      </c>
      <c r="W194" s="111" t="s">
        <v>60</v>
      </c>
      <c r="X194" s="106" t="s">
        <v>310</v>
      </c>
      <c r="Y194" s="111" t="s">
        <v>55</v>
      </c>
      <c r="Z194" s="9" t="s">
        <v>14</v>
      </c>
      <c r="AA194" s="111" t="s">
        <v>568</v>
      </c>
      <c r="AB194" s="132">
        <f>AB195*2+AB196+AB199*2+AB200*2+AB201+AB202</f>
        <v>0.1754</v>
      </c>
      <c r="AC194" s="113" t="s">
        <v>14</v>
      </c>
      <c r="AD194" s="9"/>
      <c r="AE194" s="48"/>
      <c r="AF194" s="111"/>
      <c r="AG194" s="111"/>
      <c r="AH194" s="18"/>
      <c r="AI194" s="18"/>
      <c r="AJ194" s="104"/>
      <c r="AK194" s="48"/>
      <c r="AL194" s="158">
        <v>1</v>
      </c>
      <c r="AM194" s="158">
        <v>1</v>
      </c>
      <c r="AN194" s="158">
        <v>1</v>
      </c>
      <c r="AO194" s="158">
        <v>1</v>
      </c>
      <c r="AP194" s="158">
        <v>1</v>
      </c>
      <c r="AQ194" s="157">
        <v>1</v>
      </c>
      <c r="AR194" s="157">
        <v>1</v>
      </c>
      <c r="AS194" s="158">
        <v>1</v>
      </c>
      <c r="AT194" s="158">
        <v>1</v>
      </c>
      <c r="AU194" s="158">
        <v>1</v>
      </c>
      <c r="AV194" s="158">
        <v>1</v>
      </c>
    </row>
    <row r="195" spans="1:48" s="95" customFormat="1" ht="39.950000000000003" customHeight="1">
      <c r="A195" s="9">
        <f t="shared" si="11"/>
        <v>187</v>
      </c>
      <c r="B195" s="106"/>
      <c r="C195" s="9"/>
      <c r="D195" s="9"/>
      <c r="E195" s="9"/>
      <c r="F195" s="9">
        <v>4</v>
      </c>
      <c r="G195" s="9"/>
      <c r="H195" s="9"/>
      <c r="I195" s="106"/>
      <c r="J195" s="106"/>
      <c r="K195" s="48"/>
      <c r="L195" s="135"/>
      <c r="M195" s="48" t="s">
        <v>569</v>
      </c>
      <c r="N195" s="147" t="s">
        <v>570</v>
      </c>
      <c r="O195" s="106" t="s">
        <v>182</v>
      </c>
      <c r="P195" s="106" t="s">
        <v>147</v>
      </c>
      <c r="Q195" s="9" t="s">
        <v>115</v>
      </c>
      <c r="R195" s="111"/>
      <c r="S195" s="113" t="s">
        <v>147</v>
      </c>
      <c r="T195" s="48" t="s">
        <v>569</v>
      </c>
      <c r="U195" s="113" t="s">
        <v>147</v>
      </c>
      <c r="V195" s="111" t="s">
        <v>60</v>
      </c>
      <c r="W195" s="111" t="s">
        <v>53</v>
      </c>
      <c r="X195" s="106" t="s">
        <v>167</v>
      </c>
      <c r="Y195" s="9" t="s">
        <v>555</v>
      </c>
      <c r="Z195" s="48" t="s">
        <v>301</v>
      </c>
      <c r="AA195" s="9" t="s">
        <v>571</v>
      </c>
      <c r="AB195" s="124">
        <v>1.4200000000000001E-2</v>
      </c>
      <c r="AC195" s="48" t="s">
        <v>532</v>
      </c>
      <c r="AD195" s="154"/>
      <c r="AE195" s="48"/>
      <c r="AF195" s="111"/>
      <c r="AG195" s="111"/>
      <c r="AH195" s="18"/>
      <c r="AI195" s="18"/>
      <c r="AJ195" s="104"/>
      <c r="AK195" s="48"/>
      <c r="AL195" s="158">
        <v>2</v>
      </c>
      <c r="AM195" s="158">
        <v>2</v>
      </c>
      <c r="AN195" s="158">
        <v>2</v>
      </c>
      <c r="AO195" s="158">
        <v>2</v>
      </c>
      <c r="AP195" s="158">
        <v>2</v>
      </c>
      <c r="AQ195" s="157">
        <v>2</v>
      </c>
      <c r="AR195" s="157">
        <v>2</v>
      </c>
      <c r="AS195" s="158">
        <v>2</v>
      </c>
      <c r="AT195" s="158">
        <v>2</v>
      </c>
      <c r="AU195" s="158">
        <v>2</v>
      </c>
      <c r="AV195" s="158">
        <v>2</v>
      </c>
    </row>
    <row r="196" spans="1:48" s="95" customFormat="1" ht="39.950000000000003" customHeight="1">
      <c r="A196" s="9">
        <f t="shared" si="11"/>
        <v>188</v>
      </c>
      <c r="B196" s="106"/>
      <c r="C196" s="9"/>
      <c r="D196" s="9"/>
      <c r="E196" s="9"/>
      <c r="F196" s="9">
        <v>4</v>
      </c>
      <c r="G196" s="9"/>
      <c r="H196" s="9"/>
      <c r="I196" s="106"/>
      <c r="J196" s="106"/>
      <c r="K196" s="48"/>
      <c r="L196" s="135"/>
      <c r="M196" s="106" t="s">
        <v>572</v>
      </c>
      <c r="N196" s="106" t="s">
        <v>573</v>
      </c>
      <c r="O196" s="106" t="s">
        <v>377</v>
      </c>
      <c r="P196" s="106" t="s">
        <v>147</v>
      </c>
      <c r="Q196" s="9" t="s">
        <v>115</v>
      </c>
      <c r="R196" s="111"/>
      <c r="S196" s="113" t="s">
        <v>73</v>
      </c>
      <c r="T196" s="106" t="s">
        <v>572</v>
      </c>
      <c r="U196" s="113" t="s">
        <v>219</v>
      </c>
      <c r="V196" s="111" t="s">
        <v>60</v>
      </c>
      <c r="W196" s="111" t="s">
        <v>53</v>
      </c>
      <c r="X196" s="106" t="s">
        <v>456</v>
      </c>
      <c r="Y196" s="48" t="s">
        <v>55</v>
      </c>
      <c r="Z196" s="9" t="s">
        <v>14</v>
      </c>
      <c r="AA196" s="111" t="s">
        <v>574</v>
      </c>
      <c r="AB196" s="132">
        <f>AB197+AB198*2</f>
        <v>1.2E-2</v>
      </c>
      <c r="AC196" s="113" t="s">
        <v>14</v>
      </c>
      <c r="AD196" s="156"/>
      <c r="AE196" s="48"/>
      <c r="AF196" s="111"/>
      <c r="AG196" s="111"/>
      <c r="AH196" s="18"/>
      <c r="AI196" s="18"/>
      <c r="AJ196" s="104"/>
      <c r="AK196" s="48"/>
      <c r="AL196" s="158">
        <v>1</v>
      </c>
      <c r="AM196" s="158">
        <v>1</v>
      </c>
      <c r="AN196" s="158">
        <v>1</v>
      </c>
      <c r="AO196" s="158">
        <v>1</v>
      </c>
      <c r="AP196" s="158">
        <v>1</v>
      </c>
      <c r="AQ196" s="157">
        <v>1</v>
      </c>
      <c r="AR196" s="157">
        <v>1</v>
      </c>
      <c r="AS196" s="158">
        <v>1</v>
      </c>
      <c r="AT196" s="158">
        <v>1</v>
      </c>
      <c r="AU196" s="158">
        <v>1</v>
      </c>
      <c r="AV196" s="158">
        <v>1</v>
      </c>
    </row>
    <row r="197" spans="1:48" s="95" customFormat="1" ht="39.950000000000003" customHeight="1">
      <c r="A197" s="9">
        <f t="shared" si="11"/>
        <v>189</v>
      </c>
      <c r="B197" s="106"/>
      <c r="C197" s="9"/>
      <c r="D197" s="9"/>
      <c r="E197" s="9"/>
      <c r="F197" s="9"/>
      <c r="G197" s="9">
        <v>5</v>
      </c>
      <c r="H197" s="9"/>
      <c r="I197" s="106"/>
      <c r="J197" s="106"/>
      <c r="K197" s="48"/>
      <c r="L197" s="135"/>
      <c r="M197" s="106" t="s">
        <v>575</v>
      </c>
      <c r="N197" s="106" t="s">
        <v>573</v>
      </c>
      <c r="O197" s="106" t="s">
        <v>377</v>
      </c>
      <c r="P197" s="106" t="s">
        <v>147</v>
      </c>
      <c r="Q197" s="9" t="s">
        <v>115</v>
      </c>
      <c r="R197" s="111"/>
      <c r="S197" s="113" t="s">
        <v>73</v>
      </c>
      <c r="T197" s="106" t="s">
        <v>14</v>
      </c>
      <c r="U197" s="113" t="s">
        <v>219</v>
      </c>
      <c r="V197" s="111" t="s">
        <v>60</v>
      </c>
      <c r="W197" s="111" t="s">
        <v>53</v>
      </c>
      <c r="X197" s="106" t="s">
        <v>377</v>
      </c>
      <c r="Y197" s="48" t="s">
        <v>576</v>
      </c>
      <c r="Z197" s="9" t="s">
        <v>14</v>
      </c>
      <c r="AA197" s="111" t="s">
        <v>574</v>
      </c>
      <c r="AB197" s="132">
        <v>6.0000000000000001E-3</v>
      </c>
      <c r="AC197" s="113" t="s">
        <v>14</v>
      </c>
      <c r="AD197" s="156"/>
      <c r="AE197" s="48"/>
      <c r="AF197" s="111"/>
      <c r="AG197" s="111"/>
      <c r="AH197" s="18"/>
      <c r="AI197" s="18"/>
      <c r="AJ197" s="104"/>
      <c r="AK197" s="48"/>
      <c r="AL197" s="157">
        <v>1</v>
      </c>
      <c r="AM197" s="157">
        <v>1</v>
      </c>
      <c r="AN197" s="157">
        <v>1</v>
      </c>
      <c r="AO197" s="157">
        <v>1</v>
      </c>
      <c r="AP197" s="157">
        <v>1</v>
      </c>
      <c r="AQ197" s="157">
        <v>1</v>
      </c>
      <c r="AR197" s="157">
        <v>1</v>
      </c>
      <c r="AS197" s="157">
        <v>1</v>
      </c>
      <c r="AT197" s="157">
        <v>1</v>
      </c>
      <c r="AU197" s="157">
        <v>1</v>
      </c>
      <c r="AV197" s="157">
        <v>1</v>
      </c>
    </row>
    <row r="198" spans="1:48" s="95" customFormat="1" ht="39.950000000000003" customHeight="1">
      <c r="A198" s="9">
        <f t="shared" si="11"/>
        <v>190</v>
      </c>
      <c r="B198" s="106"/>
      <c r="C198" s="9"/>
      <c r="D198" s="9"/>
      <c r="E198" s="9"/>
      <c r="F198" s="9"/>
      <c r="G198" s="9">
        <v>5</v>
      </c>
      <c r="H198" s="9"/>
      <c r="I198" s="106"/>
      <c r="J198" s="106"/>
      <c r="K198" s="48"/>
      <c r="L198" s="135"/>
      <c r="M198" s="106" t="s">
        <v>577</v>
      </c>
      <c r="N198" s="106" t="s">
        <v>578</v>
      </c>
      <c r="O198" s="106" t="s">
        <v>161</v>
      </c>
      <c r="P198" s="106" t="s">
        <v>147</v>
      </c>
      <c r="Q198" s="9" t="s">
        <v>115</v>
      </c>
      <c r="R198" s="111"/>
      <c r="S198" s="113" t="s">
        <v>73</v>
      </c>
      <c r="T198" s="106" t="s">
        <v>577</v>
      </c>
      <c r="U198" s="113" t="s">
        <v>219</v>
      </c>
      <c r="V198" s="111" t="s">
        <v>60</v>
      </c>
      <c r="W198" s="111" t="s">
        <v>53</v>
      </c>
      <c r="X198" s="106" t="s">
        <v>161</v>
      </c>
      <c r="Y198" s="48" t="s">
        <v>198</v>
      </c>
      <c r="Z198" s="106" t="s">
        <v>150</v>
      </c>
      <c r="AA198" s="111" t="s">
        <v>579</v>
      </c>
      <c r="AB198" s="132">
        <v>3.0000000000000001E-3</v>
      </c>
      <c r="AC198" s="113" t="s">
        <v>532</v>
      </c>
      <c r="AD198" s="156"/>
      <c r="AE198" s="48"/>
      <c r="AF198" s="111"/>
      <c r="AG198" s="111"/>
      <c r="AH198" s="18"/>
      <c r="AI198" s="18"/>
      <c r="AJ198" s="104"/>
      <c r="AK198" s="48"/>
      <c r="AL198" s="157">
        <v>2</v>
      </c>
      <c r="AM198" s="157">
        <v>2</v>
      </c>
      <c r="AN198" s="157">
        <v>2</v>
      </c>
      <c r="AO198" s="157">
        <v>2</v>
      </c>
      <c r="AP198" s="157">
        <v>2</v>
      </c>
      <c r="AQ198" s="157">
        <v>2</v>
      </c>
      <c r="AR198" s="157">
        <v>2</v>
      </c>
      <c r="AS198" s="157">
        <v>2</v>
      </c>
      <c r="AT198" s="157">
        <v>2</v>
      </c>
      <c r="AU198" s="157">
        <v>2</v>
      </c>
      <c r="AV198" s="157">
        <v>2</v>
      </c>
    </row>
    <row r="199" spans="1:48" s="95" customFormat="1" ht="39.950000000000003" customHeight="1">
      <c r="A199" s="9">
        <f t="shared" si="11"/>
        <v>191</v>
      </c>
      <c r="B199" s="9"/>
      <c r="C199" s="9"/>
      <c r="D199" s="9"/>
      <c r="E199" s="9"/>
      <c r="F199" s="9">
        <v>4</v>
      </c>
      <c r="G199" s="9"/>
      <c r="H199" s="9"/>
      <c r="I199" s="9"/>
      <c r="J199" s="48"/>
      <c r="K199" s="48"/>
      <c r="L199" s="151"/>
      <c r="M199" s="106" t="s">
        <v>580</v>
      </c>
      <c r="N199" s="106" t="s">
        <v>581</v>
      </c>
      <c r="O199" s="106" t="s">
        <v>161</v>
      </c>
      <c r="P199" s="106" t="s">
        <v>147</v>
      </c>
      <c r="Q199" s="9" t="s">
        <v>115</v>
      </c>
      <c r="R199" s="111"/>
      <c r="S199" s="113" t="s">
        <v>73</v>
      </c>
      <c r="T199" s="106" t="s">
        <v>580</v>
      </c>
      <c r="U199" s="113" t="s">
        <v>219</v>
      </c>
      <c r="V199" s="111" t="s">
        <v>60</v>
      </c>
      <c r="W199" s="111" t="s">
        <v>53</v>
      </c>
      <c r="X199" s="106" t="s">
        <v>161</v>
      </c>
      <c r="Y199" s="9" t="s">
        <v>261</v>
      </c>
      <c r="Z199" s="48" t="s">
        <v>582</v>
      </c>
      <c r="AA199" s="9" t="s">
        <v>583</v>
      </c>
      <c r="AB199" s="124">
        <v>2E-3</v>
      </c>
      <c r="AC199" s="113" t="s">
        <v>14</v>
      </c>
      <c r="AD199" s="9"/>
      <c r="AE199" s="48"/>
      <c r="AF199" s="111"/>
      <c r="AG199" s="111"/>
      <c r="AH199" s="18"/>
      <c r="AI199" s="18"/>
      <c r="AJ199" s="104"/>
      <c r="AK199" s="48"/>
      <c r="AL199" s="158">
        <v>2</v>
      </c>
      <c r="AM199" s="158">
        <v>2</v>
      </c>
      <c r="AN199" s="158">
        <v>2</v>
      </c>
      <c r="AO199" s="158">
        <v>2</v>
      </c>
      <c r="AP199" s="158">
        <v>2</v>
      </c>
      <c r="AQ199" s="157">
        <v>2</v>
      </c>
      <c r="AR199" s="157">
        <v>2</v>
      </c>
      <c r="AS199" s="158">
        <v>2</v>
      </c>
      <c r="AT199" s="158">
        <v>2</v>
      </c>
      <c r="AU199" s="158">
        <v>2</v>
      </c>
      <c r="AV199" s="158">
        <v>2</v>
      </c>
    </row>
    <row r="200" spans="1:48" s="95" customFormat="1" ht="39.950000000000003" customHeight="1">
      <c r="A200" s="9">
        <f t="shared" si="11"/>
        <v>192</v>
      </c>
      <c r="B200" s="9"/>
      <c r="C200" s="9"/>
      <c r="D200" s="9"/>
      <c r="E200" s="9"/>
      <c r="F200" s="9">
        <v>4</v>
      </c>
      <c r="G200" s="9"/>
      <c r="H200" s="9"/>
      <c r="I200" s="9"/>
      <c r="J200" s="48"/>
      <c r="K200" s="48"/>
      <c r="L200" s="145"/>
      <c r="M200" s="106" t="s">
        <v>584</v>
      </c>
      <c r="N200" s="106" t="s">
        <v>585</v>
      </c>
      <c r="O200" s="106" t="s">
        <v>182</v>
      </c>
      <c r="P200" s="106" t="s">
        <v>147</v>
      </c>
      <c r="Q200" s="9" t="s">
        <v>115</v>
      </c>
      <c r="R200" s="111"/>
      <c r="S200" s="113" t="s">
        <v>73</v>
      </c>
      <c r="T200" s="106" t="s">
        <v>584</v>
      </c>
      <c r="U200" s="113" t="s">
        <v>51</v>
      </c>
      <c r="V200" s="48" t="s">
        <v>53</v>
      </c>
      <c r="W200" s="111" t="s">
        <v>60</v>
      </c>
      <c r="X200" s="106" t="s">
        <v>167</v>
      </c>
      <c r="Y200" s="9" t="s">
        <v>470</v>
      </c>
      <c r="Z200" s="48" t="s">
        <v>301</v>
      </c>
      <c r="AA200" s="9" t="s">
        <v>586</v>
      </c>
      <c r="AB200" s="124">
        <v>4.2999999999999997E-2</v>
      </c>
      <c r="AC200" s="106" t="s">
        <v>532</v>
      </c>
      <c r="AD200" s="113"/>
      <c r="AE200" s="113"/>
      <c r="AF200" s="155"/>
      <c r="AG200" s="111"/>
      <c r="AH200" s="18"/>
      <c r="AI200" s="18"/>
      <c r="AJ200" s="104"/>
      <c r="AK200" s="48"/>
      <c r="AL200" s="158">
        <v>2</v>
      </c>
      <c r="AM200" s="158">
        <v>2</v>
      </c>
      <c r="AN200" s="158">
        <v>2</v>
      </c>
      <c r="AO200" s="158">
        <v>2</v>
      </c>
      <c r="AP200" s="158">
        <v>2</v>
      </c>
      <c r="AQ200" s="157">
        <v>1</v>
      </c>
      <c r="AR200" s="157">
        <v>1</v>
      </c>
      <c r="AS200" s="158">
        <v>2</v>
      </c>
      <c r="AT200" s="158">
        <v>2</v>
      </c>
      <c r="AU200" s="158">
        <v>2</v>
      </c>
      <c r="AV200" s="158">
        <v>2</v>
      </c>
    </row>
    <row r="201" spans="1:48" s="95" customFormat="1" ht="39.950000000000003" customHeight="1">
      <c r="A201" s="9">
        <f t="shared" si="11"/>
        <v>193</v>
      </c>
      <c r="B201" s="9"/>
      <c r="C201" s="9"/>
      <c r="D201" s="9"/>
      <c r="E201" s="9"/>
      <c r="F201" s="9">
        <v>4</v>
      </c>
      <c r="G201" s="9"/>
      <c r="H201" s="9"/>
      <c r="I201" s="9"/>
      <c r="J201" s="48"/>
      <c r="K201" s="48"/>
      <c r="L201" s="146"/>
      <c r="M201" s="106" t="s">
        <v>587</v>
      </c>
      <c r="N201" s="106" t="s">
        <v>588</v>
      </c>
      <c r="O201" s="106" t="s">
        <v>377</v>
      </c>
      <c r="P201" s="106" t="s">
        <v>147</v>
      </c>
      <c r="Q201" s="9" t="s">
        <v>115</v>
      </c>
      <c r="R201" s="111"/>
      <c r="S201" s="113" t="s">
        <v>73</v>
      </c>
      <c r="T201" s="106" t="s">
        <v>587</v>
      </c>
      <c r="U201" s="113" t="s">
        <v>219</v>
      </c>
      <c r="V201" s="111" t="s">
        <v>60</v>
      </c>
      <c r="W201" s="111" t="s">
        <v>53</v>
      </c>
      <c r="X201" s="106" t="s">
        <v>377</v>
      </c>
      <c r="Y201" s="9" t="s">
        <v>589</v>
      </c>
      <c r="Z201" s="9" t="s">
        <v>14</v>
      </c>
      <c r="AA201" s="9" t="s">
        <v>590</v>
      </c>
      <c r="AB201" s="124">
        <v>0.03</v>
      </c>
      <c r="AC201" s="111" t="s">
        <v>14</v>
      </c>
      <c r="AD201" s="113"/>
      <c r="AE201" s="113"/>
      <c r="AF201" s="155"/>
      <c r="AG201" s="111"/>
      <c r="AH201" s="18"/>
      <c r="AI201" s="18"/>
      <c r="AJ201" s="104"/>
      <c r="AK201" s="48"/>
      <c r="AL201" s="158">
        <v>1</v>
      </c>
      <c r="AM201" s="158">
        <v>1</v>
      </c>
      <c r="AN201" s="158">
        <v>1</v>
      </c>
      <c r="AO201" s="158">
        <v>1</v>
      </c>
      <c r="AP201" s="158">
        <v>1</v>
      </c>
      <c r="AQ201" s="157">
        <v>1</v>
      </c>
      <c r="AR201" s="157">
        <v>1</v>
      </c>
      <c r="AS201" s="158">
        <v>1</v>
      </c>
      <c r="AT201" s="158">
        <v>1</v>
      </c>
      <c r="AU201" s="158">
        <v>1</v>
      </c>
      <c r="AV201" s="158">
        <v>1</v>
      </c>
    </row>
    <row r="202" spans="1:48" s="95" customFormat="1" ht="39.950000000000003" customHeight="1">
      <c r="A202" s="9">
        <f t="shared" si="11"/>
        <v>194</v>
      </c>
      <c r="B202" s="9"/>
      <c r="C202" s="9"/>
      <c r="D202" s="9"/>
      <c r="E202" s="9"/>
      <c r="F202" s="9">
        <v>4</v>
      </c>
      <c r="G202" s="9"/>
      <c r="H202" s="9"/>
      <c r="I202" s="9"/>
      <c r="J202" s="106"/>
      <c r="K202" s="48"/>
      <c r="L202" s="145"/>
      <c r="M202" s="106" t="s">
        <v>591</v>
      </c>
      <c r="N202" s="106" t="s">
        <v>592</v>
      </c>
      <c r="O202" s="106" t="s">
        <v>377</v>
      </c>
      <c r="P202" s="106" t="s">
        <v>147</v>
      </c>
      <c r="Q202" s="9" t="s">
        <v>115</v>
      </c>
      <c r="R202" s="111"/>
      <c r="S202" s="113" t="s">
        <v>73</v>
      </c>
      <c r="T202" s="106" t="s">
        <v>591</v>
      </c>
      <c r="U202" s="113" t="s">
        <v>219</v>
      </c>
      <c r="V202" s="111" t="s">
        <v>60</v>
      </c>
      <c r="W202" s="111" t="s">
        <v>53</v>
      </c>
      <c r="X202" s="106" t="s">
        <v>377</v>
      </c>
      <c r="Y202" s="111" t="s">
        <v>252</v>
      </c>
      <c r="Z202" s="9" t="s">
        <v>14</v>
      </c>
      <c r="AA202" s="106" t="s">
        <v>593</v>
      </c>
      <c r="AB202" s="132">
        <v>1.4999999999999999E-2</v>
      </c>
      <c r="AC202" s="104" t="s">
        <v>14</v>
      </c>
      <c r="AD202" s="113"/>
      <c r="AE202" s="113"/>
      <c r="AF202" s="155"/>
      <c r="AG202" s="111"/>
      <c r="AH202" s="18"/>
      <c r="AI202" s="18"/>
      <c r="AJ202" s="104"/>
      <c r="AK202" s="48"/>
      <c r="AL202" s="158">
        <v>1</v>
      </c>
      <c r="AM202" s="158">
        <v>1</v>
      </c>
      <c r="AN202" s="158">
        <v>1</v>
      </c>
      <c r="AO202" s="158">
        <v>1</v>
      </c>
      <c r="AP202" s="158">
        <v>1</v>
      </c>
      <c r="AQ202" s="157">
        <v>1</v>
      </c>
      <c r="AR202" s="157">
        <v>1</v>
      </c>
      <c r="AS202" s="158">
        <v>1</v>
      </c>
      <c r="AT202" s="158">
        <v>1</v>
      </c>
      <c r="AU202" s="158">
        <v>1</v>
      </c>
      <c r="AV202" s="158">
        <v>1</v>
      </c>
    </row>
    <row r="203" spans="1:48" s="95" customFormat="1" ht="39.950000000000003" customHeight="1">
      <c r="A203" s="9">
        <f t="shared" si="11"/>
        <v>195</v>
      </c>
      <c r="B203" s="9"/>
      <c r="C203" s="9"/>
      <c r="D203" s="9"/>
      <c r="E203" s="9">
        <v>3</v>
      </c>
      <c r="F203" s="9"/>
      <c r="G203" s="9"/>
      <c r="H203" s="9"/>
      <c r="I203" s="9"/>
      <c r="J203" s="106"/>
      <c r="K203" s="48"/>
      <c r="L203" s="135"/>
      <c r="M203" s="106" t="s">
        <v>594</v>
      </c>
      <c r="N203" s="106" t="s">
        <v>595</v>
      </c>
      <c r="O203" s="106" t="s">
        <v>397</v>
      </c>
      <c r="P203" s="106" t="s">
        <v>147</v>
      </c>
      <c r="Q203" s="9" t="s">
        <v>115</v>
      </c>
      <c r="R203" s="111"/>
      <c r="S203" s="113" t="s">
        <v>73</v>
      </c>
      <c r="T203" s="106" t="s">
        <v>594</v>
      </c>
      <c r="U203" s="113" t="s">
        <v>219</v>
      </c>
      <c r="V203" s="111" t="s">
        <v>60</v>
      </c>
      <c r="W203" s="111" t="s">
        <v>53</v>
      </c>
      <c r="X203" s="106" t="s">
        <v>463</v>
      </c>
      <c r="Y203" s="111" t="s">
        <v>596</v>
      </c>
      <c r="Z203" s="143" t="s">
        <v>399</v>
      </c>
      <c r="AA203" s="106" t="s">
        <v>597</v>
      </c>
      <c r="AB203" s="132">
        <v>7.1000000000000004E-3</v>
      </c>
      <c r="AC203" s="106" t="s">
        <v>532</v>
      </c>
      <c r="AD203" s="113"/>
      <c r="AE203" s="113"/>
      <c r="AF203" s="155"/>
      <c r="AG203" s="111"/>
      <c r="AH203" s="18"/>
      <c r="AI203" s="18"/>
      <c r="AJ203" s="104"/>
      <c r="AK203" s="48"/>
      <c r="AL203" s="98">
        <v>1</v>
      </c>
      <c r="AM203" s="98">
        <v>1</v>
      </c>
      <c r="AN203" s="98">
        <v>1</v>
      </c>
      <c r="AO203" s="98">
        <v>1</v>
      </c>
      <c r="AP203" s="98">
        <v>1</v>
      </c>
      <c r="AQ203" s="155">
        <v>1</v>
      </c>
      <c r="AR203" s="155">
        <v>1</v>
      </c>
      <c r="AS203" s="98">
        <v>1</v>
      </c>
      <c r="AT203" s="98">
        <v>1</v>
      </c>
      <c r="AU203" s="98">
        <v>1</v>
      </c>
      <c r="AV203" s="98">
        <v>1</v>
      </c>
    </row>
    <row r="204" spans="1:48" s="95" customFormat="1" ht="39.950000000000003" customHeight="1">
      <c r="A204" s="9">
        <f t="shared" si="11"/>
        <v>196</v>
      </c>
      <c r="B204" s="9"/>
      <c r="C204" s="9"/>
      <c r="D204" s="9"/>
      <c r="E204" s="9">
        <v>3</v>
      </c>
      <c r="F204" s="9"/>
      <c r="G204" s="9"/>
      <c r="H204" s="9"/>
      <c r="I204" s="9"/>
      <c r="J204" s="48"/>
      <c r="K204" s="48"/>
      <c r="L204" s="135"/>
      <c r="M204" s="149" t="s">
        <v>598</v>
      </c>
      <c r="N204" s="106" t="s">
        <v>541</v>
      </c>
      <c r="O204" s="149" t="s">
        <v>599</v>
      </c>
      <c r="P204" s="106" t="s">
        <v>147</v>
      </c>
      <c r="Q204" s="9" t="s">
        <v>115</v>
      </c>
      <c r="R204" s="111"/>
      <c r="S204" s="113" t="s">
        <v>73</v>
      </c>
      <c r="T204" s="149" t="s">
        <v>14</v>
      </c>
      <c r="U204" s="113" t="s">
        <v>219</v>
      </c>
      <c r="V204" s="111" t="s">
        <v>60</v>
      </c>
      <c r="W204" s="111" t="s">
        <v>53</v>
      </c>
      <c r="X204" s="106" t="s">
        <v>114</v>
      </c>
      <c r="Y204" s="9" t="s">
        <v>600</v>
      </c>
      <c r="Z204" s="106" t="s">
        <v>14</v>
      </c>
      <c r="AA204" s="9" t="s">
        <v>601</v>
      </c>
      <c r="AB204" s="124">
        <v>2.9999999999999997E-4</v>
      </c>
      <c r="AC204" s="106" t="s">
        <v>545</v>
      </c>
      <c r="AD204" s="113"/>
      <c r="AE204" s="113"/>
      <c r="AF204" s="155"/>
      <c r="AG204" s="111"/>
      <c r="AH204" s="18"/>
      <c r="AI204" s="18"/>
      <c r="AJ204" s="104"/>
      <c r="AK204" s="48"/>
      <c r="AL204" s="155">
        <v>1</v>
      </c>
      <c r="AM204" s="155">
        <v>1</v>
      </c>
      <c r="AN204" s="155">
        <v>1</v>
      </c>
      <c r="AO204" s="155">
        <v>1</v>
      </c>
      <c r="AP204" s="155">
        <v>1</v>
      </c>
      <c r="AQ204" s="155">
        <v>1</v>
      </c>
      <c r="AR204" s="155">
        <v>1</v>
      </c>
      <c r="AS204" s="155">
        <v>1</v>
      </c>
      <c r="AT204" s="155">
        <v>1</v>
      </c>
      <c r="AU204" s="155">
        <v>1</v>
      </c>
      <c r="AV204" s="155">
        <v>1</v>
      </c>
    </row>
    <row r="205" spans="1:48" s="95" customFormat="1" ht="39.950000000000003" customHeight="1">
      <c r="A205" s="9">
        <f t="shared" si="11"/>
        <v>197</v>
      </c>
      <c r="B205" s="9"/>
      <c r="C205" s="9"/>
      <c r="D205" s="9"/>
      <c r="E205" s="9">
        <v>3</v>
      </c>
      <c r="F205" s="9"/>
      <c r="G205" s="9"/>
      <c r="H205" s="9"/>
      <c r="I205" s="9"/>
      <c r="J205" s="48"/>
      <c r="K205" s="48"/>
      <c r="L205" s="136"/>
      <c r="M205" s="106" t="s">
        <v>1382</v>
      </c>
      <c r="N205" s="106" t="s">
        <v>381</v>
      </c>
      <c r="O205" s="106" t="s">
        <v>456</v>
      </c>
      <c r="P205" s="106" t="s">
        <v>147</v>
      </c>
      <c r="Q205" s="9" t="s">
        <v>115</v>
      </c>
      <c r="R205" s="111"/>
      <c r="S205" s="113" t="s">
        <v>73</v>
      </c>
      <c r="T205" s="106" t="s">
        <v>602</v>
      </c>
      <c r="U205" s="113" t="s">
        <v>219</v>
      </c>
      <c r="V205" s="111" t="s">
        <v>60</v>
      </c>
      <c r="W205" s="111" t="s">
        <v>53</v>
      </c>
      <c r="X205" s="106" t="s">
        <v>310</v>
      </c>
      <c r="Y205" s="9" t="s">
        <v>603</v>
      </c>
      <c r="Z205" s="9" t="s">
        <v>14</v>
      </c>
      <c r="AA205" s="9" t="s">
        <v>14</v>
      </c>
      <c r="AB205" s="124">
        <v>0.2</v>
      </c>
      <c r="AC205" s="113" t="s">
        <v>14</v>
      </c>
      <c r="AD205" s="154"/>
      <c r="AE205" s="48"/>
      <c r="AF205" s="111"/>
      <c r="AG205" s="111"/>
      <c r="AH205" s="18"/>
      <c r="AI205" s="18"/>
      <c r="AJ205" s="104"/>
      <c r="AK205" s="48"/>
      <c r="AL205" s="155">
        <v>1</v>
      </c>
      <c r="AM205" s="155">
        <v>1</v>
      </c>
      <c r="AN205" s="155">
        <v>1</v>
      </c>
      <c r="AO205" s="155">
        <v>1</v>
      </c>
      <c r="AP205" s="155">
        <v>1</v>
      </c>
      <c r="AQ205" s="155">
        <v>0</v>
      </c>
      <c r="AR205" s="155">
        <v>0</v>
      </c>
      <c r="AS205" s="155">
        <v>1</v>
      </c>
      <c r="AT205" s="155">
        <v>1</v>
      </c>
      <c r="AU205" s="155">
        <v>1</v>
      </c>
      <c r="AV205" s="155">
        <v>1</v>
      </c>
    </row>
    <row r="206" spans="1:48" s="259" customFormat="1" ht="39.950000000000003" customHeight="1">
      <c r="A206" s="9">
        <f t="shared" si="11"/>
        <v>198</v>
      </c>
      <c r="B206" s="9"/>
      <c r="C206" s="9"/>
      <c r="D206" s="9"/>
      <c r="E206" s="9">
        <v>3</v>
      </c>
      <c r="F206" s="9"/>
      <c r="G206" s="9"/>
      <c r="H206" s="9"/>
      <c r="I206" s="9"/>
      <c r="J206" s="251"/>
      <c r="K206" s="251"/>
      <c r="L206" s="18"/>
      <c r="M206" s="252" t="s">
        <v>1365</v>
      </c>
      <c r="N206" s="252" t="s">
        <v>1369</v>
      </c>
      <c r="O206" s="252" t="s">
        <v>456</v>
      </c>
      <c r="P206" s="252" t="s">
        <v>147</v>
      </c>
      <c r="Q206" s="250" t="s">
        <v>115</v>
      </c>
      <c r="R206" s="253"/>
      <c r="S206" s="254" t="s">
        <v>73</v>
      </c>
      <c r="T206" s="252" t="s">
        <v>602</v>
      </c>
      <c r="U206" s="254" t="s">
        <v>219</v>
      </c>
      <c r="V206" s="253" t="s">
        <v>60</v>
      </c>
      <c r="W206" s="253" t="s">
        <v>53</v>
      </c>
      <c r="X206" s="252" t="s">
        <v>310</v>
      </c>
      <c r="Y206" s="250" t="s">
        <v>603</v>
      </c>
      <c r="Z206" s="250" t="s">
        <v>14</v>
      </c>
      <c r="AA206" s="250" t="s">
        <v>14</v>
      </c>
      <c r="AB206" s="255">
        <v>0.2</v>
      </c>
      <c r="AC206" s="254" t="s">
        <v>14</v>
      </c>
      <c r="AD206" s="256"/>
      <c r="AE206" s="251"/>
      <c r="AF206" s="253"/>
      <c r="AG206" s="253"/>
      <c r="AH206" s="257"/>
      <c r="AI206" s="257"/>
      <c r="AJ206" s="258"/>
      <c r="AK206" s="251"/>
      <c r="AL206" s="157">
        <v>0</v>
      </c>
      <c r="AM206" s="157">
        <v>0</v>
      </c>
      <c r="AN206" s="157">
        <v>0</v>
      </c>
      <c r="AO206" s="157">
        <v>0</v>
      </c>
      <c r="AP206" s="157">
        <v>0</v>
      </c>
      <c r="AQ206" s="157">
        <v>1</v>
      </c>
      <c r="AR206" s="157">
        <v>1</v>
      </c>
      <c r="AS206" s="157">
        <v>0</v>
      </c>
      <c r="AT206" s="157">
        <v>0</v>
      </c>
      <c r="AU206" s="157">
        <v>0</v>
      </c>
      <c r="AV206" s="157">
        <v>0</v>
      </c>
    </row>
    <row r="207" spans="1:48" s="95" customFormat="1" ht="39.950000000000003" customHeight="1">
      <c r="A207" s="9">
        <f t="shared" si="11"/>
        <v>199</v>
      </c>
      <c r="B207" s="9"/>
      <c r="C207" s="9"/>
      <c r="D207" s="9"/>
      <c r="E207" s="9">
        <v>3</v>
      </c>
      <c r="F207" s="9"/>
      <c r="G207" s="9"/>
      <c r="H207" s="9"/>
      <c r="I207" s="9"/>
      <c r="J207" s="106"/>
      <c r="K207" s="106"/>
      <c r="L207" s="146"/>
      <c r="M207" s="133" t="s">
        <v>604</v>
      </c>
      <c r="N207" s="133" t="s">
        <v>605</v>
      </c>
      <c r="O207" s="106" t="s">
        <v>377</v>
      </c>
      <c r="P207" s="113" t="s">
        <v>147</v>
      </c>
      <c r="Q207" s="9" t="s">
        <v>115</v>
      </c>
      <c r="R207" s="152"/>
      <c r="S207" s="113" t="s">
        <v>73</v>
      </c>
      <c r="T207" s="133" t="s">
        <v>604</v>
      </c>
      <c r="U207" s="113" t="s">
        <v>219</v>
      </c>
      <c r="V207" s="111" t="s">
        <v>60</v>
      </c>
      <c r="W207" s="111" t="s">
        <v>53</v>
      </c>
      <c r="X207" s="106" t="s">
        <v>377</v>
      </c>
      <c r="Y207" s="133" t="s">
        <v>576</v>
      </c>
      <c r="Z207" s="9" t="s">
        <v>14</v>
      </c>
      <c r="AA207" s="48" t="s">
        <v>606</v>
      </c>
      <c r="AB207" s="164">
        <v>1E-3</v>
      </c>
      <c r="AC207" s="106" t="s">
        <v>14</v>
      </c>
      <c r="AD207" s="125"/>
      <c r="AE207" s="48"/>
      <c r="AF207" s="111"/>
      <c r="AG207" s="111"/>
      <c r="AH207" s="18"/>
      <c r="AI207" s="18"/>
      <c r="AJ207" s="104"/>
      <c r="AK207" s="48"/>
      <c r="AL207" s="169">
        <v>1</v>
      </c>
      <c r="AM207" s="169">
        <v>1</v>
      </c>
      <c r="AN207" s="169">
        <v>1</v>
      </c>
      <c r="AO207" s="169">
        <v>1</v>
      </c>
      <c r="AP207" s="169">
        <v>1</v>
      </c>
      <c r="AQ207" s="169">
        <v>0</v>
      </c>
      <c r="AR207" s="169">
        <v>0</v>
      </c>
      <c r="AS207" s="169">
        <v>1</v>
      </c>
      <c r="AT207" s="169">
        <v>1</v>
      </c>
      <c r="AU207" s="169">
        <v>1</v>
      </c>
      <c r="AV207" s="169">
        <v>1</v>
      </c>
    </row>
    <row r="208" spans="1:48" s="95" customFormat="1" ht="39.950000000000003" customHeight="1">
      <c r="A208" s="9">
        <f t="shared" si="11"/>
        <v>200</v>
      </c>
      <c r="B208" s="106"/>
      <c r="C208" s="9"/>
      <c r="D208" s="106"/>
      <c r="E208" s="9">
        <v>3</v>
      </c>
      <c r="F208" s="106"/>
      <c r="G208" s="106"/>
      <c r="H208" s="106"/>
      <c r="I208" s="106"/>
      <c r="J208" s="106"/>
      <c r="K208" s="106"/>
      <c r="L208" s="146"/>
      <c r="M208" s="133" t="s">
        <v>607</v>
      </c>
      <c r="N208" s="133" t="s">
        <v>608</v>
      </c>
      <c r="O208" s="106" t="s">
        <v>377</v>
      </c>
      <c r="P208" s="113" t="s">
        <v>147</v>
      </c>
      <c r="Q208" s="9" t="s">
        <v>115</v>
      </c>
      <c r="R208" s="152"/>
      <c r="S208" s="113" t="s">
        <v>73</v>
      </c>
      <c r="T208" s="133" t="s">
        <v>607</v>
      </c>
      <c r="U208" s="113" t="s">
        <v>219</v>
      </c>
      <c r="V208" s="111" t="s">
        <v>60</v>
      </c>
      <c r="W208" s="111" t="s">
        <v>53</v>
      </c>
      <c r="X208" s="106" t="s">
        <v>377</v>
      </c>
      <c r="Y208" s="133" t="s">
        <v>576</v>
      </c>
      <c r="Z208" s="9" t="s">
        <v>14</v>
      </c>
      <c r="AA208" s="48" t="s">
        <v>609</v>
      </c>
      <c r="AB208" s="164">
        <v>2.0000000000000001E-4</v>
      </c>
      <c r="AC208" s="106" t="s">
        <v>14</v>
      </c>
      <c r="AD208" s="137"/>
      <c r="AE208" s="48"/>
      <c r="AF208" s="111"/>
      <c r="AG208" s="111"/>
      <c r="AH208" s="18"/>
      <c r="AI208" s="18"/>
      <c r="AJ208" s="104"/>
      <c r="AK208" s="48"/>
      <c r="AL208" s="169">
        <v>1</v>
      </c>
      <c r="AM208" s="169">
        <v>1</v>
      </c>
      <c r="AN208" s="169">
        <v>1</v>
      </c>
      <c r="AO208" s="169">
        <v>1</v>
      </c>
      <c r="AP208" s="169">
        <v>1</v>
      </c>
      <c r="AQ208" s="169">
        <v>0</v>
      </c>
      <c r="AR208" s="169">
        <v>0</v>
      </c>
      <c r="AS208" s="169">
        <v>1</v>
      </c>
      <c r="AT208" s="169">
        <v>1</v>
      </c>
      <c r="AU208" s="169">
        <v>1</v>
      </c>
      <c r="AV208" s="169">
        <v>1</v>
      </c>
    </row>
    <row r="209" spans="1:48" s="95" customFormat="1" ht="39.950000000000003" customHeight="1">
      <c r="A209" s="9">
        <f t="shared" si="11"/>
        <v>201</v>
      </c>
      <c r="B209" s="9"/>
      <c r="C209" s="9"/>
      <c r="D209" s="9"/>
      <c r="E209" s="9">
        <v>3</v>
      </c>
      <c r="F209" s="9"/>
      <c r="G209" s="48"/>
      <c r="H209" s="48"/>
      <c r="I209" s="48"/>
      <c r="J209" s="48"/>
      <c r="K209" s="48"/>
      <c r="L209" s="136"/>
      <c r="M209" s="106" t="s">
        <v>610</v>
      </c>
      <c r="N209" s="106" t="s">
        <v>554</v>
      </c>
      <c r="O209" s="106" t="s">
        <v>377</v>
      </c>
      <c r="P209" s="106" t="s">
        <v>147</v>
      </c>
      <c r="Q209" s="9" t="s">
        <v>115</v>
      </c>
      <c r="R209" s="111"/>
      <c r="S209" s="113" t="s">
        <v>73</v>
      </c>
      <c r="T209" s="106" t="s">
        <v>610</v>
      </c>
      <c r="U209" s="113" t="s">
        <v>219</v>
      </c>
      <c r="V209" s="111" t="s">
        <v>60</v>
      </c>
      <c r="W209" s="111" t="s">
        <v>53</v>
      </c>
      <c r="X209" s="106" t="s">
        <v>377</v>
      </c>
      <c r="Y209" s="111" t="s">
        <v>576</v>
      </c>
      <c r="Z209" s="143" t="s">
        <v>14</v>
      </c>
      <c r="AA209" s="106"/>
      <c r="AB209" s="132">
        <v>0.05</v>
      </c>
      <c r="AC209" s="106" t="s">
        <v>14</v>
      </c>
      <c r="AD209" s="137"/>
      <c r="AE209" s="48"/>
      <c r="AF209" s="111"/>
      <c r="AG209" s="111"/>
      <c r="AH209" s="18"/>
      <c r="AI209" s="18"/>
      <c r="AJ209" s="104"/>
      <c r="AK209" s="48"/>
      <c r="AL209" s="48">
        <v>1</v>
      </c>
      <c r="AM209" s="48">
        <v>1</v>
      </c>
      <c r="AN209" s="48">
        <v>1</v>
      </c>
      <c r="AO209" s="48">
        <v>1</v>
      </c>
      <c r="AP209" s="48">
        <v>1</v>
      </c>
      <c r="AQ209" s="48">
        <v>0</v>
      </c>
      <c r="AR209" s="48">
        <v>0</v>
      </c>
      <c r="AS209" s="48">
        <v>1</v>
      </c>
      <c r="AT209" s="48">
        <v>1</v>
      </c>
      <c r="AU209" s="48">
        <v>1</v>
      </c>
      <c r="AV209" s="48">
        <v>1</v>
      </c>
    </row>
    <row r="210" spans="1:48" s="95" customFormat="1" ht="39.950000000000003" customHeight="1">
      <c r="A210" s="9">
        <f t="shared" si="11"/>
        <v>202</v>
      </c>
      <c r="B210" s="9"/>
      <c r="C210" s="9"/>
      <c r="D210" s="9"/>
      <c r="E210" s="9">
        <v>3</v>
      </c>
      <c r="F210" s="9"/>
      <c r="G210" s="48"/>
      <c r="H210" s="48"/>
      <c r="I210" s="48"/>
      <c r="J210" s="48"/>
      <c r="K210" s="48"/>
      <c r="L210" s="146"/>
      <c r="M210" s="149" t="s">
        <v>611</v>
      </c>
      <c r="N210" s="106" t="s">
        <v>541</v>
      </c>
      <c r="O210" s="149" t="s">
        <v>612</v>
      </c>
      <c r="P210" s="106" t="s">
        <v>147</v>
      </c>
      <c r="Q210" s="9" t="s">
        <v>115</v>
      </c>
      <c r="R210" s="111"/>
      <c r="S210" s="113" t="s">
        <v>73</v>
      </c>
      <c r="T210" s="149" t="s">
        <v>14</v>
      </c>
      <c r="U210" s="113" t="s">
        <v>219</v>
      </c>
      <c r="V210" s="48" t="s">
        <v>60</v>
      </c>
      <c r="W210" s="111" t="s">
        <v>53</v>
      </c>
      <c r="X210" s="106" t="s">
        <v>114</v>
      </c>
      <c r="Y210" s="9" t="s">
        <v>613</v>
      </c>
      <c r="Z210" s="106" t="s">
        <v>14</v>
      </c>
      <c r="AA210" s="9" t="s">
        <v>614</v>
      </c>
      <c r="AB210" s="124">
        <v>8.9999999999999998E-4</v>
      </c>
      <c r="AC210" s="113" t="s">
        <v>545</v>
      </c>
      <c r="AD210" s="125"/>
      <c r="AE210" s="48"/>
      <c r="AF210" s="111"/>
      <c r="AG210" s="111"/>
      <c r="AH210" s="18"/>
      <c r="AI210" s="18"/>
      <c r="AJ210" s="104"/>
      <c r="AK210" s="48"/>
      <c r="AL210" s="169">
        <v>1</v>
      </c>
      <c r="AM210" s="169">
        <v>1</v>
      </c>
      <c r="AN210" s="169">
        <v>1</v>
      </c>
      <c r="AO210" s="169">
        <v>1</v>
      </c>
      <c r="AP210" s="169">
        <v>1</v>
      </c>
      <c r="AQ210" s="169">
        <v>1</v>
      </c>
      <c r="AR210" s="169">
        <v>1</v>
      </c>
      <c r="AS210" s="169">
        <v>1</v>
      </c>
      <c r="AT210" s="169">
        <v>1</v>
      </c>
      <c r="AU210" s="169">
        <v>1</v>
      </c>
      <c r="AV210" s="169">
        <v>1</v>
      </c>
    </row>
    <row r="211" spans="1:48" s="95" customFormat="1" ht="39.950000000000003" customHeight="1">
      <c r="A211" s="9">
        <f t="shared" si="11"/>
        <v>203</v>
      </c>
      <c r="B211" s="9"/>
      <c r="C211" s="9"/>
      <c r="D211" s="9"/>
      <c r="E211" s="9">
        <v>3</v>
      </c>
      <c r="F211" s="9"/>
      <c r="G211" s="48"/>
      <c r="H211" s="48"/>
      <c r="I211" s="48"/>
      <c r="J211" s="48"/>
      <c r="K211" s="48"/>
      <c r="L211" s="146"/>
      <c r="M211" s="150" t="s">
        <v>615</v>
      </c>
      <c r="N211" s="105" t="s">
        <v>616</v>
      </c>
      <c r="O211" s="48" t="s">
        <v>617</v>
      </c>
      <c r="P211" s="106" t="s">
        <v>147</v>
      </c>
      <c r="Q211" s="9" t="s">
        <v>115</v>
      </c>
      <c r="R211" s="111"/>
      <c r="S211" s="113" t="s">
        <v>51</v>
      </c>
      <c r="T211" s="150" t="s">
        <v>615</v>
      </c>
      <c r="U211" s="113" t="s">
        <v>51</v>
      </c>
      <c r="V211" s="48" t="s">
        <v>60</v>
      </c>
      <c r="W211" s="111" t="s">
        <v>53</v>
      </c>
      <c r="X211" s="106" t="s">
        <v>618</v>
      </c>
      <c r="Y211" s="9" t="s">
        <v>55</v>
      </c>
      <c r="Z211" s="9" t="s">
        <v>14</v>
      </c>
      <c r="AA211" s="9" t="s">
        <v>619</v>
      </c>
      <c r="AB211" s="124">
        <v>4.36E-2</v>
      </c>
      <c r="AC211" s="113" t="s">
        <v>14</v>
      </c>
      <c r="AD211" s="137"/>
      <c r="AE211" s="48"/>
      <c r="AF211" s="111"/>
      <c r="AG211" s="111"/>
      <c r="AH211" s="18"/>
      <c r="AI211" s="18"/>
      <c r="AJ211" s="104"/>
      <c r="AK211" s="48"/>
      <c r="AL211" s="48">
        <v>1</v>
      </c>
      <c r="AM211" s="48">
        <v>1</v>
      </c>
      <c r="AN211" s="48">
        <v>1</v>
      </c>
      <c r="AO211" s="48">
        <v>1</v>
      </c>
      <c r="AP211" s="48">
        <v>1</v>
      </c>
      <c r="AQ211" s="170">
        <v>1</v>
      </c>
      <c r="AR211" s="170">
        <v>1</v>
      </c>
      <c r="AS211" s="48">
        <v>1</v>
      </c>
      <c r="AT211" s="48">
        <v>1</v>
      </c>
      <c r="AU211" s="48">
        <v>1</v>
      </c>
      <c r="AV211" s="48">
        <v>1</v>
      </c>
    </row>
    <row r="212" spans="1:48" s="95" customFormat="1" ht="39.950000000000003" customHeight="1">
      <c r="A212" s="9">
        <f t="shared" si="11"/>
        <v>204</v>
      </c>
      <c r="B212" s="106"/>
      <c r="C212" s="106"/>
      <c r="D212" s="106"/>
      <c r="E212" s="9">
        <v>3</v>
      </c>
      <c r="F212" s="106"/>
      <c r="G212" s="106"/>
      <c r="H212" s="106"/>
      <c r="I212" s="106"/>
      <c r="J212" s="106"/>
      <c r="K212" s="106"/>
      <c r="L212" s="146" t="s">
        <v>238</v>
      </c>
      <c r="M212" s="133" t="s">
        <v>620</v>
      </c>
      <c r="N212" s="106" t="s">
        <v>621</v>
      </c>
      <c r="O212" s="133" t="s">
        <v>456</v>
      </c>
      <c r="P212" s="106" t="s">
        <v>147</v>
      </c>
      <c r="Q212" s="9" t="s">
        <v>115</v>
      </c>
      <c r="R212" s="111"/>
      <c r="S212" s="113" t="s">
        <v>73</v>
      </c>
      <c r="T212" s="133" t="s">
        <v>620</v>
      </c>
      <c r="U212" s="113" t="s">
        <v>51</v>
      </c>
      <c r="V212" s="48" t="s">
        <v>60</v>
      </c>
      <c r="W212" s="111" t="s">
        <v>53</v>
      </c>
      <c r="X212" s="106" t="s">
        <v>456</v>
      </c>
      <c r="Y212" s="111" t="s">
        <v>55</v>
      </c>
      <c r="Z212" s="9" t="s">
        <v>14</v>
      </c>
      <c r="AA212" s="111" t="s">
        <v>622</v>
      </c>
      <c r="AB212" s="132">
        <f>AB213+AB214</f>
        <v>6.6299999999999998E-2</v>
      </c>
      <c r="AC212" s="113" t="s">
        <v>14</v>
      </c>
      <c r="AD212" s="137"/>
      <c r="AE212" s="48"/>
      <c r="AF212" s="111"/>
      <c r="AG212" s="111"/>
      <c r="AH212" s="18"/>
      <c r="AI212" s="18"/>
      <c r="AJ212" s="104"/>
      <c r="AK212" s="48"/>
      <c r="AL212" s="48">
        <v>4</v>
      </c>
      <c r="AM212" s="48">
        <v>4</v>
      </c>
      <c r="AN212" s="48">
        <v>4</v>
      </c>
      <c r="AO212" s="48">
        <v>4</v>
      </c>
      <c r="AP212" s="48">
        <v>4</v>
      </c>
      <c r="AQ212" s="170">
        <v>4</v>
      </c>
      <c r="AR212" s="170">
        <v>4</v>
      </c>
      <c r="AS212" s="48">
        <v>4</v>
      </c>
      <c r="AT212" s="48">
        <v>4</v>
      </c>
      <c r="AU212" s="48">
        <v>4</v>
      </c>
      <c r="AV212" s="48">
        <v>4</v>
      </c>
    </row>
    <row r="213" spans="1:48" s="95" customFormat="1" ht="39.950000000000003" customHeight="1">
      <c r="A213" s="9">
        <f t="shared" si="11"/>
        <v>205</v>
      </c>
      <c r="B213" s="106"/>
      <c r="C213" s="106"/>
      <c r="D213" s="106"/>
      <c r="E213" s="106"/>
      <c r="F213" s="9">
        <v>4</v>
      </c>
      <c r="G213" s="106"/>
      <c r="H213" s="106"/>
      <c r="I213" s="106"/>
      <c r="J213" s="106"/>
      <c r="K213" s="106"/>
      <c r="L213" s="146" t="s">
        <v>238</v>
      </c>
      <c r="M213" s="133" t="s">
        <v>623</v>
      </c>
      <c r="N213" s="106" t="s">
        <v>624</v>
      </c>
      <c r="O213" s="133" t="s">
        <v>397</v>
      </c>
      <c r="P213" s="106" t="s">
        <v>147</v>
      </c>
      <c r="Q213" s="9" t="s">
        <v>115</v>
      </c>
      <c r="R213" s="111"/>
      <c r="S213" s="113" t="s">
        <v>73</v>
      </c>
      <c r="T213" s="133" t="s">
        <v>623</v>
      </c>
      <c r="U213" s="113" t="s">
        <v>51</v>
      </c>
      <c r="V213" s="48" t="s">
        <v>60</v>
      </c>
      <c r="W213" s="111" t="s">
        <v>53</v>
      </c>
      <c r="X213" s="106" t="s">
        <v>397</v>
      </c>
      <c r="Y213" s="111" t="s">
        <v>625</v>
      </c>
      <c r="Z213" s="9" t="s">
        <v>495</v>
      </c>
      <c r="AA213" s="111" t="s">
        <v>626</v>
      </c>
      <c r="AB213" s="132">
        <v>5.04E-2</v>
      </c>
      <c r="AC213" s="106" t="s">
        <v>627</v>
      </c>
      <c r="AD213" s="137"/>
      <c r="AE213" s="48"/>
      <c r="AF213" s="111"/>
      <c r="AG213" s="111"/>
      <c r="AH213" s="18"/>
      <c r="AI213" s="18"/>
      <c r="AJ213" s="104"/>
      <c r="AK213" s="48"/>
      <c r="AL213" s="157">
        <v>1</v>
      </c>
      <c r="AM213" s="157">
        <v>1</v>
      </c>
      <c r="AN213" s="157">
        <v>1</v>
      </c>
      <c r="AO213" s="157">
        <v>1</v>
      </c>
      <c r="AP213" s="157">
        <v>1</v>
      </c>
      <c r="AQ213" s="157">
        <v>1</v>
      </c>
      <c r="AR213" s="157">
        <v>1</v>
      </c>
      <c r="AS213" s="157">
        <v>1</v>
      </c>
      <c r="AT213" s="157">
        <v>1</v>
      </c>
      <c r="AU213" s="157">
        <v>1</v>
      </c>
      <c r="AV213" s="157">
        <v>1</v>
      </c>
    </row>
    <row r="214" spans="1:48" s="95" customFormat="1" ht="39.950000000000003" customHeight="1">
      <c r="A214" s="9">
        <f t="shared" si="11"/>
        <v>206</v>
      </c>
      <c r="B214" s="106"/>
      <c r="C214" s="106"/>
      <c r="D214" s="106"/>
      <c r="E214" s="106"/>
      <c r="F214" s="9">
        <v>4</v>
      </c>
      <c r="G214" s="106"/>
      <c r="H214" s="106"/>
      <c r="I214" s="106"/>
      <c r="J214" s="106"/>
      <c r="K214" s="106"/>
      <c r="L214" s="146" t="s">
        <v>238</v>
      </c>
      <c r="M214" s="133" t="s">
        <v>628</v>
      </c>
      <c r="N214" s="106" t="s">
        <v>629</v>
      </c>
      <c r="O214" s="133" t="s">
        <v>377</v>
      </c>
      <c r="P214" s="106" t="s">
        <v>147</v>
      </c>
      <c r="Q214" s="9" t="s">
        <v>115</v>
      </c>
      <c r="R214" s="111"/>
      <c r="S214" s="113" t="s">
        <v>73</v>
      </c>
      <c r="T214" s="133" t="s">
        <v>628</v>
      </c>
      <c r="U214" s="113" t="s">
        <v>51</v>
      </c>
      <c r="V214" s="48" t="s">
        <v>60</v>
      </c>
      <c r="W214" s="111" t="s">
        <v>53</v>
      </c>
      <c r="X214" s="106" t="s">
        <v>377</v>
      </c>
      <c r="Y214" s="111" t="s">
        <v>576</v>
      </c>
      <c r="Z214" s="9" t="s">
        <v>14</v>
      </c>
      <c r="AA214" s="111" t="s">
        <v>630</v>
      </c>
      <c r="AB214" s="132">
        <v>1.5900000000000001E-2</v>
      </c>
      <c r="AC214" s="106" t="s">
        <v>14</v>
      </c>
      <c r="AD214" s="137"/>
      <c r="AE214" s="48"/>
      <c r="AF214" s="111"/>
      <c r="AG214" s="111"/>
      <c r="AH214" s="18"/>
      <c r="AI214" s="18"/>
      <c r="AJ214" s="104"/>
      <c r="AK214" s="48"/>
      <c r="AL214" s="157">
        <v>1</v>
      </c>
      <c r="AM214" s="157">
        <v>1</v>
      </c>
      <c r="AN214" s="157">
        <v>1</v>
      </c>
      <c r="AO214" s="157">
        <v>1</v>
      </c>
      <c r="AP214" s="157">
        <v>1</v>
      </c>
      <c r="AQ214" s="157">
        <v>1</v>
      </c>
      <c r="AR214" s="157">
        <v>1</v>
      </c>
      <c r="AS214" s="157">
        <v>1</v>
      </c>
      <c r="AT214" s="157">
        <v>1</v>
      </c>
      <c r="AU214" s="157">
        <v>1</v>
      </c>
      <c r="AV214" s="157">
        <v>1</v>
      </c>
    </row>
    <row r="215" spans="1:48" s="95" customFormat="1" ht="39.950000000000003" customHeight="1">
      <c r="A215" s="9">
        <f t="shared" si="11"/>
        <v>207</v>
      </c>
      <c r="B215" s="106"/>
      <c r="C215" s="9"/>
      <c r="D215" s="9"/>
      <c r="E215" s="9">
        <v>3</v>
      </c>
      <c r="F215" s="9"/>
      <c r="G215" s="9"/>
      <c r="H215" s="9"/>
      <c r="I215" s="9"/>
      <c r="J215" s="106"/>
      <c r="K215" s="48"/>
      <c r="L215" s="135" t="s">
        <v>631</v>
      </c>
      <c r="M215" s="112" t="s">
        <v>632</v>
      </c>
      <c r="N215" s="102" t="s">
        <v>633</v>
      </c>
      <c r="O215" s="133" t="s">
        <v>377</v>
      </c>
      <c r="P215" s="106" t="s">
        <v>147</v>
      </c>
      <c r="Q215" s="9" t="s">
        <v>115</v>
      </c>
      <c r="R215" s="111"/>
      <c r="S215" s="113" t="s">
        <v>73</v>
      </c>
      <c r="T215" s="112" t="s">
        <v>632</v>
      </c>
      <c r="U215" s="113" t="s">
        <v>51</v>
      </c>
      <c r="V215" s="48" t="s">
        <v>53</v>
      </c>
      <c r="W215" s="111" t="s">
        <v>60</v>
      </c>
      <c r="X215" s="106" t="s">
        <v>377</v>
      </c>
      <c r="Y215" s="111" t="s">
        <v>378</v>
      </c>
      <c r="Z215" s="9" t="s">
        <v>14</v>
      </c>
      <c r="AA215" s="111" t="s">
        <v>634</v>
      </c>
      <c r="AB215" s="132">
        <v>3.5900000000000001E-2</v>
      </c>
      <c r="AC215" s="106" t="s">
        <v>14</v>
      </c>
      <c r="AD215" s="137"/>
      <c r="AE215" s="48"/>
      <c r="AF215" s="111"/>
      <c r="AG215" s="111"/>
      <c r="AH215" s="18"/>
      <c r="AI215" s="18"/>
      <c r="AJ215" s="104"/>
      <c r="AK215" s="48"/>
      <c r="AL215" s="158">
        <v>2</v>
      </c>
      <c r="AM215" s="158">
        <v>2</v>
      </c>
      <c r="AN215" s="158">
        <v>2</v>
      </c>
      <c r="AO215" s="158">
        <v>2</v>
      </c>
      <c r="AP215" s="158">
        <v>2</v>
      </c>
      <c r="AQ215" s="157">
        <v>2</v>
      </c>
      <c r="AR215" s="157">
        <v>2</v>
      </c>
      <c r="AS215" s="158">
        <v>2</v>
      </c>
      <c r="AT215" s="158">
        <v>2</v>
      </c>
      <c r="AU215" s="158">
        <v>2</v>
      </c>
      <c r="AV215" s="158">
        <v>2</v>
      </c>
    </row>
    <row r="216" spans="1:48" s="95" customFormat="1" ht="39.950000000000003" customHeight="1">
      <c r="A216" s="9">
        <f t="shared" ref="A216:A279" si="12">ROW()-8</f>
        <v>208</v>
      </c>
      <c r="B216" s="106"/>
      <c r="C216" s="9"/>
      <c r="D216" s="9"/>
      <c r="E216" s="9">
        <v>3</v>
      </c>
      <c r="F216" s="9"/>
      <c r="G216" s="9"/>
      <c r="H216" s="9"/>
      <c r="I216" s="9"/>
      <c r="J216" s="106"/>
      <c r="K216" s="106"/>
      <c r="L216" s="146" t="s">
        <v>50</v>
      </c>
      <c r="M216" s="106" t="s">
        <v>635</v>
      </c>
      <c r="N216" s="106" t="s">
        <v>636</v>
      </c>
      <c r="O216" s="106" t="s">
        <v>480</v>
      </c>
      <c r="P216" s="106" t="s">
        <v>147</v>
      </c>
      <c r="Q216" s="9" t="s">
        <v>115</v>
      </c>
      <c r="R216" s="111"/>
      <c r="S216" s="113" t="s">
        <v>73</v>
      </c>
      <c r="T216" s="106" t="s">
        <v>635</v>
      </c>
      <c r="U216" s="113" t="s">
        <v>219</v>
      </c>
      <c r="V216" s="48" t="s">
        <v>60</v>
      </c>
      <c r="W216" s="111" t="s">
        <v>53</v>
      </c>
      <c r="X216" s="106" t="s">
        <v>463</v>
      </c>
      <c r="Y216" s="143" t="s">
        <v>514</v>
      </c>
      <c r="Z216" s="111" t="s">
        <v>495</v>
      </c>
      <c r="AA216" s="106" t="s">
        <v>637</v>
      </c>
      <c r="AB216" s="132">
        <v>0.01</v>
      </c>
      <c r="AC216" s="106" t="s">
        <v>14</v>
      </c>
      <c r="AD216" s="137"/>
      <c r="AE216" s="48"/>
      <c r="AF216" s="111"/>
      <c r="AG216" s="111"/>
      <c r="AH216" s="18"/>
      <c r="AI216" s="18"/>
      <c r="AJ216" s="104"/>
      <c r="AK216" s="48"/>
      <c r="AL216" s="158">
        <v>4</v>
      </c>
      <c r="AM216" s="158">
        <v>4</v>
      </c>
      <c r="AN216" s="158">
        <v>4</v>
      </c>
      <c r="AO216" s="158">
        <v>4</v>
      </c>
      <c r="AP216" s="158">
        <v>4</v>
      </c>
      <c r="AQ216" s="157">
        <v>4</v>
      </c>
      <c r="AR216" s="157">
        <v>4</v>
      </c>
      <c r="AS216" s="158">
        <v>4</v>
      </c>
      <c r="AT216" s="158">
        <v>4</v>
      </c>
      <c r="AU216" s="158">
        <v>4</v>
      </c>
      <c r="AV216" s="158">
        <v>4</v>
      </c>
    </row>
    <row r="217" spans="1:48" s="95" customFormat="1" ht="39.950000000000003" customHeight="1">
      <c r="A217" s="9">
        <f t="shared" si="12"/>
        <v>209</v>
      </c>
      <c r="B217" s="106"/>
      <c r="C217" s="9"/>
      <c r="D217" s="9"/>
      <c r="E217" s="9">
        <v>3</v>
      </c>
      <c r="F217" s="9"/>
      <c r="G217" s="9"/>
      <c r="H217" s="9"/>
      <c r="I217" s="9"/>
      <c r="J217" s="106"/>
      <c r="K217" s="48"/>
      <c r="L217" s="135"/>
      <c r="M217" s="106" t="s">
        <v>638</v>
      </c>
      <c r="N217" s="106" t="s">
        <v>639</v>
      </c>
      <c r="O217" s="149" t="s">
        <v>178</v>
      </c>
      <c r="P217" s="106" t="s">
        <v>147</v>
      </c>
      <c r="Q217" s="9" t="s">
        <v>115</v>
      </c>
      <c r="R217" s="111"/>
      <c r="S217" s="113" t="s">
        <v>73</v>
      </c>
      <c r="T217" s="106" t="s">
        <v>638</v>
      </c>
      <c r="U217" s="113" t="s">
        <v>474</v>
      </c>
      <c r="V217" s="48" t="s">
        <v>60</v>
      </c>
      <c r="W217" s="111" t="s">
        <v>53</v>
      </c>
      <c r="X217" s="106" t="s">
        <v>204</v>
      </c>
      <c r="Y217" s="9" t="s">
        <v>55</v>
      </c>
      <c r="Z217" s="111" t="s">
        <v>14</v>
      </c>
      <c r="AA217" s="111" t="s">
        <v>640</v>
      </c>
      <c r="AB217" s="132">
        <f>AB218+AB219*2</f>
        <v>0.44170000000000004</v>
      </c>
      <c r="AC217" s="113" t="s">
        <v>101</v>
      </c>
      <c r="AD217" s="137"/>
      <c r="AE217" s="48"/>
      <c r="AF217" s="111"/>
      <c r="AG217" s="111"/>
      <c r="AH217" s="18"/>
      <c r="AI217" s="18"/>
      <c r="AJ217" s="104"/>
      <c r="AK217" s="48"/>
      <c r="AL217" s="157">
        <v>1</v>
      </c>
      <c r="AM217" s="157">
        <v>1</v>
      </c>
      <c r="AN217" s="157">
        <v>1</v>
      </c>
      <c r="AO217" s="157">
        <v>1</v>
      </c>
      <c r="AP217" s="157">
        <v>1</v>
      </c>
      <c r="AQ217" s="157">
        <v>1</v>
      </c>
      <c r="AR217" s="157">
        <v>1</v>
      </c>
      <c r="AS217" s="157">
        <v>1</v>
      </c>
      <c r="AT217" s="157">
        <v>1</v>
      </c>
      <c r="AU217" s="157">
        <v>1</v>
      </c>
      <c r="AV217" s="157">
        <v>1</v>
      </c>
    </row>
    <row r="218" spans="1:48" s="95" customFormat="1" ht="39.950000000000003" customHeight="1">
      <c r="A218" s="9">
        <f t="shared" si="12"/>
        <v>210</v>
      </c>
      <c r="B218" s="106"/>
      <c r="C218" s="9"/>
      <c r="D218" s="9"/>
      <c r="E218" s="9"/>
      <c r="F218" s="9">
        <v>4</v>
      </c>
      <c r="G218" s="9"/>
      <c r="H218" s="9"/>
      <c r="I218" s="9"/>
      <c r="J218" s="106"/>
      <c r="K218" s="48"/>
      <c r="L218" s="135"/>
      <c r="M218" s="106" t="s">
        <v>641</v>
      </c>
      <c r="N218" s="106" t="s">
        <v>642</v>
      </c>
      <c r="O218" s="106" t="s">
        <v>182</v>
      </c>
      <c r="P218" s="106" t="s">
        <v>147</v>
      </c>
      <c r="Q218" s="9" t="s">
        <v>115</v>
      </c>
      <c r="R218" s="111"/>
      <c r="S218" s="113" t="s">
        <v>73</v>
      </c>
      <c r="T218" s="106" t="s">
        <v>641</v>
      </c>
      <c r="U218" s="113" t="s">
        <v>219</v>
      </c>
      <c r="V218" s="48" t="s">
        <v>60</v>
      </c>
      <c r="W218" s="111" t="s">
        <v>53</v>
      </c>
      <c r="X218" s="106" t="s">
        <v>167</v>
      </c>
      <c r="Y218" s="111" t="s">
        <v>403</v>
      </c>
      <c r="Z218" s="48" t="s">
        <v>184</v>
      </c>
      <c r="AA218" s="111" t="s">
        <v>643</v>
      </c>
      <c r="AB218" s="132">
        <v>0.43070000000000003</v>
      </c>
      <c r="AC218" s="111" t="s">
        <v>14</v>
      </c>
      <c r="AD218" s="137"/>
      <c r="AE218" s="48"/>
      <c r="AF218" s="111"/>
      <c r="AG218" s="111"/>
      <c r="AH218" s="18"/>
      <c r="AI218" s="18"/>
      <c r="AJ218" s="104"/>
      <c r="AK218" s="48"/>
      <c r="AL218" s="158">
        <v>1</v>
      </c>
      <c r="AM218" s="158">
        <v>1</v>
      </c>
      <c r="AN218" s="158">
        <v>1</v>
      </c>
      <c r="AO218" s="158">
        <v>1</v>
      </c>
      <c r="AP218" s="158">
        <v>1</v>
      </c>
      <c r="AQ218" s="157">
        <v>1</v>
      </c>
      <c r="AR218" s="157">
        <v>1</v>
      </c>
      <c r="AS218" s="158">
        <v>1</v>
      </c>
      <c r="AT218" s="158">
        <v>1</v>
      </c>
      <c r="AU218" s="158">
        <v>1</v>
      </c>
      <c r="AV218" s="158">
        <v>1</v>
      </c>
    </row>
    <row r="219" spans="1:48" s="95" customFormat="1" ht="39.950000000000003" customHeight="1">
      <c r="A219" s="9">
        <f t="shared" si="12"/>
        <v>211</v>
      </c>
      <c r="B219" s="106"/>
      <c r="C219" s="9"/>
      <c r="D219" s="9"/>
      <c r="E219" s="9"/>
      <c r="F219" s="9">
        <v>4</v>
      </c>
      <c r="G219" s="9"/>
      <c r="H219" s="9"/>
      <c r="I219" s="9"/>
      <c r="J219" s="106"/>
      <c r="K219" s="106"/>
      <c r="L219" s="136"/>
      <c r="M219" s="149" t="s">
        <v>218</v>
      </c>
      <c r="N219" s="106" t="s">
        <v>442</v>
      </c>
      <c r="O219" s="133" t="s">
        <v>114</v>
      </c>
      <c r="P219" s="106" t="s">
        <v>147</v>
      </c>
      <c r="Q219" s="9" t="s">
        <v>115</v>
      </c>
      <c r="R219" s="152"/>
      <c r="S219" s="113" t="s">
        <v>73</v>
      </c>
      <c r="T219" s="149" t="s">
        <v>218</v>
      </c>
      <c r="U219" s="113" t="s">
        <v>219</v>
      </c>
      <c r="V219" s="48" t="s">
        <v>60</v>
      </c>
      <c r="W219" s="111" t="s">
        <v>53</v>
      </c>
      <c r="X219" s="106" t="s">
        <v>114</v>
      </c>
      <c r="Y219" s="9" t="s">
        <v>220</v>
      </c>
      <c r="Z219" s="106" t="s">
        <v>14</v>
      </c>
      <c r="AA219" s="9" t="s">
        <v>644</v>
      </c>
      <c r="AB219" s="124">
        <v>5.4999999999999997E-3</v>
      </c>
      <c r="AC219" s="48" t="s">
        <v>14</v>
      </c>
      <c r="AD219" s="137"/>
      <c r="AE219" s="48"/>
      <c r="AF219" s="111"/>
      <c r="AG219" s="111"/>
      <c r="AH219" s="18"/>
      <c r="AI219" s="18"/>
      <c r="AJ219" s="104"/>
      <c r="AK219" s="48"/>
      <c r="AL219" s="157">
        <v>2</v>
      </c>
      <c r="AM219" s="157">
        <v>2</v>
      </c>
      <c r="AN219" s="157">
        <v>2</v>
      </c>
      <c r="AO219" s="157">
        <v>2</v>
      </c>
      <c r="AP219" s="157">
        <v>2</v>
      </c>
      <c r="AQ219" s="157">
        <v>2</v>
      </c>
      <c r="AR219" s="157">
        <v>2</v>
      </c>
      <c r="AS219" s="157">
        <v>2</v>
      </c>
      <c r="AT219" s="157">
        <v>2</v>
      </c>
      <c r="AU219" s="157">
        <v>2</v>
      </c>
      <c r="AV219" s="157">
        <v>2</v>
      </c>
    </row>
    <row r="220" spans="1:48" s="95" customFormat="1" ht="39.950000000000003" customHeight="1">
      <c r="A220" s="9">
        <f t="shared" si="12"/>
        <v>212</v>
      </c>
      <c r="B220" s="106"/>
      <c r="C220" s="9"/>
      <c r="D220" s="9"/>
      <c r="E220" s="9">
        <v>3</v>
      </c>
      <c r="F220" s="9"/>
      <c r="G220" s="9"/>
      <c r="H220" s="9"/>
      <c r="I220" s="9"/>
      <c r="J220" s="106"/>
      <c r="K220" s="106"/>
      <c r="L220" s="146" t="s">
        <v>645</v>
      </c>
      <c r="M220" s="106" t="s">
        <v>646</v>
      </c>
      <c r="N220" s="106" t="s">
        <v>647</v>
      </c>
      <c r="O220" s="106" t="s">
        <v>377</v>
      </c>
      <c r="P220" s="106" t="s">
        <v>147</v>
      </c>
      <c r="Q220" s="9" t="s">
        <v>115</v>
      </c>
      <c r="R220" s="111"/>
      <c r="S220" s="113" t="s">
        <v>73</v>
      </c>
      <c r="T220" s="106" t="s">
        <v>646</v>
      </c>
      <c r="U220" s="113" t="s">
        <v>219</v>
      </c>
      <c r="V220" s="48" t="s">
        <v>60</v>
      </c>
      <c r="W220" s="111" t="s">
        <v>53</v>
      </c>
      <c r="X220" s="106" t="s">
        <v>377</v>
      </c>
      <c r="Y220" s="111" t="s">
        <v>378</v>
      </c>
      <c r="Z220" s="9" t="s">
        <v>14</v>
      </c>
      <c r="AA220" s="111" t="s">
        <v>648</v>
      </c>
      <c r="AB220" s="132">
        <v>1.54E-2</v>
      </c>
      <c r="AC220" s="106" t="s">
        <v>14</v>
      </c>
      <c r="AD220" s="137"/>
      <c r="AE220" s="48"/>
      <c r="AF220" s="111"/>
      <c r="AG220" s="111"/>
      <c r="AH220" s="18"/>
      <c r="AI220" s="18"/>
      <c r="AJ220" s="104"/>
      <c r="AK220" s="48"/>
      <c r="AL220" s="158">
        <v>2</v>
      </c>
      <c r="AM220" s="158">
        <v>2</v>
      </c>
      <c r="AN220" s="158">
        <v>2</v>
      </c>
      <c r="AO220" s="158">
        <v>2</v>
      </c>
      <c r="AP220" s="158">
        <v>2</v>
      </c>
      <c r="AQ220" s="157">
        <v>2</v>
      </c>
      <c r="AR220" s="157">
        <v>2</v>
      </c>
      <c r="AS220" s="158">
        <v>2</v>
      </c>
      <c r="AT220" s="158">
        <v>2</v>
      </c>
      <c r="AU220" s="158">
        <v>2</v>
      </c>
      <c r="AV220" s="158">
        <v>2</v>
      </c>
    </row>
    <row r="221" spans="1:48" s="95" customFormat="1" ht="39.950000000000003" customHeight="1">
      <c r="A221" s="9">
        <f t="shared" si="12"/>
        <v>213</v>
      </c>
      <c r="B221" s="9"/>
      <c r="C221" s="9"/>
      <c r="D221" s="9"/>
      <c r="E221" s="9">
        <v>3</v>
      </c>
      <c r="F221" s="9"/>
      <c r="G221" s="9"/>
      <c r="H221" s="9"/>
      <c r="I221" s="9"/>
      <c r="J221" s="48"/>
      <c r="K221" s="48"/>
      <c r="L221" s="146" t="s">
        <v>645</v>
      </c>
      <c r="M221" s="149" t="s">
        <v>649</v>
      </c>
      <c r="N221" s="106" t="s">
        <v>650</v>
      </c>
      <c r="O221" s="149" t="s">
        <v>178</v>
      </c>
      <c r="P221" s="106" t="s">
        <v>147</v>
      </c>
      <c r="Q221" s="9" t="s">
        <v>115</v>
      </c>
      <c r="R221" s="111"/>
      <c r="S221" s="113" t="s">
        <v>73</v>
      </c>
      <c r="T221" s="149" t="s">
        <v>649</v>
      </c>
      <c r="U221" s="113" t="s">
        <v>219</v>
      </c>
      <c r="V221" s="48" t="s">
        <v>60</v>
      </c>
      <c r="W221" s="111" t="s">
        <v>53</v>
      </c>
      <c r="X221" s="106" t="s">
        <v>204</v>
      </c>
      <c r="Y221" s="9" t="s">
        <v>55</v>
      </c>
      <c r="Z221" s="111" t="s">
        <v>14</v>
      </c>
      <c r="AA221" s="9" t="s">
        <v>651</v>
      </c>
      <c r="AB221" s="124">
        <f>AB222+AB223*2</f>
        <v>3.6999999999999998E-2</v>
      </c>
      <c r="AC221" s="104" t="s">
        <v>101</v>
      </c>
      <c r="AD221" s="125"/>
      <c r="AE221" s="48"/>
      <c r="AF221" s="111"/>
      <c r="AG221" s="111"/>
      <c r="AH221" s="15"/>
      <c r="AI221" s="15"/>
      <c r="AJ221" s="104"/>
      <c r="AK221" s="48"/>
      <c r="AL221" s="158">
        <v>2</v>
      </c>
      <c r="AM221" s="158">
        <v>2</v>
      </c>
      <c r="AN221" s="158">
        <v>2</v>
      </c>
      <c r="AO221" s="158">
        <v>2</v>
      </c>
      <c r="AP221" s="158">
        <v>2</v>
      </c>
      <c r="AQ221" s="157">
        <v>2</v>
      </c>
      <c r="AR221" s="157">
        <v>2</v>
      </c>
      <c r="AS221" s="158">
        <v>2</v>
      </c>
      <c r="AT221" s="158">
        <v>2</v>
      </c>
      <c r="AU221" s="158">
        <v>2</v>
      </c>
      <c r="AV221" s="158">
        <v>2</v>
      </c>
    </row>
    <row r="222" spans="1:48" s="95" customFormat="1" ht="39.950000000000003" customHeight="1">
      <c r="A222" s="9">
        <f t="shared" si="12"/>
        <v>214</v>
      </c>
      <c r="B222" s="9"/>
      <c r="C222" s="9"/>
      <c r="D222" s="9"/>
      <c r="E222" s="9"/>
      <c r="F222" s="9">
        <v>4</v>
      </c>
      <c r="G222" s="9"/>
      <c r="H222" s="9"/>
      <c r="I222" s="9"/>
      <c r="J222" s="48"/>
      <c r="K222" s="48"/>
      <c r="L222" s="146"/>
      <c r="M222" s="149" t="s">
        <v>652</v>
      </c>
      <c r="N222" s="106" t="s">
        <v>653</v>
      </c>
      <c r="O222" s="149" t="s">
        <v>182</v>
      </c>
      <c r="P222" s="106" t="s">
        <v>147</v>
      </c>
      <c r="Q222" s="9" t="s">
        <v>115</v>
      </c>
      <c r="R222" s="111"/>
      <c r="S222" s="113" t="s">
        <v>73</v>
      </c>
      <c r="T222" s="149" t="s">
        <v>652</v>
      </c>
      <c r="U222" s="113" t="s">
        <v>219</v>
      </c>
      <c r="V222" s="48" t="s">
        <v>60</v>
      </c>
      <c r="W222" s="111" t="s">
        <v>53</v>
      </c>
      <c r="X222" s="106" t="s">
        <v>167</v>
      </c>
      <c r="Y222" s="9" t="s">
        <v>403</v>
      </c>
      <c r="Z222" s="48" t="s">
        <v>184</v>
      </c>
      <c r="AA222" s="9" t="s">
        <v>651</v>
      </c>
      <c r="AB222" s="124">
        <v>2.5999999999999999E-2</v>
      </c>
      <c r="AC222" s="113" t="s">
        <v>14</v>
      </c>
      <c r="AD222" s="137"/>
      <c r="AE222" s="48"/>
      <c r="AF222" s="111"/>
      <c r="AG222" s="111"/>
      <c r="AH222" s="18"/>
      <c r="AI222" s="18"/>
      <c r="AJ222" s="104"/>
      <c r="AK222" s="48"/>
      <c r="AL222" s="157">
        <v>1</v>
      </c>
      <c r="AM222" s="157">
        <v>1</v>
      </c>
      <c r="AN222" s="157">
        <v>1</v>
      </c>
      <c r="AO222" s="157">
        <v>1</v>
      </c>
      <c r="AP222" s="157">
        <v>1</v>
      </c>
      <c r="AQ222" s="157">
        <v>1</v>
      </c>
      <c r="AR222" s="157">
        <v>1</v>
      </c>
      <c r="AS222" s="157">
        <v>1</v>
      </c>
      <c r="AT222" s="157">
        <v>1</v>
      </c>
      <c r="AU222" s="157">
        <v>1</v>
      </c>
      <c r="AV222" s="157">
        <v>1</v>
      </c>
    </row>
    <row r="223" spans="1:48" s="95" customFormat="1" ht="39.950000000000003" customHeight="1">
      <c r="A223" s="9">
        <f t="shared" si="12"/>
        <v>215</v>
      </c>
      <c r="B223" s="9"/>
      <c r="C223" s="9"/>
      <c r="D223" s="9"/>
      <c r="E223" s="9"/>
      <c r="F223" s="9">
        <v>4</v>
      </c>
      <c r="G223" s="9"/>
      <c r="H223" s="9"/>
      <c r="I223" s="9"/>
      <c r="J223" s="48"/>
      <c r="K223" s="48"/>
      <c r="L223" s="146"/>
      <c r="M223" s="149" t="s">
        <v>218</v>
      </c>
      <c r="N223" s="106" t="s">
        <v>442</v>
      </c>
      <c r="O223" s="133" t="s">
        <v>114</v>
      </c>
      <c r="P223" s="106" t="s">
        <v>147</v>
      </c>
      <c r="Q223" s="9" t="s">
        <v>115</v>
      </c>
      <c r="R223" s="111"/>
      <c r="S223" s="113" t="s">
        <v>73</v>
      </c>
      <c r="T223" s="149" t="s">
        <v>218</v>
      </c>
      <c r="U223" s="113" t="s">
        <v>219</v>
      </c>
      <c r="V223" s="48" t="s">
        <v>60</v>
      </c>
      <c r="W223" s="111" t="s">
        <v>53</v>
      </c>
      <c r="X223" s="106" t="s">
        <v>114</v>
      </c>
      <c r="Y223" s="9" t="s">
        <v>220</v>
      </c>
      <c r="Z223" s="106" t="s">
        <v>14</v>
      </c>
      <c r="AA223" s="9" t="s">
        <v>644</v>
      </c>
      <c r="AB223" s="124">
        <v>5.4999999999999997E-3</v>
      </c>
      <c r="AC223" s="48" t="s">
        <v>14</v>
      </c>
      <c r="AD223" s="9"/>
      <c r="AE223" s="48"/>
      <c r="AF223" s="111"/>
      <c r="AG223" s="111"/>
      <c r="AH223" s="18"/>
      <c r="AI223" s="18"/>
      <c r="AJ223" s="104"/>
      <c r="AK223" s="48"/>
      <c r="AL223" s="157">
        <v>2</v>
      </c>
      <c r="AM223" s="157">
        <v>2</v>
      </c>
      <c r="AN223" s="157">
        <v>2</v>
      </c>
      <c r="AO223" s="157">
        <v>2</v>
      </c>
      <c r="AP223" s="157">
        <v>2</v>
      </c>
      <c r="AQ223" s="157">
        <v>2</v>
      </c>
      <c r="AR223" s="157">
        <v>2</v>
      </c>
      <c r="AS223" s="157">
        <v>2</v>
      </c>
      <c r="AT223" s="157">
        <v>2</v>
      </c>
      <c r="AU223" s="157">
        <v>2</v>
      </c>
      <c r="AV223" s="157">
        <v>2</v>
      </c>
    </row>
    <row r="224" spans="1:48" s="95" customFormat="1" ht="39.950000000000003" customHeight="1">
      <c r="A224" s="9">
        <f t="shared" si="12"/>
        <v>216</v>
      </c>
      <c r="B224" s="9"/>
      <c r="C224" s="9"/>
      <c r="D224" s="9"/>
      <c r="E224" s="9">
        <v>3</v>
      </c>
      <c r="F224" s="9"/>
      <c r="G224" s="9"/>
      <c r="H224" s="9"/>
      <c r="I224" s="9"/>
      <c r="J224" s="48"/>
      <c r="K224" s="48"/>
      <c r="L224" s="146"/>
      <c r="M224" s="149" t="s">
        <v>654</v>
      </c>
      <c r="N224" s="106" t="s">
        <v>655</v>
      </c>
      <c r="O224" s="149" t="s">
        <v>656</v>
      </c>
      <c r="P224" s="106" t="s">
        <v>147</v>
      </c>
      <c r="Q224" s="9" t="s">
        <v>115</v>
      </c>
      <c r="R224" s="111"/>
      <c r="S224" s="113" t="s">
        <v>73</v>
      </c>
      <c r="T224" s="149" t="s">
        <v>654</v>
      </c>
      <c r="U224" s="113" t="s">
        <v>219</v>
      </c>
      <c r="V224" s="48" t="s">
        <v>60</v>
      </c>
      <c r="W224" s="111" t="s">
        <v>53</v>
      </c>
      <c r="X224" s="106" t="s">
        <v>377</v>
      </c>
      <c r="Y224" s="9" t="s">
        <v>656</v>
      </c>
      <c r="Z224" s="9" t="s">
        <v>14</v>
      </c>
      <c r="AA224" s="9" t="s">
        <v>657</v>
      </c>
      <c r="AB224" s="124">
        <v>6.0000000000000001E-3</v>
      </c>
      <c r="AC224" s="48" t="s">
        <v>14</v>
      </c>
      <c r="AD224" s="137"/>
      <c r="AE224" s="48"/>
      <c r="AF224" s="111"/>
      <c r="AG224" s="111"/>
      <c r="AH224" s="18"/>
      <c r="AI224" s="18"/>
      <c r="AJ224" s="104"/>
      <c r="AK224" s="48"/>
      <c r="AL224" s="170">
        <v>2</v>
      </c>
      <c r="AM224" s="170">
        <v>2</v>
      </c>
      <c r="AN224" s="170">
        <v>2</v>
      </c>
      <c r="AO224" s="170">
        <v>2</v>
      </c>
      <c r="AP224" s="170">
        <v>2</v>
      </c>
      <c r="AQ224" s="170">
        <v>2</v>
      </c>
      <c r="AR224" s="170">
        <v>2</v>
      </c>
      <c r="AS224" s="170">
        <v>2</v>
      </c>
      <c r="AT224" s="170">
        <v>2</v>
      </c>
      <c r="AU224" s="170">
        <v>2</v>
      </c>
      <c r="AV224" s="170">
        <v>2</v>
      </c>
    </row>
    <row r="225" spans="1:48" s="95" customFormat="1" ht="39.950000000000003" customHeight="1">
      <c r="A225" s="9">
        <f t="shared" si="12"/>
        <v>217</v>
      </c>
      <c r="B225" s="9"/>
      <c r="C225" s="9"/>
      <c r="D225" s="9"/>
      <c r="E225" s="9">
        <v>3</v>
      </c>
      <c r="F225" s="9"/>
      <c r="G225" s="9"/>
      <c r="H225" s="9"/>
      <c r="I225" s="9"/>
      <c r="J225" s="48"/>
      <c r="K225" s="48"/>
      <c r="L225" s="146"/>
      <c r="M225" s="106" t="s">
        <v>658</v>
      </c>
      <c r="N225" s="106" t="s">
        <v>659</v>
      </c>
      <c r="O225" s="106" t="s">
        <v>456</v>
      </c>
      <c r="P225" s="106" t="s">
        <v>96</v>
      </c>
      <c r="Q225" s="9" t="s">
        <v>115</v>
      </c>
      <c r="R225" s="111"/>
      <c r="S225" s="113" t="s">
        <v>73</v>
      </c>
      <c r="T225" s="106" t="s">
        <v>658</v>
      </c>
      <c r="U225" s="113" t="s">
        <v>219</v>
      </c>
      <c r="V225" s="48" t="s">
        <v>60</v>
      </c>
      <c r="W225" s="111" t="s">
        <v>53</v>
      </c>
      <c r="X225" s="106" t="s">
        <v>377</v>
      </c>
      <c r="Y225" s="9" t="s">
        <v>656</v>
      </c>
      <c r="Z225" s="9" t="s">
        <v>14</v>
      </c>
      <c r="AA225" s="9" t="s">
        <v>660</v>
      </c>
      <c r="AB225" s="124">
        <v>0.03</v>
      </c>
      <c r="AC225" s="48" t="s">
        <v>14</v>
      </c>
      <c r="AD225" s="137"/>
      <c r="AE225" s="48"/>
      <c r="AF225" s="111"/>
      <c r="AG225" s="111"/>
      <c r="AH225" s="18"/>
      <c r="AI225" s="18"/>
      <c r="AJ225" s="104"/>
      <c r="AK225" s="48"/>
      <c r="AL225" s="170">
        <v>2</v>
      </c>
      <c r="AM225" s="170">
        <v>2</v>
      </c>
      <c r="AN225" s="170">
        <v>2</v>
      </c>
      <c r="AO225" s="170">
        <v>2</v>
      </c>
      <c r="AP225" s="170">
        <v>2</v>
      </c>
      <c r="AQ225" s="170">
        <v>2</v>
      </c>
      <c r="AR225" s="170">
        <v>2</v>
      </c>
      <c r="AS225" s="170">
        <v>2</v>
      </c>
      <c r="AT225" s="170">
        <v>2</v>
      </c>
      <c r="AU225" s="170">
        <v>2</v>
      </c>
      <c r="AV225" s="170">
        <v>2</v>
      </c>
    </row>
    <row r="226" spans="1:48" s="95" customFormat="1" ht="39.950000000000003" customHeight="1">
      <c r="A226" s="9">
        <f t="shared" si="12"/>
        <v>218</v>
      </c>
      <c r="B226" s="106"/>
      <c r="C226" s="9"/>
      <c r="D226" s="9"/>
      <c r="E226" s="9">
        <v>3</v>
      </c>
      <c r="F226" s="9"/>
      <c r="G226" s="9"/>
      <c r="H226" s="9"/>
      <c r="I226" s="9"/>
      <c r="J226" s="106"/>
      <c r="K226" s="106"/>
      <c r="L226" s="135" t="s">
        <v>50</v>
      </c>
      <c r="M226" s="106" t="s">
        <v>661</v>
      </c>
      <c r="N226" s="106" t="s">
        <v>662</v>
      </c>
      <c r="O226" s="106" t="s">
        <v>182</v>
      </c>
      <c r="P226" s="106" t="s">
        <v>147</v>
      </c>
      <c r="Q226" s="9" t="s">
        <v>115</v>
      </c>
      <c r="R226" s="111"/>
      <c r="S226" s="113" t="s">
        <v>73</v>
      </c>
      <c r="T226" s="106" t="s">
        <v>661</v>
      </c>
      <c r="U226" s="113" t="s">
        <v>219</v>
      </c>
      <c r="V226" s="48" t="s">
        <v>60</v>
      </c>
      <c r="W226" s="111" t="s">
        <v>53</v>
      </c>
      <c r="X226" s="106" t="s">
        <v>167</v>
      </c>
      <c r="Y226" s="111" t="s">
        <v>403</v>
      </c>
      <c r="Z226" s="48" t="s">
        <v>184</v>
      </c>
      <c r="AA226" s="111" t="s">
        <v>663</v>
      </c>
      <c r="AB226" s="132">
        <v>6.3E-2</v>
      </c>
      <c r="AC226" s="113" t="s">
        <v>101</v>
      </c>
      <c r="AD226" s="137"/>
      <c r="AE226" s="48"/>
      <c r="AF226" s="111"/>
      <c r="AG226" s="111"/>
      <c r="AH226" s="15"/>
      <c r="AI226" s="15"/>
      <c r="AJ226" s="104"/>
      <c r="AK226" s="48"/>
      <c r="AL226" s="170">
        <v>2</v>
      </c>
      <c r="AM226" s="170">
        <v>2</v>
      </c>
      <c r="AN226" s="170">
        <v>2</v>
      </c>
      <c r="AO226" s="170">
        <v>2</v>
      </c>
      <c r="AP226" s="170">
        <v>2</v>
      </c>
      <c r="AQ226" s="170">
        <v>2</v>
      </c>
      <c r="AR226" s="170">
        <v>2</v>
      </c>
      <c r="AS226" s="170">
        <v>2</v>
      </c>
      <c r="AT226" s="170">
        <v>2</v>
      </c>
      <c r="AU226" s="170">
        <v>2</v>
      </c>
      <c r="AV226" s="170">
        <v>2</v>
      </c>
    </row>
    <row r="227" spans="1:48" s="95" customFormat="1" ht="39.950000000000003" customHeight="1">
      <c r="A227" s="9">
        <f t="shared" si="12"/>
        <v>219</v>
      </c>
      <c r="B227" s="106"/>
      <c r="C227" s="106"/>
      <c r="D227" s="106"/>
      <c r="E227" s="9">
        <v>3</v>
      </c>
      <c r="F227" s="106"/>
      <c r="G227" s="106"/>
      <c r="H227" s="106"/>
      <c r="I227" s="106"/>
      <c r="J227" s="106"/>
      <c r="K227" s="48"/>
      <c r="L227" s="135"/>
      <c r="M227" s="106" t="s">
        <v>664</v>
      </c>
      <c r="N227" s="106" t="s">
        <v>665</v>
      </c>
      <c r="O227" s="106" t="s">
        <v>456</v>
      </c>
      <c r="P227" s="106" t="s">
        <v>147</v>
      </c>
      <c r="Q227" s="9" t="s">
        <v>115</v>
      </c>
      <c r="R227" s="111"/>
      <c r="S227" s="113" t="s">
        <v>73</v>
      </c>
      <c r="T227" s="106" t="s">
        <v>664</v>
      </c>
      <c r="U227" s="113" t="s">
        <v>219</v>
      </c>
      <c r="V227" s="48" t="s">
        <v>60</v>
      </c>
      <c r="W227" s="111" t="s">
        <v>53</v>
      </c>
      <c r="X227" s="106" t="s">
        <v>310</v>
      </c>
      <c r="Y227" s="111" t="s">
        <v>14</v>
      </c>
      <c r="Z227" s="9" t="s">
        <v>14</v>
      </c>
      <c r="AA227" s="111" t="s">
        <v>666</v>
      </c>
      <c r="AB227" s="132">
        <f>AB228+AB229*2+AB230*2</f>
        <v>3.8800000000000001E-2</v>
      </c>
      <c r="AC227" s="48" t="s">
        <v>14</v>
      </c>
      <c r="AD227" s="137"/>
      <c r="AE227" s="48"/>
      <c r="AF227" s="111"/>
      <c r="AG227" s="111"/>
      <c r="AH227" s="18"/>
      <c r="AI227" s="18"/>
      <c r="AJ227" s="104"/>
      <c r="AK227" s="48"/>
      <c r="AL227" s="157">
        <v>1</v>
      </c>
      <c r="AM227" s="157">
        <v>1</v>
      </c>
      <c r="AN227" s="157">
        <v>1</v>
      </c>
      <c r="AO227" s="157">
        <v>1</v>
      </c>
      <c r="AP227" s="157">
        <v>1</v>
      </c>
      <c r="AQ227" s="157">
        <v>1</v>
      </c>
      <c r="AR227" s="157">
        <v>1</v>
      </c>
      <c r="AS227" s="157">
        <v>1</v>
      </c>
      <c r="AT227" s="157">
        <v>1</v>
      </c>
      <c r="AU227" s="157">
        <v>1</v>
      </c>
      <c r="AV227" s="157">
        <v>1</v>
      </c>
    </row>
    <row r="228" spans="1:48" s="95" customFormat="1" ht="39.950000000000003" customHeight="1">
      <c r="A228" s="9">
        <f t="shared" si="12"/>
        <v>220</v>
      </c>
      <c r="B228" s="106"/>
      <c r="C228" s="9"/>
      <c r="D228" s="9"/>
      <c r="E228" s="9"/>
      <c r="F228" s="9">
        <v>4</v>
      </c>
      <c r="G228" s="9"/>
      <c r="H228" s="9"/>
      <c r="I228" s="9"/>
      <c r="J228" s="106"/>
      <c r="K228" s="48"/>
      <c r="L228" s="136"/>
      <c r="M228" s="106" t="s">
        <v>667</v>
      </c>
      <c r="N228" s="48" t="s">
        <v>668</v>
      </c>
      <c r="O228" s="133" t="s">
        <v>669</v>
      </c>
      <c r="P228" s="106" t="s">
        <v>147</v>
      </c>
      <c r="Q228" s="9" t="s">
        <v>115</v>
      </c>
      <c r="R228" s="152"/>
      <c r="S228" s="113" t="s">
        <v>73</v>
      </c>
      <c r="T228" s="106" t="s">
        <v>667</v>
      </c>
      <c r="U228" s="113" t="s">
        <v>219</v>
      </c>
      <c r="V228" s="48" t="s">
        <v>60</v>
      </c>
      <c r="W228" s="111" t="s">
        <v>53</v>
      </c>
      <c r="X228" s="106" t="s">
        <v>668</v>
      </c>
      <c r="Y228" s="165" t="s">
        <v>670</v>
      </c>
      <c r="Z228" s="106" t="s">
        <v>14</v>
      </c>
      <c r="AA228" s="106" t="s">
        <v>671</v>
      </c>
      <c r="AB228" s="132">
        <v>2.3E-2</v>
      </c>
      <c r="AC228" s="48" t="s">
        <v>14</v>
      </c>
      <c r="AD228" s="137"/>
      <c r="AE228" s="48"/>
      <c r="AF228" s="111"/>
      <c r="AG228" s="111"/>
      <c r="AH228" s="18"/>
      <c r="AI228" s="18"/>
      <c r="AJ228" s="104"/>
      <c r="AK228" s="48"/>
      <c r="AL228" s="157">
        <v>1</v>
      </c>
      <c r="AM228" s="157">
        <v>1</v>
      </c>
      <c r="AN228" s="157">
        <v>1</v>
      </c>
      <c r="AO228" s="157">
        <v>1</v>
      </c>
      <c r="AP228" s="157">
        <v>1</v>
      </c>
      <c r="AQ228" s="157">
        <v>1</v>
      </c>
      <c r="AR228" s="157">
        <v>1</v>
      </c>
      <c r="AS228" s="157">
        <v>1</v>
      </c>
      <c r="AT228" s="157">
        <v>1</v>
      </c>
      <c r="AU228" s="157">
        <v>1</v>
      </c>
      <c r="AV228" s="157">
        <v>1</v>
      </c>
    </row>
    <row r="229" spans="1:48" s="95" customFormat="1" ht="39.950000000000003" customHeight="1">
      <c r="A229" s="9">
        <f t="shared" si="12"/>
        <v>221</v>
      </c>
      <c r="B229" s="106"/>
      <c r="C229" s="9"/>
      <c r="D229" s="9"/>
      <c r="E229" s="9"/>
      <c r="F229" s="9">
        <v>4</v>
      </c>
      <c r="G229" s="9"/>
      <c r="H229" s="9"/>
      <c r="I229" s="9"/>
      <c r="J229" s="106"/>
      <c r="K229" s="106"/>
      <c r="L229" s="135" t="s">
        <v>50</v>
      </c>
      <c r="M229" s="133" t="s">
        <v>672</v>
      </c>
      <c r="N229" s="48" t="s">
        <v>673</v>
      </c>
      <c r="O229" s="133" t="s">
        <v>161</v>
      </c>
      <c r="P229" s="106" t="s">
        <v>147</v>
      </c>
      <c r="Q229" s="9" t="s">
        <v>115</v>
      </c>
      <c r="R229" s="152"/>
      <c r="S229" s="113" t="s">
        <v>73</v>
      </c>
      <c r="T229" s="133" t="s">
        <v>14</v>
      </c>
      <c r="U229" s="113" t="s">
        <v>219</v>
      </c>
      <c r="V229" s="48" t="s">
        <v>60</v>
      </c>
      <c r="W229" s="111" t="s">
        <v>53</v>
      </c>
      <c r="X229" s="106" t="s">
        <v>161</v>
      </c>
      <c r="Y229" s="165" t="s">
        <v>198</v>
      </c>
      <c r="Z229" s="106" t="s">
        <v>150</v>
      </c>
      <c r="AA229" s="111" t="s">
        <v>674</v>
      </c>
      <c r="AB229" s="132">
        <v>6.8999999999999999E-3</v>
      </c>
      <c r="AC229" s="48" t="s">
        <v>14</v>
      </c>
      <c r="AD229" s="137"/>
      <c r="AE229" s="48"/>
      <c r="AF229" s="111"/>
      <c r="AG229" s="111"/>
      <c r="AH229" s="18"/>
      <c r="AI229" s="18"/>
      <c r="AJ229" s="104"/>
      <c r="AK229" s="48"/>
      <c r="AL229" s="157">
        <v>2</v>
      </c>
      <c r="AM229" s="157">
        <v>2</v>
      </c>
      <c r="AN229" s="157">
        <v>2</v>
      </c>
      <c r="AO229" s="157">
        <v>2</v>
      </c>
      <c r="AP229" s="157">
        <v>2</v>
      </c>
      <c r="AQ229" s="157">
        <v>2</v>
      </c>
      <c r="AR229" s="157">
        <v>2</v>
      </c>
      <c r="AS229" s="157">
        <v>2</v>
      </c>
      <c r="AT229" s="157">
        <v>2</v>
      </c>
      <c r="AU229" s="157">
        <v>2</v>
      </c>
      <c r="AV229" s="157">
        <v>2</v>
      </c>
    </row>
    <row r="230" spans="1:48" s="95" customFormat="1" ht="39.950000000000003" customHeight="1">
      <c r="A230" s="9">
        <f t="shared" si="12"/>
        <v>222</v>
      </c>
      <c r="B230" s="106"/>
      <c r="C230" s="9"/>
      <c r="D230" s="9"/>
      <c r="E230" s="9"/>
      <c r="F230" s="9">
        <v>4</v>
      </c>
      <c r="G230" s="9"/>
      <c r="H230" s="9"/>
      <c r="I230" s="9"/>
      <c r="J230" s="106"/>
      <c r="K230" s="106"/>
      <c r="L230" s="135" t="s">
        <v>50</v>
      </c>
      <c r="M230" s="133" t="s">
        <v>675</v>
      </c>
      <c r="N230" s="48" t="s">
        <v>676</v>
      </c>
      <c r="O230" s="133" t="s">
        <v>377</v>
      </c>
      <c r="P230" s="106" t="s">
        <v>147</v>
      </c>
      <c r="Q230" s="9" t="s">
        <v>115</v>
      </c>
      <c r="R230" s="152"/>
      <c r="S230" s="113" t="s">
        <v>73</v>
      </c>
      <c r="T230" s="133" t="s">
        <v>14</v>
      </c>
      <c r="U230" s="113" t="s">
        <v>219</v>
      </c>
      <c r="V230" s="48" t="s">
        <v>60</v>
      </c>
      <c r="W230" s="111" t="s">
        <v>53</v>
      </c>
      <c r="X230" s="106" t="s">
        <v>377</v>
      </c>
      <c r="Y230" s="165" t="s">
        <v>677</v>
      </c>
      <c r="Z230" s="9" t="s">
        <v>14</v>
      </c>
      <c r="AA230" s="111" t="s">
        <v>678</v>
      </c>
      <c r="AB230" s="132">
        <v>1E-3</v>
      </c>
      <c r="AC230" s="48" t="s">
        <v>14</v>
      </c>
      <c r="AD230" s="137"/>
      <c r="AE230" s="48"/>
      <c r="AF230" s="111"/>
      <c r="AG230" s="111"/>
      <c r="AH230" s="18"/>
      <c r="AI230" s="18"/>
      <c r="AJ230" s="104"/>
      <c r="AK230" s="48"/>
      <c r="AL230" s="157">
        <v>2</v>
      </c>
      <c r="AM230" s="157">
        <v>2</v>
      </c>
      <c r="AN230" s="157">
        <v>2</v>
      </c>
      <c r="AO230" s="157">
        <v>2</v>
      </c>
      <c r="AP230" s="157">
        <v>2</v>
      </c>
      <c r="AQ230" s="157">
        <v>2</v>
      </c>
      <c r="AR230" s="157">
        <v>2</v>
      </c>
      <c r="AS230" s="157">
        <v>2</v>
      </c>
      <c r="AT230" s="157">
        <v>2</v>
      </c>
      <c r="AU230" s="157">
        <v>2</v>
      </c>
      <c r="AV230" s="157">
        <v>2</v>
      </c>
    </row>
    <row r="231" spans="1:48" s="95" customFormat="1" ht="39.950000000000003" customHeight="1">
      <c r="A231" s="9">
        <f t="shared" si="12"/>
        <v>223</v>
      </c>
      <c r="B231" s="9"/>
      <c r="C231" s="9"/>
      <c r="D231" s="9"/>
      <c r="E231" s="9">
        <v>3</v>
      </c>
      <c r="F231" s="9"/>
      <c r="G231" s="9"/>
      <c r="H231" s="9"/>
      <c r="I231" s="9"/>
      <c r="J231" s="48"/>
      <c r="K231" s="48"/>
      <c r="L231" s="146"/>
      <c r="M231" s="149" t="s">
        <v>679</v>
      </c>
      <c r="N231" s="106" t="s">
        <v>241</v>
      </c>
      <c r="O231" s="149" t="s">
        <v>114</v>
      </c>
      <c r="P231" s="106" t="s">
        <v>147</v>
      </c>
      <c r="Q231" s="9" t="s">
        <v>115</v>
      </c>
      <c r="R231" s="111"/>
      <c r="S231" s="113" t="s">
        <v>73</v>
      </c>
      <c r="T231" s="149" t="s">
        <v>14</v>
      </c>
      <c r="U231" s="113" t="s">
        <v>219</v>
      </c>
      <c r="V231" s="48" t="s">
        <v>60</v>
      </c>
      <c r="W231" s="111" t="s">
        <v>53</v>
      </c>
      <c r="X231" s="106" t="s">
        <v>114</v>
      </c>
      <c r="Y231" s="9" t="s">
        <v>680</v>
      </c>
      <c r="Z231" s="106" t="s">
        <v>14</v>
      </c>
      <c r="AA231" s="9" t="s">
        <v>244</v>
      </c>
      <c r="AB231" s="124">
        <v>1.34E-2</v>
      </c>
      <c r="AC231" s="48" t="s">
        <v>545</v>
      </c>
      <c r="AD231" s="154"/>
      <c r="AE231" s="48"/>
      <c r="AF231" s="111"/>
      <c r="AG231" s="111"/>
      <c r="AH231" s="18"/>
      <c r="AI231" s="18"/>
      <c r="AJ231" s="104"/>
      <c r="AK231" s="48"/>
      <c r="AL231" s="169">
        <v>4</v>
      </c>
      <c r="AM231" s="169">
        <v>4</v>
      </c>
      <c r="AN231" s="169">
        <v>4</v>
      </c>
      <c r="AO231" s="169">
        <v>4</v>
      </c>
      <c r="AP231" s="169">
        <v>4</v>
      </c>
      <c r="AQ231" s="169">
        <v>4</v>
      </c>
      <c r="AR231" s="169">
        <v>4</v>
      </c>
      <c r="AS231" s="169">
        <v>4</v>
      </c>
      <c r="AT231" s="169">
        <v>4</v>
      </c>
      <c r="AU231" s="169">
        <v>4</v>
      </c>
      <c r="AV231" s="169">
        <v>4</v>
      </c>
    </row>
    <row r="232" spans="1:48" s="95" customFormat="1" ht="39.950000000000003" customHeight="1">
      <c r="A232" s="9">
        <f t="shared" si="12"/>
        <v>224</v>
      </c>
      <c r="B232" s="106"/>
      <c r="C232" s="9"/>
      <c r="D232" s="9"/>
      <c r="E232" s="9">
        <v>3</v>
      </c>
      <c r="F232" s="9"/>
      <c r="G232" s="9"/>
      <c r="H232" s="9"/>
      <c r="I232" s="9"/>
      <c r="J232" s="106"/>
      <c r="K232" s="106"/>
      <c r="L232" s="135"/>
      <c r="M232" s="106" t="s">
        <v>681</v>
      </c>
      <c r="N232" s="106" t="s">
        <v>682</v>
      </c>
      <c r="O232" s="106" t="s">
        <v>114</v>
      </c>
      <c r="P232" s="106" t="s">
        <v>147</v>
      </c>
      <c r="Q232" s="9" t="s">
        <v>115</v>
      </c>
      <c r="R232" s="111"/>
      <c r="S232" s="113" t="s">
        <v>73</v>
      </c>
      <c r="T232" s="106" t="s">
        <v>14</v>
      </c>
      <c r="U232" s="113" t="s">
        <v>219</v>
      </c>
      <c r="V232" s="48" t="s">
        <v>60</v>
      </c>
      <c r="W232" s="111" t="s">
        <v>53</v>
      </c>
      <c r="X232" s="106" t="s">
        <v>114</v>
      </c>
      <c r="Y232" s="9" t="s">
        <v>683</v>
      </c>
      <c r="Z232" s="106" t="s">
        <v>14</v>
      </c>
      <c r="AA232" s="106" t="s">
        <v>535</v>
      </c>
      <c r="AB232" s="132">
        <v>2.5000000000000001E-2</v>
      </c>
      <c r="AC232" s="48" t="s">
        <v>545</v>
      </c>
      <c r="AD232" s="154"/>
      <c r="AE232" s="48"/>
      <c r="AF232" s="111"/>
      <c r="AG232" s="111"/>
      <c r="AH232" s="18"/>
      <c r="AI232" s="18"/>
      <c r="AJ232" s="104"/>
      <c r="AK232" s="48"/>
      <c r="AL232" s="169">
        <v>2</v>
      </c>
      <c r="AM232" s="169">
        <v>2</v>
      </c>
      <c r="AN232" s="169">
        <v>2</v>
      </c>
      <c r="AO232" s="169">
        <v>2</v>
      </c>
      <c r="AP232" s="169">
        <v>2</v>
      </c>
      <c r="AQ232" s="169">
        <v>2</v>
      </c>
      <c r="AR232" s="169">
        <v>2</v>
      </c>
      <c r="AS232" s="169">
        <v>2</v>
      </c>
      <c r="AT232" s="169">
        <v>2</v>
      </c>
      <c r="AU232" s="169">
        <v>2</v>
      </c>
      <c r="AV232" s="169">
        <v>2</v>
      </c>
    </row>
    <row r="233" spans="1:48" s="95" customFormat="1" ht="39.950000000000003" customHeight="1">
      <c r="A233" s="9">
        <f t="shared" si="12"/>
        <v>225</v>
      </c>
      <c r="B233" s="9"/>
      <c r="C233" s="9"/>
      <c r="D233" s="9"/>
      <c r="E233" s="9">
        <v>3</v>
      </c>
      <c r="F233" s="9"/>
      <c r="G233" s="9"/>
      <c r="H233" s="9"/>
      <c r="I233" s="9"/>
      <c r="J233" s="48"/>
      <c r="K233" s="48"/>
      <c r="L233" s="146"/>
      <c r="M233" s="48" t="s">
        <v>684</v>
      </c>
      <c r="N233" s="106" t="s">
        <v>682</v>
      </c>
      <c r="O233" s="48" t="s">
        <v>114</v>
      </c>
      <c r="P233" s="106" t="s">
        <v>147</v>
      </c>
      <c r="Q233" s="9" t="s">
        <v>115</v>
      </c>
      <c r="R233" s="111"/>
      <c r="S233" s="113" t="s">
        <v>73</v>
      </c>
      <c r="T233" s="48" t="s">
        <v>14</v>
      </c>
      <c r="U233" s="113" t="s">
        <v>219</v>
      </c>
      <c r="V233" s="48" t="s">
        <v>60</v>
      </c>
      <c r="W233" s="111" t="s">
        <v>53</v>
      </c>
      <c r="X233" s="106" t="s">
        <v>114</v>
      </c>
      <c r="Y233" s="9" t="s">
        <v>685</v>
      </c>
      <c r="Z233" s="9" t="s">
        <v>14</v>
      </c>
      <c r="AA233" s="9" t="s">
        <v>14</v>
      </c>
      <c r="AB233" s="124">
        <v>0.01</v>
      </c>
      <c r="AC233" s="113" t="s">
        <v>545</v>
      </c>
      <c r="AD233" s="126"/>
      <c r="AE233" s="48"/>
      <c r="AF233" s="111"/>
      <c r="AG233" s="111"/>
      <c r="AH233" s="15"/>
      <c r="AI233" s="15"/>
      <c r="AJ233" s="104"/>
      <c r="AK233" s="48"/>
      <c r="AL233" s="126">
        <v>2</v>
      </c>
      <c r="AM233" s="126">
        <v>2</v>
      </c>
      <c r="AN233" s="126">
        <v>2</v>
      </c>
      <c r="AO233" s="126">
        <v>2</v>
      </c>
      <c r="AP233" s="126">
        <v>2</v>
      </c>
      <c r="AQ233" s="126">
        <v>2</v>
      </c>
      <c r="AR233" s="126">
        <v>2</v>
      </c>
      <c r="AS233" s="126">
        <v>2</v>
      </c>
      <c r="AT233" s="126">
        <v>2</v>
      </c>
      <c r="AU233" s="126">
        <v>2</v>
      </c>
      <c r="AV233" s="126">
        <v>2</v>
      </c>
    </row>
    <row r="234" spans="1:48" s="95" customFormat="1" ht="39.950000000000003" customHeight="1">
      <c r="A234" s="9">
        <f t="shared" si="12"/>
        <v>226</v>
      </c>
      <c r="B234" s="106"/>
      <c r="C234" s="9"/>
      <c r="D234" s="9"/>
      <c r="E234" s="9">
        <v>3</v>
      </c>
      <c r="F234" s="9"/>
      <c r="G234" s="9"/>
      <c r="H234" s="9"/>
      <c r="I234" s="9"/>
      <c r="J234" s="106"/>
      <c r="K234" s="106"/>
      <c r="L234" s="146"/>
      <c r="M234" s="106" t="s">
        <v>686</v>
      </c>
      <c r="N234" s="106" t="s">
        <v>682</v>
      </c>
      <c r="O234" s="133" t="s">
        <v>114</v>
      </c>
      <c r="P234" s="106" t="s">
        <v>147</v>
      </c>
      <c r="Q234" s="9" t="s">
        <v>115</v>
      </c>
      <c r="R234" s="111"/>
      <c r="S234" s="113" t="s">
        <v>73</v>
      </c>
      <c r="T234" s="106" t="s">
        <v>14</v>
      </c>
      <c r="U234" s="113" t="s">
        <v>219</v>
      </c>
      <c r="V234" s="48" t="s">
        <v>60</v>
      </c>
      <c r="W234" s="111" t="s">
        <v>53</v>
      </c>
      <c r="X234" s="106" t="s">
        <v>114</v>
      </c>
      <c r="Y234" s="111" t="s">
        <v>687</v>
      </c>
      <c r="Z234" s="106" t="s">
        <v>14</v>
      </c>
      <c r="AA234" s="111" t="s">
        <v>688</v>
      </c>
      <c r="AB234" s="132">
        <v>2.5000000000000001E-2</v>
      </c>
      <c r="AC234" s="48" t="s">
        <v>545</v>
      </c>
      <c r="AD234" s="154"/>
      <c r="AE234" s="48"/>
      <c r="AF234" s="111"/>
      <c r="AG234" s="111"/>
      <c r="AH234" s="15"/>
      <c r="AI234" s="15"/>
      <c r="AJ234" s="104"/>
      <c r="AK234" s="48"/>
      <c r="AL234" s="126">
        <v>2</v>
      </c>
      <c r="AM234" s="126">
        <v>2</v>
      </c>
      <c r="AN234" s="126">
        <v>2</v>
      </c>
      <c r="AO234" s="126">
        <v>2</v>
      </c>
      <c r="AP234" s="126">
        <v>2</v>
      </c>
      <c r="AQ234" s="169">
        <v>2</v>
      </c>
      <c r="AR234" s="169">
        <v>2</v>
      </c>
      <c r="AS234" s="126">
        <v>2</v>
      </c>
      <c r="AT234" s="126">
        <v>2</v>
      </c>
      <c r="AU234" s="126">
        <v>2</v>
      </c>
      <c r="AV234" s="126">
        <v>2</v>
      </c>
    </row>
    <row r="235" spans="1:48" s="95" customFormat="1" ht="39.950000000000003" customHeight="1">
      <c r="A235" s="9">
        <f t="shared" si="12"/>
        <v>227</v>
      </c>
      <c r="B235" s="106"/>
      <c r="C235" s="9"/>
      <c r="D235" s="9"/>
      <c r="E235" s="9">
        <v>3</v>
      </c>
      <c r="F235" s="9"/>
      <c r="G235" s="9"/>
      <c r="H235" s="9"/>
      <c r="I235" s="9"/>
      <c r="J235" s="106"/>
      <c r="K235" s="106"/>
      <c r="L235" s="146"/>
      <c r="M235" s="106" t="s">
        <v>689</v>
      </c>
      <c r="N235" s="106" t="s">
        <v>690</v>
      </c>
      <c r="O235" s="133" t="s">
        <v>114</v>
      </c>
      <c r="P235" s="106" t="s">
        <v>147</v>
      </c>
      <c r="Q235" s="9" t="s">
        <v>115</v>
      </c>
      <c r="R235" s="111"/>
      <c r="S235" s="113" t="s">
        <v>73</v>
      </c>
      <c r="T235" s="106" t="s">
        <v>14</v>
      </c>
      <c r="U235" s="113" t="s">
        <v>219</v>
      </c>
      <c r="V235" s="48" t="s">
        <v>60</v>
      </c>
      <c r="W235" s="111" t="s">
        <v>53</v>
      </c>
      <c r="X235" s="106" t="s">
        <v>114</v>
      </c>
      <c r="Y235" s="111" t="s">
        <v>220</v>
      </c>
      <c r="Z235" s="106" t="s">
        <v>14</v>
      </c>
      <c r="AA235" s="111" t="s">
        <v>691</v>
      </c>
      <c r="AB235" s="132">
        <v>6.4000000000000003E-3</v>
      </c>
      <c r="AC235" s="106" t="s">
        <v>532</v>
      </c>
      <c r="AD235" s="125"/>
      <c r="AE235" s="48"/>
      <c r="AF235" s="111"/>
      <c r="AG235" s="111"/>
      <c r="AH235" s="18"/>
      <c r="AI235" s="18"/>
      <c r="AJ235" s="104"/>
      <c r="AK235" s="48"/>
      <c r="AL235" s="157">
        <v>6</v>
      </c>
      <c r="AM235" s="157">
        <v>6</v>
      </c>
      <c r="AN235" s="157">
        <v>6</v>
      </c>
      <c r="AO235" s="157">
        <v>6</v>
      </c>
      <c r="AP235" s="157">
        <v>6</v>
      </c>
      <c r="AQ235" s="157">
        <v>6</v>
      </c>
      <c r="AR235" s="157">
        <v>6</v>
      </c>
      <c r="AS235" s="157">
        <v>6</v>
      </c>
      <c r="AT235" s="157">
        <v>6</v>
      </c>
      <c r="AU235" s="157">
        <v>6</v>
      </c>
      <c r="AV235" s="157">
        <v>6</v>
      </c>
    </row>
    <row r="236" spans="1:48" s="95" customFormat="1" ht="39.950000000000003" customHeight="1">
      <c r="A236" s="9">
        <f t="shared" si="12"/>
        <v>228</v>
      </c>
      <c r="B236" s="106"/>
      <c r="C236" s="9"/>
      <c r="D236" s="9"/>
      <c r="E236" s="9">
        <v>3</v>
      </c>
      <c r="F236" s="9"/>
      <c r="G236" s="9"/>
      <c r="H236" s="9"/>
      <c r="I236" s="9"/>
      <c r="J236" s="106"/>
      <c r="K236" s="106"/>
      <c r="L236" s="146"/>
      <c r="M236" s="106" t="s">
        <v>692</v>
      </c>
      <c r="N236" s="106" t="s">
        <v>690</v>
      </c>
      <c r="O236" s="133" t="s">
        <v>114</v>
      </c>
      <c r="P236" s="106" t="s">
        <v>147</v>
      </c>
      <c r="Q236" s="9" t="s">
        <v>115</v>
      </c>
      <c r="R236" s="111"/>
      <c r="S236" s="113" t="s">
        <v>73</v>
      </c>
      <c r="T236" s="106" t="s">
        <v>14</v>
      </c>
      <c r="U236" s="113" t="s">
        <v>219</v>
      </c>
      <c r="V236" s="48" t="s">
        <v>60</v>
      </c>
      <c r="W236" s="111" t="s">
        <v>53</v>
      </c>
      <c r="X236" s="106" t="s">
        <v>114</v>
      </c>
      <c r="Y236" s="111" t="s">
        <v>211</v>
      </c>
      <c r="Z236" s="106" t="s">
        <v>14</v>
      </c>
      <c r="AA236" s="111" t="s">
        <v>693</v>
      </c>
      <c r="AB236" s="132">
        <v>1.04E-2</v>
      </c>
      <c r="AC236" s="106" t="s">
        <v>532</v>
      </c>
      <c r="AD236" s="125"/>
      <c r="AE236" s="48"/>
      <c r="AF236" s="111"/>
      <c r="AG236" s="111"/>
      <c r="AH236" s="18"/>
      <c r="AI236" s="18"/>
      <c r="AJ236" s="104"/>
      <c r="AK236" s="48"/>
      <c r="AL236" s="157">
        <v>2</v>
      </c>
      <c r="AM236" s="157">
        <v>2</v>
      </c>
      <c r="AN236" s="157">
        <v>2</v>
      </c>
      <c r="AO236" s="157">
        <v>2</v>
      </c>
      <c r="AP236" s="157">
        <v>2</v>
      </c>
      <c r="AQ236" s="157">
        <v>2</v>
      </c>
      <c r="AR236" s="157">
        <v>2</v>
      </c>
      <c r="AS236" s="157">
        <v>2</v>
      </c>
      <c r="AT236" s="157">
        <v>2</v>
      </c>
      <c r="AU236" s="157">
        <v>2</v>
      </c>
      <c r="AV236" s="157">
        <v>2</v>
      </c>
    </row>
    <row r="237" spans="1:48" s="95" customFormat="1" ht="39.950000000000003" customHeight="1">
      <c r="A237" s="9">
        <f t="shared" si="12"/>
        <v>229</v>
      </c>
      <c r="B237" s="106"/>
      <c r="C237" s="9"/>
      <c r="D237" s="9"/>
      <c r="E237" s="9">
        <v>3</v>
      </c>
      <c r="F237" s="9"/>
      <c r="G237" s="9"/>
      <c r="H237" s="9"/>
      <c r="I237" s="9"/>
      <c r="J237" s="106"/>
      <c r="K237" s="106"/>
      <c r="L237" s="146" t="s">
        <v>694</v>
      </c>
      <c r="M237" s="106" t="s">
        <v>695</v>
      </c>
      <c r="N237" s="106" t="s">
        <v>696</v>
      </c>
      <c r="O237" s="133" t="s">
        <v>114</v>
      </c>
      <c r="P237" s="106" t="s">
        <v>147</v>
      </c>
      <c r="Q237" s="9" t="s">
        <v>115</v>
      </c>
      <c r="R237" s="111"/>
      <c r="S237" s="113" t="s">
        <v>73</v>
      </c>
      <c r="T237" s="106" t="s">
        <v>695</v>
      </c>
      <c r="U237" s="113" t="s">
        <v>219</v>
      </c>
      <c r="V237" s="48" t="s">
        <v>60</v>
      </c>
      <c r="W237" s="111" t="s">
        <v>53</v>
      </c>
      <c r="X237" s="106" t="s">
        <v>377</v>
      </c>
      <c r="Y237" s="9" t="s">
        <v>378</v>
      </c>
      <c r="Z237" s="9" t="s">
        <v>14</v>
      </c>
      <c r="AA237" s="111" t="s">
        <v>697</v>
      </c>
      <c r="AB237" s="132">
        <v>5.0000000000000001E-4</v>
      </c>
      <c r="AC237" s="106" t="s">
        <v>14</v>
      </c>
      <c r="AD237" s="125"/>
      <c r="AE237" s="48"/>
      <c r="AF237" s="111"/>
      <c r="AG237" s="111"/>
      <c r="AH237" s="15"/>
      <c r="AI237" s="15"/>
      <c r="AJ237" s="104"/>
      <c r="AK237" s="48"/>
      <c r="AL237" s="157">
        <v>1</v>
      </c>
      <c r="AM237" s="157">
        <v>1</v>
      </c>
      <c r="AN237" s="157">
        <v>1</v>
      </c>
      <c r="AO237" s="157">
        <v>1</v>
      </c>
      <c r="AP237" s="157">
        <v>1</v>
      </c>
      <c r="AQ237" s="157">
        <v>1</v>
      </c>
      <c r="AR237" s="157">
        <v>1</v>
      </c>
      <c r="AS237" s="157">
        <v>1</v>
      </c>
      <c r="AT237" s="157">
        <v>1</v>
      </c>
      <c r="AU237" s="157">
        <v>1</v>
      </c>
      <c r="AV237" s="157">
        <v>1</v>
      </c>
    </row>
    <row r="238" spans="1:48" s="95" customFormat="1" ht="39.950000000000003" customHeight="1">
      <c r="A238" s="9">
        <f t="shared" si="12"/>
        <v>230</v>
      </c>
      <c r="B238" s="106"/>
      <c r="C238" s="9"/>
      <c r="D238" s="9"/>
      <c r="E238" s="9">
        <v>3</v>
      </c>
      <c r="F238" s="9"/>
      <c r="G238" s="9"/>
      <c r="H238" s="9"/>
      <c r="I238" s="9"/>
      <c r="J238" s="106"/>
      <c r="K238" s="106"/>
      <c r="L238" s="146"/>
      <c r="M238" s="106" t="s">
        <v>698</v>
      </c>
      <c r="N238" s="106" t="s">
        <v>699</v>
      </c>
      <c r="O238" s="133" t="s">
        <v>114</v>
      </c>
      <c r="P238" s="106" t="s">
        <v>147</v>
      </c>
      <c r="Q238" s="9" t="s">
        <v>115</v>
      </c>
      <c r="R238" s="111"/>
      <c r="S238" s="113" t="s">
        <v>73</v>
      </c>
      <c r="T238" s="106" t="s">
        <v>14</v>
      </c>
      <c r="U238" s="113" t="s">
        <v>219</v>
      </c>
      <c r="V238" s="48" t="s">
        <v>60</v>
      </c>
      <c r="W238" s="111" t="s">
        <v>53</v>
      </c>
      <c r="X238" s="106" t="s">
        <v>114</v>
      </c>
      <c r="Y238" s="111" t="s">
        <v>700</v>
      </c>
      <c r="Z238" s="111" t="s">
        <v>14</v>
      </c>
      <c r="AA238" s="111" t="s">
        <v>701</v>
      </c>
      <c r="AB238" s="132">
        <v>1.9099999999999999E-2</v>
      </c>
      <c r="AC238" s="106" t="s">
        <v>532</v>
      </c>
      <c r="AD238" s="126"/>
      <c r="AE238" s="48"/>
      <c r="AF238" s="111"/>
      <c r="AG238" s="111"/>
      <c r="AH238" s="15"/>
      <c r="AI238" s="15"/>
      <c r="AJ238" s="104"/>
      <c r="AK238" s="48"/>
      <c r="AL238" s="157">
        <v>1</v>
      </c>
      <c r="AM238" s="157">
        <v>1</v>
      </c>
      <c r="AN238" s="157">
        <v>1</v>
      </c>
      <c r="AO238" s="157">
        <v>1</v>
      </c>
      <c r="AP238" s="157">
        <v>1</v>
      </c>
      <c r="AQ238" s="157">
        <v>1</v>
      </c>
      <c r="AR238" s="157">
        <v>1</v>
      </c>
      <c r="AS238" s="157">
        <v>1</v>
      </c>
      <c r="AT238" s="157">
        <v>1</v>
      </c>
      <c r="AU238" s="157">
        <v>1</v>
      </c>
      <c r="AV238" s="157">
        <v>1</v>
      </c>
    </row>
    <row r="239" spans="1:48" s="95" customFormat="1" ht="39.950000000000003" customHeight="1">
      <c r="A239" s="9">
        <f t="shared" si="12"/>
        <v>231</v>
      </c>
      <c r="B239" s="9"/>
      <c r="C239" s="9"/>
      <c r="D239" s="9"/>
      <c r="E239" s="9">
        <v>3</v>
      </c>
      <c r="F239" s="9"/>
      <c r="G239" s="9"/>
      <c r="H239" s="9"/>
      <c r="I239" s="9"/>
      <c r="J239" s="48"/>
      <c r="K239" s="48"/>
      <c r="L239" s="146"/>
      <c r="M239" s="133" t="s">
        <v>702</v>
      </c>
      <c r="N239" s="106" t="s">
        <v>703</v>
      </c>
      <c r="O239" s="48" t="s">
        <v>114</v>
      </c>
      <c r="P239" s="106" t="s">
        <v>147</v>
      </c>
      <c r="Q239" s="9" t="s">
        <v>115</v>
      </c>
      <c r="R239" s="111"/>
      <c r="S239" s="113" t="s">
        <v>73</v>
      </c>
      <c r="T239" s="133" t="s">
        <v>14</v>
      </c>
      <c r="U239" s="113" t="s">
        <v>219</v>
      </c>
      <c r="V239" s="48" t="s">
        <v>60</v>
      </c>
      <c r="W239" s="111" t="s">
        <v>53</v>
      </c>
      <c r="X239" s="106" t="s">
        <v>114</v>
      </c>
      <c r="Y239" s="9" t="s">
        <v>201</v>
      </c>
      <c r="Z239" s="9" t="s">
        <v>14</v>
      </c>
      <c r="AA239" s="9" t="s">
        <v>14</v>
      </c>
      <c r="AB239" s="124">
        <v>2.5000000000000001E-3</v>
      </c>
      <c r="AC239" s="113" t="s">
        <v>545</v>
      </c>
      <c r="AD239" s="126"/>
      <c r="AE239" s="48"/>
      <c r="AF239" s="111"/>
      <c r="AG239" s="111"/>
      <c r="AH239" s="15"/>
      <c r="AI239" s="15"/>
      <c r="AJ239" s="104"/>
      <c r="AK239" s="48"/>
      <c r="AL239" s="157">
        <v>2</v>
      </c>
      <c r="AM239" s="157">
        <v>2</v>
      </c>
      <c r="AN239" s="157">
        <v>2</v>
      </c>
      <c r="AO239" s="157">
        <v>2</v>
      </c>
      <c r="AP239" s="157">
        <v>2</v>
      </c>
      <c r="AQ239" s="157">
        <v>2</v>
      </c>
      <c r="AR239" s="157">
        <v>2</v>
      </c>
      <c r="AS239" s="157">
        <v>2</v>
      </c>
      <c r="AT239" s="157">
        <v>2</v>
      </c>
      <c r="AU239" s="157">
        <v>2</v>
      </c>
      <c r="AV239" s="157">
        <v>2</v>
      </c>
    </row>
    <row r="240" spans="1:48" s="95" customFormat="1" ht="39.950000000000003" customHeight="1">
      <c r="A240" s="9">
        <f t="shared" si="12"/>
        <v>232</v>
      </c>
      <c r="B240" s="9"/>
      <c r="C240" s="9"/>
      <c r="D240" s="9"/>
      <c r="E240" s="9">
        <v>3</v>
      </c>
      <c r="F240" s="9"/>
      <c r="G240" s="9"/>
      <c r="H240" s="9"/>
      <c r="I240" s="9"/>
      <c r="J240" s="48"/>
      <c r="K240" s="48"/>
      <c r="L240" s="146"/>
      <c r="M240" s="133" t="s">
        <v>704</v>
      </c>
      <c r="N240" s="106" t="s">
        <v>705</v>
      </c>
      <c r="O240" s="48" t="s">
        <v>114</v>
      </c>
      <c r="P240" s="106" t="s">
        <v>147</v>
      </c>
      <c r="Q240" s="9" t="s">
        <v>115</v>
      </c>
      <c r="R240" s="111"/>
      <c r="S240" s="113" t="s">
        <v>73</v>
      </c>
      <c r="T240" s="133" t="s">
        <v>14</v>
      </c>
      <c r="U240" s="113" t="s">
        <v>219</v>
      </c>
      <c r="V240" s="48" t="s">
        <v>60</v>
      </c>
      <c r="W240" s="111" t="s">
        <v>53</v>
      </c>
      <c r="X240" s="106" t="s">
        <v>114</v>
      </c>
      <c r="Y240" s="9" t="s">
        <v>201</v>
      </c>
      <c r="Z240" s="9" t="s">
        <v>14</v>
      </c>
      <c r="AA240" s="9" t="s">
        <v>14</v>
      </c>
      <c r="AB240" s="124">
        <v>1.5E-3</v>
      </c>
      <c r="AC240" s="113" t="s">
        <v>545</v>
      </c>
      <c r="AD240" s="125"/>
      <c r="AE240" s="48"/>
      <c r="AF240" s="111"/>
      <c r="AG240" s="111"/>
      <c r="AH240" s="15"/>
      <c r="AI240" s="15"/>
      <c r="AJ240" s="104"/>
      <c r="AK240" s="48"/>
      <c r="AL240" s="170">
        <v>1</v>
      </c>
      <c r="AM240" s="170">
        <v>1</v>
      </c>
      <c r="AN240" s="170">
        <v>1</v>
      </c>
      <c r="AO240" s="170">
        <v>1</v>
      </c>
      <c r="AP240" s="170">
        <v>1</v>
      </c>
      <c r="AQ240" s="170">
        <v>1</v>
      </c>
      <c r="AR240" s="170">
        <v>1</v>
      </c>
      <c r="AS240" s="170">
        <v>1</v>
      </c>
      <c r="AT240" s="170">
        <v>1</v>
      </c>
      <c r="AU240" s="170">
        <v>1</v>
      </c>
      <c r="AV240" s="170">
        <v>1</v>
      </c>
    </row>
    <row r="241" spans="1:48" s="95" customFormat="1" ht="39.950000000000003" customHeight="1">
      <c r="A241" s="9">
        <f t="shared" si="12"/>
        <v>233</v>
      </c>
      <c r="B241" s="9"/>
      <c r="C241" s="9"/>
      <c r="D241" s="9"/>
      <c r="E241" s="9">
        <v>3</v>
      </c>
      <c r="F241" s="9"/>
      <c r="G241" s="9"/>
      <c r="H241" s="9"/>
      <c r="I241" s="9"/>
      <c r="J241" s="48"/>
      <c r="K241" s="48"/>
      <c r="L241" s="146"/>
      <c r="M241" s="133" t="s">
        <v>706</v>
      </c>
      <c r="N241" s="106" t="s">
        <v>707</v>
      </c>
      <c r="O241" s="133" t="s">
        <v>114</v>
      </c>
      <c r="P241" s="106" t="s">
        <v>147</v>
      </c>
      <c r="Q241" s="9" t="s">
        <v>115</v>
      </c>
      <c r="R241" s="111"/>
      <c r="S241" s="113" t="s">
        <v>73</v>
      </c>
      <c r="T241" s="106" t="s">
        <v>14</v>
      </c>
      <c r="U241" s="113" t="s">
        <v>219</v>
      </c>
      <c r="V241" s="48" t="s">
        <v>60</v>
      </c>
      <c r="W241" s="111" t="s">
        <v>53</v>
      </c>
      <c r="X241" s="106" t="s">
        <v>114</v>
      </c>
      <c r="Y241" s="111" t="s">
        <v>680</v>
      </c>
      <c r="Z241" s="106" t="s">
        <v>14</v>
      </c>
      <c r="AA241" s="111" t="s">
        <v>688</v>
      </c>
      <c r="AB241" s="132">
        <v>1.0699999999999999E-2</v>
      </c>
      <c r="AC241" s="113" t="s">
        <v>545</v>
      </c>
      <c r="AD241" s="137"/>
      <c r="AE241" s="48"/>
      <c r="AF241" s="111"/>
      <c r="AG241" s="111"/>
      <c r="AH241" s="15"/>
      <c r="AI241" s="15"/>
      <c r="AJ241" s="104"/>
      <c r="AK241" s="48"/>
      <c r="AL241" s="169">
        <v>1</v>
      </c>
      <c r="AM241" s="169">
        <v>1</v>
      </c>
      <c r="AN241" s="169">
        <v>1</v>
      </c>
      <c r="AO241" s="169">
        <v>1</v>
      </c>
      <c r="AP241" s="169">
        <v>1</v>
      </c>
      <c r="AQ241" s="169">
        <v>1</v>
      </c>
      <c r="AR241" s="169">
        <v>1</v>
      </c>
      <c r="AS241" s="169">
        <v>1</v>
      </c>
      <c r="AT241" s="169">
        <v>1</v>
      </c>
      <c r="AU241" s="169">
        <v>1</v>
      </c>
      <c r="AV241" s="169">
        <v>1</v>
      </c>
    </row>
    <row r="242" spans="1:48" s="95" customFormat="1" ht="39.950000000000003" customHeight="1">
      <c r="A242" s="9">
        <f t="shared" si="12"/>
        <v>234</v>
      </c>
      <c r="B242" s="9"/>
      <c r="C242" s="9"/>
      <c r="D242" s="9"/>
      <c r="E242" s="9">
        <v>3</v>
      </c>
      <c r="F242" s="9"/>
      <c r="G242" s="9"/>
      <c r="H242" s="9"/>
      <c r="I242" s="9"/>
      <c r="J242" s="48"/>
      <c r="K242" s="48"/>
      <c r="L242" s="146"/>
      <c r="M242" s="133" t="s">
        <v>708</v>
      </c>
      <c r="N242" s="106" t="s">
        <v>709</v>
      </c>
      <c r="O242" s="133" t="s">
        <v>114</v>
      </c>
      <c r="P242" s="106"/>
      <c r="Q242" s="9"/>
      <c r="R242" s="111"/>
      <c r="S242" s="113" t="s">
        <v>51</v>
      </c>
      <c r="T242" s="106" t="s">
        <v>14</v>
      </c>
      <c r="U242" s="113" t="s">
        <v>51</v>
      </c>
      <c r="V242" s="48" t="s">
        <v>60</v>
      </c>
      <c r="W242" s="111" t="s">
        <v>53</v>
      </c>
      <c r="X242" s="106" t="s">
        <v>114</v>
      </c>
      <c r="Y242" s="111" t="s">
        <v>710</v>
      </c>
      <c r="Z242" s="106" t="s">
        <v>711</v>
      </c>
      <c r="AA242" s="111" t="s">
        <v>712</v>
      </c>
      <c r="AB242" s="132">
        <v>6.3E-3</v>
      </c>
      <c r="AC242" s="113"/>
      <c r="AD242" s="126"/>
      <c r="AE242" s="48"/>
      <c r="AF242" s="111"/>
      <c r="AG242" s="111"/>
      <c r="AH242" s="15"/>
      <c r="AI242" s="15"/>
      <c r="AJ242" s="104"/>
      <c r="AK242" s="48"/>
      <c r="AL242" s="169">
        <v>1</v>
      </c>
      <c r="AM242" s="169">
        <v>1</v>
      </c>
      <c r="AN242" s="169">
        <v>1</v>
      </c>
      <c r="AO242" s="169">
        <v>1</v>
      </c>
      <c r="AP242" s="169">
        <v>1</v>
      </c>
      <c r="AQ242" s="169">
        <v>1</v>
      </c>
      <c r="AR242" s="169">
        <v>1</v>
      </c>
      <c r="AS242" s="169">
        <v>1</v>
      </c>
      <c r="AT242" s="169">
        <v>1</v>
      </c>
      <c r="AU242" s="169">
        <v>1</v>
      </c>
      <c r="AV242" s="169">
        <v>1</v>
      </c>
    </row>
    <row r="243" spans="1:48" s="95" customFormat="1" ht="39.950000000000003" customHeight="1">
      <c r="A243" s="9">
        <f t="shared" si="12"/>
        <v>235</v>
      </c>
      <c r="B243" s="9"/>
      <c r="C243" s="9"/>
      <c r="D243" s="9">
        <v>2</v>
      </c>
      <c r="E243" s="9"/>
      <c r="F243" s="9"/>
      <c r="G243" s="9"/>
      <c r="H243" s="9"/>
      <c r="I243" s="9"/>
      <c r="J243" s="48"/>
      <c r="K243" s="48"/>
      <c r="L243" s="135"/>
      <c r="M243" s="149" t="s">
        <v>713</v>
      </c>
      <c r="N243" s="106" t="s">
        <v>714</v>
      </c>
      <c r="O243" s="149" t="s">
        <v>456</v>
      </c>
      <c r="P243" s="106" t="s">
        <v>147</v>
      </c>
      <c r="Q243" s="9" t="s">
        <v>115</v>
      </c>
      <c r="R243" s="111"/>
      <c r="S243" s="113" t="s">
        <v>73</v>
      </c>
      <c r="T243" s="149" t="s">
        <v>713</v>
      </c>
      <c r="U243" s="113" t="s">
        <v>219</v>
      </c>
      <c r="V243" s="111" t="s">
        <v>60</v>
      </c>
      <c r="W243" s="111" t="s">
        <v>53</v>
      </c>
      <c r="X243" s="106" t="s">
        <v>456</v>
      </c>
      <c r="Y243" s="9" t="s">
        <v>55</v>
      </c>
      <c r="Z243" s="9" t="s">
        <v>14</v>
      </c>
      <c r="AA243" s="9" t="s">
        <v>715</v>
      </c>
      <c r="AB243" s="124">
        <v>0.12</v>
      </c>
      <c r="AC243" s="106" t="s">
        <v>14</v>
      </c>
      <c r="AD243" s="154"/>
      <c r="AE243" s="48"/>
      <c r="AF243" s="111"/>
      <c r="AG243" s="111"/>
      <c r="AH243" s="15"/>
      <c r="AI243" s="15"/>
      <c r="AJ243" s="104"/>
      <c r="AK243" s="48"/>
      <c r="AL243" s="157">
        <v>1</v>
      </c>
      <c r="AM243" s="157">
        <v>1</v>
      </c>
      <c r="AN243" s="157">
        <v>1</v>
      </c>
      <c r="AO243" s="157">
        <v>1</v>
      </c>
      <c r="AP243" s="157">
        <v>1</v>
      </c>
      <c r="AQ243" s="157">
        <v>1</v>
      </c>
      <c r="AR243" s="157">
        <v>1</v>
      </c>
      <c r="AS243" s="157">
        <v>1</v>
      </c>
      <c r="AT243" s="157">
        <v>1</v>
      </c>
      <c r="AU243" s="157">
        <v>1</v>
      </c>
      <c r="AV243" s="157">
        <v>1</v>
      </c>
    </row>
    <row r="244" spans="1:48" s="95" customFormat="1" ht="39.950000000000003" customHeight="1">
      <c r="A244" s="9">
        <f t="shared" si="12"/>
        <v>236</v>
      </c>
      <c r="B244" s="9"/>
      <c r="C244" s="9"/>
      <c r="D244" s="9">
        <v>2</v>
      </c>
      <c r="E244" s="9"/>
      <c r="F244" s="9"/>
      <c r="G244" s="9"/>
      <c r="H244" s="9"/>
      <c r="I244" s="9"/>
      <c r="J244" s="48"/>
      <c r="K244" s="48"/>
      <c r="L244" s="146"/>
      <c r="M244" s="106" t="s">
        <v>716</v>
      </c>
      <c r="N244" s="106" t="s">
        <v>717</v>
      </c>
      <c r="O244" s="106" t="s">
        <v>397</v>
      </c>
      <c r="P244" s="106" t="s">
        <v>51</v>
      </c>
      <c r="Q244" s="9" t="s">
        <v>115</v>
      </c>
      <c r="R244" s="111"/>
      <c r="S244" s="113" t="s">
        <v>96</v>
      </c>
      <c r="T244" s="106" t="s">
        <v>716</v>
      </c>
      <c r="U244" s="113" t="s">
        <v>96</v>
      </c>
      <c r="V244" s="48" t="s">
        <v>53</v>
      </c>
      <c r="W244" s="111" t="s">
        <v>60</v>
      </c>
      <c r="X244" s="106" t="s">
        <v>463</v>
      </c>
      <c r="Y244" s="9" t="s">
        <v>718</v>
      </c>
      <c r="Z244" s="143" t="s">
        <v>399</v>
      </c>
      <c r="AA244" s="9" t="s">
        <v>719</v>
      </c>
      <c r="AB244" s="124">
        <v>5.7099999999999998E-2</v>
      </c>
      <c r="AC244" s="48" t="s">
        <v>532</v>
      </c>
      <c r="AD244" s="154"/>
      <c r="AE244" s="48"/>
      <c r="AF244" s="111"/>
      <c r="AG244" s="111"/>
      <c r="AH244" s="15"/>
      <c r="AI244" s="15"/>
      <c r="AJ244" s="104"/>
      <c r="AK244" s="48"/>
      <c r="AL244" s="126">
        <v>2</v>
      </c>
      <c r="AM244" s="126">
        <v>2</v>
      </c>
      <c r="AN244" s="126">
        <v>2</v>
      </c>
      <c r="AO244" s="126">
        <v>2</v>
      </c>
      <c r="AP244" s="126">
        <v>2</v>
      </c>
      <c r="AQ244" s="126">
        <v>2</v>
      </c>
      <c r="AR244" s="126">
        <v>2</v>
      </c>
      <c r="AS244" s="126">
        <v>2</v>
      </c>
      <c r="AT244" s="126">
        <v>2</v>
      </c>
      <c r="AU244" s="126">
        <v>2</v>
      </c>
      <c r="AV244" s="126">
        <v>2</v>
      </c>
    </row>
    <row r="245" spans="1:48" s="95" customFormat="1" ht="39.950000000000003" customHeight="1">
      <c r="A245" s="9">
        <f t="shared" si="12"/>
        <v>237</v>
      </c>
      <c r="B245" s="9"/>
      <c r="C245" s="9"/>
      <c r="D245" s="9">
        <v>2</v>
      </c>
      <c r="E245" s="9"/>
      <c r="F245" s="9"/>
      <c r="G245" s="9"/>
      <c r="H245" s="9"/>
      <c r="I245" s="9"/>
      <c r="J245" s="48"/>
      <c r="K245" s="48"/>
      <c r="L245" s="146"/>
      <c r="M245" s="106" t="s">
        <v>720</v>
      </c>
      <c r="N245" s="106" t="s">
        <v>721</v>
      </c>
      <c r="O245" s="106" t="s">
        <v>722</v>
      </c>
      <c r="P245" s="106" t="s">
        <v>51</v>
      </c>
      <c r="Q245" s="9" t="s">
        <v>115</v>
      </c>
      <c r="R245" s="111"/>
      <c r="S245" s="113" t="s">
        <v>51</v>
      </c>
      <c r="T245" s="48" t="s">
        <v>723</v>
      </c>
      <c r="U245" s="113" t="s">
        <v>51</v>
      </c>
      <c r="V245" s="48" t="s">
        <v>53</v>
      </c>
      <c r="W245" s="111" t="s">
        <v>60</v>
      </c>
      <c r="X245" s="106" t="s">
        <v>377</v>
      </c>
      <c r="Y245" s="9" t="s">
        <v>14</v>
      </c>
      <c r="Z245" s="9" t="s">
        <v>14</v>
      </c>
      <c r="AA245" s="9" t="s">
        <v>724</v>
      </c>
      <c r="AB245" s="124">
        <v>1E-3</v>
      </c>
      <c r="AC245" s="113" t="s">
        <v>14</v>
      </c>
      <c r="AD245" s="48"/>
      <c r="AE245" s="48"/>
      <c r="AF245" s="111"/>
      <c r="AG245" s="111"/>
      <c r="AH245" s="15"/>
      <c r="AI245" s="15"/>
      <c r="AJ245" s="104"/>
      <c r="AK245" s="48"/>
      <c r="AL245" s="126">
        <v>2</v>
      </c>
      <c r="AM245" s="126">
        <v>2</v>
      </c>
      <c r="AN245" s="126">
        <v>2</v>
      </c>
      <c r="AO245" s="126">
        <v>2</v>
      </c>
      <c r="AP245" s="126">
        <v>2</v>
      </c>
      <c r="AQ245" s="126">
        <v>2</v>
      </c>
      <c r="AR245" s="126">
        <v>2</v>
      </c>
      <c r="AS245" s="126">
        <v>2</v>
      </c>
      <c r="AT245" s="126">
        <v>2</v>
      </c>
      <c r="AU245" s="126">
        <v>2</v>
      </c>
      <c r="AV245" s="126">
        <v>2</v>
      </c>
    </row>
    <row r="246" spans="1:48" s="95" customFormat="1" ht="39.950000000000003" customHeight="1">
      <c r="A246" s="9">
        <f t="shared" si="12"/>
        <v>238</v>
      </c>
      <c r="B246" s="9"/>
      <c r="C246" s="9"/>
      <c r="D246" s="9">
        <v>2</v>
      </c>
      <c r="E246" s="9"/>
      <c r="F246" s="9"/>
      <c r="G246" s="9"/>
      <c r="H246" s="9"/>
      <c r="I246" s="9"/>
      <c r="J246" s="48"/>
      <c r="K246" s="48"/>
      <c r="L246" s="146"/>
      <c r="M246" s="161" t="s">
        <v>725</v>
      </c>
      <c r="N246" s="133" t="s">
        <v>726</v>
      </c>
      <c r="O246" s="162" t="s">
        <v>727</v>
      </c>
      <c r="P246" s="106" t="s">
        <v>14</v>
      </c>
      <c r="Q246" s="9" t="s">
        <v>115</v>
      </c>
      <c r="R246" s="111"/>
      <c r="S246" s="113" t="s">
        <v>51</v>
      </c>
      <c r="T246" s="133" t="s">
        <v>14</v>
      </c>
      <c r="U246" s="113" t="s">
        <v>51</v>
      </c>
      <c r="V246" s="48" t="s">
        <v>53</v>
      </c>
      <c r="W246" s="111" t="s">
        <v>60</v>
      </c>
      <c r="X246" s="106" t="s">
        <v>310</v>
      </c>
      <c r="Y246" s="9" t="s">
        <v>55</v>
      </c>
      <c r="Z246" s="9" t="s">
        <v>14</v>
      </c>
      <c r="AA246" s="9"/>
      <c r="AB246" s="124" t="e">
        <f>AB247+AB284*2+#REF!*4+#REF!*4</f>
        <v>#REF!</v>
      </c>
      <c r="AC246" s="111" t="s">
        <v>14</v>
      </c>
      <c r="AD246" s="154"/>
      <c r="AE246" s="48"/>
      <c r="AF246" s="111"/>
      <c r="AG246" s="111"/>
      <c r="AH246" s="15"/>
      <c r="AI246" s="15"/>
      <c r="AJ246" s="104"/>
      <c r="AK246" s="48"/>
      <c r="AL246" s="126">
        <v>1</v>
      </c>
      <c r="AM246" s="126">
        <v>1</v>
      </c>
      <c r="AN246" s="126">
        <v>1</v>
      </c>
      <c r="AO246" s="126">
        <v>1</v>
      </c>
      <c r="AP246" s="126">
        <v>1</v>
      </c>
      <c r="AQ246" s="126">
        <v>1</v>
      </c>
      <c r="AR246" s="126">
        <v>1</v>
      </c>
      <c r="AS246" s="126">
        <v>1</v>
      </c>
      <c r="AT246" s="126">
        <v>1</v>
      </c>
      <c r="AU246" s="126">
        <v>1</v>
      </c>
      <c r="AV246" s="126">
        <v>1</v>
      </c>
    </row>
    <row r="247" spans="1:48" s="95" customFormat="1" ht="39.950000000000003" customHeight="1">
      <c r="A247" s="9">
        <f t="shared" si="12"/>
        <v>239</v>
      </c>
      <c r="B247" s="106"/>
      <c r="C247" s="9"/>
      <c r="D247" s="9"/>
      <c r="E247" s="9">
        <v>3</v>
      </c>
      <c r="F247" s="9"/>
      <c r="G247" s="9"/>
      <c r="H247" s="9"/>
      <c r="I247" s="9"/>
      <c r="J247" s="106"/>
      <c r="K247" s="48"/>
      <c r="L247" s="145"/>
      <c r="M247" s="112" t="s">
        <v>728</v>
      </c>
      <c r="N247" s="102" t="s">
        <v>729</v>
      </c>
      <c r="O247" s="162" t="s">
        <v>727</v>
      </c>
      <c r="P247" s="106" t="s">
        <v>51</v>
      </c>
      <c r="Q247" s="159" t="s">
        <v>115</v>
      </c>
      <c r="R247" s="111"/>
      <c r="S247" s="113" t="s">
        <v>51</v>
      </c>
      <c r="T247" s="112" t="s">
        <v>728</v>
      </c>
      <c r="U247" s="113" t="s">
        <v>51</v>
      </c>
      <c r="V247" s="160" t="s">
        <v>53</v>
      </c>
      <c r="W247" s="111" t="s">
        <v>60</v>
      </c>
      <c r="X247" s="106" t="s">
        <v>204</v>
      </c>
      <c r="Y247" s="111" t="s">
        <v>55</v>
      </c>
      <c r="Z247" s="111" t="s">
        <v>14</v>
      </c>
      <c r="AA247" s="106" t="s">
        <v>730</v>
      </c>
      <c r="AB247" s="132">
        <v>4.8472999999999997</v>
      </c>
      <c r="AC247" s="104" t="s">
        <v>101</v>
      </c>
      <c r="AD247" s="154"/>
      <c r="AE247" s="48"/>
      <c r="AF247" s="111"/>
      <c r="AG247" s="111"/>
      <c r="AH247" s="15"/>
      <c r="AI247" s="15"/>
      <c r="AJ247" s="104"/>
      <c r="AK247" s="48"/>
      <c r="AL247" s="169">
        <v>1</v>
      </c>
      <c r="AM247" s="169">
        <v>1</v>
      </c>
      <c r="AN247" s="169">
        <v>1</v>
      </c>
      <c r="AO247" s="169">
        <v>1</v>
      </c>
      <c r="AP247" s="169">
        <v>1</v>
      </c>
      <c r="AQ247" s="169">
        <v>1</v>
      </c>
      <c r="AR247" s="169">
        <v>1</v>
      </c>
      <c r="AS247" s="169">
        <v>1</v>
      </c>
      <c r="AT247" s="169">
        <v>1</v>
      </c>
      <c r="AU247" s="169">
        <v>1</v>
      </c>
      <c r="AV247" s="169">
        <v>1</v>
      </c>
    </row>
    <row r="248" spans="1:48" s="95" customFormat="1" ht="39.950000000000003" customHeight="1">
      <c r="A248" s="9">
        <f t="shared" si="12"/>
        <v>240</v>
      </c>
      <c r="B248" s="106"/>
      <c r="C248" s="9"/>
      <c r="D248" s="9"/>
      <c r="E248" s="9"/>
      <c r="F248" s="9">
        <v>4</v>
      </c>
      <c r="G248" s="9"/>
      <c r="H248" s="9"/>
      <c r="I248" s="9"/>
      <c r="J248" s="160"/>
      <c r="K248" s="106"/>
      <c r="L248" s="135"/>
      <c r="M248" s="143" t="s">
        <v>731</v>
      </c>
      <c r="N248" s="106" t="s">
        <v>732</v>
      </c>
      <c r="O248" s="143" t="s">
        <v>178</v>
      </c>
      <c r="P248" s="106" t="s">
        <v>51</v>
      </c>
      <c r="Q248" s="159" t="s">
        <v>115</v>
      </c>
      <c r="R248" s="111"/>
      <c r="S248" s="113" t="s">
        <v>73</v>
      </c>
      <c r="T248" s="143" t="s">
        <v>733</v>
      </c>
      <c r="U248" s="113" t="s">
        <v>219</v>
      </c>
      <c r="V248" s="160" t="s">
        <v>60</v>
      </c>
      <c r="W248" s="111" t="s">
        <v>53</v>
      </c>
      <c r="X248" s="106" t="s">
        <v>204</v>
      </c>
      <c r="Y248" s="111" t="s">
        <v>55</v>
      </c>
      <c r="Z248" s="111" t="s">
        <v>14</v>
      </c>
      <c r="AA248" s="159" t="s">
        <v>734</v>
      </c>
      <c r="AB248" s="132">
        <f>AB249*2+AB250+AB251</f>
        <v>0.42199999999999999</v>
      </c>
      <c r="AC248" s="113" t="s">
        <v>14</v>
      </c>
      <c r="AD248" s="154"/>
      <c r="AE248" s="48"/>
      <c r="AF248" s="111"/>
      <c r="AG248" s="111"/>
      <c r="AH248" s="15"/>
      <c r="AI248" s="15"/>
      <c r="AJ248" s="104"/>
      <c r="AK248" s="48"/>
      <c r="AL248" s="169">
        <v>1</v>
      </c>
      <c r="AM248" s="169">
        <v>1</v>
      </c>
      <c r="AN248" s="169">
        <v>1</v>
      </c>
      <c r="AO248" s="169">
        <v>1</v>
      </c>
      <c r="AP248" s="169">
        <v>1</v>
      </c>
      <c r="AQ248" s="169">
        <v>1</v>
      </c>
      <c r="AR248" s="169">
        <v>1</v>
      </c>
      <c r="AS248" s="169">
        <v>1</v>
      </c>
      <c r="AT248" s="169">
        <v>1</v>
      </c>
      <c r="AU248" s="169">
        <v>1</v>
      </c>
      <c r="AV248" s="169">
        <v>1</v>
      </c>
    </row>
    <row r="249" spans="1:48" s="95" customFormat="1" ht="39.950000000000003" customHeight="1">
      <c r="A249" s="9">
        <f t="shared" si="12"/>
        <v>241</v>
      </c>
      <c r="B249" s="159"/>
      <c r="C249" s="9"/>
      <c r="D249" s="9"/>
      <c r="E249" s="9"/>
      <c r="F249" s="9"/>
      <c r="G249" s="9">
        <v>5</v>
      </c>
      <c r="H249" s="9"/>
      <c r="I249" s="9"/>
      <c r="J249" s="160"/>
      <c r="K249" s="160"/>
      <c r="L249" s="136"/>
      <c r="M249" s="133" t="s">
        <v>735</v>
      </c>
      <c r="N249" s="106" t="s">
        <v>736</v>
      </c>
      <c r="O249" s="133" t="s">
        <v>114</v>
      </c>
      <c r="P249" s="106" t="s">
        <v>147</v>
      </c>
      <c r="Q249" s="159" t="s">
        <v>115</v>
      </c>
      <c r="R249" s="111"/>
      <c r="S249" s="113" t="s">
        <v>73</v>
      </c>
      <c r="T249" s="133" t="s">
        <v>14</v>
      </c>
      <c r="U249" s="113" t="s">
        <v>219</v>
      </c>
      <c r="V249" s="160" t="s">
        <v>60</v>
      </c>
      <c r="W249" s="111" t="s">
        <v>53</v>
      </c>
      <c r="X249" s="106" t="s">
        <v>114</v>
      </c>
      <c r="Y249" s="159" t="s">
        <v>211</v>
      </c>
      <c r="Z249" s="159" t="s">
        <v>14</v>
      </c>
      <c r="AA249" s="159" t="s">
        <v>737</v>
      </c>
      <c r="AB249" s="166">
        <v>1E-3</v>
      </c>
      <c r="AC249" s="104" t="s">
        <v>14</v>
      </c>
      <c r="AD249" s="154"/>
      <c r="AE249" s="48"/>
      <c r="AF249" s="111"/>
      <c r="AG249" s="111"/>
      <c r="AH249" s="18"/>
      <c r="AI249" s="18"/>
      <c r="AJ249" s="104"/>
      <c r="AK249" s="48"/>
      <c r="AL249" s="126">
        <v>2</v>
      </c>
      <c r="AM249" s="126">
        <v>2</v>
      </c>
      <c r="AN249" s="126">
        <v>2</v>
      </c>
      <c r="AO249" s="126">
        <v>2</v>
      </c>
      <c r="AP249" s="126">
        <v>2</v>
      </c>
      <c r="AQ249" s="126">
        <v>2</v>
      </c>
      <c r="AR249" s="126">
        <v>2</v>
      </c>
      <c r="AS249" s="126">
        <v>2</v>
      </c>
      <c r="AT249" s="126">
        <v>2</v>
      </c>
      <c r="AU249" s="126">
        <v>2</v>
      </c>
      <c r="AV249" s="126">
        <v>2</v>
      </c>
    </row>
    <row r="250" spans="1:48" s="95" customFormat="1" ht="39.950000000000003" customHeight="1">
      <c r="A250" s="9">
        <f t="shared" si="12"/>
        <v>242</v>
      </c>
      <c r="B250" s="159"/>
      <c r="C250" s="9"/>
      <c r="D250" s="9"/>
      <c r="E250" s="9"/>
      <c r="F250" s="9"/>
      <c r="G250" s="9">
        <v>5</v>
      </c>
      <c r="H250" s="9"/>
      <c r="I250" s="9"/>
      <c r="J250" s="160"/>
      <c r="K250" s="160"/>
      <c r="L250" s="135" t="s">
        <v>50</v>
      </c>
      <c r="M250" s="133" t="s">
        <v>185</v>
      </c>
      <c r="N250" s="106" t="s">
        <v>186</v>
      </c>
      <c r="O250" s="133" t="s">
        <v>114</v>
      </c>
      <c r="P250" s="106" t="s">
        <v>147</v>
      </c>
      <c r="Q250" s="159" t="s">
        <v>115</v>
      </c>
      <c r="R250" s="111"/>
      <c r="S250" s="113" t="s">
        <v>73</v>
      </c>
      <c r="T250" s="133" t="s">
        <v>14</v>
      </c>
      <c r="U250" s="113" t="s">
        <v>219</v>
      </c>
      <c r="V250" s="160" t="s">
        <v>60</v>
      </c>
      <c r="W250" s="111" t="s">
        <v>53</v>
      </c>
      <c r="X250" s="106" t="s">
        <v>114</v>
      </c>
      <c r="Y250" s="159" t="s">
        <v>14</v>
      </c>
      <c r="Z250" s="159" t="s">
        <v>14</v>
      </c>
      <c r="AA250" s="159" t="s">
        <v>738</v>
      </c>
      <c r="AB250" s="166">
        <v>1E-3</v>
      </c>
      <c r="AC250" s="104" t="s">
        <v>14</v>
      </c>
      <c r="AD250" s="126"/>
      <c r="AE250" s="48"/>
      <c r="AF250" s="111"/>
      <c r="AG250" s="111"/>
      <c r="AH250" s="18"/>
      <c r="AI250" s="18"/>
      <c r="AJ250" s="104"/>
      <c r="AK250" s="48"/>
      <c r="AL250" s="126">
        <v>1</v>
      </c>
      <c r="AM250" s="126">
        <v>1</v>
      </c>
      <c r="AN250" s="126">
        <v>1</v>
      </c>
      <c r="AO250" s="126">
        <v>1</v>
      </c>
      <c r="AP250" s="126">
        <v>1</v>
      </c>
      <c r="AQ250" s="126">
        <v>1</v>
      </c>
      <c r="AR250" s="126">
        <v>1</v>
      </c>
      <c r="AS250" s="126">
        <v>1</v>
      </c>
      <c r="AT250" s="126">
        <v>1</v>
      </c>
      <c r="AU250" s="126">
        <v>1</v>
      </c>
      <c r="AV250" s="126">
        <v>1</v>
      </c>
    </row>
    <row r="251" spans="1:48" s="95" customFormat="1" ht="39.950000000000003" customHeight="1">
      <c r="A251" s="9">
        <f t="shared" si="12"/>
        <v>243</v>
      </c>
      <c r="B251" s="159"/>
      <c r="C251" s="9"/>
      <c r="D251" s="9"/>
      <c r="E251" s="9"/>
      <c r="F251" s="9"/>
      <c r="G251" s="9">
        <v>5</v>
      </c>
      <c r="H251" s="9"/>
      <c r="I251" s="9"/>
      <c r="J251" s="160"/>
      <c r="K251" s="160"/>
      <c r="L251" s="136"/>
      <c r="M251" s="133" t="s">
        <v>739</v>
      </c>
      <c r="N251" s="106" t="s">
        <v>740</v>
      </c>
      <c r="O251" s="133" t="s">
        <v>182</v>
      </c>
      <c r="P251" s="106" t="s">
        <v>14</v>
      </c>
      <c r="Q251" s="159" t="s">
        <v>115</v>
      </c>
      <c r="R251" s="111"/>
      <c r="S251" s="113" t="s">
        <v>73</v>
      </c>
      <c r="T251" s="133" t="s">
        <v>741</v>
      </c>
      <c r="U251" s="113" t="s">
        <v>51</v>
      </c>
      <c r="V251" s="160" t="s">
        <v>60</v>
      </c>
      <c r="W251" s="111" t="s">
        <v>53</v>
      </c>
      <c r="X251" s="106" t="s">
        <v>167</v>
      </c>
      <c r="Y251" s="159" t="s">
        <v>742</v>
      </c>
      <c r="Z251" s="160" t="s">
        <v>184</v>
      </c>
      <c r="AA251" s="159" t="s">
        <v>734</v>
      </c>
      <c r="AB251" s="166">
        <v>0.41899999999999998</v>
      </c>
      <c r="AC251" s="113" t="s">
        <v>14</v>
      </c>
      <c r="AD251" s="137"/>
      <c r="AE251" s="48"/>
      <c r="AF251" s="111"/>
      <c r="AG251" s="111"/>
      <c r="AH251" s="18"/>
      <c r="AI251" s="18"/>
      <c r="AJ251" s="104"/>
      <c r="AK251" s="48"/>
      <c r="AL251" s="126">
        <v>1</v>
      </c>
      <c r="AM251" s="126">
        <v>1</v>
      </c>
      <c r="AN251" s="126">
        <v>1</v>
      </c>
      <c r="AO251" s="126">
        <v>1</v>
      </c>
      <c r="AP251" s="126">
        <v>1</v>
      </c>
      <c r="AQ251" s="126">
        <v>1</v>
      </c>
      <c r="AR251" s="126">
        <v>1</v>
      </c>
      <c r="AS251" s="126">
        <v>1</v>
      </c>
      <c r="AT251" s="126">
        <v>1</v>
      </c>
      <c r="AU251" s="126">
        <v>1</v>
      </c>
      <c r="AV251" s="126">
        <v>1</v>
      </c>
    </row>
    <row r="252" spans="1:48" s="95" customFormat="1" ht="39.950000000000003" customHeight="1">
      <c r="A252" s="9">
        <f t="shared" si="12"/>
        <v>244</v>
      </c>
      <c r="B252" s="159"/>
      <c r="C252" s="9"/>
      <c r="D252" s="9"/>
      <c r="E252" s="9"/>
      <c r="F252" s="9">
        <v>4</v>
      </c>
      <c r="G252" s="9"/>
      <c r="H252" s="9"/>
      <c r="I252" s="9"/>
      <c r="J252" s="160"/>
      <c r="K252" s="160"/>
      <c r="L252" s="163"/>
      <c r="M252" s="133" t="s">
        <v>743</v>
      </c>
      <c r="N252" s="106" t="s">
        <v>744</v>
      </c>
      <c r="O252" s="133" t="s">
        <v>178</v>
      </c>
      <c r="P252" s="106" t="s">
        <v>51</v>
      </c>
      <c r="Q252" s="159" t="s">
        <v>115</v>
      </c>
      <c r="R252" s="111"/>
      <c r="S252" s="113" t="s">
        <v>73</v>
      </c>
      <c r="T252" s="133" t="s">
        <v>745</v>
      </c>
      <c r="U252" s="113" t="s">
        <v>219</v>
      </c>
      <c r="V252" s="160" t="s">
        <v>60</v>
      </c>
      <c r="W252" s="111" t="s">
        <v>53</v>
      </c>
      <c r="X252" s="106" t="s">
        <v>204</v>
      </c>
      <c r="Y252" s="160" t="s">
        <v>55</v>
      </c>
      <c r="Z252" s="111" t="s">
        <v>14</v>
      </c>
      <c r="AA252" s="159" t="s">
        <v>734</v>
      </c>
      <c r="AB252" s="132">
        <f>AB253*2+AB254+AB255</f>
        <v>0.42199999999999999</v>
      </c>
      <c r="AC252" s="113" t="s">
        <v>14</v>
      </c>
      <c r="AD252" s="125"/>
      <c r="AE252" s="48"/>
      <c r="AF252" s="111"/>
      <c r="AG252" s="111"/>
      <c r="AH252" s="18"/>
      <c r="AI252" s="18"/>
      <c r="AJ252" s="104"/>
      <c r="AK252" s="48"/>
      <c r="AL252" s="126">
        <v>1</v>
      </c>
      <c r="AM252" s="126">
        <v>1</v>
      </c>
      <c r="AN252" s="126">
        <v>1</v>
      </c>
      <c r="AO252" s="126">
        <v>1</v>
      </c>
      <c r="AP252" s="126">
        <v>1</v>
      </c>
      <c r="AQ252" s="126">
        <v>1</v>
      </c>
      <c r="AR252" s="126">
        <v>1</v>
      </c>
      <c r="AS252" s="126">
        <v>1</v>
      </c>
      <c r="AT252" s="126">
        <v>1</v>
      </c>
      <c r="AU252" s="126">
        <v>1</v>
      </c>
      <c r="AV252" s="126">
        <v>1</v>
      </c>
    </row>
    <row r="253" spans="1:48" s="95" customFormat="1" ht="39.950000000000003" customHeight="1">
      <c r="A253" s="9">
        <f t="shared" si="12"/>
        <v>245</v>
      </c>
      <c r="B253" s="159"/>
      <c r="C253" s="9"/>
      <c r="D253" s="9"/>
      <c r="E253" s="9"/>
      <c r="F253" s="9"/>
      <c r="G253" s="9">
        <v>5</v>
      </c>
      <c r="H253" s="9"/>
      <c r="I253" s="9"/>
      <c r="J253" s="160"/>
      <c r="K253" s="159"/>
      <c r="L253" s="163"/>
      <c r="M253" s="133" t="s">
        <v>735</v>
      </c>
      <c r="N253" s="106" t="s">
        <v>736</v>
      </c>
      <c r="O253" s="160" t="s">
        <v>114</v>
      </c>
      <c r="P253" s="106" t="s">
        <v>147</v>
      </c>
      <c r="Q253" s="159" t="s">
        <v>115</v>
      </c>
      <c r="R253" s="111"/>
      <c r="S253" s="113" t="s">
        <v>73</v>
      </c>
      <c r="T253" s="133" t="s">
        <v>14</v>
      </c>
      <c r="U253" s="113" t="s">
        <v>219</v>
      </c>
      <c r="V253" s="160" t="s">
        <v>60</v>
      </c>
      <c r="W253" s="111" t="s">
        <v>53</v>
      </c>
      <c r="X253" s="106" t="s">
        <v>114</v>
      </c>
      <c r="Y253" s="160" t="s">
        <v>211</v>
      </c>
      <c r="Z253" s="160" t="s">
        <v>14</v>
      </c>
      <c r="AA253" s="159" t="s">
        <v>737</v>
      </c>
      <c r="AB253" s="166">
        <v>1E-3</v>
      </c>
      <c r="AC253" s="104" t="s">
        <v>14</v>
      </c>
      <c r="AD253" s="126"/>
      <c r="AE253" s="48"/>
      <c r="AF253" s="111"/>
      <c r="AG253" s="111"/>
      <c r="AH253" s="18"/>
      <c r="AI253" s="18"/>
      <c r="AJ253" s="104"/>
      <c r="AK253" s="48"/>
      <c r="AL253" s="126">
        <v>2</v>
      </c>
      <c r="AM253" s="126">
        <v>2</v>
      </c>
      <c r="AN253" s="126">
        <v>2</v>
      </c>
      <c r="AO253" s="126">
        <v>2</v>
      </c>
      <c r="AP253" s="126">
        <v>2</v>
      </c>
      <c r="AQ253" s="126">
        <v>2</v>
      </c>
      <c r="AR253" s="126">
        <v>2</v>
      </c>
      <c r="AS253" s="126">
        <v>2</v>
      </c>
      <c r="AT253" s="126">
        <v>2</v>
      </c>
      <c r="AU253" s="126">
        <v>2</v>
      </c>
      <c r="AV253" s="126">
        <v>2</v>
      </c>
    </row>
    <row r="254" spans="1:48" s="95" customFormat="1" ht="39.950000000000003" customHeight="1">
      <c r="A254" s="9">
        <f t="shared" si="12"/>
        <v>246</v>
      </c>
      <c r="B254" s="159"/>
      <c r="C254" s="9"/>
      <c r="D254" s="9"/>
      <c r="E254" s="9"/>
      <c r="F254" s="9"/>
      <c r="G254" s="9">
        <v>5</v>
      </c>
      <c r="H254" s="9"/>
      <c r="I254" s="9"/>
      <c r="J254" s="160"/>
      <c r="K254" s="160"/>
      <c r="L254" s="135" t="s">
        <v>50</v>
      </c>
      <c r="M254" s="106" t="s">
        <v>185</v>
      </c>
      <c r="N254" s="106" t="s">
        <v>186</v>
      </c>
      <c r="O254" s="160" t="s">
        <v>114</v>
      </c>
      <c r="P254" s="106" t="s">
        <v>147</v>
      </c>
      <c r="Q254" s="159" t="s">
        <v>115</v>
      </c>
      <c r="R254" s="111"/>
      <c r="S254" s="113" t="s">
        <v>73</v>
      </c>
      <c r="T254" s="106" t="s">
        <v>14</v>
      </c>
      <c r="U254" s="113" t="s">
        <v>219</v>
      </c>
      <c r="V254" s="160" t="s">
        <v>60</v>
      </c>
      <c r="W254" s="111" t="s">
        <v>53</v>
      </c>
      <c r="X254" s="106" t="s">
        <v>114</v>
      </c>
      <c r="Y254" s="159" t="s">
        <v>14</v>
      </c>
      <c r="Z254" s="159" t="s">
        <v>14</v>
      </c>
      <c r="AA254" s="159" t="s">
        <v>738</v>
      </c>
      <c r="AB254" s="166">
        <v>1E-3</v>
      </c>
      <c r="AC254" s="104" t="s">
        <v>14</v>
      </c>
      <c r="AD254" s="126"/>
      <c r="AE254" s="48"/>
      <c r="AF254" s="111"/>
      <c r="AG254" s="111"/>
      <c r="AH254" s="18"/>
      <c r="AI254" s="18"/>
      <c r="AJ254" s="104"/>
      <c r="AK254" s="48"/>
      <c r="AL254" s="169">
        <v>1</v>
      </c>
      <c r="AM254" s="169">
        <v>1</v>
      </c>
      <c r="AN254" s="169">
        <v>1</v>
      </c>
      <c r="AO254" s="169">
        <v>1</v>
      </c>
      <c r="AP254" s="169">
        <v>1</v>
      </c>
      <c r="AQ254" s="169">
        <v>1</v>
      </c>
      <c r="AR254" s="169">
        <v>1</v>
      </c>
      <c r="AS254" s="169">
        <v>1</v>
      </c>
      <c r="AT254" s="169">
        <v>1</v>
      </c>
      <c r="AU254" s="169">
        <v>1</v>
      </c>
      <c r="AV254" s="169">
        <v>1</v>
      </c>
    </row>
    <row r="255" spans="1:48" s="95" customFormat="1" ht="39.950000000000003" customHeight="1">
      <c r="A255" s="9">
        <f t="shared" si="12"/>
        <v>247</v>
      </c>
      <c r="B255" s="159"/>
      <c r="C255" s="9"/>
      <c r="D255" s="9"/>
      <c r="E255" s="9"/>
      <c r="F255" s="9"/>
      <c r="G255" s="9">
        <v>5</v>
      </c>
      <c r="H255" s="9"/>
      <c r="I255" s="9"/>
      <c r="J255" s="160"/>
      <c r="K255" s="160"/>
      <c r="L255" s="135"/>
      <c r="M255" s="133" t="s">
        <v>746</v>
      </c>
      <c r="N255" s="106" t="s">
        <v>747</v>
      </c>
      <c r="O255" s="106" t="s">
        <v>182</v>
      </c>
      <c r="P255" s="106" t="s">
        <v>51</v>
      </c>
      <c r="Q255" s="159" t="s">
        <v>115</v>
      </c>
      <c r="R255" s="111"/>
      <c r="S255" s="113" t="s">
        <v>73</v>
      </c>
      <c r="T255" s="106" t="s">
        <v>748</v>
      </c>
      <c r="U255" s="113" t="s">
        <v>51</v>
      </c>
      <c r="V255" s="160" t="s">
        <v>60</v>
      </c>
      <c r="W255" s="111" t="s">
        <v>53</v>
      </c>
      <c r="X255" s="106" t="s">
        <v>167</v>
      </c>
      <c r="Y255" s="159" t="s">
        <v>742</v>
      </c>
      <c r="Z255" s="160" t="s">
        <v>184</v>
      </c>
      <c r="AA255" s="159" t="s">
        <v>734</v>
      </c>
      <c r="AB255" s="166">
        <v>0.41899999999999998</v>
      </c>
      <c r="AC255" s="113" t="s">
        <v>14</v>
      </c>
      <c r="AD255" s="126"/>
      <c r="AE255" s="48"/>
      <c r="AF255" s="111"/>
      <c r="AG255" s="111"/>
      <c r="AH255" s="18"/>
      <c r="AI255" s="18"/>
      <c r="AJ255" s="104"/>
      <c r="AK255" s="48"/>
      <c r="AL255" s="169">
        <v>1</v>
      </c>
      <c r="AM255" s="169">
        <v>1</v>
      </c>
      <c r="AN255" s="169">
        <v>1</v>
      </c>
      <c r="AO255" s="169">
        <v>1</v>
      </c>
      <c r="AP255" s="169">
        <v>1</v>
      </c>
      <c r="AQ255" s="169">
        <v>1</v>
      </c>
      <c r="AR255" s="169">
        <v>1</v>
      </c>
      <c r="AS255" s="169">
        <v>1</v>
      </c>
      <c r="AT255" s="169">
        <v>1</v>
      </c>
      <c r="AU255" s="169">
        <v>1</v>
      </c>
      <c r="AV255" s="169">
        <v>1</v>
      </c>
    </row>
    <row r="256" spans="1:48" s="95" customFormat="1" ht="39.950000000000003" customHeight="1">
      <c r="A256" s="9">
        <f t="shared" si="12"/>
        <v>248</v>
      </c>
      <c r="B256" s="106"/>
      <c r="C256" s="9"/>
      <c r="D256" s="9"/>
      <c r="E256" s="9"/>
      <c r="F256" s="9">
        <v>4</v>
      </c>
      <c r="G256" s="9"/>
      <c r="H256" s="9"/>
      <c r="I256" s="9"/>
      <c r="J256" s="160"/>
      <c r="K256" s="106"/>
      <c r="L256" s="135"/>
      <c r="M256" s="112" t="s">
        <v>749</v>
      </c>
      <c r="N256" s="102" t="s">
        <v>750</v>
      </c>
      <c r="O256" s="106" t="s">
        <v>182</v>
      </c>
      <c r="P256" s="106" t="s">
        <v>147</v>
      </c>
      <c r="Q256" s="159" t="s">
        <v>115</v>
      </c>
      <c r="R256" s="111"/>
      <c r="S256" s="113" t="s">
        <v>51</v>
      </c>
      <c r="T256" s="112" t="s">
        <v>751</v>
      </c>
      <c r="U256" s="106" t="s">
        <v>51</v>
      </c>
      <c r="V256" s="160" t="s">
        <v>53</v>
      </c>
      <c r="W256" s="111" t="s">
        <v>60</v>
      </c>
      <c r="X256" s="106" t="s">
        <v>167</v>
      </c>
      <c r="Y256" s="111" t="s">
        <v>752</v>
      </c>
      <c r="Z256" s="160" t="s">
        <v>184</v>
      </c>
      <c r="AA256" s="111" t="s">
        <v>753</v>
      </c>
      <c r="AB256" s="132">
        <v>0.17610000000000001</v>
      </c>
      <c r="AC256" s="113" t="s">
        <v>14</v>
      </c>
      <c r="AD256" s="167"/>
      <c r="AE256" s="48"/>
      <c r="AF256" s="111"/>
      <c r="AG256" s="111"/>
      <c r="AH256" s="18"/>
      <c r="AI256" s="18"/>
      <c r="AJ256" s="104"/>
      <c r="AK256" s="48"/>
      <c r="AL256" s="169">
        <v>2</v>
      </c>
      <c r="AM256" s="169">
        <v>2</v>
      </c>
      <c r="AN256" s="169">
        <v>2</v>
      </c>
      <c r="AO256" s="169">
        <v>2</v>
      </c>
      <c r="AP256" s="169">
        <v>2</v>
      </c>
      <c r="AQ256" s="169">
        <v>2</v>
      </c>
      <c r="AR256" s="169">
        <v>2</v>
      </c>
      <c r="AS256" s="169">
        <v>2</v>
      </c>
      <c r="AT256" s="169">
        <v>2</v>
      </c>
      <c r="AU256" s="169">
        <v>2</v>
      </c>
      <c r="AV256" s="169">
        <v>2</v>
      </c>
    </row>
    <row r="257" spans="1:48" s="95" customFormat="1" ht="39.950000000000003" customHeight="1">
      <c r="A257" s="9">
        <f t="shared" si="12"/>
        <v>249</v>
      </c>
      <c r="B257" s="159"/>
      <c r="C257" s="9"/>
      <c r="D257" s="9"/>
      <c r="E257" s="9"/>
      <c r="F257" s="9">
        <v>4</v>
      </c>
      <c r="G257" s="9"/>
      <c r="H257" s="9"/>
      <c r="I257" s="9"/>
      <c r="J257" s="160"/>
      <c r="K257" s="160"/>
      <c r="L257" s="160"/>
      <c r="M257" s="106" t="s">
        <v>754</v>
      </c>
      <c r="N257" s="106" t="s">
        <v>755</v>
      </c>
      <c r="O257" s="135" t="s">
        <v>141</v>
      </c>
      <c r="P257" s="106" t="s">
        <v>14</v>
      </c>
      <c r="Q257" s="159" t="s">
        <v>115</v>
      </c>
      <c r="R257" s="111"/>
      <c r="S257" s="113" t="s">
        <v>73</v>
      </c>
      <c r="T257" s="106" t="s">
        <v>754</v>
      </c>
      <c r="U257" s="113" t="s">
        <v>219</v>
      </c>
      <c r="V257" s="160" t="s">
        <v>60</v>
      </c>
      <c r="W257" s="111" t="s">
        <v>53</v>
      </c>
      <c r="X257" s="106" t="s">
        <v>204</v>
      </c>
      <c r="Y257" s="106" t="s">
        <v>55</v>
      </c>
      <c r="Z257" s="159" t="s">
        <v>14</v>
      </c>
      <c r="AA257" s="159" t="s">
        <v>756</v>
      </c>
      <c r="AB257" s="166">
        <v>0.17480000000000001</v>
      </c>
      <c r="AC257" s="106" t="s">
        <v>14</v>
      </c>
      <c r="AD257" s="167"/>
      <c r="AE257" s="48"/>
      <c r="AF257" s="111"/>
      <c r="AG257" s="111"/>
      <c r="AH257" s="18"/>
      <c r="AI257" s="18"/>
      <c r="AJ257" s="104"/>
      <c r="AK257" s="48"/>
      <c r="AL257" s="169">
        <v>1</v>
      </c>
      <c r="AM257" s="169">
        <v>1</v>
      </c>
      <c r="AN257" s="169">
        <v>1</v>
      </c>
      <c r="AO257" s="169">
        <v>1</v>
      </c>
      <c r="AP257" s="169">
        <v>1</v>
      </c>
      <c r="AQ257" s="169">
        <v>1</v>
      </c>
      <c r="AR257" s="169">
        <v>1</v>
      </c>
      <c r="AS257" s="169">
        <v>1</v>
      </c>
      <c r="AT257" s="169">
        <v>1</v>
      </c>
      <c r="AU257" s="169">
        <v>1</v>
      </c>
      <c r="AV257" s="169">
        <v>1</v>
      </c>
    </row>
    <row r="258" spans="1:48" s="95" customFormat="1" ht="39.950000000000003" customHeight="1">
      <c r="A258" s="9">
        <f t="shared" si="12"/>
        <v>250</v>
      </c>
      <c r="B258" s="159"/>
      <c r="C258" s="9"/>
      <c r="D258" s="9"/>
      <c r="E258" s="9"/>
      <c r="F258" s="9"/>
      <c r="G258" s="9">
        <v>5</v>
      </c>
      <c r="H258" s="9"/>
      <c r="I258" s="9"/>
      <c r="J258" s="160"/>
      <c r="K258" s="160"/>
      <c r="L258" s="160"/>
      <c r="M258" s="106" t="s">
        <v>757</v>
      </c>
      <c r="N258" s="106" t="s">
        <v>758</v>
      </c>
      <c r="O258" s="135" t="s">
        <v>182</v>
      </c>
      <c r="P258" s="106" t="s">
        <v>51</v>
      </c>
      <c r="Q258" s="159" t="s">
        <v>115</v>
      </c>
      <c r="R258" s="111"/>
      <c r="S258" s="113" t="s">
        <v>73</v>
      </c>
      <c r="T258" s="106" t="s">
        <v>757</v>
      </c>
      <c r="U258" s="113" t="s">
        <v>219</v>
      </c>
      <c r="V258" s="160" t="s">
        <v>60</v>
      </c>
      <c r="W258" s="111" t="s">
        <v>53</v>
      </c>
      <c r="X258" s="106" t="s">
        <v>167</v>
      </c>
      <c r="Y258" s="159" t="s">
        <v>555</v>
      </c>
      <c r="Z258" s="160" t="s">
        <v>301</v>
      </c>
      <c r="AA258" s="159" t="s">
        <v>759</v>
      </c>
      <c r="AB258" s="166">
        <v>8.4000000000000005E-2</v>
      </c>
      <c r="AC258" s="106" t="s">
        <v>14</v>
      </c>
      <c r="AD258" s="126"/>
      <c r="AE258" s="48"/>
      <c r="AF258" s="111"/>
      <c r="AG258" s="111"/>
      <c r="AH258" s="18"/>
      <c r="AI258" s="18"/>
      <c r="AJ258" s="104"/>
      <c r="AK258" s="48"/>
      <c r="AL258" s="126">
        <v>1</v>
      </c>
      <c r="AM258" s="126">
        <v>1</v>
      </c>
      <c r="AN258" s="126">
        <v>1</v>
      </c>
      <c r="AO258" s="126">
        <v>1</v>
      </c>
      <c r="AP258" s="126">
        <v>1</v>
      </c>
      <c r="AQ258" s="169">
        <v>1</v>
      </c>
      <c r="AR258" s="169">
        <v>1</v>
      </c>
      <c r="AS258" s="126">
        <v>1</v>
      </c>
      <c r="AT258" s="126">
        <v>1</v>
      </c>
      <c r="AU258" s="126">
        <v>1</v>
      </c>
      <c r="AV258" s="126">
        <v>1</v>
      </c>
    </row>
    <row r="259" spans="1:48" s="95" customFormat="1" ht="39.950000000000003" customHeight="1">
      <c r="A259" s="9">
        <f t="shared" si="12"/>
        <v>251</v>
      </c>
      <c r="B259" s="159"/>
      <c r="C259" s="9"/>
      <c r="D259" s="9"/>
      <c r="E259" s="9"/>
      <c r="F259" s="9"/>
      <c r="G259" s="9">
        <v>5</v>
      </c>
      <c r="H259" s="9"/>
      <c r="I259" s="9"/>
      <c r="J259" s="160"/>
      <c r="K259" s="160"/>
      <c r="L259" s="106"/>
      <c r="M259" s="106" t="s">
        <v>760</v>
      </c>
      <c r="N259" s="106" t="s">
        <v>761</v>
      </c>
      <c r="O259" s="135" t="s">
        <v>182</v>
      </c>
      <c r="P259" s="106" t="s">
        <v>51</v>
      </c>
      <c r="Q259" s="159" t="s">
        <v>115</v>
      </c>
      <c r="R259" s="111"/>
      <c r="S259" s="113" t="s">
        <v>73</v>
      </c>
      <c r="T259" s="106" t="s">
        <v>760</v>
      </c>
      <c r="U259" s="113" t="s">
        <v>219</v>
      </c>
      <c r="V259" s="160" t="s">
        <v>60</v>
      </c>
      <c r="W259" s="111" t="s">
        <v>53</v>
      </c>
      <c r="X259" s="106" t="s">
        <v>167</v>
      </c>
      <c r="Y259" s="159" t="s">
        <v>555</v>
      </c>
      <c r="Z259" s="160" t="s">
        <v>301</v>
      </c>
      <c r="AA259" s="159" t="s">
        <v>762</v>
      </c>
      <c r="AB259" s="166">
        <v>2.7E-2</v>
      </c>
      <c r="AC259" s="113" t="s">
        <v>14</v>
      </c>
      <c r="AD259" s="126"/>
      <c r="AE259" s="48"/>
      <c r="AF259" s="111"/>
      <c r="AG259" s="111"/>
      <c r="AH259" s="18"/>
      <c r="AI259" s="18"/>
      <c r="AJ259" s="104"/>
      <c r="AK259" s="48"/>
      <c r="AL259" s="126">
        <v>1</v>
      </c>
      <c r="AM259" s="126">
        <v>1</v>
      </c>
      <c r="AN259" s="126">
        <v>1</v>
      </c>
      <c r="AO259" s="126">
        <v>1</v>
      </c>
      <c r="AP259" s="126">
        <v>1</v>
      </c>
      <c r="AQ259" s="169">
        <v>1</v>
      </c>
      <c r="AR259" s="169">
        <v>1</v>
      </c>
      <c r="AS259" s="126">
        <v>1</v>
      </c>
      <c r="AT259" s="126">
        <v>1</v>
      </c>
      <c r="AU259" s="126">
        <v>1</v>
      </c>
      <c r="AV259" s="126">
        <v>1</v>
      </c>
    </row>
    <row r="260" spans="1:48" s="95" customFormat="1" ht="39.950000000000003" customHeight="1">
      <c r="A260" s="9">
        <f t="shared" si="12"/>
        <v>252</v>
      </c>
      <c r="B260" s="159"/>
      <c r="C260" s="9"/>
      <c r="D260" s="9"/>
      <c r="E260" s="9"/>
      <c r="F260" s="9"/>
      <c r="G260" s="9">
        <v>5</v>
      </c>
      <c r="H260" s="9"/>
      <c r="I260" s="9"/>
      <c r="J260" s="160"/>
      <c r="K260" s="160"/>
      <c r="L260" s="106" t="s">
        <v>50</v>
      </c>
      <c r="M260" s="106" t="s">
        <v>763</v>
      </c>
      <c r="N260" s="106" t="s">
        <v>764</v>
      </c>
      <c r="O260" s="135" t="s">
        <v>148</v>
      </c>
      <c r="P260" s="106" t="s">
        <v>51</v>
      </c>
      <c r="Q260" s="159" t="s">
        <v>115</v>
      </c>
      <c r="R260" s="111"/>
      <c r="S260" s="113" t="s">
        <v>73</v>
      </c>
      <c r="T260" s="106" t="s">
        <v>763</v>
      </c>
      <c r="U260" s="113" t="s">
        <v>219</v>
      </c>
      <c r="V260" s="160" t="s">
        <v>60</v>
      </c>
      <c r="W260" s="111" t="s">
        <v>53</v>
      </c>
      <c r="X260" s="135" t="s">
        <v>148</v>
      </c>
      <c r="Y260" s="159" t="s">
        <v>625</v>
      </c>
      <c r="Z260" s="106" t="s">
        <v>399</v>
      </c>
      <c r="AA260" s="159" t="s">
        <v>765</v>
      </c>
      <c r="AB260" s="166">
        <v>1.4999999999999999E-2</v>
      </c>
      <c r="AC260" s="106" t="s">
        <v>14</v>
      </c>
      <c r="AD260" s="126"/>
      <c r="AE260" s="48"/>
      <c r="AF260" s="111"/>
      <c r="AG260" s="111"/>
      <c r="AH260" s="18"/>
      <c r="AI260" s="18"/>
      <c r="AJ260" s="104"/>
      <c r="AK260" s="48"/>
      <c r="AL260" s="126">
        <v>1</v>
      </c>
      <c r="AM260" s="126">
        <v>1</v>
      </c>
      <c r="AN260" s="126">
        <v>1</v>
      </c>
      <c r="AO260" s="126">
        <v>1</v>
      </c>
      <c r="AP260" s="126">
        <v>1</v>
      </c>
      <c r="AQ260" s="169">
        <v>1</v>
      </c>
      <c r="AR260" s="169">
        <v>1</v>
      </c>
      <c r="AS260" s="126">
        <v>1</v>
      </c>
      <c r="AT260" s="126">
        <v>1</v>
      </c>
      <c r="AU260" s="126">
        <v>1</v>
      </c>
      <c r="AV260" s="126">
        <v>1</v>
      </c>
    </row>
    <row r="261" spans="1:48" s="95" customFormat="1" ht="39.950000000000003" customHeight="1">
      <c r="A261" s="9">
        <f t="shared" si="12"/>
        <v>253</v>
      </c>
      <c r="B261" s="159"/>
      <c r="C261" s="9"/>
      <c r="D261" s="9"/>
      <c r="E261" s="9"/>
      <c r="F261" s="9"/>
      <c r="G261" s="9">
        <v>5</v>
      </c>
      <c r="H261" s="9"/>
      <c r="I261" s="9"/>
      <c r="J261" s="160"/>
      <c r="K261" s="160"/>
      <c r="L261" s="106"/>
      <c r="M261" s="106" t="s">
        <v>766</v>
      </c>
      <c r="N261" s="106" t="s">
        <v>767</v>
      </c>
      <c r="O261" s="135" t="s">
        <v>480</v>
      </c>
      <c r="P261" s="106" t="s">
        <v>51</v>
      </c>
      <c r="Q261" s="159" t="s">
        <v>115</v>
      </c>
      <c r="R261" s="111"/>
      <c r="S261" s="113" t="s">
        <v>73</v>
      </c>
      <c r="T261" s="106" t="s">
        <v>766</v>
      </c>
      <c r="U261" s="113" t="s">
        <v>219</v>
      </c>
      <c r="V261" s="160" t="s">
        <v>60</v>
      </c>
      <c r="W261" s="111" t="s">
        <v>53</v>
      </c>
      <c r="X261" s="135" t="s">
        <v>161</v>
      </c>
      <c r="Y261" s="159" t="s">
        <v>625</v>
      </c>
      <c r="Z261" s="106" t="s">
        <v>399</v>
      </c>
      <c r="AA261" s="159" t="s">
        <v>768</v>
      </c>
      <c r="AB261" s="166">
        <v>3.1E-2</v>
      </c>
      <c r="AC261" s="106" t="s">
        <v>14</v>
      </c>
      <c r="AD261" s="113"/>
      <c r="AE261" s="113"/>
      <c r="AF261" s="168"/>
      <c r="AG261" s="111"/>
      <c r="AH261" s="18"/>
      <c r="AI261" s="18"/>
      <c r="AJ261" s="104"/>
      <c r="AK261" s="48"/>
      <c r="AL261" s="126">
        <v>1</v>
      </c>
      <c r="AM261" s="126">
        <v>1</v>
      </c>
      <c r="AN261" s="126">
        <v>1</v>
      </c>
      <c r="AO261" s="126">
        <v>1</v>
      </c>
      <c r="AP261" s="126">
        <v>1</v>
      </c>
      <c r="AQ261" s="126">
        <v>1</v>
      </c>
      <c r="AR261" s="126">
        <v>1</v>
      </c>
      <c r="AS261" s="126">
        <v>1</v>
      </c>
      <c r="AT261" s="126">
        <v>1</v>
      </c>
      <c r="AU261" s="126">
        <v>1</v>
      </c>
      <c r="AV261" s="126">
        <v>1</v>
      </c>
    </row>
    <row r="262" spans="1:48" s="95" customFormat="1" ht="39.950000000000003" customHeight="1">
      <c r="A262" s="9">
        <f t="shared" si="12"/>
        <v>254</v>
      </c>
      <c r="B262" s="159"/>
      <c r="C262" s="9"/>
      <c r="D262" s="9"/>
      <c r="E262" s="9"/>
      <c r="F262" s="9"/>
      <c r="G262" s="9">
        <v>5</v>
      </c>
      <c r="H262" s="9"/>
      <c r="I262" s="9"/>
      <c r="J262" s="160"/>
      <c r="K262" s="160"/>
      <c r="L262" s="106" t="s">
        <v>50</v>
      </c>
      <c r="M262" s="106" t="s">
        <v>769</v>
      </c>
      <c r="N262" s="106" t="s">
        <v>770</v>
      </c>
      <c r="O262" s="135" t="s">
        <v>182</v>
      </c>
      <c r="P262" s="106" t="s">
        <v>51</v>
      </c>
      <c r="Q262" s="159" t="s">
        <v>115</v>
      </c>
      <c r="R262" s="111"/>
      <c r="S262" s="113" t="s">
        <v>73</v>
      </c>
      <c r="T262" s="106" t="s">
        <v>769</v>
      </c>
      <c r="U262" s="113" t="s">
        <v>219</v>
      </c>
      <c r="V262" s="160" t="s">
        <v>60</v>
      </c>
      <c r="W262" s="111" t="s">
        <v>53</v>
      </c>
      <c r="X262" s="106" t="s">
        <v>167</v>
      </c>
      <c r="Y262" s="159" t="s">
        <v>742</v>
      </c>
      <c r="Z262" s="160" t="s">
        <v>301</v>
      </c>
      <c r="AA262" s="159" t="s">
        <v>771</v>
      </c>
      <c r="AB262" s="166">
        <v>1.5800000000000002E-2</v>
      </c>
      <c r="AC262" s="113" t="s">
        <v>14</v>
      </c>
      <c r="AD262" s="113"/>
      <c r="AE262" s="113"/>
      <c r="AF262" s="168"/>
      <c r="AG262" s="111"/>
      <c r="AH262" s="18"/>
      <c r="AI262" s="18"/>
      <c r="AJ262" s="104"/>
      <c r="AK262" s="48"/>
      <c r="AL262" s="126">
        <v>1</v>
      </c>
      <c r="AM262" s="126">
        <v>1</v>
      </c>
      <c r="AN262" s="126">
        <v>1</v>
      </c>
      <c r="AO262" s="126">
        <v>1</v>
      </c>
      <c r="AP262" s="126">
        <v>1</v>
      </c>
      <c r="AQ262" s="126">
        <v>1</v>
      </c>
      <c r="AR262" s="126">
        <v>1</v>
      </c>
      <c r="AS262" s="126">
        <v>1</v>
      </c>
      <c r="AT262" s="126">
        <v>1</v>
      </c>
      <c r="AU262" s="126">
        <v>1</v>
      </c>
      <c r="AV262" s="126">
        <v>1</v>
      </c>
    </row>
    <row r="263" spans="1:48" s="95" customFormat="1" ht="39.950000000000003" customHeight="1">
      <c r="A263" s="9">
        <f t="shared" si="12"/>
        <v>255</v>
      </c>
      <c r="B263" s="159"/>
      <c r="C263" s="9"/>
      <c r="D263" s="9"/>
      <c r="E263" s="9"/>
      <c r="F263" s="9"/>
      <c r="G263" s="9">
        <v>5</v>
      </c>
      <c r="H263" s="9"/>
      <c r="I263" s="9"/>
      <c r="J263" s="160"/>
      <c r="K263" s="160"/>
      <c r="L263" s="106"/>
      <c r="M263" s="63" t="s">
        <v>772</v>
      </c>
      <c r="N263" s="105" t="s">
        <v>773</v>
      </c>
      <c r="O263" s="135" t="s">
        <v>774</v>
      </c>
      <c r="P263" s="106" t="s">
        <v>51</v>
      </c>
      <c r="Q263" s="159" t="s">
        <v>115</v>
      </c>
      <c r="R263" s="111"/>
      <c r="S263" s="113" t="s">
        <v>73</v>
      </c>
      <c r="T263" s="63" t="s">
        <v>772</v>
      </c>
      <c r="U263" s="113" t="s">
        <v>219</v>
      </c>
      <c r="V263" s="160" t="s">
        <v>60</v>
      </c>
      <c r="W263" s="111" t="s">
        <v>53</v>
      </c>
      <c r="X263" s="106" t="s">
        <v>161</v>
      </c>
      <c r="Y263" s="159" t="s">
        <v>261</v>
      </c>
      <c r="Z263" s="160" t="s">
        <v>582</v>
      </c>
      <c r="AA263" s="159" t="s">
        <v>775</v>
      </c>
      <c r="AB263" s="166">
        <v>2E-3</v>
      </c>
      <c r="AC263" s="106" t="s">
        <v>14</v>
      </c>
      <c r="AD263" s="154"/>
      <c r="AE263" s="48"/>
      <c r="AF263" s="111"/>
      <c r="AG263" s="111"/>
      <c r="AH263" s="18"/>
      <c r="AI263" s="18"/>
      <c r="AJ263" s="104"/>
      <c r="AK263" s="48"/>
      <c r="AL263" s="126">
        <v>1</v>
      </c>
      <c r="AM263" s="126">
        <v>1</v>
      </c>
      <c r="AN263" s="126">
        <v>1</v>
      </c>
      <c r="AO263" s="126">
        <v>1</v>
      </c>
      <c r="AP263" s="126">
        <v>1</v>
      </c>
      <c r="AQ263" s="126">
        <v>1</v>
      </c>
      <c r="AR263" s="126">
        <v>1</v>
      </c>
      <c r="AS263" s="126">
        <v>1</v>
      </c>
      <c r="AT263" s="126">
        <v>1</v>
      </c>
      <c r="AU263" s="126">
        <v>1</v>
      </c>
      <c r="AV263" s="126">
        <v>1</v>
      </c>
    </row>
    <row r="264" spans="1:48" s="95" customFormat="1" ht="39.950000000000003" customHeight="1">
      <c r="A264" s="9">
        <f t="shared" si="12"/>
        <v>256</v>
      </c>
      <c r="B264" s="159"/>
      <c r="C264" s="9"/>
      <c r="D264" s="9"/>
      <c r="E264" s="9"/>
      <c r="F264" s="9">
        <v>4</v>
      </c>
      <c r="G264" s="9"/>
      <c r="H264" s="9"/>
      <c r="I264" s="9"/>
      <c r="J264" s="160"/>
      <c r="K264" s="160"/>
      <c r="L264" s="135"/>
      <c r="M264" s="112" t="s">
        <v>776</v>
      </c>
      <c r="N264" s="106" t="s">
        <v>777</v>
      </c>
      <c r="O264" s="133" t="s">
        <v>178</v>
      </c>
      <c r="P264" s="106" t="s">
        <v>51</v>
      </c>
      <c r="Q264" s="159" t="s">
        <v>115</v>
      </c>
      <c r="R264" s="111"/>
      <c r="S264" s="113" t="s">
        <v>778</v>
      </c>
      <c r="T264" s="112" t="s">
        <v>776</v>
      </c>
      <c r="U264" s="106" t="s">
        <v>51</v>
      </c>
      <c r="V264" s="160" t="s">
        <v>53</v>
      </c>
      <c r="W264" s="111" t="s">
        <v>60</v>
      </c>
      <c r="X264" s="106" t="s">
        <v>204</v>
      </c>
      <c r="Y264" s="160" t="s">
        <v>55</v>
      </c>
      <c r="Z264" s="111" t="s">
        <v>14</v>
      </c>
      <c r="AA264" s="106" t="s">
        <v>779</v>
      </c>
      <c r="AB264" s="166">
        <f>AB265+AB268+AB269+AB272+AB273+AB274</f>
        <v>3.4060000000000001</v>
      </c>
      <c r="AC264" s="113" t="s">
        <v>14</v>
      </c>
      <c r="AD264" s="126"/>
      <c r="AE264" s="48"/>
      <c r="AF264" s="111"/>
      <c r="AG264" s="111"/>
      <c r="AH264" s="18"/>
      <c r="AI264" s="18"/>
      <c r="AJ264" s="104"/>
      <c r="AK264" s="48"/>
      <c r="AL264" s="171">
        <v>1</v>
      </c>
      <c r="AM264" s="171">
        <v>1</v>
      </c>
      <c r="AN264" s="171">
        <v>1</v>
      </c>
      <c r="AO264" s="171">
        <v>1</v>
      </c>
      <c r="AP264" s="171">
        <v>1</v>
      </c>
      <c r="AQ264" s="171">
        <v>1</v>
      </c>
      <c r="AR264" s="171">
        <v>1</v>
      </c>
      <c r="AS264" s="171">
        <v>1</v>
      </c>
      <c r="AT264" s="171">
        <v>1</v>
      </c>
      <c r="AU264" s="171">
        <v>1</v>
      </c>
      <c r="AV264" s="171">
        <v>1</v>
      </c>
    </row>
    <row r="265" spans="1:48" s="95" customFormat="1" ht="39.950000000000003" customHeight="1">
      <c r="A265" s="9">
        <f t="shared" si="12"/>
        <v>257</v>
      </c>
      <c r="B265" s="159"/>
      <c r="C265" s="9"/>
      <c r="D265" s="9"/>
      <c r="E265" s="9"/>
      <c r="F265" s="9"/>
      <c r="G265" s="9">
        <v>5</v>
      </c>
      <c r="H265" s="9"/>
      <c r="I265" s="9"/>
      <c r="J265" s="160"/>
      <c r="K265" s="160"/>
      <c r="L265" s="135"/>
      <c r="M265" s="112" t="s">
        <v>780</v>
      </c>
      <c r="N265" s="102" t="s">
        <v>781</v>
      </c>
      <c r="O265" s="133" t="s">
        <v>178</v>
      </c>
      <c r="P265" s="106" t="s">
        <v>51</v>
      </c>
      <c r="Q265" s="159" t="s">
        <v>115</v>
      </c>
      <c r="R265" s="111"/>
      <c r="S265" s="113" t="s">
        <v>73</v>
      </c>
      <c r="T265" s="112" t="s">
        <v>780</v>
      </c>
      <c r="U265" s="106" t="s">
        <v>51</v>
      </c>
      <c r="V265" s="160" t="s">
        <v>53</v>
      </c>
      <c r="W265" s="111" t="s">
        <v>60</v>
      </c>
      <c r="X265" s="106" t="s">
        <v>204</v>
      </c>
      <c r="Y265" s="160" t="s">
        <v>55</v>
      </c>
      <c r="Z265" s="111" t="s">
        <v>14</v>
      </c>
      <c r="AA265" s="106" t="s">
        <v>782</v>
      </c>
      <c r="AB265" s="166">
        <f>AB266+AB267</f>
        <v>0.63550000000000006</v>
      </c>
      <c r="AC265" s="113" t="s">
        <v>14</v>
      </c>
      <c r="AD265" s="126"/>
      <c r="AE265" s="48"/>
      <c r="AF265" s="111"/>
      <c r="AG265" s="111"/>
      <c r="AH265" s="18"/>
      <c r="AI265" s="18"/>
      <c r="AJ265" s="104"/>
      <c r="AK265" s="48"/>
      <c r="AL265" s="171">
        <v>1</v>
      </c>
      <c r="AM265" s="171">
        <v>1</v>
      </c>
      <c r="AN265" s="171">
        <v>1</v>
      </c>
      <c r="AO265" s="171">
        <v>1</v>
      </c>
      <c r="AP265" s="171">
        <v>1</v>
      </c>
      <c r="AQ265" s="171">
        <v>1</v>
      </c>
      <c r="AR265" s="171">
        <v>1</v>
      </c>
      <c r="AS265" s="171">
        <v>1</v>
      </c>
      <c r="AT265" s="171">
        <v>1</v>
      </c>
      <c r="AU265" s="171">
        <v>1</v>
      </c>
      <c r="AV265" s="171">
        <v>1</v>
      </c>
    </row>
    <row r="266" spans="1:48" s="95" customFormat="1" ht="39.950000000000003" customHeight="1">
      <c r="A266" s="9">
        <f t="shared" si="12"/>
        <v>258</v>
      </c>
      <c r="B266" s="106"/>
      <c r="C266" s="9"/>
      <c r="D266" s="9"/>
      <c r="E266" s="9"/>
      <c r="F266" s="9"/>
      <c r="G266" s="9"/>
      <c r="H266" s="9">
        <v>6</v>
      </c>
      <c r="I266" s="9"/>
      <c r="J266" s="160"/>
      <c r="K266" s="106"/>
      <c r="L266" s="135"/>
      <c r="M266" s="112" t="s">
        <v>783</v>
      </c>
      <c r="N266" s="102" t="s">
        <v>784</v>
      </c>
      <c r="O266" s="106" t="s">
        <v>182</v>
      </c>
      <c r="P266" s="106" t="s">
        <v>147</v>
      </c>
      <c r="Q266" s="159" t="s">
        <v>115</v>
      </c>
      <c r="R266" s="111"/>
      <c r="S266" s="113" t="s">
        <v>73</v>
      </c>
      <c r="T266" s="112" t="s">
        <v>783</v>
      </c>
      <c r="U266" s="106" t="s">
        <v>51</v>
      </c>
      <c r="V266" s="160" t="s">
        <v>53</v>
      </c>
      <c r="W266" s="111" t="s">
        <v>60</v>
      </c>
      <c r="X266" s="106" t="s">
        <v>167</v>
      </c>
      <c r="Y266" s="111" t="s">
        <v>785</v>
      </c>
      <c r="Z266" s="160" t="s">
        <v>184</v>
      </c>
      <c r="AA266" s="106" t="s">
        <v>782</v>
      </c>
      <c r="AB266" s="132">
        <v>0.54900000000000004</v>
      </c>
      <c r="AC266" s="113" t="s">
        <v>14</v>
      </c>
      <c r="AD266" s="126"/>
      <c r="AE266" s="48"/>
      <c r="AF266" s="111"/>
      <c r="AG266" s="111"/>
      <c r="AH266" s="18"/>
      <c r="AI266" s="18"/>
      <c r="AJ266" s="104"/>
      <c r="AK266" s="48"/>
      <c r="AL266" s="171">
        <v>1</v>
      </c>
      <c r="AM266" s="171">
        <v>1</v>
      </c>
      <c r="AN266" s="171">
        <v>1</v>
      </c>
      <c r="AO266" s="171">
        <v>1</v>
      </c>
      <c r="AP266" s="171">
        <v>1</v>
      </c>
      <c r="AQ266" s="171">
        <v>1</v>
      </c>
      <c r="AR266" s="171">
        <v>1</v>
      </c>
      <c r="AS266" s="171">
        <v>1</v>
      </c>
      <c r="AT266" s="171">
        <v>1</v>
      </c>
      <c r="AU266" s="171">
        <v>1</v>
      </c>
      <c r="AV266" s="171">
        <v>1</v>
      </c>
    </row>
    <row r="267" spans="1:48" s="95" customFormat="1" ht="39.950000000000003" customHeight="1">
      <c r="A267" s="9">
        <f t="shared" si="12"/>
        <v>259</v>
      </c>
      <c r="B267" s="106"/>
      <c r="C267" s="9"/>
      <c r="D267" s="9"/>
      <c r="E267" s="9"/>
      <c r="F267" s="9"/>
      <c r="G267" s="9"/>
      <c r="H267" s="9">
        <v>6</v>
      </c>
      <c r="I267" s="9"/>
      <c r="J267" s="160"/>
      <c r="K267" s="106"/>
      <c r="L267" s="135"/>
      <c r="M267" s="112" t="s">
        <v>786</v>
      </c>
      <c r="N267" s="102" t="s">
        <v>787</v>
      </c>
      <c r="O267" s="106" t="s">
        <v>397</v>
      </c>
      <c r="P267" s="106" t="s">
        <v>147</v>
      </c>
      <c r="Q267" s="159" t="s">
        <v>115</v>
      </c>
      <c r="R267" s="111"/>
      <c r="S267" s="113" t="s">
        <v>73</v>
      </c>
      <c r="T267" s="112" t="s">
        <v>786</v>
      </c>
      <c r="U267" s="106" t="s">
        <v>51</v>
      </c>
      <c r="V267" s="160" t="s">
        <v>53</v>
      </c>
      <c r="W267" s="111" t="s">
        <v>60</v>
      </c>
      <c r="X267" s="106" t="s">
        <v>397</v>
      </c>
      <c r="Y267" s="159" t="s">
        <v>494</v>
      </c>
      <c r="Z267" s="159" t="s">
        <v>14</v>
      </c>
      <c r="AA267" s="111" t="s">
        <v>788</v>
      </c>
      <c r="AB267" s="132">
        <v>8.6499999999999994E-2</v>
      </c>
      <c r="AC267" s="104" t="s">
        <v>14</v>
      </c>
      <c r="AD267" s="126"/>
      <c r="AE267" s="48"/>
      <c r="AF267" s="111"/>
      <c r="AG267" s="111"/>
      <c r="AH267" s="18"/>
      <c r="AI267" s="18"/>
      <c r="AJ267" s="104"/>
      <c r="AK267" s="48"/>
      <c r="AL267" s="126">
        <v>1</v>
      </c>
      <c r="AM267" s="126">
        <v>1</v>
      </c>
      <c r="AN267" s="126">
        <v>1</v>
      </c>
      <c r="AO267" s="126">
        <v>1</v>
      </c>
      <c r="AP267" s="126">
        <v>1</v>
      </c>
      <c r="AQ267" s="126">
        <v>1</v>
      </c>
      <c r="AR267" s="126">
        <v>1</v>
      </c>
      <c r="AS267" s="126">
        <v>1</v>
      </c>
      <c r="AT267" s="126">
        <v>1</v>
      </c>
      <c r="AU267" s="126">
        <v>1</v>
      </c>
      <c r="AV267" s="126">
        <v>1</v>
      </c>
    </row>
    <row r="268" spans="1:48" s="95" customFormat="1" ht="39.950000000000003" customHeight="1">
      <c r="A268" s="9">
        <f t="shared" si="12"/>
        <v>260</v>
      </c>
      <c r="B268" s="106"/>
      <c r="C268" s="9"/>
      <c r="D268" s="9"/>
      <c r="E268" s="9"/>
      <c r="F268" s="9"/>
      <c r="G268" s="9">
        <v>5</v>
      </c>
      <c r="H268" s="9"/>
      <c r="I268" s="9"/>
      <c r="J268" s="160"/>
      <c r="K268" s="106"/>
      <c r="L268" s="135"/>
      <c r="M268" s="112" t="s">
        <v>789</v>
      </c>
      <c r="N268" s="102" t="s">
        <v>790</v>
      </c>
      <c r="O268" s="106" t="s">
        <v>182</v>
      </c>
      <c r="P268" s="106" t="s">
        <v>51</v>
      </c>
      <c r="Q268" s="159" t="s">
        <v>115</v>
      </c>
      <c r="R268" s="111"/>
      <c r="S268" s="113" t="s">
        <v>73</v>
      </c>
      <c r="T268" s="112" t="s">
        <v>789</v>
      </c>
      <c r="U268" s="106" t="s">
        <v>51</v>
      </c>
      <c r="V268" s="160" t="s">
        <v>53</v>
      </c>
      <c r="W268" s="111" t="s">
        <v>60</v>
      </c>
      <c r="X268" s="106" t="s">
        <v>167</v>
      </c>
      <c r="Y268" s="111" t="s">
        <v>785</v>
      </c>
      <c r="Z268" s="160" t="s">
        <v>184</v>
      </c>
      <c r="AA268" s="106" t="s">
        <v>791</v>
      </c>
      <c r="AB268" s="132">
        <v>0.68379999999999996</v>
      </c>
      <c r="AC268" s="113" t="s">
        <v>14</v>
      </c>
      <c r="AD268" s="126"/>
      <c r="AE268" s="48"/>
      <c r="AF268" s="111"/>
      <c r="AG268" s="111"/>
      <c r="AH268" s="18"/>
      <c r="AI268" s="18"/>
      <c r="AJ268" s="104"/>
      <c r="AK268" s="48"/>
      <c r="AL268" s="126">
        <v>1</v>
      </c>
      <c r="AM268" s="126">
        <v>1</v>
      </c>
      <c r="AN268" s="126">
        <v>1</v>
      </c>
      <c r="AO268" s="126">
        <v>1</v>
      </c>
      <c r="AP268" s="126">
        <v>1</v>
      </c>
      <c r="AQ268" s="126">
        <v>1</v>
      </c>
      <c r="AR268" s="126">
        <v>1</v>
      </c>
      <c r="AS268" s="126">
        <v>1</v>
      </c>
      <c r="AT268" s="126">
        <v>1</v>
      </c>
      <c r="AU268" s="126">
        <v>1</v>
      </c>
      <c r="AV268" s="126">
        <v>1</v>
      </c>
    </row>
    <row r="269" spans="1:48" s="95" customFormat="1" ht="39.950000000000003" customHeight="1">
      <c r="A269" s="9">
        <f t="shared" si="12"/>
        <v>261</v>
      </c>
      <c r="B269" s="159"/>
      <c r="C269" s="9"/>
      <c r="D269" s="9"/>
      <c r="E269" s="9"/>
      <c r="F269" s="9"/>
      <c r="G269" s="9">
        <v>5</v>
      </c>
      <c r="H269" s="9"/>
      <c r="I269" s="9"/>
      <c r="J269" s="160"/>
      <c r="K269" s="160"/>
      <c r="L269" s="163"/>
      <c r="M269" s="112" t="s">
        <v>792</v>
      </c>
      <c r="N269" s="102" t="s">
        <v>793</v>
      </c>
      <c r="O269" s="133" t="s">
        <v>178</v>
      </c>
      <c r="P269" s="106" t="s">
        <v>51</v>
      </c>
      <c r="Q269" s="159" t="s">
        <v>115</v>
      </c>
      <c r="R269" s="111"/>
      <c r="S269" s="113" t="s">
        <v>73</v>
      </c>
      <c r="T269" s="112" t="s">
        <v>792</v>
      </c>
      <c r="U269" s="106" t="s">
        <v>51</v>
      </c>
      <c r="V269" s="160" t="s">
        <v>53</v>
      </c>
      <c r="W269" s="111" t="s">
        <v>60</v>
      </c>
      <c r="X269" s="106" t="s">
        <v>204</v>
      </c>
      <c r="Y269" s="160" t="s">
        <v>55</v>
      </c>
      <c r="Z269" s="111" t="s">
        <v>14</v>
      </c>
      <c r="AA269" s="106" t="s">
        <v>782</v>
      </c>
      <c r="AB269" s="166">
        <f>AB270+AB271</f>
        <v>0.63550000000000006</v>
      </c>
      <c r="AC269" s="113" t="s">
        <v>14</v>
      </c>
      <c r="AD269" s="154"/>
      <c r="AE269" s="48"/>
      <c r="AF269" s="111"/>
      <c r="AG269" s="111"/>
      <c r="AH269" s="18"/>
      <c r="AI269" s="18"/>
      <c r="AJ269" s="104"/>
      <c r="AK269" s="48"/>
      <c r="AL269" s="169">
        <v>1</v>
      </c>
      <c r="AM269" s="169">
        <v>1</v>
      </c>
      <c r="AN269" s="169">
        <v>1</v>
      </c>
      <c r="AO269" s="169">
        <v>1</v>
      </c>
      <c r="AP269" s="169">
        <v>1</v>
      </c>
      <c r="AQ269" s="169">
        <v>1</v>
      </c>
      <c r="AR269" s="169">
        <v>1</v>
      </c>
      <c r="AS269" s="169">
        <v>1</v>
      </c>
      <c r="AT269" s="169">
        <v>1</v>
      </c>
      <c r="AU269" s="169">
        <v>1</v>
      </c>
      <c r="AV269" s="169">
        <v>1</v>
      </c>
    </row>
    <row r="270" spans="1:48" s="95" customFormat="1" ht="39.950000000000003" customHeight="1">
      <c r="A270" s="9">
        <f t="shared" si="12"/>
        <v>262</v>
      </c>
      <c r="B270" s="106"/>
      <c r="C270" s="9"/>
      <c r="D270" s="9"/>
      <c r="E270" s="9"/>
      <c r="F270" s="9"/>
      <c r="G270" s="9"/>
      <c r="H270" s="9">
        <v>6</v>
      </c>
      <c r="I270" s="9"/>
      <c r="J270" s="160"/>
      <c r="K270" s="106"/>
      <c r="L270" s="135"/>
      <c r="M270" s="112" t="s">
        <v>794</v>
      </c>
      <c r="N270" s="102" t="s">
        <v>795</v>
      </c>
      <c r="O270" s="106" t="s">
        <v>182</v>
      </c>
      <c r="P270" s="106" t="s">
        <v>147</v>
      </c>
      <c r="Q270" s="159" t="s">
        <v>115</v>
      </c>
      <c r="R270" s="111"/>
      <c r="S270" s="113" t="s">
        <v>73</v>
      </c>
      <c r="T270" s="112" t="s">
        <v>794</v>
      </c>
      <c r="U270" s="106" t="s">
        <v>51</v>
      </c>
      <c r="V270" s="160" t="s">
        <v>53</v>
      </c>
      <c r="W270" s="111" t="s">
        <v>60</v>
      </c>
      <c r="X270" s="106" t="s">
        <v>167</v>
      </c>
      <c r="Y270" s="111" t="s">
        <v>785</v>
      </c>
      <c r="Z270" s="160" t="s">
        <v>184</v>
      </c>
      <c r="AA270" s="106" t="s">
        <v>782</v>
      </c>
      <c r="AB270" s="132">
        <v>0.54900000000000004</v>
      </c>
      <c r="AC270" s="113" t="s">
        <v>14</v>
      </c>
      <c r="AD270" s="137"/>
      <c r="AE270" s="48"/>
      <c r="AF270" s="111"/>
      <c r="AG270" s="111"/>
      <c r="AH270" s="18"/>
      <c r="AI270" s="18"/>
      <c r="AJ270" s="104"/>
      <c r="AK270" s="48"/>
      <c r="AL270" s="126">
        <v>1</v>
      </c>
      <c r="AM270" s="126">
        <v>1</v>
      </c>
      <c r="AN270" s="126">
        <v>1</v>
      </c>
      <c r="AO270" s="126">
        <v>1</v>
      </c>
      <c r="AP270" s="126">
        <v>1</v>
      </c>
      <c r="AQ270" s="126">
        <v>1</v>
      </c>
      <c r="AR270" s="126">
        <v>1</v>
      </c>
      <c r="AS270" s="126">
        <v>1</v>
      </c>
      <c r="AT270" s="126">
        <v>1</v>
      </c>
      <c r="AU270" s="126">
        <v>1</v>
      </c>
      <c r="AV270" s="126">
        <v>1</v>
      </c>
    </row>
    <row r="271" spans="1:48" s="95" customFormat="1" ht="39.950000000000003" customHeight="1">
      <c r="A271" s="9">
        <f t="shared" si="12"/>
        <v>263</v>
      </c>
      <c r="B271" s="106"/>
      <c r="C271" s="9"/>
      <c r="D271" s="9"/>
      <c r="E271" s="9"/>
      <c r="F271" s="9"/>
      <c r="G271" s="9"/>
      <c r="H271" s="9">
        <v>6</v>
      </c>
      <c r="I271" s="9"/>
      <c r="J271" s="160"/>
      <c r="K271" s="106"/>
      <c r="L271" s="135"/>
      <c r="M271" s="112" t="s">
        <v>786</v>
      </c>
      <c r="N271" s="102" t="s">
        <v>787</v>
      </c>
      <c r="O271" s="106" t="s">
        <v>397</v>
      </c>
      <c r="P271" s="106" t="s">
        <v>147</v>
      </c>
      <c r="Q271" s="159" t="s">
        <v>115</v>
      </c>
      <c r="R271" s="111"/>
      <c r="S271" s="113" t="s">
        <v>73</v>
      </c>
      <c r="T271" s="112" t="s">
        <v>786</v>
      </c>
      <c r="U271" s="106" t="s">
        <v>51</v>
      </c>
      <c r="V271" s="160" t="s">
        <v>53</v>
      </c>
      <c r="W271" s="111" t="s">
        <v>60</v>
      </c>
      <c r="X271" s="106" t="s">
        <v>397</v>
      </c>
      <c r="Y271" s="159" t="s">
        <v>494</v>
      </c>
      <c r="Z271" s="159" t="s">
        <v>14</v>
      </c>
      <c r="AA271" s="111" t="s">
        <v>788</v>
      </c>
      <c r="AB271" s="132">
        <v>8.6499999999999994E-2</v>
      </c>
      <c r="AC271" s="104" t="s">
        <v>14</v>
      </c>
      <c r="AD271" s="48"/>
      <c r="AE271" s="48"/>
      <c r="AF271" s="111"/>
      <c r="AG271" s="111"/>
      <c r="AH271" s="18"/>
      <c r="AI271" s="18"/>
      <c r="AJ271" s="104"/>
      <c r="AK271" s="48"/>
      <c r="AL271" s="169">
        <v>1</v>
      </c>
      <c r="AM271" s="169">
        <v>1</v>
      </c>
      <c r="AN271" s="169">
        <v>1</v>
      </c>
      <c r="AO271" s="169">
        <v>1</v>
      </c>
      <c r="AP271" s="169">
        <v>1</v>
      </c>
      <c r="AQ271" s="169">
        <v>1</v>
      </c>
      <c r="AR271" s="169">
        <v>1</v>
      </c>
      <c r="AS271" s="169">
        <v>1</v>
      </c>
      <c r="AT271" s="169">
        <v>1</v>
      </c>
      <c r="AU271" s="169">
        <v>1</v>
      </c>
      <c r="AV271" s="169">
        <v>1</v>
      </c>
    </row>
    <row r="272" spans="1:48" s="95" customFormat="1" ht="39.950000000000003" customHeight="1">
      <c r="A272" s="9">
        <f t="shared" si="12"/>
        <v>264</v>
      </c>
      <c r="B272" s="106"/>
      <c r="C272" s="9"/>
      <c r="D272" s="9"/>
      <c r="E272" s="9"/>
      <c r="F272" s="9"/>
      <c r="G272" s="9">
        <v>5</v>
      </c>
      <c r="H272" s="9"/>
      <c r="I272" s="9"/>
      <c r="J272" s="160"/>
      <c r="K272" s="106"/>
      <c r="L272" s="135"/>
      <c r="M272" s="112" t="s">
        <v>796</v>
      </c>
      <c r="N272" s="102" t="s">
        <v>797</v>
      </c>
      <c r="O272" s="106" t="s">
        <v>182</v>
      </c>
      <c r="P272" s="106" t="s">
        <v>51</v>
      </c>
      <c r="Q272" s="159" t="s">
        <v>115</v>
      </c>
      <c r="R272" s="111"/>
      <c r="S272" s="113" t="s">
        <v>73</v>
      </c>
      <c r="T272" s="112" t="s">
        <v>796</v>
      </c>
      <c r="U272" s="106" t="s">
        <v>51</v>
      </c>
      <c r="V272" s="160" t="s">
        <v>53</v>
      </c>
      <c r="W272" s="111" t="s">
        <v>60</v>
      </c>
      <c r="X272" s="106" t="s">
        <v>167</v>
      </c>
      <c r="Y272" s="111" t="s">
        <v>785</v>
      </c>
      <c r="Z272" s="160" t="s">
        <v>184</v>
      </c>
      <c r="AA272" s="106" t="s">
        <v>791</v>
      </c>
      <c r="AB272" s="132">
        <v>0.68379999999999996</v>
      </c>
      <c r="AC272" s="113" t="s">
        <v>14</v>
      </c>
      <c r="AD272" s="126"/>
      <c r="AE272" s="48"/>
      <c r="AF272" s="111"/>
      <c r="AG272" s="111"/>
      <c r="AH272" s="18"/>
      <c r="AI272" s="18"/>
      <c r="AJ272" s="104"/>
      <c r="AK272" s="48"/>
      <c r="AL272" s="126">
        <v>1</v>
      </c>
      <c r="AM272" s="126">
        <v>1</v>
      </c>
      <c r="AN272" s="126">
        <v>1</v>
      </c>
      <c r="AO272" s="126">
        <v>1</v>
      </c>
      <c r="AP272" s="126">
        <v>1</v>
      </c>
      <c r="AQ272" s="126">
        <v>1</v>
      </c>
      <c r="AR272" s="126">
        <v>1</v>
      </c>
      <c r="AS272" s="126">
        <v>1</v>
      </c>
      <c r="AT272" s="126">
        <v>1</v>
      </c>
      <c r="AU272" s="126">
        <v>1</v>
      </c>
      <c r="AV272" s="126">
        <v>1</v>
      </c>
    </row>
    <row r="273" spans="1:48" s="95" customFormat="1" ht="39.950000000000003" customHeight="1">
      <c r="A273" s="9">
        <f t="shared" si="12"/>
        <v>265</v>
      </c>
      <c r="B273" s="106"/>
      <c r="C273" s="9"/>
      <c r="D273" s="9"/>
      <c r="E273" s="9"/>
      <c r="F273" s="9"/>
      <c r="G273" s="9">
        <v>5</v>
      </c>
      <c r="H273" s="9"/>
      <c r="I273" s="9"/>
      <c r="J273" s="160"/>
      <c r="K273" s="106"/>
      <c r="L273" s="135"/>
      <c r="M273" s="112" t="s">
        <v>798</v>
      </c>
      <c r="N273" s="102" t="s">
        <v>799</v>
      </c>
      <c r="O273" s="106" t="s">
        <v>173</v>
      </c>
      <c r="P273" s="106" t="s">
        <v>51</v>
      </c>
      <c r="Q273" s="159" t="s">
        <v>115</v>
      </c>
      <c r="R273" s="111"/>
      <c r="S273" s="113" t="s">
        <v>73</v>
      </c>
      <c r="T273" s="112" t="s">
        <v>798</v>
      </c>
      <c r="U273" s="113" t="s">
        <v>51</v>
      </c>
      <c r="V273" s="160" t="s">
        <v>53</v>
      </c>
      <c r="W273" s="111" t="s">
        <v>60</v>
      </c>
      <c r="X273" s="106" t="s">
        <v>148</v>
      </c>
      <c r="Y273" s="159" t="s">
        <v>800</v>
      </c>
      <c r="Z273" s="111" t="s">
        <v>399</v>
      </c>
      <c r="AA273" s="111" t="s">
        <v>801</v>
      </c>
      <c r="AB273" s="132">
        <v>0.43530000000000002</v>
      </c>
      <c r="AC273" s="104" t="s">
        <v>14</v>
      </c>
      <c r="AD273" s="125"/>
      <c r="AE273" s="48"/>
      <c r="AF273" s="111"/>
      <c r="AG273" s="111"/>
      <c r="AH273" s="18"/>
      <c r="AI273" s="18"/>
      <c r="AJ273" s="104"/>
      <c r="AK273" s="48"/>
      <c r="AL273" s="126">
        <v>1</v>
      </c>
      <c r="AM273" s="126">
        <v>1</v>
      </c>
      <c r="AN273" s="126">
        <v>1</v>
      </c>
      <c r="AO273" s="126">
        <v>1</v>
      </c>
      <c r="AP273" s="126">
        <v>1</v>
      </c>
      <c r="AQ273" s="126">
        <v>1</v>
      </c>
      <c r="AR273" s="126">
        <v>1</v>
      </c>
      <c r="AS273" s="126">
        <v>1</v>
      </c>
      <c r="AT273" s="126">
        <v>1</v>
      </c>
      <c r="AU273" s="126">
        <v>1</v>
      </c>
      <c r="AV273" s="126">
        <v>1</v>
      </c>
    </row>
    <row r="274" spans="1:48" s="95" customFormat="1" ht="39.950000000000003" customHeight="1">
      <c r="A274" s="9">
        <f t="shared" si="12"/>
        <v>266</v>
      </c>
      <c r="B274" s="106"/>
      <c r="C274" s="9"/>
      <c r="D274" s="9"/>
      <c r="E274" s="9"/>
      <c r="F274" s="9"/>
      <c r="G274" s="9">
        <v>5</v>
      </c>
      <c r="H274" s="9"/>
      <c r="I274" s="9"/>
      <c r="J274" s="160"/>
      <c r="K274" s="106"/>
      <c r="L274" s="135"/>
      <c r="M274" s="112" t="s">
        <v>802</v>
      </c>
      <c r="N274" s="102" t="s">
        <v>803</v>
      </c>
      <c r="O274" s="106" t="s">
        <v>179</v>
      </c>
      <c r="P274" s="106" t="s">
        <v>51</v>
      </c>
      <c r="Q274" s="159" t="s">
        <v>115</v>
      </c>
      <c r="R274" s="111"/>
      <c r="S274" s="113"/>
      <c r="T274" s="112" t="s">
        <v>802</v>
      </c>
      <c r="U274" s="113" t="s">
        <v>51</v>
      </c>
      <c r="V274" s="160" t="s">
        <v>53</v>
      </c>
      <c r="W274" s="111" t="s">
        <v>60</v>
      </c>
      <c r="X274" s="106" t="s">
        <v>204</v>
      </c>
      <c r="Y274" s="160" t="s">
        <v>55</v>
      </c>
      <c r="Z274" s="159" t="s">
        <v>14</v>
      </c>
      <c r="AA274" s="111" t="s">
        <v>804</v>
      </c>
      <c r="AB274" s="132">
        <f>AB275+AB278+AB279+AB280*2</f>
        <v>0.33210000000000001</v>
      </c>
      <c r="AC274" s="113" t="s">
        <v>14</v>
      </c>
      <c r="AD274" s="154"/>
      <c r="AE274" s="48"/>
      <c r="AF274" s="111"/>
      <c r="AG274" s="111"/>
      <c r="AH274" s="18"/>
      <c r="AI274" s="18"/>
      <c r="AJ274" s="104"/>
      <c r="AK274" s="48"/>
      <c r="AL274" s="169">
        <v>1</v>
      </c>
      <c r="AM274" s="169">
        <v>1</v>
      </c>
      <c r="AN274" s="169">
        <v>1</v>
      </c>
      <c r="AO274" s="169">
        <v>1</v>
      </c>
      <c r="AP274" s="169">
        <v>1</v>
      </c>
      <c r="AQ274" s="169">
        <v>1</v>
      </c>
      <c r="AR274" s="169">
        <v>1</v>
      </c>
      <c r="AS274" s="169">
        <v>1</v>
      </c>
      <c r="AT274" s="169">
        <v>1</v>
      </c>
      <c r="AU274" s="169">
        <v>1</v>
      </c>
      <c r="AV274" s="169">
        <v>1</v>
      </c>
    </row>
    <row r="275" spans="1:48" s="95" customFormat="1" ht="39.950000000000003" customHeight="1">
      <c r="A275" s="9">
        <f t="shared" si="12"/>
        <v>267</v>
      </c>
      <c r="B275" s="106"/>
      <c r="C275" s="9"/>
      <c r="D275" s="9"/>
      <c r="E275" s="9"/>
      <c r="F275" s="9"/>
      <c r="G275" s="9"/>
      <c r="H275" s="9">
        <v>6</v>
      </c>
      <c r="I275" s="9"/>
      <c r="J275" s="160"/>
      <c r="K275" s="106"/>
      <c r="L275" s="135"/>
      <c r="M275" s="112" t="s">
        <v>805</v>
      </c>
      <c r="N275" s="102" t="s">
        <v>806</v>
      </c>
      <c r="O275" s="106" t="s">
        <v>179</v>
      </c>
      <c r="P275" s="106" t="s">
        <v>147</v>
      </c>
      <c r="Q275" s="159" t="s">
        <v>115</v>
      </c>
      <c r="R275" s="111"/>
      <c r="S275" s="113" t="s">
        <v>51</v>
      </c>
      <c r="T275" s="112"/>
      <c r="U275" s="113" t="s">
        <v>51</v>
      </c>
      <c r="V275" s="160" t="s">
        <v>53</v>
      </c>
      <c r="W275" s="111" t="s">
        <v>60</v>
      </c>
      <c r="X275" s="106" t="s">
        <v>204</v>
      </c>
      <c r="Y275" s="160"/>
      <c r="Z275" s="159"/>
      <c r="AA275" s="111"/>
      <c r="AB275" s="132">
        <f>AB276+AB277*2</f>
        <v>0.2263</v>
      </c>
      <c r="AC275" s="113" t="s">
        <v>14</v>
      </c>
      <c r="AD275" s="48"/>
      <c r="AE275" s="48"/>
      <c r="AF275" s="111"/>
      <c r="AG275" s="111"/>
      <c r="AH275" s="18"/>
      <c r="AI275" s="18"/>
      <c r="AJ275" s="104"/>
      <c r="AK275" s="48"/>
      <c r="AL275" s="169">
        <v>1</v>
      </c>
      <c r="AM275" s="169">
        <v>1</v>
      </c>
      <c r="AN275" s="169">
        <v>1</v>
      </c>
      <c r="AO275" s="169">
        <v>1</v>
      </c>
      <c r="AP275" s="169">
        <v>1</v>
      </c>
      <c r="AQ275" s="169">
        <v>1</v>
      </c>
      <c r="AR275" s="169">
        <v>1</v>
      </c>
      <c r="AS275" s="169">
        <v>1</v>
      </c>
      <c r="AT275" s="169">
        <v>1</v>
      </c>
      <c r="AU275" s="169">
        <v>1</v>
      </c>
      <c r="AV275" s="169">
        <v>1</v>
      </c>
    </row>
    <row r="276" spans="1:48" s="95" customFormat="1" ht="39.950000000000003" customHeight="1">
      <c r="A276" s="9">
        <f t="shared" si="12"/>
        <v>268</v>
      </c>
      <c r="B276" s="106"/>
      <c r="C276" s="9"/>
      <c r="D276" s="9"/>
      <c r="E276" s="9"/>
      <c r="F276" s="9"/>
      <c r="G276" s="9"/>
      <c r="H276" s="9"/>
      <c r="I276" s="9">
        <v>7</v>
      </c>
      <c r="J276" s="160"/>
      <c r="K276" s="106"/>
      <c r="L276" s="135"/>
      <c r="M276" s="112" t="s">
        <v>807</v>
      </c>
      <c r="N276" s="102" t="s">
        <v>808</v>
      </c>
      <c r="O276" s="106" t="s">
        <v>182</v>
      </c>
      <c r="P276" s="106" t="s">
        <v>147</v>
      </c>
      <c r="Q276" s="159" t="s">
        <v>115</v>
      </c>
      <c r="R276" s="111"/>
      <c r="S276" s="113" t="s">
        <v>51</v>
      </c>
      <c r="T276" s="112" t="s">
        <v>807</v>
      </c>
      <c r="U276" s="113" t="s">
        <v>51</v>
      </c>
      <c r="V276" s="160" t="s">
        <v>53</v>
      </c>
      <c r="W276" s="111" t="s">
        <v>60</v>
      </c>
      <c r="X276" s="106" t="s">
        <v>167</v>
      </c>
      <c r="Y276" s="159" t="s">
        <v>785</v>
      </c>
      <c r="Z276" s="160" t="s">
        <v>184</v>
      </c>
      <c r="AA276" s="111" t="s">
        <v>804</v>
      </c>
      <c r="AB276" s="132">
        <v>0.22109999999999999</v>
      </c>
      <c r="AC276" s="113" t="s">
        <v>14</v>
      </c>
      <c r="AD276" s="48"/>
      <c r="AE276" s="48"/>
      <c r="AF276" s="111"/>
      <c r="AG276" s="111"/>
      <c r="AH276" s="18"/>
      <c r="AI276" s="18"/>
      <c r="AJ276" s="104"/>
      <c r="AK276" s="48"/>
      <c r="AL276" s="169">
        <v>1</v>
      </c>
      <c r="AM276" s="169">
        <v>1</v>
      </c>
      <c r="AN276" s="169">
        <v>1</v>
      </c>
      <c r="AO276" s="169">
        <v>1</v>
      </c>
      <c r="AP276" s="169">
        <v>1</v>
      </c>
      <c r="AQ276" s="169">
        <v>1</v>
      </c>
      <c r="AR276" s="169">
        <v>1</v>
      </c>
      <c r="AS276" s="169">
        <v>1</v>
      </c>
      <c r="AT276" s="169">
        <v>1</v>
      </c>
      <c r="AU276" s="169">
        <v>1</v>
      </c>
      <c r="AV276" s="169">
        <v>1</v>
      </c>
    </row>
    <row r="277" spans="1:48" s="95" customFormat="1" ht="39.950000000000003" customHeight="1">
      <c r="A277" s="9">
        <f t="shared" si="12"/>
        <v>269</v>
      </c>
      <c r="B277" s="159"/>
      <c r="C277" s="9"/>
      <c r="D277" s="9"/>
      <c r="E277" s="9"/>
      <c r="F277" s="9"/>
      <c r="G277" s="9"/>
      <c r="H277" s="9"/>
      <c r="I277" s="9">
        <v>7</v>
      </c>
      <c r="J277" s="160"/>
      <c r="K277" s="160"/>
      <c r="L277" s="151"/>
      <c r="M277" s="106" t="s">
        <v>809</v>
      </c>
      <c r="N277" s="106" t="s">
        <v>736</v>
      </c>
      <c r="O277" s="106" t="s">
        <v>114</v>
      </c>
      <c r="P277" s="106" t="s">
        <v>96</v>
      </c>
      <c r="Q277" s="159" t="s">
        <v>115</v>
      </c>
      <c r="R277" s="111"/>
      <c r="S277" s="113" t="s">
        <v>51</v>
      </c>
      <c r="T277" s="106"/>
      <c r="U277" s="113" t="s">
        <v>51</v>
      </c>
      <c r="V277" s="160" t="s">
        <v>60</v>
      </c>
      <c r="W277" s="111" t="s">
        <v>53</v>
      </c>
      <c r="X277" s="106" t="s">
        <v>114</v>
      </c>
      <c r="Y277" s="159" t="s">
        <v>810</v>
      </c>
      <c r="Z277" s="159" t="s">
        <v>14</v>
      </c>
      <c r="AA277" s="159" t="s">
        <v>14</v>
      </c>
      <c r="AB277" s="182">
        <v>2.5999999999999999E-3</v>
      </c>
      <c r="AC277" s="113" t="s">
        <v>14</v>
      </c>
      <c r="AD277" s="48"/>
      <c r="AE277" s="48"/>
      <c r="AF277" s="111"/>
      <c r="AG277" s="111"/>
      <c r="AH277" s="18"/>
      <c r="AI277" s="18"/>
      <c r="AJ277" s="104"/>
      <c r="AK277" s="48"/>
      <c r="AL277" s="169">
        <v>2</v>
      </c>
      <c r="AM277" s="169">
        <v>2</v>
      </c>
      <c r="AN277" s="169">
        <v>2</v>
      </c>
      <c r="AO277" s="169">
        <v>2</v>
      </c>
      <c r="AP277" s="169">
        <v>2</v>
      </c>
      <c r="AQ277" s="169">
        <v>2</v>
      </c>
      <c r="AR277" s="169">
        <v>2</v>
      </c>
      <c r="AS277" s="169">
        <v>2</v>
      </c>
      <c r="AT277" s="169">
        <v>2</v>
      </c>
      <c r="AU277" s="169">
        <v>2</v>
      </c>
      <c r="AV277" s="169">
        <v>2</v>
      </c>
    </row>
    <row r="278" spans="1:48" s="95" customFormat="1" ht="39.950000000000003" customHeight="1">
      <c r="A278" s="9">
        <f t="shared" si="12"/>
        <v>270</v>
      </c>
      <c r="B278" s="159"/>
      <c r="C278" s="9"/>
      <c r="D278" s="9"/>
      <c r="E278" s="9"/>
      <c r="F278" s="9"/>
      <c r="G278" s="9"/>
      <c r="H278" s="9">
        <v>6</v>
      </c>
      <c r="I278" s="9"/>
      <c r="J278" s="160"/>
      <c r="K278" s="160"/>
      <c r="L278" s="151"/>
      <c r="M278" s="106" t="s">
        <v>811</v>
      </c>
      <c r="N278" s="106" t="s">
        <v>812</v>
      </c>
      <c r="O278" s="106" t="s">
        <v>182</v>
      </c>
      <c r="P278" s="106" t="s">
        <v>96</v>
      </c>
      <c r="Q278" s="159" t="s">
        <v>115</v>
      </c>
      <c r="R278" s="111"/>
      <c r="S278" s="113" t="s">
        <v>51</v>
      </c>
      <c r="T278" s="106"/>
      <c r="U278" s="113" t="s">
        <v>51</v>
      </c>
      <c r="V278" s="160" t="s">
        <v>60</v>
      </c>
      <c r="W278" s="111" t="s">
        <v>53</v>
      </c>
      <c r="X278" s="106" t="s">
        <v>167</v>
      </c>
      <c r="Y278" s="159" t="s">
        <v>555</v>
      </c>
      <c r="Z278" s="159" t="s">
        <v>301</v>
      </c>
      <c r="AA278" s="159" t="s">
        <v>813</v>
      </c>
      <c r="AB278" s="159">
        <v>2.93E-2</v>
      </c>
      <c r="AC278" s="113" t="s">
        <v>14</v>
      </c>
      <c r="AD278" s="154"/>
      <c r="AE278" s="48"/>
      <c r="AF278" s="111"/>
      <c r="AG278" s="111"/>
      <c r="AH278" s="18"/>
      <c r="AI278" s="18"/>
      <c r="AJ278" s="104"/>
      <c r="AK278" s="48"/>
      <c r="AL278" s="169">
        <v>1</v>
      </c>
      <c r="AM278" s="169">
        <v>1</v>
      </c>
      <c r="AN278" s="169">
        <v>1</v>
      </c>
      <c r="AO278" s="169">
        <v>1</v>
      </c>
      <c r="AP278" s="169">
        <v>1</v>
      </c>
      <c r="AQ278" s="169">
        <v>1</v>
      </c>
      <c r="AR278" s="169">
        <v>1</v>
      </c>
      <c r="AS278" s="169">
        <v>1</v>
      </c>
      <c r="AT278" s="169">
        <v>1</v>
      </c>
      <c r="AU278" s="169">
        <v>1</v>
      </c>
      <c r="AV278" s="169">
        <v>1</v>
      </c>
    </row>
    <row r="279" spans="1:48" s="95" customFormat="1" ht="39.950000000000003" customHeight="1">
      <c r="A279" s="9">
        <f t="shared" si="12"/>
        <v>271</v>
      </c>
      <c r="B279" s="159"/>
      <c r="C279" s="9"/>
      <c r="D279" s="9"/>
      <c r="E279" s="9"/>
      <c r="F279" s="9"/>
      <c r="G279" s="9"/>
      <c r="H279" s="9">
        <v>6</v>
      </c>
      <c r="I279" s="9"/>
      <c r="J279" s="160"/>
      <c r="K279" s="160"/>
      <c r="L279" s="151"/>
      <c r="M279" s="106" t="s">
        <v>814</v>
      </c>
      <c r="N279" s="106" t="s">
        <v>815</v>
      </c>
      <c r="O279" s="106" t="s">
        <v>182</v>
      </c>
      <c r="P279" s="106" t="s">
        <v>96</v>
      </c>
      <c r="Q279" s="159" t="s">
        <v>115</v>
      </c>
      <c r="R279" s="111"/>
      <c r="S279" s="113" t="s">
        <v>51</v>
      </c>
      <c r="T279" s="106"/>
      <c r="U279" s="113" t="s">
        <v>51</v>
      </c>
      <c r="V279" s="160" t="s">
        <v>60</v>
      </c>
      <c r="W279" s="111" t="s">
        <v>53</v>
      </c>
      <c r="X279" s="106" t="s">
        <v>167</v>
      </c>
      <c r="Y279" s="159" t="s">
        <v>555</v>
      </c>
      <c r="Z279" s="159" t="s">
        <v>301</v>
      </c>
      <c r="AA279" s="159" t="s">
        <v>813</v>
      </c>
      <c r="AB279" s="159">
        <v>2.93E-2</v>
      </c>
      <c r="AC279" s="113" t="s">
        <v>14</v>
      </c>
      <c r="AD279" s="48"/>
      <c r="AE279" s="48"/>
      <c r="AF279" s="111"/>
      <c r="AG279" s="111"/>
      <c r="AH279" s="18"/>
      <c r="AI279" s="18"/>
      <c r="AJ279" s="104"/>
      <c r="AK279" s="48"/>
      <c r="AL279" s="169">
        <v>1</v>
      </c>
      <c r="AM279" s="169">
        <v>1</v>
      </c>
      <c r="AN279" s="169">
        <v>1</v>
      </c>
      <c r="AO279" s="169">
        <v>1</v>
      </c>
      <c r="AP279" s="169">
        <v>1</v>
      </c>
      <c r="AQ279" s="169">
        <v>1</v>
      </c>
      <c r="AR279" s="169">
        <v>1</v>
      </c>
      <c r="AS279" s="169">
        <v>1</v>
      </c>
      <c r="AT279" s="169">
        <v>1</v>
      </c>
      <c r="AU279" s="169">
        <v>1</v>
      </c>
      <c r="AV279" s="169">
        <v>1</v>
      </c>
    </row>
    <row r="280" spans="1:48" s="95" customFormat="1" ht="39.950000000000003" customHeight="1">
      <c r="A280" s="9">
        <f t="shared" ref="A280:A338" si="13">ROW()-8</f>
        <v>272</v>
      </c>
      <c r="B280" s="159"/>
      <c r="C280" s="9"/>
      <c r="D280" s="9"/>
      <c r="E280" s="9"/>
      <c r="F280" s="9"/>
      <c r="G280" s="9"/>
      <c r="H280" s="9">
        <v>6</v>
      </c>
      <c r="I280" s="9"/>
      <c r="J280" s="160"/>
      <c r="K280" s="160"/>
      <c r="L280" s="151"/>
      <c r="M280" s="106" t="s">
        <v>816</v>
      </c>
      <c r="N280" s="106" t="s">
        <v>817</v>
      </c>
      <c r="O280" s="106" t="s">
        <v>182</v>
      </c>
      <c r="P280" s="106" t="s">
        <v>96</v>
      </c>
      <c r="Q280" s="159" t="s">
        <v>115</v>
      </c>
      <c r="R280" s="111"/>
      <c r="S280" s="113" t="s">
        <v>51</v>
      </c>
      <c r="T280" s="106"/>
      <c r="U280" s="113" t="s">
        <v>51</v>
      </c>
      <c r="V280" s="160" t="s">
        <v>60</v>
      </c>
      <c r="W280" s="111" t="s">
        <v>53</v>
      </c>
      <c r="X280" s="106" t="s">
        <v>167</v>
      </c>
      <c r="Y280" s="159" t="s">
        <v>555</v>
      </c>
      <c r="Z280" s="159" t="s">
        <v>301</v>
      </c>
      <c r="AA280" s="159" t="s">
        <v>818</v>
      </c>
      <c r="AB280" s="159">
        <v>2.3599999999999999E-2</v>
      </c>
      <c r="AC280" s="113" t="s">
        <v>14</v>
      </c>
      <c r="AD280" s="48"/>
      <c r="AE280" s="48"/>
      <c r="AF280" s="111"/>
      <c r="AG280" s="111"/>
      <c r="AH280" s="18"/>
      <c r="AI280" s="18"/>
      <c r="AJ280" s="104"/>
      <c r="AK280" s="48"/>
      <c r="AL280" s="157">
        <v>2</v>
      </c>
      <c r="AM280" s="157">
        <v>2</v>
      </c>
      <c r="AN280" s="157">
        <v>2</v>
      </c>
      <c r="AO280" s="157">
        <v>2</v>
      </c>
      <c r="AP280" s="157">
        <v>2</v>
      </c>
      <c r="AQ280" s="157">
        <v>2</v>
      </c>
      <c r="AR280" s="157">
        <v>2</v>
      </c>
      <c r="AS280" s="157">
        <v>2</v>
      </c>
      <c r="AT280" s="157">
        <v>2</v>
      </c>
      <c r="AU280" s="157">
        <v>2</v>
      </c>
      <c r="AV280" s="157">
        <v>2</v>
      </c>
    </row>
    <row r="281" spans="1:48" s="95" customFormat="1" ht="39.950000000000003" customHeight="1">
      <c r="A281" s="9">
        <f t="shared" si="13"/>
        <v>273</v>
      </c>
      <c r="B281" s="159"/>
      <c r="C281" s="9"/>
      <c r="D281" s="9"/>
      <c r="E281" s="9"/>
      <c r="F281" s="9">
        <v>4</v>
      </c>
      <c r="G281" s="9"/>
      <c r="H281" s="9"/>
      <c r="I281" s="9"/>
      <c r="J281" s="160"/>
      <c r="K281" s="160"/>
      <c r="L281" s="151" t="s">
        <v>118</v>
      </c>
      <c r="M281" s="112" t="s">
        <v>819</v>
      </c>
      <c r="N281" s="102" t="s">
        <v>820</v>
      </c>
      <c r="O281" s="106" t="s">
        <v>178</v>
      </c>
      <c r="P281" s="106" t="s">
        <v>51</v>
      </c>
      <c r="Q281" s="159" t="s">
        <v>115</v>
      </c>
      <c r="R281" s="111"/>
      <c r="S281" s="113" t="s">
        <v>147</v>
      </c>
      <c r="T281" s="112" t="s">
        <v>819</v>
      </c>
      <c r="U281" s="113" t="s">
        <v>147</v>
      </c>
      <c r="V281" s="160" t="s">
        <v>60</v>
      </c>
      <c r="W281" s="111" t="s">
        <v>53</v>
      </c>
      <c r="X281" s="106" t="s">
        <v>204</v>
      </c>
      <c r="Y281" s="160" t="s">
        <v>55</v>
      </c>
      <c r="Z281" s="111" t="s">
        <v>14</v>
      </c>
      <c r="AA281" s="111" t="s">
        <v>821</v>
      </c>
      <c r="AB281" s="132">
        <f>AB282+AB283</f>
        <v>0.10009999999999999</v>
      </c>
      <c r="AC281" s="113" t="s">
        <v>14</v>
      </c>
      <c r="AD281" s="48"/>
      <c r="AE281" s="48"/>
      <c r="AF281" s="111"/>
      <c r="AG281" s="111"/>
      <c r="AH281" s="18"/>
      <c r="AI281" s="18"/>
      <c r="AJ281" s="104"/>
      <c r="AK281" s="48"/>
      <c r="AL281" s="157">
        <v>1</v>
      </c>
      <c r="AM281" s="157">
        <v>1</v>
      </c>
      <c r="AN281" s="157">
        <v>1</v>
      </c>
      <c r="AO281" s="157">
        <v>1</v>
      </c>
      <c r="AP281" s="157">
        <v>1</v>
      </c>
      <c r="AQ281" s="157">
        <v>1</v>
      </c>
      <c r="AR281" s="157">
        <v>1</v>
      </c>
      <c r="AS281" s="157">
        <v>1</v>
      </c>
      <c r="AT281" s="157">
        <v>1</v>
      </c>
      <c r="AU281" s="157">
        <v>1</v>
      </c>
      <c r="AV281" s="157">
        <v>1</v>
      </c>
    </row>
    <row r="282" spans="1:48" s="95" customFormat="1" ht="39.950000000000003" customHeight="1">
      <c r="A282" s="9">
        <f t="shared" si="13"/>
        <v>274</v>
      </c>
      <c r="B282" s="160"/>
      <c r="C282" s="9"/>
      <c r="D282" s="9"/>
      <c r="E282" s="9"/>
      <c r="F282" s="9"/>
      <c r="G282" s="9">
        <v>5</v>
      </c>
      <c r="H282" s="9"/>
      <c r="I282" s="9"/>
      <c r="J282" s="160"/>
      <c r="K282" s="160"/>
      <c r="L282" s="160"/>
      <c r="M282" s="106" t="s">
        <v>822</v>
      </c>
      <c r="N282" s="106" t="s">
        <v>823</v>
      </c>
      <c r="O282" s="106" t="s">
        <v>182</v>
      </c>
      <c r="P282" s="106" t="s">
        <v>51</v>
      </c>
      <c r="Q282" s="159" t="s">
        <v>115</v>
      </c>
      <c r="R282" s="111"/>
      <c r="S282" s="113" t="s">
        <v>147</v>
      </c>
      <c r="T282" s="106" t="s">
        <v>822</v>
      </c>
      <c r="U282" s="113" t="s">
        <v>147</v>
      </c>
      <c r="V282" s="160" t="s">
        <v>60</v>
      </c>
      <c r="W282" s="111" t="s">
        <v>53</v>
      </c>
      <c r="X282" s="106" t="s">
        <v>167</v>
      </c>
      <c r="Y282" s="159" t="s">
        <v>425</v>
      </c>
      <c r="Z282" s="160" t="s">
        <v>184</v>
      </c>
      <c r="AA282" s="111" t="s">
        <v>824</v>
      </c>
      <c r="AB282" s="132">
        <v>8.9700000000000002E-2</v>
      </c>
      <c r="AC282" s="113" t="s">
        <v>14</v>
      </c>
      <c r="AD282" s="48"/>
      <c r="AE282" s="48"/>
      <c r="AF282" s="111"/>
      <c r="AG282" s="111"/>
      <c r="AH282" s="18"/>
      <c r="AI282" s="18"/>
      <c r="AJ282" s="104"/>
      <c r="AK282" s="48"/>
      <c r="AL282" s="157">
        <v>1</v>
      </c>
      <c r="AM282" s="157">
        <v>1</v>
      </c>
      <c r="AN282" s="157">
        <v>1</v>
      </c>
      <c r="AO282" s="157">
        <v>1</v>
      </c>
      <c r="AP282" s="157">
        <v>1</v>
      </c>
      <c r="AQ282" s="157">
        <v>1</v>
      </c>
      <c r="AR282" s="157">
        <v>1</v>
      </c>
      <c r="AS282" s="157">
        <v>1</v>
      </c>
      <c r="AT282" s="157">
        <v>1</v>
      </c>
      <c r="AU282" s="157">
        <v>1</v>
      </c>
      <c r="AV282" s="157">
        <v>1</v>
      </c>
    </row>
    <row r="283" spans="1:48" s="95" customFormat="1" ht="39.950000000000003" customHeight="1">
      <c r="A283" s="9">
        <f t="shared" si="13"/>
        <v>275</v>
      </c>
      <c r="B283" s="160"/>
      <c r="C283" s="9"/>
      <c r="D283" s="9"/>
      <c r="E283" s="9"/>
      <c r="F283" s="9"/>
      <c r="G283" s="9">
        <v>5</v>
      </c>
      <c r="H283" s="9"/>
      <c r="I283" s="9"/>
      <c r="J283" s="160"/>
      <c r="K283" s="160"/>
      <c r="L283" s="160"/>
      <c r="M283" s="106" t="s">
        <v>185</v>
      </c>
      <c r="N283" s="106" t="s">
        <v>186</v>
      </c>
      <c r="O283" s="106" t="s">
        <v>114</v>
      </c>
      <c r="P283" s="106" t="s">
        <v>51</v>
      </c>
      <c r="Q283" s="159" t="s">
        <v>115</v>
      </c>
      <c r="R283" s="111"/>
      <c r="S283" s="113" t="s">
        <v>51</v>
      </c>
      <c r="T283" s="159" t="s">
        <v>14</v>
      </c>
      <c r="U283" s="179" t="s">
        <v>51</v>
      </c>
      <c r="V283" s="160" t="s">
        <v>60</v>
      </c>
      <c r="W283" s="111" t="s">
        <v>53</v>
      </c>
      <c r="X283" s="106" t="s">
        <v>114</v>
      </c>
      <c r="Y283" s="159" t="s">
        <v>14</v>
      </c>
      <c r="Z283" s="111" t="s">
        <v>14</v>
      </c>
      <c r="AA283" s="111" t="s">
        <v>825</v>
      </c>
      <c r="AB283" s="132">
        <v>1.04E-2</v>
      </c>
      <c r="AC283" s="104" t="s">
        <v>14</v>
      </c>
      <c r="AD283" s="48"/>
      <c r="AE283" s="48"/>
      <c r="AF283" s="111"/>
      <c r="AG283" s="111"/>
      <c r="AH283" s="18"/>
      <c r="AI283" s="18"/>
      <c r="AJ283" s="104"/>
      <c r="AK283" s="48"/>
      <c r="AL283" s="126">
        <v>1</v>
      </c>
      <c r="AM283" s="126">
        <v>1</v>
      </c>
      <c r="AN283" s="126">
        <v>1</v>
      </c>
      <c r="AO283" s="126">
        <v>1</v>
      </c>
      <c r="AP283" s="126">
        <v>1</v>
      </c>
      <c r="AQ283" s="126">
        <v>1</v>
      </c>
      <c r="AR283" s="126">
        <v>1</v>
      </c>
      <c r="AS283" s="126">
        <v>1</v>
      </c>
      <c r="AT283" s="126">
        <v>1</v>
      </c>
      <c r="AU283" s="126">
        <v>1</v>
      </c>
      <c r="AV283" s="126">
        <v>1</v>
      </c>
    </row>
    <row r="284" spans="1:48" s="95" customFormat="1" ht="39.950000000000003" customHeight="1">
      <c r="A284" s="9">
        <f t="shared" si="13"/>
        <v>276</v>
      </c>
      <c r="B284" s="9"/>
      <c r="C284" s="9"/>
      <c r="D284" s="9"/>
      <c r="E284" s="9">
        <v>3</v>
      </c>
      <c r="F284" s="9"/>
      <c r="G284" s="9"/>
      <c r="H284" s="9"/>
      <c r="I284" s="9"/>
      <c r="J284" s="106"/>
      <c r="K284" s="106"/>
      <c r="L284" s="172"/>
      <c r="M284" s="161" t="s">
        <v>826</v>
      </c>
      <c r="N284" s="161" t="s">
        <v>827</v>
      </c>
      <c r="O284" s="173" t="s">
        <v>828</v>
      </c>
      <c r="P284" s="106" t="s">
        <v>147</v>
      </c>
      <c r="Q284" s="180" t="s">
        <v>115</v>
      </c>
      <c r="R284" s="173"/>
      <c r="S284" s="113" t="s">
        <v>51</v>
      </c>
      <c r="T284" s="161" t="s">
        <v>826</v>
      </c>
      <c r="U284" s="113" t="s">
        <v>51</v>
      </c>
      <c r="V284" s="48" t="s">
        <v>53</v>
      </c>
      <c r="W284" s="111" t="s">
        <v>60</v>
      </c>
      <c r="X284" s="106" t="s">
        <v>377</v>
      </c>
      <c r="Y284" s="111" t="s">
        <v>378</v>
      </c>
      <c r="Z284" s="9" t="s">
        <v>14</v>
      </c>
      <c r="AA284" s="111" t="s">
        <v>829</v>
      </c>
      <c r="AB284" s="132">
        <v>2.7000000000000001E-3</v>
      </c>
      <c r="AC284" s="106" t="s">
        <v>14</v>
      </c>
      <c r="AD284" s="126"/>
      <c r="AE284" s="48"/>
      <c r="AF284" s="111"/>
      <c r="AG284" s="111"/>
      <c r="AH284" s="18"/>
      <c r="AI284" s="18"/>
      <c r="AJ284" s="104"/>
      <c r="AK284" s="48"/>
      <c r="AL284" s="169">
        <v>2</v>
      </c>
      <c r="AM284" s="169">
        <v>2</v>
      </c>
      <c r="AN284" s="169">
        <v>2</v>
      </c>
      <c r="AO284" s="169">
        <v>2</v>
      </c>
      <c r="AP284" s="169">
        <v>2</v>
      </c>
      <c r="AQ284" s="169">
        <v>2</v>
      </c>
      <c r="AR284" s="169">
        <v>2</v>
      </c>
      <c r="AS284" s="169">
        <v>2</v>
      </c>
      <c r="AT284" s="169">
        <v>2</v>
      </c>
      <c r="AU284" s="169">
        <v>2</v>
      </c>
      <c r="AV284" s="169">
        <v>2</v>
      </c>
    </row>
    <row r="285" spans="1:48" s="95" customFormat="1" ht="39.950000000000003" customHeight="1">
      <c r="A285" s="9">
        <f t="shared" si="13"/>
        <v>277</v>
      </c>
      <c r="B285" s="9"/>
      <c r="C285" s="9"/>
      <c r="D285" s="9">
        <v>2</v>
      </c>
      <c r="E285" s="9"/>
      <c r="F285" s="9"/>
      <c r="G285" s="9"/>
      <c r="H285" s="9"/>
      <c r="I285" s="9"/>
      <c r="J285" s="48"/>
      <c r="K285" s="48"/>
      <c r="L285" s="136"/>
      <c r="M285" s="174" t="s">
        <v>830</v>
      </c>
      <c r="N285" s="102" t="s">
        <v>831</v>
      </c>
      <c r="O285" s="111" t="s">
        <v>377</v>
      </c>
      <c r="P285" s="106" t="s">
        <v>147</v>
      </c>
      <c r="Q285" s="9" t="s">
        <v>115</v>
      </c>
      <c r="R285" s="111"/>
      <c r="S285" s="113" t="s">
        <v>73</v>
      </c>
      <c r="T285" s="174" t="s">
        <v>830</v>
      </c>
      <c r="U285" s="113" t="s">
        <v>219</v>
      </c>
      <c r="V285" s="48" t="s">
        <v>60</v>
      </c>
      <c r="W285" s="111" t="s">
        <v>53</v>
      </c>
      <c r="X285" s="111" t="s">
        <v>377</v>
      </c>
      <c r="Y285" s="106" t="s">
        <v>378</v>
      </c>
      <c r="Z285" s="9" t="s">
        <v>14</v>
      </c>
      <c r="AA285" s="150" t="s">
        <v>832</v>
      </c>
      <c r="AB285" s="183">
        <v>6.9999999999999999E-4</v>
      </c>
      <c r="AC285" s="113" t="s">
        <v>14</v>
      </c>
      <c r="AD285" s="126"/>
      <c r="AE285" s="48"/>
      <c r="AF285" s="111"/>
      <c r="AG285" s="111"/>
      <c r="AH285" s="18"/>
      <c r="AI285" s="18"/>
      <c r="AJ285" s="104"/>
      <c r="AK285" s="48"/>
      <c r="AL285" s="126">
        <v>2</v>
      </c>
      <c r="AM285" s="126">
        <v>2</v>
      </c>
      <c r="AN285" s="126">
        <v>2</v>
      </c>
      <c r="AO285" s="126">
        <v>2</v>
      </c>
      <c r="AP285" s="126">
        <v>2</v>
      </c>
      <c r="AQ285" s="126">
        <v>2</v>
      </c>
      <c r="AR285" s="126">
        <v>2</v>
      </c>
      <c r="AS285" s="126">
        <v>2</v>
      </c>
      <c r="AT285" s="126">
        <v>2</v>
      </c>
      <c r="AU285" s="126">
        <v>2</v>
      </c>
      <c r="AV285" s="126">
        <v>2</v>
      </c>
    </row>
    <row r="286" spans="1:48" s="95" customFormat="1" ht="39.950000000000003" customHeight="1">
      <c r="A286" s="9">
        <f t="shared" si="13"/>
        <v>278</v>
      </c>
      <c r="B286" s="9"/>
      <c r="C286" s="9"/>
      <c r="D286" s="9">
        <v>2</v>
      </c>
      <c r="E286" s="9"/>
      <c r="F286" s="9"/>
      <c r="G286" s="9"/>
      <c r="H286" s="9"/>
      <c r="I286" s="9"/>
      <c r="J286" s="48"/>
      <c r="K286" s="48"/>
      <c r="L286" s="136"/>
      <c r="M286" s="133" t="s">
        <v>833</v>
      </c>
      <c r="N286" s="102" t="s">
        <v>834</v>
      </c>
      <c r="O286" s="9" t="s">
        <v>182</v>
      </c>
      <c r="P286" s="106" t="s">
        <v>147</v>
      </c>
      <c r="Q286" s="9" t="s">
        <v>115</v>
      </c>
      <c r="R286" s="111"/>
      <c r="S286" s="113" t="s">
        <v>73</v>
      </c>
      <c r="T286" s="174" t="s">
        <v>835</v>
      </c>
      <c r="U286" s="113" t="s">
        <v>219</v>
      </c>
      <c r="V286" s="48" t="s">
        <v>60</v>
      </c>
      <c r="W286" s="111" t="s">
        <v>53</v>
      </c>
      <c r="X286" s="9" t="s">
        <v>182</v>
      </c>
      <c r="Y286" s="9" t="s">
        <v>261</v>
      </c>
      <c r="Z286" s="9" t="s">
        <v>14</v>
      </c>
      <c r="AA286" s="150" t="s">
        <v>836</v>
      </c>
      <c r="AB286" s="183">
        <v>3.3999999999999998E-3</v>
      </c>
      <c r="AC286" s="113" t="s">
        <v>532</v>
      </c>
      <c r="AD286" s="126"/>
      <c r="AE286" s="48"/>
      <c r="AF286" s="111"/>
      <c r="AG286" s="111"/>
      <c r="AH286" s="18"/>
      <c r="AI286" s="18"/>
      <c r="AJ286" s="104"/>
      <c r="AK286" s="48"/>
      <c r="AL286" s="169">
        <v>4</v>
      </c>
      <c r="AM286" s="169">
        <v>4</v>
      </c>
      <c r="AN286" s="169">
        <v>4</v>
      </c>
      <c r="AO286" s="169">
        <v>4</v>
      </c>
      <c r="AP286" s="169">
        <v>4</v>
      </c>
      <c r="AQ286" s="169">
        <v>4</v>
      </c>
      <c r="AR286" s="169">
        <v>4</v>
      </c>
      <c r="AS286" s="169">
        <v>4</v>
      </c>
      <c r="AT286" s="169">
        <v>4</v>
      </c>
      <c r="AU286" s="169">
        <v>4</v>
      </c>
      <c r="AV286" s="169">
        <v>4</v>
      </c>
    </row>
    <row r="287" spans="1:48" s="95" customFormat="1" ht="39.950000000000003" customHeight="1">
      <c r="A287" s="9">
        <f t="shared" si="13"/>
        <v>279</v>
      </c>
      <c r="B287" s="9"/>
      <c r="C287" s="9"/>
      <c r="D287" s="9">
        <v>2</v>
      </c>
      <c r="E287" s="9"/>
      <c r="F287" s="9"/>
      <c r="G287" s="9"/>
      <c r="H287" s="9"/>
      <c r="I287" s="9"/>
      <c r="J287" s="9"/>
      <c r="K287" s="9"/>
      <c r="L287" s="146"/>
      <c r="M287" s="102" t="s">
        <v>837</v>
      </c>
      <c r="N287" s="102" t="s">
        <v>838</v>
      </c>
      <c r="O287" s="106" t="s">
        <v>377</v>
      </c>
      <c r="P287" s="113" t="s">
        <v>147</v>
      </c>
      <c r="Q287" s="9" t="s">
        <v>115</v>
      </c>
      <c r="R287" s="48"/>
      <c r="S287" s="113" t="s">
        <v>73</v>
      </c>
      <c r="T287" s="106" t="s">
        <v>839</v>
      </c>
      <c r="U287" s="113" t="s">
        <v>219</v>
      </c>
      <c r="V287" s="48" t="s">
        <v>60</v>
      </c>
      <c r="W287" s="111" t="s">
        <v>53</v>
      </c>
      <c r="X287" s="106" t="s">
        <v>377</v>
      </c>
      <c r="Y287" s="111" t="s">
        <v>656</v>
      </c>
      <c r="Z287" s="48" t="s">
        <v>14</v>
      </c>
      <c r="AA287" s="9" t="s">
        <v>14</v>
      </c>
      <c r="AB287" s="124">
        <v>0.72</v>
      </c>
      <c r="AC287" s="106" t="s">
        <v>14</v>
      </c>
      <c r="AD287" s="126"/>
      <c r="AE287" s="48"/>
      <c r="AF287" s="111"/>
      <c r="AG287" s="111"/>
      <c r="AH287" s="18"/>
      <c r="AI287" s="18"/>
      <c r="AJ287" s="104"/>
      <c r="AK287" s="48"/>
      <c r="AL287" s="169">
        <v>1</v>
      </c>
      <c r="AM287" s="169">
        <v>1</v>
      </c>
      <c r="AN287" s="169">
        <v>1</v>
      </c>
      <c r="AO287" s="169">
        <v>1</v>
      </c>
      <c r="AP287" s="169">
        <v>1</v>
      </c>
      <c r="AQ287" s="169">
        <v>1</v>
      </c>
      <c r="AR287" s="169">
        <v>1</v>
      </c>
      <c r="AS287" s="169">
        <v>1</v>
      </c>
      <c r="AT287" s="169">
        <v>1</v>
      </c>
      <c r="AU287" s="169">
        <v>1</v>
      </c>
      <c r="AV287" s="169">
        <v>1</v>
      </c>
    </row>
    <row r="288" spans="1:48" s="95" customFormat="1" ht="39.950000000000003" customHeight="1">
      <c r="A288" s="9">
        <f t="shared" si="13"/>
        <v>280</v>
      </c>
      <c r="B288" s="9"/>
      <c r="C288" s="9"/>
      <c r="D288" s="9">
        <v>2</v>
      </c>
      <c r="E288" s="9"/>
      <c r="F288" s="9"/>
      <c r="G288" s="9"/>
      <c r="H288" s="9"/>
      <c r="I288" s="9"/>
      <c r="J288" s="9"/>
      <c r="K288" s="9"/>
      <c r="L288" s="102" t="s">
        <v>50</v>
      </c>
      <c r="M288" s="102" t="s">
        <v>840</v>
      </c>
      <c r="N288" s="102" t="s">
        <v>841</v>
      </c>
      <c r="O288" s="106" t="s">
        <v>377</v>
      </c>
      <c r="P288" s="113" t="s">
        <v>147</v>
      </c>
      <c r="Q288" s="9" t="s">
        <v>115</v>
      </c>
      <c r="R288" s="48"/>
      <c r="S288" s="113" t="s">
        <v>73</v>
      </c>
      <c r="T288" s="106" t="s">
        <v>842</v>
      </c>
      <c r="U288" s="113" t="s">
        <v>219</v>
      </c>
      <c r="V288" s="48" t="s">
        <v>60</v>
      </c>
      <c r="W288" s="111" t="s">
        <v>53</v>
      </c>
      <c r="X288" s="106" t="s">
        <v>377</v>
      </c>
      <c r="Y288" s="111" t="s">
        <v>843</v>
      </c>
      <c r="Z288" s="48" t="s">
        <v>14</v>
      </c>
      <c r="AA288" s="9" t="s">
        <v>14</v>
      </c>
      <c r="AB288" s="124">
        <v>5.9999999999999995E-4</v>
      </c>
      <c r="AC288" s="106" t="s">
        <v>14</v>
      </c>
      <c r="AD288" s="126"/>
      <c r="AE288" s="48"/>
      <c r="AF288" s="111"/>
      <c r="AG288" s="111"/>
      <c r="AH288" s="18"/>
      <c r="AI288" s="18"/>
      <c r="AJ288" s="104"/>
      <c r="AK288" s="48"/>
      <c r="AL288" s="169">
        <v>28</v>
      </c>
      <c r="AM288" s="169">
        <v>28</v>
      </c>
      <c r="AN288" s="169">
        <v>28</v>
      </c>
      <c r="AO288" s="169">
        <v>28</v>
      </c>
      <c r="AP288" s="169">
        <v>28</v>
      </c>
      <c r="AQ288" s="169">
        <v>28</v>
      </c>
      <c r="AR288" s="169">
        <v>28</v>
      </c>
      <c r="AS288" s="169">
        <v>28</v>
      </c>
      <c r="AT288" s="169">
        <v>28</v>
      </c>
      <c r="AU288" s="169">
        <v>28</v>
      </c>
      <c r="AV288" s="169">
        <v>28</v>
      </c>
    </row>
    <row r="289" spans="1:48" s="95" customFormat="1" ht="39.950000000000003" customHeight="1">
      <c r="A289" s="9">
        <f t="shared" si="13"/>
        <v>281</v>
      </c>
      <c r="B289" s="9"/>
      <c r="C289" s="9"/>
      <c r="D289" s="9">
        <v>2</v>
      </c>
      <c r="E289" s="9"/>
      <c r="F289" s="9"/>
      <c r="G289" s="9"/>
      <c r="H289" s="9"/>
      <c r="I289" s="9"/>
      <c r="J289" s="9"/>
      <c r="K289" s="9"/>
      <c r="L289" s="102" t="s">
        <v>50</v>
      </c>
      <c r="M289" s="102" t="s">
        <v>679</v>
      </c>
      <c r="N289" s="102" t="s">
        <v>241</v>
      </c>
      <c r="O289" s="102" t="s">
        <v>114</v>
      </c>
      <c r="P289" s="102" t="s">
        <v>147</v>
      </c>
      <c r="Q289" s="102" t="s">
        <v>115</v>
      </c>
      <c r="R289" s="152"/>
      <c r="S289" s="161" t="s">
        <v>51</v>
      </c>
      <c r="T289" s="133" t="s">
        <v>14</v>
      </c>
      <c r="U289" s="133" t="s">
        <v>14</v>
      </c>
      <c r="V289" s="48" t="s">
        <v>60</v>
      </c>
      <c r="W289" s="9" t="s">
        <v>53</v>
      </c>
      <c r="X289" s="106" t="s">
        <v>114</v>
      </c>
      <c r="Y289" s="9" t="s">
        <v>680</v>
      </c>
      <c r="Z289" s="9"/>
      <c r="AA289" s="9" t="s">
        <v>844</v>
      </c>
      <c r="AB289" s="184">
        <v>1.34E-2</v>
      </c>
      <c r="AC289" s="106" t="s">
        <v>14</v>
      </c>
      <c r="AD289" s="126"/>
      <c r="AE289" s="48"/>
      <c r="AF289" s="111"/>
      <c r="AG289" s="111"/>
      <c r="AH289" s="18"/>
      <c r="AI289" s="18"/>
      <c r="AJ289" s="104"/>
      <c r="AK289" s="48"/>
      <c r="AL289" s="169">
        <v>8</v>
      </c>
      <c r="AM289" s="169">
        <v>8</v>
      </c>
      <c r="AN289" s="169">
        <v>8</v>
      </c>
      <c r="AO289" s="169">
        <v>8</v>
      </c>
      <c r="AP289" s="169">
        <v>8</v>
      </c>
      <c r="AQ289" s="169">
        <v>8</v>
      </c>
      <c r="AR289" s="169">
        <v>8</v>
      </c>
      <c r="AS289" s="169">
        <v>8</v>
      </c>
      <c r="AT289" s="169">
        <v>8</v>
      </c>
      <c r="AU289" s="169">
        <v>8</v>
      </c>
      <c r="AV289" s="169">
        <v>8</v>
      </c>
    </row>
    <row r="290" spans="1:48" s="95" customFormat="1" ht="39.950000000000003" customHeight="1">
      <c r="A290" s="9">
        <f t="shared" si="13"/>
        <v>282</v>
      </c>
      <c r="B290" s="9"/>
      <c r="C290" s="9"/>
      <c r="D290" s="9">
        <v>2</v>
      </c>
      <c r="E290" s="9"/>
      <c r="F290" s="9"/>
      <c r="G290" s="9"/>
      <c r="H290" s="9"/>
      <c r="I290" s="9"/>
      <c r="J290" s="9"/>
      <c r="K290" s="9"/>
      <c r="L290" s="102" t="s">
        <v>50</v>
      </c>
      <c r="M290" s="102" t="s">
        <v>845</v>
      </c>
      <c r="N290" s="102" t="s">
        <v>846</v>
      </c>
      <c r="O290" s="102" t="s">
        <v>14</v>
      </c>
      <c r="P290" s="102" t="s">
        <v>147</v>
      </c>
      <c r="Q290" s="102" t="s">
        <v>115</v>
      </c>
      <c r="R290" s="102"/>
      <c r="S290" s="102" t="s">
        <v>51</v>
      </c>
      <c r="T290" s="102" t="str">
        <f>M290</f>
        <v>H4B-6805200</v>
      </c>
      <c r="U290" s="102" t="s">
        <v>51</v>
      </c>
      <c r="V290" s="102" t="s">
        <v>53</v>
      </c>
      <c r="W290" s="102" t="s">
        <v>60</v>
      </c>
      <c r="X290" s="102" t="s">
        <v>141</v>
      </c>
      <c r="Y290" s="102" t="s">
        <v>55</v>
      </c>
      <c r="Z290" s="102" t="s">
        <v>14</v>
      </c>
      <c r="AA290" s="102" t="s">
        <v>14</v>
      </c>
      <c r="AB290" s="123">
        <v>2.5</v>
      </c>
      <c r="AC290" s="102" t="s">
        <v>101</v>
      </c>
      <c r="AD290" s="154"/>
      <c r="AE290" s="48"/>
      <c r="AF290" s="111"/>
      <c r="AG290" s="111"/>
      <c r="AH290" s="18"/>
      <c r="AI290" s="18"/>
      <c r="AJ290" s="104"/>
      <c r="AK290" s="48"/>
      <c r="AL290" s="126">
        <v>1</v>
      </c>
      <c r="AM290" s="126">
        <v>1</v>
      </c>
      <c r="AN290" s="126">
        <v>1</v>
      </c>
      <c r="AO290" s="126">
        <v>1</v>
      </c>
      <c r="AP290" s="126">
        <v>1</v>
      </c>
      <c r="AQ290" s="126">
        <v>1</v>
      </c>
      <c r="AR290" s="126">
        <v>1</v>
      </c>
      <c r="AS290" s="126">
        <v>1</v>
      </c>
      <c r="AT290" s="126">
        <v>1</v>
      </c>
      <c r="AU290" s="126">
        <v>1</v>
      </c>
      <c r="AV290" s="126">
        <v>1</v>
      </c>
    </row>
    <row r="291" spans="1:48" s="95" customFormat="1" ht="39.950000000000003" customHeight="1">
      <c r="A291" s="9">
        <f t="shared" si="13"/>
        <v>283</v>
      </c>
      <c r="B291" s="9"/>
      <c r="C291" s="9"/>
      <c r="D291" s="9">
        <v>2</v>
      </c>
      <c r="E291" s="9"/>
      <c r="F291" s="9"/>
      <c r="G291" s="9"/>
      <c r="H291" s="9"/>
      <c r="I291" s="9"/>
      <c r="J291" s="9"/>
      <c r="K291" s="9"/>
      <c r="L291" s="102" t="s">
        <v>50</v>
      </c>
      <c r="M291" s="102" t="s">
        <v>847</v>
      </c>
      <c r="N291" s="102" t="s">
        <v>848</v>
      </c>
      <c r="O291" s="102" t="s">
        <v>14</v>
      </c>
      <c r="P291" s="102" t="s">
        <v>96</v>
      </c>
      <c r="Q291" s="102" t="s">
        <v>115</v>
      </c>
      <c r="R291" s="102"/>
      <c r="S291" s="102" t="s">
        <v>73</v>
      </c>
      <c r="T291" s="102" t="str">
        <f>M291</f>
        <v>H4681010070A0</v>
      </c>
      <c r="U291" s="102" t="s">
        <v>51</v>
      </c>
      <c r="V291" s="102" t="s">
        <v>53</v>
      </c>
      <c r="W291" s="102" t="s">
        <v>60</v>
      </c>
      <c r="X291" s="102" t="s">
        <v>141</v>
      </c>
      <c r="Y291" s="102" t="s">
        <v>603</v>
      </c>
      <c r="Z291" s="102" t="s">
        <v>14</v>
      </c>
      <c r="AA291" s="102" t="s">
        <v>849</v>
      </c>
      <c r="AB291" s="123"/>
      <c r="AC291" s="102" t="s">
        <v>101</v>
      </c>
      <c r="AD291" s="154"/>
      <c r="AE291" s="48"/>
      <c r="AF291" s="111"/>
      <c r="AG291" s="111"/>
      <c r="AH291" s="18"/>
      <c r="AI291" s="18"/>
      <c r="AJ291" s="104"/>
      <c r="AK291" s="48"/>
      <c r="AL291" s="126">
        <v>1</v>
      </c>
      <c r="AM291" s="126">
        <v>1</v>
      </c>
      <c r="AN291" s="126">
        <v>1</v>
      </c>
      <c r="AO291" s="126">
        <v>1</v>
      </c>
      <c r="AP291" s="126">
        <v>1</v>
      </c>
      <c r="AQ291" s="126">
        <v>1</v>
      </c>
      <c r="AR291" s="126">
        <v>1</v>
      </c>
      <c r="AS291" s="126">
        <v>1</v>
      </c>
      <c r="AT291" s="126">
        <v>1</v>
      </c>
      <c r="AU291" s="126">
        <v>1</v>
      </c>
      <c r="AV291" s="126">
        <v>1</v>
      </c>
    </row>
    <row r="292" spans="1:48" s="95" customFormat="1" ht="39.950000000000003" customHeight="1">
      <c r="A292" s="9">
        <f t="shared" si="13"/>
        <v>284</v>
      </c>
      <c r="B292" s="9"/>
      <c r="C292" s="9"/>
      <c r="D292" s="9"/>
      <c r="E292" s="9">
        <v>3</v>
      </c>
      <c r="F292" s="9"/>
      <c r="G292" s="9"/>
      <c r="H292" s="9"/>
      <c r="I292" s="9"/>
      <c r="J292" s="9"/>
      <c r="K292" s="9"/>
      <c r="L292" s="102" t="s">
        <v>50</v>
      </c>
      <c r="M292" s="102" t="s">
        <v>850</v>
      </c>
      <c r="N292" s="102" t="s">
        <v>851</v>
      </c>
      <c r="O292" s="102" t="s">
        <v>14</v>
      </c>
      <c r="P292" s="102" t="s">
        <v>96</v>
      </c>
      <c r="Q292" s="102" t="s">
        <v>115</v>
      </c>
      <c r="R292" s="102"/>
      <c r="S292" s="102" t="s">
        <v>73</v>
      </c>
      <c r="T292" s="102" t="str">
        <f>M292</f>
        <v>H4681010071A0</v>
      </c>
      <c r="U292" s="102" t="s">
        <v>51</v>
      </c>
      <c r="V292" s="102" t="s">
        <v>53</v>
      </c>
      <c r="W292" s="102" t="s">
        <v>60</v>
      </c>
      <c r="X292" s="102" t="s">
        <v>429</v>
      </c>
      <c r="Y292" s="102" t="s">
        <v>603</v>
      </c>
      <c r="Z292" s="102" t="s">
        <v>14</v>
      </c>
      <c r="AA292" s="102" t="s">
        <v>852</v>
      </c>
      <c r="AB292" s="123">
        <f>AB293+AB294*2</f>
        <v>0.84370000000000001</v>
      </c>
      <c r="AC292" s="48"/>
      <c r="AD292" s="154"/>
      <c r="AE292" s="48"/>
      <c r="AF292" s="111"/>
      <c r="AG292" s="111"/>
      <c r="AH292" s="18"/>
      <c r="AI292" s="18"/>
      <c r="AJ292" s="104"/>
      <c r="AK292" s="48"/>
      <c r="AL292" s="169">
        <v>1</v>
      </c>
      <c r="AM292" s="169">
        <v>1</v>
      </c>
      <c r="AN292" s="169">
        <v>1</v>
      </c>
      <c r="AO292" s="169">
        <v>1</v>
      </c>
      <c r="AP292" s="169">
        <v>1</v>
      </c>
      <c r="AQ292" s="169">
        <v>1</v>
      </c>
      <c r="AR292" s="169">
        <v>1</v>
      </c>
      <c r="AS292" s="169">
        <v>1</v>
      </c>
      <c r="AT292" s="169">
        <v>1</v>
      </c>
      <c r="AU292" s="169">
        <v>1</v>
      </c>
      <c r="AV292" s="169">
        <v>1</v>
      </c>
    </row>
    <row r="293" spans="1:48" s="95" customFormat="1" ht="39.950000000000003" customHeight="1">
      <c r="A293" s="9">
        <f t="shared" si="13"/>
        <v>285</v>
      </c>
      <c r="B293" s="9"/>
      <c r="C293" s="9"/>
      <c r="D293" s="9"/>
      <c r="E293" s="9"/>
      <c r="F293" s="9">
        <v>4</v>
      </c>
      <c r="G293" s="9"/>
      <c r="H293" s="9"/>
      <c r="I293" s="9"/>
      <c r="J293" s="9"/>
      <c r="K293" s="9"/>
      <c r="L293" s="102" t="s">
        <v>50</v>
      </c>
      <c r="M293" s="102" t="s">
        <v>853</v>
      </c>
      <c r="N293" s="102" t="s">
        <v>854</v>
      </c>
      <c r="O293" s="102" t="s">
        <v>14</v>
      </c>
      <c r="P293" s="102" t="s">
        <v>96</v>
      </c>
      <c r="Q293" s="102" t="s">
        <v>115</v>
      </c>
      <c r="R293" s="102"/>
      <c r="S293" s="102" t="s">
        <v>73</v>
      </c>
      <c r="T293" s="102" t="s">
        <v>14</v>
      </c>
      <c r="U293" s="102" t="s">
        <v>51</v>
      </c>
      <c r="V293" s="102" t="s">
        <v>53</v>
      </c>
      <c r="W293" s="102" t="s">
        <v>60</v>
      </c>
      <c r="X293" s="102" t="s">
        <v>167</v>
      </c>
      <c r="Y293" s="102" t="s">
        <v>855</v>
      </c>
      <c r="Z293" s="102" t="s">
        <v>184</v>
      </c>
      <c r="AA293" s="102" t="s">
        <v>852</v>
      </c>
      <c r="AB293" s="123">
        <v>0.8327</v>
      </c>
      <c r="AC293" s="48"/>
      <c r="AD293" s="154"/>
      <c r="AE293" s="48"/>
      <c r="AF293" s="111"/>
      <c r="AG293" s="111"/>
      <c r="AH293" s="18"/>
      <c r="AI293" s="18"/>
      <c r="AJ293" s="104"/>
      <c r="AK293" s="48"/>
      <c r="AL293" s="126">
        <v>1</v>
      </c>
      <c r="AM293" s="126">
        <v>1</v>
      </c>
      <c r="AN293" s="126">
        <v>1</v>
      </c>
      <c r="AO293" s="126">
        <v>1</v>
      </c>
      <c r="AP293" s="126">
        <v>1</v>
      </c>
      <c r="AQ293" s="126">
        <v>1</v>
      </c>
      <c r="AR293" s="126">
        <v>1</v>
      </c>
      <c r="AS293" s="126">
        <v>1</v>
      </c>
      <c r="AT293" s="126">
        <v>1</v>
      </c>
      <c r="AU293" s="126">
        <v>1</v>
      </c>
      <c r="AV293" s="126">
        <v>1</v>
      </c>
    </row>
    <row r="294" spans="1:48" s="95" customFormat="1" ht="39.950000000000003" customHeight="1">
      <c r="A294" s="9">
        <f t="shared" si="13"/>
        <v>286</v>
      </c>
      <c r="B294" s="9"/>
      <c r="C294" s="9"/>
      <c r="D294" s="9"/>
      <c r="E294" s="9"/>
      <c r="F294" s="9">
        <v>4</v>
      </c>
      <c r="G294" s="9"/>
      <c r="H294" s="9"/>
      <c r="I294" s="9"/>
      <c r="J294" s="9"/>
      <c r="K294" s="9"/>
      <c r="L294" s="102" t="s">
        <v>50</v>
      </c>
      <c r="M294" s="102" t="s">
        <v>856</v>
      </c>
      <c r="N294" s="102" t="s">
        <v>442</v>
      </c>
      <c r="O294" s="102" t="s">
        <v>14</v>
      </c>
      <c r="P294" s="102" t="s">
        <v>51</v>
      </c>
      <c r="Q294" s="102" t="s">
        <v>115</v>
      </c>
      <c r="R294" s="102"/>
      <c r="S294" s="102" t="s">
        <v>73</v>
      </c>
      <c r="T294" s="102" t="s">
        <v>14</v>
      </c>
      <c r="U294" s="102" t="s">
        <v>51</v>
      </c>
      <c r="V294" s="102" t="s">
        <v>53</v>
      </c>
      <c r="W294" s="102" t="s">
        <v>60</v>
      </c>
      <c r="X294" s="102" t="s">
        <v>114</v>
      </c>
      <c r="Y294" s="102" t="s">
        <v>220</v>
      </c>
      <c r="Z294" s="102" t="s">
        <v>14</v>
      </c>
      <c r="AA294" s="102" t="s">
        <v>14</v>
      </c>
      <c r="AB294" s="123">
        <v>5.4999999999999997E-3</v>
      </c>
      <c r="AC294" s="48"/>
      <c r="AD294" s="154"/>
      <c r="AE294" s="48"/>
      <c r="AF294" s="111"/>
      <c r="AG294" s="111"/>
      <c r="AH294" s="18"/>
      <c r="AI294" s="18"/>
      <c r="AJ294" s="104"/>
      <c r="AK294" s="48"/>
      <c r="AL294" s="126">
        <v>2</v>
      </c>
      <c r="AM294" s="126">
        <v>2</v>
      </c>
      <c r="AN294" s="126">
        <v>2</v>
      </c>
      <c r="AO294" s="126">
        <v>2</v>
      </c>
      <c r="AP294" s="126">
        <v>2</v>
      </c>
      <c r="AQ294" s="126">
        <v>2</v>
      </c>
      <c r="AR294" s="126">
        <v>2</v>
      </c>
      <c r="AS294" s="126">
        <v>2</v>
      </c>
      <c r="AT294" s="126">
        <v>2</v>
      </c>
      <c r="AU294" s="126">
        <v>2</v>
      </c>
      <c r="AV294" s="126">
        <v>2</v>
      </c>
    </row>
    <row r="295" spans="1:48" s="95" customFormat="1" ht="39.950000000000003" customHeight="1">
      <c r="A295" s="9">
        <f t="shared" si="13"/>
        <v>287</v>
      </c>
      <c r="B295" s="9"/>
      <c r="C295" s="9"/>
      <c r="D295" s="9"/>
      <c r="E295" s="9">
        <v>3</v>
      </c>
      <c r="F295" s="9"/>
      <c r="G295" s="9"/>
      <c r="H295" s="9"/>
      <c r="I295" s="9"/>
      <c r="J295" s="9"/>
      <c r="K295" s="9"/>
      <c r="L295" s="102" t="s">
        <v>50</v>
      </c>
      <c r="M295" s="102" t="s">
        <v>857</v>
      </c>
      <c r="N295" s="102" t="s">
        <v>858</v>
      </c>
      <c r="O295" s="102" t="s">
        <v>14</v>
      </c>
      <c r="P295" s="102" t="s">
        <v>859</v>
      </c>
      <c r="Q295" s="102" t="s">
        <v>115</v>
      </c>
      <c r="R295" s="102" t="s">
        <v>860</v>
      </c>
      <c r="S295" s="102" t="s">
        <v>73</v>
      </c>
      <c r="T295" s="102" t="str">
        <f t="shared" ref="T295:T299" si="14">M295</f>
        <v>H4681010072A0</v>
      </c>
      <c r="U295" s="102" t="s">
        <v>51</v>
      </c>
      <c r="V295" s="102" t="s">
        <v>53</v>
      </c>
      <c r="W295" s="102" t="s">
        <v>60</v>
      </c>
      <c r="X295" s="102" t="s">
        <v>429</v>
      </c>
      <c r="Y295" s="102" t="s">
        <v>603</v>
      </c>
      <c r="Z295" s="102" t="s">
        <v>14</v>
      </c>
      <c r="AA295" s="102" t="s">
        <v>852</v>
      </c>
      <c r="AB295" s="123">
        <f>AB296+AB297*2</f>
        <v>0.9859</v>
      </c>
      <c r="AC295" s="48"/>
      <c r="AD295" s="48"/>
      <c r="AE295" s="48"/>
      <c r="AF295" s="111"/>
      <c r="AG295" s="111"/>
      <c r="AH295" s="18"/>
      <c r="AI295" s="18"/>
      <c r="AJ295" s="104"/>
      <c r="AK295" s="48"/>
      <c r="AL295" s="126">
        <v>1</v>
      </c>
      <c r="AM295" s="126">
        <v>1</v>
      </c>
      <c r="AN295" s="126">
        <v>1</v>
      </c>
      <c r="AO295" s="126">
        <v>1</v>
      </c>
      <c r="AP295" s="126">
        <v>1</v>
      </c>
      <c r="AQ295" s="126">
        <v>1</v>
      </c>
      <c r="AR295" s="126">
        <v>1</v>
      </c>
      <c r="AS295" s="126">
        <v>1</v>
      </c>
      <c r="AT295" s="126">
        <v>1</v>
      </c>
      <c r="AU295" s="126">
        <v>1</v>
      </c>
      <c r="AV295" s="126">
        <v>1</v>
      </c>
    </row>
    <row r="296" spans="1:48" s="95" customFormat="1" ht="39.950000000000003" customHeight="1">
      <c r="A296" s="9">
        <f t="shared" si="13"/>
        <v>288</v>
      </c>
      <c r="B296" s="9"/>
      <c r="C296" s="9"/>
      <c r="D296" s="9"/>
      <c r="E296" s="9"/>
      <c r="F296" s="9">
        <v>4</v>
      </c>
      <c r="G296" s="9"/>
      <c r="H296" s="9"/>
      <c r="I296" s="9"/>
      <c r="J296" s="9"/>
      <c r="K296" s="9"/>
      <c r="L296" s="102" t="s">
        <v>50</v>
      </c>
      <c r="M296" s="102" t="s">
        <v>861</v>
      </c>
      <c r="N296" s="102" t="s">
        <v>862</v>
      </c>
      <c r="O296" s="102" t="s">
        <v>14</v>
      </c>
      <c r="P296" s="102" t="s">
        <v>96</v>
      </c>
      <c r="Q296" s="102" t="s">
        <v>115</v>
      </c>
      <c r="R296" s="102"/>
      <c r="S296" s="102" t="s">
        <v>73</v>
      </c>
      <c r="T296" s="102" t="s">
        <v>14</v>
      </c>
      <c r="U296" s="102" t="s">
        <v>51</v>
      </c>
      <c r="V296" s="102" t="s">
        <v>53</v>
      </c>
      <c r="W296" s="102" t="s">
        <v>60</v>
      </c>
      <c r="X296" s="102" t="s">
        <v>167</v>
      </c>
      <c r="Y296" s="102" t="s">
        <v>855</v>
      </c>
      <c r="Z296" s="102" t="s">
        <v>184</v>
      </c>
      <c r="AA296" s="102" t="s">
        <v>852</v>
      </c>
      <c r="AB296" s="123">
        <v>0.97489999999999999</v>
      </c>
      <c r="AC296" s="126"/>
      <c r="AD296" s="126"/>
      <c r="AE296" s="170"/>
      <c r="AF296" s="170"/>
      <c r="AG296" s="48"/>
      <c r="AH296" s="48"/>
      <c r="AI296" s="48"/>
      <c r="AJ296" s="48"/>
      <c r="AK296" s="48"/>
      <c r="AL296" s="126">
        <v>1</v>
      </c>
      <c r="AM296" s="126">
        <v>1</v>
      </c>
      <c r="AN296" s="126">
        <v>1</v>
      </c>
      <c r="AO296" s="126">
        <v>1</v>
      </c>
      <c r="AP296" s="126">
        <v>1</v>
      </c>
      <c r="AQ296" s="126">
        <v>1</v>
      </c>
      <c r="AR296" s="126">
        <v>1</v>
      </c>
      <c r="AS296" s="126">
        <v>1</v>
      </c>
      <c r="AT296" s="126">
        <v>1</v>
      </c>
      <c r="AU296" s="126">
        <v>1</v>
      </c>
      <c r="AV296" s="126">
        <v>1</v>
      </c>
    </row>
    <row r="297" spans="1:48" s="95" customFormat="1" ht="39.950000000000003" customHeight="1">
      <c r="A297" s="9">
        <f t="shared" si="13"/>
        <v>289</v>
      </c>
      <c r="B297" s="9"/>
      <c r="C297" s="9"/>
      <c r="D297" s="9"/>
      <c r="E297" s="9"/>
      <c r="F297" s="9">
        <v>4</v>
      </c>
      <c r="G297" s="9"/>
      <c r="H297" s="9"/>
      <c r="I297" s="9"/>
      <c r="J297" s="9"/>
      <c r="K297" s="9"/>
      <c r="L297" s="102" t="s">
        <v>50</v>
      </c>
      <c r="M297" s="102" t="s">
        <v>856</v>
      </c>
      <c r="N297" s="102" t="s">
        <v>442</v>
      </c>
      <c r="O297" s="102" t="s">
        <v>14</v>
      </c>
      <c r="P297" s="102" t="s">
        <v>96</v>
      </c>
      <c r="Q297" s="102" t="s">
        <v>115</v>
      </c>
      <c r="R297" s="102"/>
      <c r="S297" s="102" t="s">
        <v>73</v>
      </c>
      <c r="T297" s="102" t="s">
        <v>14</v>
      </c>
      <c r="U297" s="102" t="s">
        <v>51</v>
      </c>
      <c r="V297" s="102" t="s">
        <v>53</v>
      </c>
      <c r="W297" s="102" t="s">
        <v>60</v>
      </c>
      <c r="X297" s="102" t="s">
        <v>114</v>
      </c>
      <c r="Y297" s="102" t="s">
        <v>220</v>
      </c>
      <c r="Z297" s="102"/>
      <c r="AA297" s="102"/>
      <c r="AB297" s="123">
        <v>5.4999999999999997E-3</v>
      </c>
      <c r="AC297" s="104"/>
      <c r="AD297" s="111"/>
      <c r="AE297" s="111"/>
      <c r="AF297" s="111"/>
      <c r="AG297" s="111"/>
      <c r="AH297" s="186"/>
      <c r="AI297" s="186"/>
      <c r="AJ297" s="104"/>
      <c r="AK297" s="48"/>
      <c r="AL297" s="102">
        <v>2</v>
      </c>
      <c r="AM297" s="102">
        <v>2</v>
      </c>
      <c r="AN297" s="102">
        <v>2</v>
      </c>
      <c r="AO297" s="102">
        <v>2</v>
      </c>
      <c r="AP297" s="102">
        <v>2</v>
      </c>
      <c r="AQ297" s="102">
        <v>2</v>
      </c>
      <c r="AR297" s="102">
        <v>2</v>
      </c>
      <c r="AS297" s="102">
        <v>2</v>
      </c>
      <c r="AT297" s="102">
        <v>2</v>
      </c>
      <c r="AU297" s="102">
        <v>2</v>
      </c>
      <c r="AV297" s="102">
        <v>2</v>
      </c>
    </row>
    <row r="298" spans="1:48" s="95" customFormat="1" ht="39.950000000000003" customHeight="1">
      <c r="A298" s="9">
        <f t="shared" si="13"/>
        <v>290</v>
      </c>
      <c r="B298" s="9"/>
      <c r="C298" s="9"/>
      <c r="D298" s="9"/>
      <c r="E298" s="9">
        <v>3</v>
      </c>
      <c r="F298" s="9"/>
      <c r="G298" s="9"/>
      <c r="H298" s="9"/>
      <c r="I298" s="9"/>
      <c r="J298" s="9"/>
      <c r="K298" s="9"/>
      <c r="L298" s="102" t="s">
        <v>50</v>
      </c>
      <c r="M298" s="102" t="s">
        <v>863</v>
      </c>
      <c r="N298" s="102" t="s">
        <v>864</v>
      </c>
      <c r="O298" s="102" t="s">
        <v>14</v>
      </c>
      <c r="P298" s="102" t="s">
        <v>96</v>
      </c>
      <c r="Q298" s="102" t="s">
        <v>115</v>
      </c>
      <c r="R298" s="102"/>
      <c r="S298" s="102" t="s">
        <v>73</v>
      </c>
      <c r="T298" s="102" t="str">
        <f t="shared" si="14"/>
        <v>H4681010073A0</v>
      </c>
      <c r="U298" s="102" t="s">
        <v>51</v>
      </c>
      <c r="V298" s="102" t="s">
        <v>53</v>
      </c>
      <c r="W298" s="102" t="s">
        <v>60</v>
      </c>
      <c r="X298" s="102" t="s">
        <v>167</v>
      </c>
      <c r="Y298" s="102" t="s">
        <v>855</v>
      </c>
      <c r="Z298" s="102" t="s">
        <v>184</v>
      </c>
      <c r="AA298" s="102" t="s">
        <v>865</v>
      </c>
      <c r="AB298" s="123">
        <v>0.7399</v>
      </c>
      <c r="AC298" s="104"/>
      <c r="AD298" s="111"/>
      <c r="AE298" s="111"/>
      <c r="AF298" s="111"/>
      <c r="AG298" s="111"/>
      <c r="AH298" s="15"/>
      <c r="AI298" s="15"/>
      <c r="AJ298" s="104"/>
      <c r="AK298" s="48"/>
      <c r="AL298" s="102">
        <v>1</v>
      </c>
      <c r="AM298" s="102">
        <v>1</v>
      </c>
      <c r="AN298" s="102">
        <v>1</v>
      </c>
      <c r="AO298" s="102">
        <v>1</v>
      </c>
      <c r="AP298" s="102">
        <v>1</v>
      </c>
      <c r="AQ298" s="102">
        <v>1</v>
      </c>
      <c r="AR298" s="102">
        <v>1</v>
      </c>
      <c r="AS298" s="102">
        <v>1</v>
      </c>
      <c r="AT298" s="102">
        <v>1</v>
      </c>
      <c r="AU298" s="102">
        <v>1</v>
      </c>
      <c r="AV298" s="102">
        <v>1</v>
      </c>
    </row>
    <row r="299" spans="1:48" s="95" customFormat="1" ht="39.950000000000003" customHeight="1">
      <c r="A299" s="9">
        <f t="shared" si="13"/>
        <v>291</v>
      </c>
      <c r="B299" s="9"/>
      <c r="C299" s="9"/>
      <c r="D299" s="9"/>
      <c r="E299" s="9">
        <v>3</v>
      </c>
      <c r="F299" s="9"/>
      <c r="G299" s="9"/>
      <c r="H299" s="9"/>
      <c r="I299" s="9"/>
      <c r="J299" s="9"/>
      <c r="K299" s="9"/>
      <c r="L299" s="102" t="s">
        <v>50</v>
      </c>
      <c r="M299" s="102" t="s">
        <v>866</v>
      </c>
      <c r="N299" s="102" t="s">
        <v>867</v>
      </c>
      <c r="O299" s="102" t="s">
        <v>14</v>
      </c>
      <c r="P299" s="102" t="s">
        <v>96</v>
      </c>
      <c r="Q299" s="102" t="s">
        <v>115</v>
      </c>
      <c r="R299" s="102"/>
      <c r="S299" s="102" t="s">
        <v>73</v>
      </c>
      <c r="T299" s="102" t="str">
        <f t="shared" si="14"/>
        <v>H4681010074A0</v>
      </c>
      <c r="U299" s="102" t="s">
        <v>51</v>
      </c>
      <c r="V299" s="102" t="s">
        <v>53</v>
      </c>
      <c r="W299" s="102" t="s">
        <v>60</v>
      </c>
      <c r="X299" s="102" t="s">
        <v>167</v>
      </c>
      <c r="Y299" s="102" t="s">
        <v>855</v>
      </c>
      <c r="Z299" s="102" t="s">
        <v>184</v>
      </c>
      <c r="AA299" s="102" t="s">
        <v>868</v>
      </c>
      <c r="AB299" s="123">
        <v>0.61370000000000002</v>
      </c>
      <c r="AC299" s="104"/>
      <c r="AD299" s="111"/>
      <c r="AE299" s="111"/>
      <c r="AF299" s="111"/>
      <c r="AG299" s="111"/>
      <c r="AH299" s="15"/>
      <c r="AI299" s="15"/>
      <c r="AJ299" s="104"/>
      <c r="AK299" s="48"/>
      <c r="AL299" s="102">
        <v>1</v>
      </c>
      <c r="AM299" s="102">
        <v>1</v>
      </c>
      <c r="AN299" s="102">
        <v>1</v>
      </c>
      <c r="AO299" s="102">
        <v>1</v>
      </c>
      <c r="AP299" s="102">
        <v>1</v>
      </c>
      <c r="AQ299" s="102">
        <v>1</v>
      </c>
      <c r="AR299" s="102">
        <v>1</v>
      </c>
      <c r="AS299" s="102">
        <v>1</v>
      </c>
      <c r="AT299" s="102">
        <v>1</v>
      </c>
      <c r="AU299" s="102">
        <v>1</v>
      </c>
      <c r="AV299" s="102">
        <v>1</v>
      </c>
    </row>
    <row r="300" spans="1:48" s="95" customFormat="1" ht="39.950000000000003" customHeight="1">
      <c r="A300" s="9">
        <f t="shared" si="13"/>
        <v>292</v>
      </c>
      <c r="B300" s="9"/>
      <c r="C300" s="9"/>
      <c r="D300" s="9"/>
      <c r="E300" s="9">
        <v>3</v>
      </c>
      <c r="F300" s="9"/>
      <c r="G300" s="9"/>
      <c r="H300" s="9"/>
      <c r="I300" s="9"/>
      <c r="J300" s="9"/>
      <c r="K300" s="9"/>
      <c r="L300" s="102" t="s">
        <v>50</v>
      </c>
      <c r="M300" s="102" t="s">
        <v>869</v>
      </c>
      <c r="N300" s="102" t="s">
        <v>870</v>
      </c>
      <c r="O300" s="102" t="s">
        <v>14</v>
      </c>
      <c r="P300" s="102" t="s">
        <v>51</v>
      </c>
      <c r="Q300" s="102" t="s">
        <v>115</v>
      </c>
      <c r="R300" s="102"/>
      <c r="S300" s="102" t="s">
        <v>73</v>
      </c>
      <c r="T300" s="102" t="s">
        <v>14</v>
      </c>
      <c r="U300" s="102" t="s">
        <v>51</v>
      </c>
      <c r="V300" s="102" t="s">
        <v>60</v>
      </c>
      <c r="W300" s="102" t="s">
        <v>53</v>
      </c>
      <c r="X300" s="102" t="s">
        <v>429</v>
      </c>
      <c r="Y300" s="102" t="s">
        <v>55</v>
      </c>
      <c r="Z300" s="102" t="s">
        <v>14</v>
      </c>
      <c r="AA300" s="102"/>
      <c r="AB300" s="123">
        <f>AB301+AB302+AB303</f>
        <v>0.35200000000000004</v>
      </c>
      <c r="AC300" s="104"/>
      <c r="AD300" s="111"/>
      <c r="AE300" s="111"/>
      <c r="AF300" s="111"/>
      <c r="AG300" s="111"/>
      <c r="AH300" s="15"/>
      <c r="AI300" s="15"/>
      <c r="AJ300" s="104"/>
      <c r="AK300" s="48"/>
      <c r="AL300" s="102">
        <v>2</v>
      </c>
      <c r="AM300" s="102">
        <v>2</v>
      </c>
      <c r="AN300" s="102">
        <v>2</v>
      </c>
      <c r="AO300" s="102">
        <v>2</v>
      </c>
      <c r="AP300" s="102">
        <v>2</v>
      </c>
      <c r="AQ300" s="102">
        <v>2</v>
      </c>
      <c r="AR300" s="102">
        <v>2</v>
      </c>
      <c r="AS300" s="102">
        <v>2</v>
      </c>
      <c r="AT300" s="102">
        <v>2</v>
      </c>
      <c r="AU300" s="102">
        <v>2</v>
      </c>
      <c r="AV300" s="102">
        <v>2</v>
      </c>
    </row>
    <row r="301" spans="1:48" s="95" customFormat="1" ht="39.950000000000003" customHeight="1">
      <c r="A301" s="9">
        <f t="shared" si="13"/>
        <v>293</v>
      </c>
      <c r="B301" s="9"/>
      <c r="C301" s="9"/>
      <c r="D301" s="9"/>
      <c r="E301" s="9"/>
      <c r="F301" s="9">
        <v>4</v>
      </c>
      <c r="G301" s="9"/>
      <c r="H301" s="9"/>
      <c r="I301" s="9"/>
      <c r="J301" s="9"/>
      <c r="K301" s="9"/>
      <c r="L301" s="102" t="s">
        <v>50</v>
      </c>
      <c r="M301" s="102" t="s">
        <v>871</v>
      </c>
      <c r="N301" s="102" t="s">
        <v>872</v>
      </c>
      <c r="O301" s="102" t="s">
        <v>14</v>
      </c>
      <c r="P301" s="102" t="s">
        <v>51</v>
      </c>
      <c r="Q301" s="102" t="s">
        <v>115</v>
      </c>
      <c r="R301" s="102"/>
      <c r="S301" s="102" t="s">
        <v>73</v>
      </c>
      <c r="T301" s="102" t="s">
        <v>14</v>
      </c>
      <c r="U301" s="102" t="s">
        <v>51</v>
      </c>
      <c r="V301" s="102" t="s">
        <v>60</v>
      </c>
      <c r="W301" s="102" t="s">
        <v>53</v>
      </c>
      <c r="X301" s="102" t="s">
        <v>873</v>
      </c>
      <c r="Y301" s="102" t="s">
        <v>874</v>
      </c>
      <c r="Z301" s="102" t="s">
        <v>875</v>
      </c>
      <c r="AA301" s="102" t="s">
        <v>876</v>
      </c>
      <c r="AB301" s="123">
        <v>0.11</v>
      </c>
      <c r="AC301" s="104"/>
      <c r="AD301" s="111"/>
      <c r="AE301" s="111"/>
      <c r="AF301" s="111"/>
      <c r="AG301" s="111"/>
      <c r="AH301" s="15"/>
      <c r="AI301" s="15"/>
      <c r="AJ301" s="104"/>
      <c r="AK301" s="48"/>
      <c r="AL301" s="102">
        <v>1</v>
      </c>
      <c r="AM301" s="102">
        <v>1</v>
      </c>
      <c r="AN301" s="102">
        <v>1</v>
      </c>
      <c r="AO301" s="102">
        <v>1</v>
      </c>
      <c r="AP301" s="102">
        <v>1</v>
      </c>
      <c r="AQ301" s="102">
        <v>1</v>
      </c>
      <c r="AR301" s="102">
        <v>1</v>
      </c>
      <c r="AS301" s="102">
        <v>1</v>
      </c>
      <c r="AT301" s="102">
        <v>1</v>
      </c>
      <c r="AU301" s="102">
        <v>1</v>
      </c>
      <c r="AV301" s="102">
        <v>1</v>
      </c>
    </row>
    <row r="302" spans="1:48" s="95" customFormat="1" ht="39.950000000000003" customHeight="1">
      <c r="A302" s="9">
        <f t="shared" si="13"/>
        <v>294</v>
      </c>
      <c r="B302" s="9"/>
      <c r="C302" s="9"/>
      <c r="D302" s="9"/>
      <c r="E302" s="9"/>
      <c r="F302" s="9">
        <v>4</v>
      </c>
      <c r="G302" s="9"/>
      <c r="H302" s="9"/>
      <c r="I302" s="9"/>
      <c r="J302" s="9"/>
      <c r="K302" s="9"/>
      <c r="L302" s="102" t="s">
        <v>50</v>
      </c>
      <c r="M302" s="102" t="s">
        <v>877</v>
      </c>
      <c r="N302" s="102" t="s">
        <v>878</v>
      </c>
      <c r="O302" s="102" t="s">
        <v>14</v>
      </c>
      <c r="P302" s="102" t="s">
        <v>51</v>
      </c>
      <c r="Q302" s="102" t="s">
        <v>115</v>
      </c>
      <c r="R302" s="102"/>
      <c r="S302" s="102" t="s">
        <v>73</v>
      </c>
      <c r="T302" s="102" t="s">
        <v>14</v>
      </c>
      <c r="U302" s="102" t="s">
        <v>51</v>
      </c>
      <c r="V302" s="102" t="s">
        <v>60</v>
      </c>
      <c r="W302" s="102" t="s">
        <v>53</v>
      </c>
      <c r="X302" s="102" t="s">
        <v>873</v>
      </c>
      <c r="Y302" s="102" t="s">
        <v>874</v>
      </c>
      <c r="Z302" s="102" t="s">
        <v>875</v>
      </c>
      <c r="AA302" s="102" t="s">
        <v>879</v>
      </c>
      <c r="AB302" s="123">
        <v>0.223</v>
      </c>
      <c r="AC302" s="104"/>
      <c r="AD302" s="111"/>
      <c r="AE302" s="111"/>
      <c r="AF302" s="111"/>
      <c r="AG302" s="111"/>
      <c r="AH302" s="15"/>
      <c r="AI302" s="15"/>
      <c r="AJ302" s="104"/>
      <c r="AK302" s="48"/>
      <c r="AL302" s="102">
        <v>1</v>
      </c>
      <c r="AM302" s="102">
        <v>1</v>
      </c>
      <c r="AN302" s="102">
        <v>1</v>
      </c>
      <c r="AO302" s="102">
        <v>1</v>
      </c>
      <c r="AP302" s="102">
        <v>1</v>
      </c>
      <c r="AQ302" s="102">
        <v>1</v>
      </c>
      <c r="AR302" s="102">
        <v>1</v>
      </c>
      <c r="AS302" s="102">
        <v>1</v>
      </c>
      <c r="AT302" s="102">
        <v>1</v>
      </c>
      <c r="AU302" s="102">
        <v>1</v>
      </c>
      <c r="AV302" s="102">
        <v>1</v>
      </c>
    </row>
    <row r="303" spans="1:48" s="95" customFormat="1" ht="39.950000000000003" customHeight="1">
      <c r="A303" s="9">
        <f t="shared" si="13"/>
        <v>295</v>
      </c>
      <c r="B303" s="9"/>
      <c r="C303" s="9"/>
      <c r="D303" s="9"/>
      <c r="E303" s="9"/>
      <c r="F303" s="9">
        <v>4</v>
      </c>
      <c r="G303" s="9"/>
      <c r="H303" s="9"/>
      <c r="I303" s="9"/>
      <c r="J303" s="9"/>
      <c r="K303" s="9"/>
      <c r="L303" s="102" t="s">
        <v>50</v>
      </c>
      <c r="M303" s="102" t="s">
        <v>880</v>
      </c>
      <c r="N303" s="102" t="s">
        <v>881</v>
      </c>
      <c r="O303" s="102" t="s">
        <v>14</v>
      </c>
      <c r="P303" s="102" t="s">
        <v>51</v>
      </c>
      <c r="Q303" s="102" t="s">
        <v>115</v>
      </c>
      <c r="R303" s="102"/>
      <c r="S303" s="102" t="s">
        <v>73</v>
      </c>
      <c r="T303" s="102" t="s">
        <v>14</v>
      </c>
      <c r="U303" s="102" t="s">
        <v>51</v>
      </c>
      <c r="V303" s="102" t="s">
        <v>60</v>
      </c>
      <c r="W303" s="102" t="s">
        <v>53</v>
      </c>
      <c r="X303" s="102" t="s">
        <v>114</v>
      </c>
      <c r="Y303" s="102" t="s">
        <v>261</v>
      </c>
      <c r="Z303" s="102" t="s">
        <v>882</v>
      </c>
      <c r="AA303" s="102" t="s">
        <v>883</v>
      </c>
      <c r="AB303" s="123">
        <v>1.9E-2</v>
      </c>
      <c r="AC303" s="104"/>
      <c r="AD303" s="111"/>
      <c r="AE303" s="111"/>
      <c r="AF303" s="111"/>
      <c r="AG303" s="111"/>
      <c r="AH303" s="15"/>
      <c r="AI303" s="15"/>
      <c r="AJ303" s="104"/>
      <c r="AK303" s="48"/>
      <c r="AL303" s="102">
        <v>1</v>
      </c>
      <c r="AM303" s="102">
        <v>1</v>
      </c>
      <c r="AN303" s="102">
        <v>1</v>
      </c>
      <c r="AO303" s="102">
        <v>1</v>
      </c>
      <c r="AP303" s="102">
        <v>1</v>
      </c>
      <c r="AQ303" s="102">
        <v>1</v>
      </c>
      <c r="AR303" s="102">
        <v>1</v>
      </c>
      <c r="AS303" s="102">
        <v>1</v>
      </c>
      <c r="AT303" s="102">
        <v>1</v>
      </c>
      <c r="AU303" s="102">
        <v>1</v>
      </c>
      <c r="AV303" s="102">
        <v>1</v>
      </c>
    </row>
    <row r="304" spans="1:48" s="95" customFormat="1" ht="39.950000000000003" customHeight="1">
      <c r="A304" s="9">
        <f t="shared" si="13"/>
        <v>296</v>
      </c>
      <c r="B304" s="9"/>
      <c r="C304" s="9">
        <v>1</v>
      </c>
      <c r="D304" s="9"/>
      <c r="E304" s="9"/>
      <c r="F304" s="9"/>
      <c r="G304" s="9"/>
      <c r="H304" s="9"/>
      <c r="I304" s="9"/>
      <c r="J304" s="100"/>
      <c r="K304" s="18"/>
      <c r="L304" s="18" t="s">
        <v>50</v>
      </c>
      <c r="M304" s="102" t="s">
        <v>884</v>
      </c>
      <c r="N304" s="102" t="s">
        <v>885</v>
      </c>
      <c r="O304" s="102"/>
      <c r="P304" s="98" t="s">
        <v>51</v>
      </c>
      <c r="Q304" s="9" t="s">
        <v>52</v>
      </c>
      <c r="R304" s="112"/>
      <c r="S304" s="113" t="s">
        <v>51</v>
      </c>
      <c r="T304" s="104" t="str">
        <f>M304</f>
        <v>H4681010098A0</v>
      </c>
      <c r="U304" s="48" t="s">
        <v>51</v>
      </c>
      <c r="V304" s="48" t="s">
        <v>63</v>
      </c>
      <c r="W304" s="111" t="s">
        <v>53</v>
      </c>
      <c r="X304" s="104" t="s">
        <v>14</v>
      </c>
      <c r="Y304" s="104" t="s">
        <v>14</v>
      </c>
      <c r="Z304" s="104" t="s">
        <v>14</v>
      </c>
      <c r="AA304" s="104" t="s">
        <v>14</v>
      </c>
      <c r="AB304" s="124" t="s">
        <v>14</v>
      </c>
      <c r="AC304" s="104" t="s">
        <v>14</v>
      </c>
      <c r="AD304" s="111"/>
      <c r="AE304" s="111"/>
      <c r="AF304" s="111"/>
      <c r="AG304" s="111"/>
      <c r="AH304" s="15"/>
      <c r="AI304" s="15"/>
      <c r="AJ304" s="104"/>
      <c r="AK304" s="48"/>
      <c r="AL304" s="102">
        <v>1</v>
      </c>
      <c r="AM304" s="102">
        <v>1</v>
      </c>
      <c r="AN304" s="102">
        <v>1</v>
      </c>
      <c r="AO304" s="102">
        <v>1</v>
      </c>
      <c r="AP304" s="102">
        <v>1</v>
      </c>
      <c r="AQ304" s="102">
        <v>1</v>
      </c>
      <c r="AR304" s="102">
        <v>1</v>
      </c>
      <c r="AS304" s="102">
        <v>1</v>
      </c>
      <c r="AT304" s="102">
        <v>1</v>
      </c>
      <c r="AU304" s="102">
        <v>1</v>
      </c>
      <c r="AV304" s="102">
        <v>1</v>
      </c>
    </row>
    <row r="305" spans="1:48" s="95" customFormat="1" ht="39.950000000000003" customHeight="1">
      <c r="A305" s="9">
        <f t="shared" si="13"/>
        <v>297</v>
      </c>
      <c r="B305" s="9"/>
      <c r="C305" s="9">
        <v>1</v>
      </c>
      <c r="D305" s="9"/>
      <c r="E305" s="9"/>
      <c r="F305" s="9"/>
      <c r="G305" s="9"/>
      <c r="H305" s="9"/>
      <c r="I305" s="9"/>
      <c r="J305" s="100"/>
      <c r="K305" s="18"/>
      <c r="L305" s="18" t="s">
        <v>50</v>
      </c>
      <c r="M305" s="102" t="s">
        <v>246</v>
      </c>
      <c r="N305" s="102" t="s">
        <v>247</v>
      </c>
      <c r="O305" s="102" t="s">
        <v>886</v>
      </c>
      <c r="P305" s="98" t="s">
        <v>51</v>
      </c>
      <c r="Q305" s="9" t="s">
        <v>52</v>
      </c>
      <c r="R305" s="110"/>
      <c r="S305" s="113" t="s">
        <v>51</v>
      </c>
      <c r="T305" s="104" t="str">
        <f>M305</f>
        <v>H4681010095A0</v>
      </c>
      <c r="U305" s="48" t="s">
        <v>51</v>
      </c>
      <c r="V305" s="48" t="s">
        <v>63</v>
      </c>
      <c r="W305" s="111" t="s">
        <v>53</v>
      </c>
      <c r="X305" s="110" t="s">
        <v>114</v>
      </c>
      <c r="Y305" s="110" t="s">
        <v>887</v>
      </c>
      <c r="Z305" s="110" t="s">
        <v>14</v>
      </c>
      <c r="AA305" s="110" t="s">
        <v>249</v>
      </c>
      <c r="AB305" s="123">
        <v>1E-3</v>
      </c>
      <c r="AC305" s="104" t="s">
        <v>14</v>
      </c>
      <c r="AD305" s="111"/>
      <c r="AE305" s="111"/>
      <c r="AF305" s="111"/>
      <c r="AG305" s="111"/>
      <c r="AH305" s="15"/>
      <c r="AI305" s="15"/>
      <c r="AJ305" s="104"/>
      <c r="AK305" s="48"/>
      <c r="AL305" s="102">
        <v>2</v>
      </c>
      <c r="AM305" s="102">
        <v>2</v>
      </c>
      <c r="AN305" s="102">
        <v>2</v>
      </c>
      <c r="AO305" s="102">
        <v>2</v>
      </c>
      <c r="AP305" s="102">
        <v>2</v>
      </c>
      <c r="AQ305" s="102">
        <v>2</v>
      </c>
      <c r="AR305" s="102">
        <v>2</v>
      </c>
      <c r="AS305" s="102">
        <v>2</v>
      </c>
      <c r="AT305" s="102">
        <v>2</v>
      </c>
      <c r="AU305" s="102">
        <v>2</v>
      </c>
      <c r="AV305" s="102">
        <v>2</v>
      </c>
    </row>
    <row r="306" spans="1:48" s="400" customFormat="1" ht="39.950000000000003" customHeight="1">
      <c r="A306" s="9">
        <f t="shared" si="13"/>
        <v>298</v>
      </c>
      <c r="B306" s="387"/>
      <c r="C306" s="387"/>
      <c r="D306" s="387"/>
      <c r="E306" s="387"/>
      <c r="F306" s="387"/>
      <c r="G306" s="387"/>
      <c r="H306" s="387"/>
      <c r="I306" s="387"/>
      <c r="J306" s="405"/>
      <c r="K306" s="389"/>
      <c r="L306" s="389"/>
      <c r="M306" s="406" t="s">
        <v>1703</v>
      </c>
      <c r="N306" s="406" t="s">
        <v>2057</v>
      </c>
      <c r="O306" s="406" t="s">
        <v>1692</v>
      </c>
      <c r="P306" s="407" t="s">
        <v>1693</v>
      </c>
      <c r="Q306" s="387" t="s">
        <v>1694</v>
      </c>
      <c r="R306" s="408"/>
      <c r="S306" s="392" t="s">
        <v>1695</v>
      </c>
      <c r="T306" s="395" t="s">
        <v>1696</v>
      </c>
      <c r="U306" s="393" t="s">
        <v>1693</v>
      </c>
      <c r="V306" s="393" t="s">
        <v>1697</v>
      </c>
      <c r="W306" s="394" t="s">
        <v>1698</v>
      </c>
      <c r="X306" s="408" t="s">
        <v>1699</v>
      </c>
      <c r="Y306" s="408" t="s">
        <v>1700</v>
      </c>
      <c r="Z306" s="408" t="s">
        <v>14</v>
      </c>
      <c r="AA306" s="408" t="s">
        <v>14</v>
      </c>
      <c r="AB306" s="408" t="s">
        <v>14</v>
      </c>
      <c r="AC306" s="408" t="s">
        <v>14</v>
      </c>
      <c r="AD306" s="408" t="s">
        <v>14</v>
      </c>
      <c r="AE306" s="408" t="s">
        <v>14</v>
      </c>
      <c r="AF306" s="408" t="s">
        <v>14</v>
      </c>
      <c r="AG306" s="408" t="s">
        <v>14</v>
      </c>
      <c r="AH306" s="408" t="s">
        <v>14</v>
      </c>
      <c r="AI306" s="408" t="s">
        <v>14</v>
      </c>
      <c r="AJ306" s="408" t="s">
        <v>14</v>
      </c>
      <c r="AK306" s="408" t="s">
        <v>14</v>
      </c>
      <c r="AL306" s="406">
        <v>1</v>
      </c>
      <c r="AM306" s="406">
        <v>1</v>
      </c>
      <c r="AN306" s="406">
        <v>1</v>
      </c>
      <c r="AO306" s="406">
        <v>1</v>
      </c>
      <c r="AP306" s="406">
        <v>1</v>
      </c>
      <c r="AQ306" s="406">
        <v>0</v>
      </c>
      <c r="AR306" s="406">
        <v>0</v>
      </c>
      <c r="AS306" s="406">
        <v>1</v>
      </c>
      <c r="AT306" s="406">
        <v>1</v>
      </c>
      <c r="AU306" s="406">
        <v>1</v>
      </c>
      <c r="AV306" s="406">
        <v>1</v>
      </c>
    </row>
    <row r="307" spans="1:48" s="400" customFormat="1" ht="39.950000000000003" customHeight="1">
      <c r="A307" s="387">
        <f t="shared" si="13"/>
        <v>299</v>
      </c>
      <c r="B307" s="387"/>
      <c r="C307" s="387">
        <v>1</v>
      </c>
      <c r="D307" s="387"/>
      <c r="E307" s="387"/>
      <c r="F307" s="387"/>
      <c r="G307" s="387"/>
      <c r="H307" s="387"/>
      <c r="I307" s="387"/>
      <c r="J307" s="405"/>
      <c r="K307" s="389"/>
      <c r="L307" s="389" t="s">
        <v>50</v>
      </c>
      <c r="M307" s="406" t="s">
        <v>888</v>
      </c>
      <c r="N307" s="406" t="s">
        <v>1691</v>
      </c>
      <c r="O307" s="406" t="s">
        <v>890</v>
      </c>
      <c r="P307" s="407" t="s">
        <v>51</v>
      </c>
      <c r="Q307" s="387" t="s">
        <v>52</v>
      </c>
      <c r="R307" s="409"/>
      <c r="S307" s="392" t="s">
        <v>51</v>
      </c>
      <c r="T307" s="395" t="str">
        <f>M307</f>
        <v>H4G-6806001</v>
      </c>
      <c r="U307" s="393" t="s">
        <v>51</v>
      </c>
      <c r="V307" s="393" t="s">
        <v>63</v>
      </c>
      <c r="W307" s="394" t="s">
        <v>53</v>
      </c>
      <c r="X307" s="387" t="s">
        <v>377</v>
      </c>
      <c r="Y307" s="406" t="s">
        <v>891</v>
      </c>
      <c r="Z307" s="395" t="s">
        <v>14</v>
      </c>
      <c r="AA307" s="387" t="s">
        <v>892</v>
      </c>
      <c r="AB307" s="410">
        <v>0.29799999999999999</v>
      </c>
      <c r="AC307" s="394" t="s">
        <v>125</v>
      </c>
      <c r="AD307" s="394"/>
      <c r="AE307" s="394"/>
      <c r="AF307" s="394"/>
      <c r="AG307" s="394"/>
      <c r="AH307" s="398"/>
      <c r="AI307" s="395"/>
      <c r="AJ307" s="393"/>
      <c r="AK307" s="406"/>
      <c r="AL307" s="406">
        <v>1</v>
      </c>
      <c r="AM307" s="406">
        <v>1</v>
      </c>
      <c r="AN307" s="393">
        <v>1</v>
      </c>
      <c r="AO307" s="393">
        <v>1</v>
      </c>
      <c r="AP307" s="406">
        <v>1</v>
      </c>
      <c r="AQ307" s="393">
        <v>0</v>
      </c>
      <c r="AR307" s="393">
        <v>0</v>
      </c>
      <c r="AS307" s="406">
        <v>1</v>
      </c>
      <c r="AT307" s="393">
        <v>1</v>
      </c>
      <c r="AU307" s="406">
        <v>1</v>
      </c>
      <c r="AV307" s="393">
        <v>1</v>
      </c>
    </row>
    <row r="308" spans="1:48" s="400" customFormat="1" ht="39.950000000000003" customHeight="1">
      <c r="A308" s="387">
        <f t="shared" si="13"/>
        <v>300</v>
      </c>
      <c r="B308" s="387"/>
      <c r="C308" s="387">
        <v>1</v>
      </c>
      <c r="D308" s="387"/>
      <c r="E308" s="387"/>
      <c r="F308" s="387"/>
      <c r="G308" s="387"/>
      <c r="H308" s="387"/>
      <c r="I308" s="387"/>
      <c r="J308" s="405"/>
      <c r="K308" s="389"/>
      <c r="L308" s="389" t="s">
        <v>50</v>
      </c>
      <c r="M308" s="406" t="s">
        <v>908</v>
      </c>
      <c r="N308" s="406" t="s">
        <v>909</v>
      </c>
      <c r="O308" s="406" t="s">
        <v>121</v>
      </c>
      <c r="P308" s="407" t="s">
        <v>51</v>
      </c>
      <c r="Q308" s="387" t="s">
        <v>52</v>
      </c>
      <c r="R308" s="409"/>
      <c r="S308" s="392" t="s">
        <v>51</v>
      </c>
      <c r="T308" s="395" t="str">
        <f>M308</f>
        <v>SHT0010016</v>
      </c>
      <c r="U308" s="393" t="s">
        <v>51</v>
      </c>
      <c r="V308" s="393" t="s">
        <v>63</v>
      </c>
      <c r="W308" s="394" t="s">
        <v>53</v>
      </c>
      <c r="X308" s="387" t="s">
        <v>122</v>
      </c>
      <c r="Y308" s="406" t="s">
        <v>891</v>
      </c>
      <c r="Z308" s="395"/>
      <c r="AA308" s="387" t="s">
        <v>910</v>
      </c>
      <c r="AB308" s="410">
        <v>5.0000000000000001E-3</v>
      </c>
      <c r="AC308" s="394" t="s">
        <v>125</v>
      </c>
      <c r="AD308" s="394"/>
      <c r="AE308" s="394"/>
      <c r="AF308" s="394"/>
      <c r="AG308" s="394"/>
      <c r="AH308" s="398"/>
      <c r="AI308" s="398"/>
      <c r="AJ308" s="395"/>
      <c r="AK308" s="393"/>
      <c r="AL308" s="406">
        <v>1</v>
      </c>
      <c r="AM308" s="406">
        <v>1</v>
      </c>
      <c r="AN308" s="406">
        <v>1</v>
      </c>
      <c r="AO308" s="406">
        <v>1</v>
      </c>
      <c r="AP308" s="406">
        <v>1</v>
      </c>
      <c r="AQ308" s="393">
        <v>0</v>
      </c>
      <c r="AR308" s="393">
        <v>0</v>
      </c>
      <c r="AS308" s="406">
        <v>1</v>
      </c>
      <c r="AT308" s="406">
        <v>1</v>
      </c>
      <c r="AU308" s="406">
        <v>1</v>
      </c>
      <c r="AV308" s="406">
        <v>1</v>
      </c>
    </row>
    <row r="309" spans="1:48" s="95" customFormat="1" ht="39.950000000000003" customHeight="1">
      <c r="A309" s="9">
        <f t="shared" si="13"/>
        <v>301</v>
      </c>
      <c r="B309" s="9"/>
      <c r="C309" s="9">
        <v>1</v>
      </c>
      <c r="D309" s="9"/>
      <c r="E309" s="9"/>
      <c r="F309" s="9"/>
      <c r="G309" s="9"/>
      <c r="H309" s="9"/>
      <c r="I309" s="9"/>
      <c r="J309" s="100"/>
      <c r="K309" s="18"/>
      <c r="L309" s="18" t="s">
        <v>50</v>
      </c>
      <c r="M309" s="102" t="s">
        <v>893</v>
      </c>
      <c r="N309" s="102" t="s">
        <v>889</v>
      </c>
      <c r="O309" s="102"/>
      <c r="P309" s="98" t="s">
        <v>51</v>
      </c>
      <c r="Q309" s="9" t="s">
        <v>52</v>
      </c>
      <c r="R309" s="112"/>
      <c r="S309" s="113"/>
      <c r="T309" s="104"/>
      <c r="U309" s="48"/>
      <c r="V309" s="48"/>
      <c r="W309" s="111" t="s">
        <v>53</v>
      </c>
      <c r="X309" s="9" t="s">
        <v>377</v>
      </c>
      <c r="Y309" s="102" t="s">
        <v>891</v>
      </c>
      <c r="Z309" s="104" t="s">
        <v>14</v>
      </c>
      <c r="AA309" s="9" t="s">
        <v>892</v>
      </c>
      <c r="AB309" s="124">
        <v>0.29799999999999999</v>
      </c>
      <c r="AC309" s="111" t="s">
        <v>125</v>
      </c>
      <c r="AD309" s="111"/>
      <c r="AE309" s="111"/>
      <c r="AF309" s="111"/>
      <c r="AG309" s="111"/>
      <c r="AH309" s="15"/>
      <c r="AI309" s="104"/>
      <c r="AJ309" s="48"/>
      <c r="AK309" s="102"/>
      <c r="AL309" s="102">
        <v>0</v>
      </c>
      <c r="AM309" s="102">
        <v>0</v>
      </c>
      <c r="AN309" s="102">
        <v>0</v>
      </c>
      <c r="AO309" s="102">
        <v>0</v>
      </c>
      <c r="AP309" s="102">
        <v>0</v>
      </c>
      <c r="AQ309" s="48">
        <v>1</v>
      </c>
      <c r="AR309" s="48">
        <v>1</v>
      </c>
      <c r="AS309" s="102">
        <v>0</v>
      </c>
      <c r="AT309" s="102">
        <v>0</v>
      </c>
      <c r="AU309" s="102">
        <v>0</v>
      </c>
      <c r="AV309" s="102">
        <v>0</v>
      </c>
    </row>
    <row r="310" spans="1:48" s="95" customFormat="1" ht="39.950000000000003" customHeight="1">
      <c r="A310" s="9">
        <f t="shared" si="13"/>
        <v>302</v>
      </c>
      <c r="B310" s="9"/>
      <c r="C310" s="9">
        <v>1</v>
      </c>
      <c r="D310" s="9"/>
      <c r="E310" s="9"/>
      <c r="F310" s="9"/>
      <c r="G310" s="9"/>
      <c r="H310" s="9"/>
      <c r="I310" s="9"/>
      <c r="J310" s="100"/>
      <c r="K310" s="18"/>
      <c r="L310" s="18" t="s">
        <v>50</v>
      </c>
      <c r="M310" s="102" t="s">
        <v>2078</v>
      </c>
      <c r="N310" s="102" t="s">
        <v>894</v>
      </c>
      <c r="O310" s="102" t="s">
        <v>121</v>
      </c>
      <c r="P310" s="98" t="s">
        <v>51</v>
      </c>
      <c r="Q310" s="9" t="s">
        <v>52</v>
      </c>
      <c r="R310" s="112"/>
      <c r="S310" s="113" t="s">
        <v>51</v>
      </c>
      <c r="T310" s="104" t="str">
        <f>M310</f>
        <v>H4A-6806002</v>
      </c>
      <c r="U310" s="48" t="s">
        <v>51</v>
      </c>
      <c r="V310" s="48" t="s">
        <v>63</v>
      </c>
      <c r="W310" s="111" t="s">
        <v>53</v>
      </c>
      <c r="X310" s="9" t="s">
        <v>122</v>
      </c>
      <c r="Y310" s="102" t="s">
        <v>891</v>
      </c>
      <c r="Z310" s="104" t="s">
        <v>14</v>
      </c>
      <c r="AA310" s="9" t="s">
        <v>895</v>
      </c>
      <c r="AB310" s="124">
        <v>0.27700000000000002</v>
      </c>
      <c r="AC310" s="111" t="s">
        <v>125</v>
      </c>
      <c r="AD310" s="111"/>
      <c r="AE310" s="111"/>
      <c r="AF310" s="111"/>
      <c r="AG310" s="111"/>
      <c r="AH310" s="15"/>
      <c r="AI310" s="15"/>
      <c r="AJ310" s="104"/>
      <c r="AK310" s="48"/>
      <c r="AL310" s="102">
        <v>1</v>
      </c>
      <c r="AM310" s="102">
        <v>1</v>
      </c>
      <c r="AN310" s="102">
        <v>1</v>
      </c>
      <c r="AO310" s="102">
        <v>1</v>
      </c>
      <c r="AP310" s="102">
        <v>1</v>
      </c>
      <c r="AQ310" s="102">
        <v>1</v>
      </c>
      <c r="AR310" s="102">
        <v>1</v>
      </c>
      <c r="AS310" s="102">
        <v>1</v>
      </c>
      <c r="AT310" s="102">
        <v>1</v>
      </c>
      <c r="AU310" s="102">
        <v>1</v>
      </c>
      <c r="AV310" s="102">
        <v>1</v>
      </c>
    </row>
    <row r="311" spans="1:48" s="95" customFormat="1" ht="39.950000000000003" customHeight="1">
      <c r="A311" s="9">
        <f t="shared" si="13"/>
        <v>303</v>
      </c>
      <c r="B311" s="9"/>
      <c r="C311" s="9">
        <v>1</v>
      </c>
      <c r="D311" s="9"/>
      <c r="E311" s="9"/>
      <c r="F311" s="9"/>
      <c r="G311" s="9"/>
      <c r="H311" s="9"/>
      <c r="I311" s="9"/>
      <c r="J311" s="100"/>
      <c r="K311" s="18"/>
      <c r="L311" s="18" t="s">
        <v>50</v>
      </c>
      <c r="M311" s="102" t="s">
        <v>2080</v>
      </c>
      <c r="N311" s="102" t="s">
        <v>896</v>
      </c>
      <c r="O311" s="102" t="s">
        <v>121</v>
      </c>
      <c r="P311" s="98" t="s">
        <v>51</v>
      </c>
      <c r="Q311" s="9" t="s">
        <v>52</v>
      </c>
      <c r="R311" s="112"/>
      <c r="S311" s="113" t="s">
        <v>51</v>
      </c>
      <c r="T311" s="104" t="str">
        <f>M311</f>
        <v>H4A-6806003</v>
      </c>
      <c r="U311" s="48" t="s">
        <v>51</v>
      </c>
      <c r="V311" s="48" t="s">
        <v>63</v>
      </c>
      <c r="W311" s="111" t="s">
        <v>53</v>
      </c>
      <c r="X311" s="9" t="s">
        <v>122</v>
      </c>
      <c r="Y311" s="102" t="s">
        <v>891</v>
      </c>
      <c r="Z311" s="104" t="s">
        <v>14</v>
      </c>
      <c r="AA311" s="9" t="s">
        <v>897</v>
      </c>
      <c r="AB311" s="124">
        <v>0.12</v>
      </c>
      <c r="AC311" s="111" t="s">
        <v>125</v>
      </c>
      <c r="AD311" s="111"/>
      <c r="AE311" s="111"/>
      <c r="AF311" s="111"/>
      <c r="AG311" s="111"/>
      <c r="AH311" s="15"/>
      <c r="AI311" s="15"/>
      <c r="AJ311" s="104"/>
      <c r="AK311" s="48"/>
      <c r="AL311" s="102">
        <v>1</v>
      </c>
      <c r="AM311" s="102">
        <v>1</v>
      </c>
      <c r="AN311" s="102">
        <v>1</v>
      </c>
      <c r="AO311" s="102">
        <v>1</v>
      </c>
      <c r="AP311" s="102">
        <v>1</v>
      </c>
      <c r="AQ311" s="102">
        <v>1</v>
      </c>
      <c r="AR311" s="102">
        <v>1</v>
      </c>
      <c r="AS311" s="102">
        <v>1</v>
      </c>
      <c r="AT311" s="102">
        <v>1</v>
      </c>
      <c r="AU311" s="102">
        <v>1</v>
      </c>
      <c r="AV311" s="102">
        <v>1</v>
      </c>
    </row>
    <row r="312" spans="1:48" s="95" customFormat="1" ht="39.950000000000003" customHeight="1">
      <c r="A312" s="9">
        <f t="shared" si="13"/>
        <v>304</v>
      </c>
      <c r="B312" s="9"/>
      <c r="C312" s="9">
        <v>1</v>
      </c>
      <c r="D312" s="9"/>
      <c r="E312" s="9"/>
      <c r="F312" s="9"/>
      <c r="G312" s="9"/>
      <c r="H312" s="9"/>
      <c r="I312" s="9"/>
      <c r="J312" s="100"/>
      <c r="K312" s="18"/>
      <c r="L312" s="18" t="s">
        <v>50</v>
      </c>
      <c r="M312" s="102" t="s">
        <v>2082</v>
      </c>
      <c r="N312" s="102" t="s">
        <v>899</v>
      </c>
      <c r="O312" s="102" t="s">
        <v>121</v>
      </c>
      <c r="P312" s="98" t="s">
        <v>51</v>
      </c>
      <c r="Q312" s="9" t="s">
        <v>52</v>
      </c>
      <c r="R312" s="112"/>
      <c r="S312" s="113" t="s">
        <v>51</v>
      </c>
      <c r="T312" s="104" t="str">
        <f>M312</f>
        <v>H4A-6806004</v>
      </c>
      <c r="U312" s="48" t="s">
        <v>51</v>
      </c>
      <c r="V312" s="48" t="s">
        <v>63</v>
      </c>
      <c r="W312" s="111" t="s">
        <v>53</v>
      </c>
      <c r="X312" s="9" t="s">
        <v>122</v>
      </c>
      <c r="Y312" s="102" t="s">
        <v>891</v>
      </c>
      <c r="Z312" s="104" t="s">
        <v>14</v>
      </c>
      <c r="AA312" s="9" t="s">
        <v>900</v>
      </c>
      <c r="AB312" s="124">
        <v>0.13900000000000001</v>
      </c>
      <c r="AC312" s="111" t="s">
        <v>125</v>
      </c>
      <c r="AD312" s="111"/>
      <c r="AE312" s="111"/>
      <c r="AF312" s="111"/>
      <c r="AG312" s="111"/>
      <c r="AH312" s="15"/>
      <c r="AI312" s="15"/>
      <c r="AJ312" s="104"/>
      <c r="AK312" s="48"/>
      <c r="AL312" s="102">
        <v>1</v>
      </c>
      <c r="AM312" s="102">
        <v>1</v>
      </c>
      <c r="AN312" s="102">
        <v>1</v>
      </c>
      <c r="AO312" s="102">
        <v>1</v>
      </c>
      <c r="AP312" s="102">
        <v>1</v>
      </c>
      <c r="AQ312" s="102">
        <v>1</v>
      </c>
      <c r="AR312" s="102">
        <v>1</v>
      </c>
      <c r="AS312" s="102">
        <v>1</v>
      </c>
      <c r="AT312" s="102">
        <v>1</v>
      </c>
      <c r="AU312" s="102">
        <v>1</v>
      </c>
      <c r="AV312" s="102">
        <v>1</v>
      </c>
    </row>
    <row r="313" spans="1:48" s="95" customFormat="1" ht="39.950000000000003" customHeight="1">
      <c r="A313" s="9">
        <f t="shared" si="13"/>
        <v>305</v>
      </c>
      <c r="B313" s="9"/>
      <c r="C313" s="9">
        <v>1</v>
      </c>
      <c r="D313" s="9"/>
      <c r="E313" s="9"/>
      <c r="F313" s="9"/>
      <c r="G313" s="9"/>
      <c r="H313" s="9"/>
      <c r="I313" s="9"/>
      <c r="J313" s="100"/>
      <c r="K313" s="18"/>
      <c r="L313" s="18" t="s">
        <v>296</v>
      </c>
      <c r="M313" s="102" t="s">
        <v>901</v>
      </c>
      <c r="N313" s="102" t="s">
        <v>902</v>
      </c>
      <c r="O313" s="102" t="s">
        <v>121</v>
      </c>
      <c r="P313" s="98" t="s">
        <v>51</v>
      </c>
      <c r="Q313" s="9" t="s">
        <v>52</v>
      </c>
      <c r="R313" s="112"/>
      <c r="S313" s="113" t="s">
        <v>51</v>
      </c>
      <c r="T313" s="104" t="str">
        <f t="shared" ref="T313:T324" si="15">M313</f>
        <v>SHT0010982</v>
      </c>
      <c r="U313" s="48" t="s">
        <v>51</v>
      </c>
      <c r="V313" s="48" t="s">
        <v>63</v>
      </c>
      <c r="W313" s="111" t="s">
        <v>53</v>
      </c>
      <c r="X313" s="9" t="s">
        <v>122</v>
      </c>
      <c r="Y313" s="18" t="s">
        <v>903</v>
      </c>
      <c r="Z313" s="104" t="s">
        <v>14</v>
      </c>
      <c r="AA313" s="9" t="s">
        <v>904</v>
      </c>
      <c r="AB313" s="124">
        <v>3.4000000000000002E-2</v>
      </c>
      <c r="AC313" s="111" t="s">
        <v>125</v>
      </c>
      <c r="AD313" s="111"/>
      <c r="AE313" s="111"/>
      <c r="AF313" s="111"/>
      <c r="AG313" s="111"/>
      <c r="AH313" s="15"/>
      <c r="AI313" s="15"/>
      <c r="AJ313" s="104"/>
      <c r="AK313" s="48"/>
      <c r="AL313" s="102">
        <v>1</v>
      </c>
      <c r="AM313" s="102">
        <v>1</v>
      </c>
      <c r="AN313" s="102">
        <v>1</v>
      </c>
      <c r="AO313" s="102">
        <v>1</v>
      </c>
      <c r="AP313" s="102">
        <v>1</v>
      </c>
      <c r="AQ313" s="102">
        <v>1</v>
      </c>
      <c r="AR313" s="102">
        <v>1</v>
      </c>
      <c r="AS313" s="102">
        <v>1</v>
      </c>
      <c r="AT313" s="102">
        <v>1</v>
      </c>
      <c r="AU313" s="102">
        <v>1</v>
      </c>
      <c r="AV313" s="102">
        <v>1</v>
      </c>
    </row>
    <row r="314" spans="1:48" s="95" customFormat="1" ht="39.950000000000003" customHeight="1">
      <c r="A314" s="9">
        <f t="shared" si="13"/>
        <v>306</v>
      </c>
      <c r="B314" s="9"/>
      <c r="C314" s="9">
        <v>1</v>
      </c>
      <c r="D314" s="9"/>
      <c r="E314" s="9"/>
      <c r="F314" s="9"/>
      <c r="G314" s="9"/>
      <c r="H314" s="9"/>
      <c r="I314" s="9"/>
      <c r="J314" s="100"/>
      <c r="K314" s="18"/>
      <c r="L314" s="18" t="s">
        <v>296</v>
      </c>
      <c r="M314" s="102" t="s">
        <v>905</v>
      </c>
      <c r="N314" s="102" t="s">
        <v>906</v>
      </c>
      <c r="O314" s="102" t="s">
        <v>121</v>
      </c>
      <c r="P314" s="98" t="s">
        <v>51</v>
      </c>
      <c r="Q314" s="9" t="s">
        <v>52</v>
      </c>
      <c r="R314" s="112"/>
      <c r="S314" s="113" t="s">
        <v>51</v>
      </c>
      <c r="T314" s="104" t="str">
        <f t="shared" si="15"/>
        <v>SHT0010985</v>
      </c>
      <c r="U314" s="48" t="s">
        <v>51</v>
      </c>
      <c r="V314" s="48" t="s">
        <v>63</v>
      </c>
      <c r="W314" s="111" t="s">
        <v>53</v>
      </c>
      <c r="X314" s="9" t="s">
        <v>122</v>
      </c>
      <c r="Y314" s="18" t="s">
        <v>903</v>
      </c>
      <c r="Z314" s="104" t="s">
        <v>14</v>
      </c>
      <c r="AA314" s="9" t="s">
        <v>907</v>
      </c>
      <c r="AB314" s="124">
        <v>2.3E-2</v>
      </c>
      <c r="AC314" s="111" t="s">
        <v>125</v>
      </c>
      <c r="AD314" s="111"/>
      <c r="AE314" s="111"/>
      <c r="AF314" s="111"/>
      <c r="AG314" s="111"/>
      <c r="AH314" s="15"/>
      <c r="AI314" s="15"/>
      <c r="AJ314" s="104"/>
      <c r="AK314" s="48"/>
      <c r="AL314" s="102">
        <v>1</v>
      </c>
      <c r="AM314" s="102">
        <v>1</v>
      </c>
      <c r="AN314" s="102">
        <v>1</v>
      </c>
      <c r="AO314" s="102">
        <v>1</v>
      </c>
      <c r="AP314" s="102">
        <v>1</v>
      </c>
      <c r="AQ314" s="102">
        <v>1</v>
      </c>
      <c r="AR314" s="102">
        <v>1</v>
      </c>
      <c r="AS314" s="102">
        <v>1</v>
      </c>
      <c r="AT314" s="102">
        <v>1</v>
      </c>
      <c r="AU314" s="102">
        <v>1</v>
      </c>
      <c r="AV314" s="102">
        <v>1</v>
      </c>
    </row>
    <row r="315" spans="1:48" ht="44.2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 t="s">
        <v>2100</v>
      </c>
      <c r="N315" s="20" t="s">
        <v>2101</v>
      </c>
      <c r="O315" s="525" t="s">
        <v>2102</v>
      </c>
      <c r="P315" s="20" t="s">
        <v>2103</v>
      </c>
      <c r="Q315" s="20" t="s">
        <v>2104</v>
      </c>
      <c r="R315" s="20"/>
      <c r="S315" s="522" t="s">
        <v>2105</v>
      </c>
      <c r="T315" s="20" t="str">
        <f t="shared" si="15"/>
        <v>SHT0016487</v>
      </c>
      <c r="U315" s="523"/>
      <c r="V315" s="522"/>
      <c r="W315" s="522"/>
      <c r="X315" s="522"/>
      <c r="Y315" s="522"/>
      <c r="Z315" s="522"/>
      <c r="AA315" s="20"/>
      <c r="AB315" s="524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>
        <v>1</v>
      </c>
      <c r="AS315" s="20">
        <v>1</v>
      </c>
      <c r="AT315" s="20">
        <v>1</v>
      </c>
      <c r="AU315" s="20">
        <v>1</v>
      </c>
      <c r="AV315" s="20">
        <v>1</v>
      </c>
    </row>
    <row r="316" spans="1:48" s="95" customFormat="1" ht="39.950000000000003" customHeight="1">
      <c r="A316" s="9">
        <f t="shared" si="13"/>
        <v>308</v>
      </c>
      <c r="B316" s="126"/>
      <c r="C316" s="9">
        <v>1</v>
      </c>
      <c r="D316" s="9"/>
      <c r="E316" s="9"/>
      <c r="F316" s="9"/>
      <c r="G316" s="9"/>
      <c r="H316" s="9"/>
      <c r="I316" s="9"/>
      <c r="J316" s="126"/>
      <c r="K316" s="126"/>
      <c r="L316" s="18" t="s">
        <v>296</v>
      </c>
      <c r="M316" s="126" t="s">
        <v>911</v>
      </c>
      <c r="N316" s="107" t="s">
        <v>912</v>
      </c>
      <c r="O316" s="126" t="s">
        <v>456</v>
      </c>
      <c r="P316" s="175" t="s">
        <v>147</v>
      </c>
      <c r="Q316" s="9" t="s">
        <v>115</v>
      </c>
      <c r="R316" s="126"/>
      <c r="S316" s="113" t="s">
        <v>51</v>
      </c>
      <c r="T316" s="104" t="str">
        <f t="shared" si="15"/>
        <v>SHT0011046</v>
      </c>
      <c r="U316" s="48" t="s">
        <v>51</v>
      </c>
      <c r="V316" s="48" t="s">
        <v>63</v>
      </c>
      <c r="W316" s="111" t="s">
        <v>53</v>
      </c>
      <c r="X316" s="126" t="s">
        <v>310</v>
      </c>
      <c r="Y316" s="105" t="s">
        <v>55</v>
      </c>
      <c r="Z316" s="9" t="s">
        <v>14</v>
      </c>
      <c r="AA316" s="9" t="s">
        <v>913</v>
      </c>
      <c r="AB316" s="124" t="s">
        <v>14</v>
      </c>
      <c r="AC316" s="111" t="s">
        <v>125</v>
      </c>
      <c r="AD316" s="126"/>
      <c r="AE316" s="48"/>
      <c r="AF316" s="111"/>
      <c r="AG316" s="111"/>
      <c r="AH316" s="15"/>
      <c r="AI316" s="15"/>
      <c r="AJ316" s="104"/>
      <c r="AK316" s="48"/>
      <c r="AL316" s="169">
        <v>1</v>
      </c>
      <c r="AM316" s="169">
        <v>1</v>
      </c>
      <c r="AN316" s="169">
        <v>1</v>
      </c>
      <c r="AO316" s="169">
        <v>1</v>
      </c>
      <c r="AP316" s="169">
        <v>1</v>
      </c>
      <c r="AQ316" s="48">
        <v>0</v>
      </c>
      <c r="AR316" s="48">
        <v>0</v>
      </c>
      <c r="AS316" s="169">
        <v>1</v>
      </c>
      <c r="AT316" s="169">
        <v>1</v>
      </c>
      <c r="AU316" s="169">
        <v>1</v>
      </c>
      <c r="AV316" s="169">
        <v>1</v>
      </c>
    </row>
    <row r="317" spans="1:48" s="95" customFormat="1" ht="39.950000000000003" customHeight="1">
      <c r="A317" s="9">
        <f t="shared" si="13"/>
        <v>309</v>
      </c>
      <c r="B317" s="98"/>
      <c r="C317" s="9">
        <v>1</v>
      </c>
      <c r="D317" s="9"/>
      <c r="E317" s="9"/>
      <c r="F317" s="9"/>
      <c r="G317" s="9"/>
      <c r="H317" s="9"/>
      <c r="I317" s="9"/>
      <c r="J317" s="100"/>
      <c r="K317" s="18"/>
      <c r="L317" s="18" t="s">
        <v>290</v>
      </c>
      <c r="M317" s="98" t="s">
        <v>914</v>
      </c>
      <c r="N317" s="102" t="s">
        <v>915</v>
      </c>
      <c r="O317" s="112" t="s">
        <v>916</v>
      </c>
      <c r="P317" s="176" t="s">
        <v>147</v>
      </c>
      <c r="Q317" s="9" t="s">
        <v>52</v>
      </c>
      <c r="R317" s="181"/>
      <c r="S317" s="113" t="s">
        <v>51</v>
      </c>
      <c r="T317" s="104" t="str">
        <f t="shared" si="15"/>
        <v>SHT0010520</v>
      </c>
      <c r="U317" s="48" t="s">
        <v>51</v>
      </c>
      <c r="V317" s="48" t="s">
        <v>63</v>
      </c>
      <c r="W317" s="111" t="s">
        <v>174</v>
      </c>
      <c r="X317" s="9" t="s">
        <v>358</v>
      </c>
      <c r="Y317" s="126" t="s">
        <v>917</v>
      </c>
      <c r="Z317" s="9" t="s">
        <v>918</v>
      </c>
      <c r="AA317" s="48" t="s">
        <v>919</v>
      </c>
      <c r="AB317" s="185">
        <v>2.5000000000000001E-3</v>
      </c>
      <c r="AC317" s="102" t="s">
        <v>920</v>
      </c>
      <c r="AD317" s="111"/>
      <c r="AE317" s="111"/>
      <c r="AF317" s="111"/>
      <c r="AG317" s="111"/>
      <c r="AH317" s="15"/>
      <c r="AI317" s="15"/>
      <c r="AJ317" s="104"/>
      <c r="AK317" s="48"/>
      <c r="AL317" s="102">
        <v>1</v>
      </c>
      <c r="AM317" s="102">
        <v>1</v>
      </c>
      <c r="AN317" s="102">
        <v>1</v>
      </c>
      <c r="AO317" s="102">
        <v>1</v>
      </c>
      <c r="AP317" s="102">
        <v>1</v>
      </c>
      <c r="AQ317" s="48">
        <v>0</v>
      </c>
      <c r="AR317" s="48">
        <v>0</v>
      </c>
      <c r="AS317" s="102">
        <v>1</v>
      </c>
      <c r="AT317" s="102">
        <v>1</v>
      </c>
      <c r="AU317" s="102">
        <v>1</v>
      </c>
      <c r="AV317" s="102">
        <v>1</v>
      </c>
    </row>
    <row r="318" spans="1:48" s="95" customFormat="1" ht="39.950000000000003" customHeight="1">
      <c r="A318" s="9">
        <f t="shared" si="13"/>
        <v>310</v>
      </c>
      <c r="B318" s="98"/>
      <c r="C318" s="9">
        <v>1</v>
      </c>
      <c r="D318" s="9"/>
      <c r="E318" s="9"/>
      <c r="F318" s="9"/>
      <c r="G318" s="9"/>
      <c r="H318" s="9"/>
      <c r="I318" s="9"/>
      <c r="J318" s="100"/>
      <c r="K318" s="18"/>
      <c r="L318" s="18" t="s">
        <v>290</v>
      </c>
      <c r="M318" s="98" t="s">
        <v>921</v>
      </c>
      <c r="N318" s="102" t="s">
        <v>922</v>
      </c>
      <c r="O318" s="98" t="s">
        <v>923</v>
      </c>
      <c r="P318" s="9"/>
      <c r="Q318" s="9" t="s">
        <v>52</v>
      </c>
      <c r="R318" s="113"/>
      <c r="S318" s="113" t="s">
        <v>51</v>
      </c>
      <c r="T318" s="104" t="str">
        <f t="shared" si="15"/>
        <v>SHT0011982</v>
      </c>
      <c r="U318" s="48" t="s">
        <v>51</v>
      </c>
      <c r="V318" s="48" t="s">
        <v>63</v>
      </c>
      <c r="W318" s="111" t="s">
        <v>174</v>
      </c>
      <c r="X318" s="126" t="s">
        <v>310</v>
      </c>
      <c r="Y318" s="98" t="s">
        <v>603</v>
      </c>
      <c r="Z318" s="104" t="s">
        <v>14</v>
      </c>
      <c r="AA318" s="104" t="s">
        <v>14</v>
      </c>
      <c r="AB318" s="124" t="s">
        <v>14</v>
      </c>
      <c r="AC318" s="104" t="s">
        <v>14</v>
      </c>
      <c r="AD318" s="111"/>
      <c r="AE318" s="111"/>
      <c r="AF318" s="111"/>
      <c r="AG318" s="111"/>
      <c r="AH318" s="15"/>
      <c r="AI318" s="15"/>
      <c r="AJ318" s="104"/>
      <c r="AK318" s="48"/>
      <c r="AL318" s="102">
        <v>1</v>
      </c>
      <c r="AM318" s="102">
        <v>1</v>
      </c>
      <c r="AN318" s="102">
        <v>1</v>
      </c>
      <c r="AO318" s="102">
        <v>1</v>
      </c>
      <c r="AP318" s="102">
        <v>1</v>
      </c>
      <c r="AQ318" s="102">
        <v>1</v>
      </c>
      <c r="AR318" s="102">
        <v>1</v>
      </c>
      <c r="AS318" s="102">
        <v>1</v>
      </c>
      <c r="AT318" s="102">
        <v>1</v>
      </c>
      <c r="AU318" s="102">
        <v>1</v>
      </c>
      <c r="AV318" s="102">
        <v>1</v>
      </c>
    </row>
    <row r="319" spans="1:48" s="95" customFormat="1" ht="39.950000000000003" customHeight="1">
      <c r="A319" s="9">
        <f t="shared" si="13"/>
        <v>311</v>
      </c>
      <c r="B319" s="98"/>
      <c r="C319" s="9">
        <v>1</v>
      </c>
      <c r="D319" s="9"/>
      <c r="E319" s="9"/>
      <c r="F319" s="9"/>
      <c r="G319" s="9"/>
      <c r="H319" s="9"/>
      <c r="I319" s="9"/>
      <c r="J319" s="100"/>
      <c r="K319" s="18"/>
      <c r="L319" s="18" t="s">
        <v>50</v>
      </c>
      <c r="M319" s="155" t="s">
        <v>924</v>
      </c>
      <c r="N319" s="18" t="s">
        <v>925</v>
      </c>
      <c r="O319" s="130" t="s">
        <v>377</v>
      </c>
      <c r="P319" s="177" t="s">
        <v>147</v>
      </c>
      <c r="Q319" s="9" t="s">
        <v>52</v>
      </c>
      <c r="R319" s="115"/>
      <c r="S319" s="113" t="s">
        <v>51</v>
      </c>
      <c r="T319" s="104" t="str">
        <f t="shared" si="15"/>
        <v>BPC0010012</v>
      </c>
      <c r="U319" s="48" t="s">
        <v>51</v>
      </c>
      <c r="V319" s="48" t="s">
        <v>63</v>
      </c>
      <c r="W319" s="111" t="s">
        <v>174</v>
      </c>
      <c r="X319" s="158" t="s">
        <v>114</v>
      </c>
      <c r="Y319" s="158" t="s">
        <v>576</v>
      </c>
      <c r="Z319" s="9" t="s">
        <v>14</v>
      </c>
      <c r="AA319" s="9" t="s">
        <v>14</v>
      </c>
      <c r="AB319" s="124" t="s">
        <v>14</v>
      </c>
      <c r="AC319" s="130" t="s">
        <v>14</v>
      </c>
      <c r="AD319" s="105">
        <v>24</v>
      </c>
      <c r="AE319" s="111"/>
      <c r="AF319" s="111"/>
      <c r="AG319" s="111"/>
      <c r="AH319" s="15"/>
      <c r="AI319" s="15"/>
      <c r="AJ319" s="104"/>
      <c r="AK319" s="48"/>
      <c r="AL319" s="102">
        <v>5</v>
      </c>
      <c r="AM319" s="102">
        <v>5</v>
      </c>
      <c r="AN319" s="102">
        <v>5</v>
      </c>
      <c r="AO319" s="102">
        <v>5</v>
      </c>
      <c r="AP319" s="102">
        <v>5</v>
      </c>
      <c r="AQ319" s="102">
        <v>5</v>
      </c>
      <c r="AR319" s="102">
        <v>5</v>
      </c>
      <c r="AS319" s="102">
        <v>5</v>
      </c>
      <c r="AT319" s="102">
        <v>5</v>
      </c>
      <c r="AU319" s="102">
        <v>5</v>
      </c>
      <c r="AV319" s="102">
        <v>5</v>
      </c>
    </row>
    <row r="320" spans="1:48" s="95" customFormat="1" ht="39.950000000000003" customHeight="1">
      <c r="A320" s="9">
        <f t="shared" si="13"/>
        <v>312</v>
      </c>
      <c r="B320" s="98"/>
      <c r="C320" s="9">
        <v>1</v>
      </c>
      <c r="D320" s="9"/>
      <c r="E320" s="9"/>
      <c r="F320" s="9"/>
      <c r="G320" s="9"/>
      <c r="H320" s="9"/>
      <c r="I320" s="9"/>
      <c r="J320" s="100"/>
      <c r="K320" s="18"/>
      <c r="L320" s="18" t="s">
        <v>50</v>
      </c>
      <c r="M320" s="155" t="s">
        <v>830</v>
      </c>
      <c r="N320" s="105" t="s">
        <v>831</v>
      </c>
      <c r="O320" s="130" t="s">
        <v>377</v>
      </c>
      <c r="P320" s="177" t="s">
        <v>147</v>
      </c>
      <c r="Q320" s="9" t="s">
        <v>52</v>
      </c>
      <c r="R320" s="115"/>
      <c r="S320" s="113" t="s">
        <v>51</v>
      </c>
      <c r="T320" s="104" t="str">
        <f t="shared" si="15"/>
        <v>BCL0010006</v>
      </c>
      <c r="U320" s="48" t="s">
        <v>51</v>
      </c>
      <c r="V320" s="48" t="s">
        <v>63</v>
      </c>
      <c r="W320" s="111" t="s">
        <v>174</v>
      </c>
      <c r="X320" s="126" t="s">
        <v>377</v>
      </c>
      <c r="Y320" s="158" t="s">
        <v>576</v>
      </c>
      <c r="Z320" s="9" t="s">
        <v>14</v>
      </c>
      <c r="AA320" s="9" t="s">
        <v>14</v>
      </c>
      <c r="AB320" s="124" t="s">
        <v>14</v>
      </c>
      <c r="AC320" s="130" t="s">
        <v>14</v>
      </c>
      <c r="AD320" s="105">
        <v>1</v>
      </c>
      <c r="AE320" s="111"/>
      <c r="AF320" s="111"/>
      <c r="AG320" s="111"/>
      <c r="AH320" s="15"/>
      <c r="AI320" s="15"/>
      <c r="AJ320" s="104"/>
      <c r="AK320" s="48"/>
      <c r="AL320" s="102">
        <v>3</v>
      </c>
      <c r="AM320" s="102">
        <v>3</v>
      </c>
      <c r="AN320" s="102">
        <v>3</v>
      </c>
      <c r="AO320" s="102">
        <v>3</v>
      </c>
      <c r="AP320" s="102">
        <v>3</v>
      </c>
      <c r="AQ320" s="102">
        <v>3</v>
      </c>
      <c r="AR320" s="102">
        <v>3</v>
      </c>
      <c r="AS320" s="102">
        <v>3</v>
      </c>
      <c r="AT320" s="102">
        <v>3</v>
      </c>
      <c r="AU320" s="102">
        <v>3</v>
      </c>
      <c r="AV320" s="102">
        <v>3</v>
      </c>
    </row>
    <row r="321" spans="1:48" s="95" customFormat="1" ht="39.950000000000003" customHeight="1">
      <c r="A321" s="9">
        <f t="shared" si="13"/>
        <v>313</v>
      </c>
      <c r="B321" s="98"/>
      <c r="C321" s="9">
        <v>1</v>
      </c>
      <c r="D321" s="9"/>
      <c r="E321" s="9"/>
      <c r="F321" s="9"/>
      <c r="G321" s="9"/>
      <c r="H321" s="9"/>
      <c r="I321" s="9"/>
      <c r="J321" s="100"/>
      <c r="K321" s="18"/>
      <c r="L321" s="18" t="s">
        <v>118</v>
      </c>
      <c r="M321" s="155" t="s">
        <v>1234</v>
      </c>
      <c r="N321" s="102" t="s">
        <v>1233</v>
      </c>
      <c r="O321" s="102" t="s">
        <v>926</v>
      </c>
      <c r="P321" s="98" t="s">
        <v>51</v>
      </c>
      <c r="Q321" s="9" t="s">
        <v>52</v>
      </c>
      <c r="R321" s="110" t="s">
        <v>14</v>
      </c>
      <c r="S321" s="113" t="s">
        <v>51</v>
      </c>
      <c r="T321" s="104" t="str">
        <f t="shared" ref="T321" si="16">M321</f>
        <v>SHT0013292</v>
      </c>
      <c r="U321" s="48" t="s">
        <v>51</v>
      </c>
      <c r="V321" s="48" t="s">
        <v>63</v>
      </c>
      <c r="W321" s="111" t="s">
        <v>53</v>
      </c>
      <c r="X321" s="158" t="s">
        <v>114</v>
      </c>
      <c r="Y321" s="104" t="s">
        <v>14</v>
      </c>
      <c r="Z321" s="104" t="s">
        <v>14</v>
      </c>
      <c r="AA321" s="104" t="s">
        <v>14</v>
      </c>
      <c r="AB321" s="124" t="s">
        <v>14</v>
      </c>
      <c r="AC321" s="104" t="s">
        <v>1241</v>
      </c>
      <c r="AD321" s="104" t="s">
        <v>14</v>
      </c>
      <c r="AE321" s="104" t="s">
        <v>14</v>
      </c>
      <c r="AF321" s="104" t="s">
        <v>14</v>
      </c>
      <c r="AG321" s="104" t="s">
        <v>14</v>
      </c>
      <c r="AH321" s="104"/>
      <c r="AI321" s="104"/>
      <c r="AJ321" s="104"/>
      <c r="AK321" s="104"/>
      <c r="AL321" s="102">
        <v>1</v>
      </c>
      <c r="AM321" s="102">
        <v>1</v>
      </c>
      <c r="AN321" s="102">
        <v>1</v>
      </c>
      <c r="AO321" s="102">
        <v>1</v>
      </c>
      <c r="AP321" s="102">
        <v>1</v>
      </c>
      <c r="AQ321" s="102">
        <v>1</v>
      </c>
      <c r="AR321" s="102">
        <v>0</v>
      </c>
      <c r="AS321" s="102">
        <v>0</v>
      </c>
      <c r="AT321" s="102">
        <v>0</v>
      </c>
      <c r="AU321" s="102">
        <v>0</v>
      </c>
      <c r="AV321" s="102">
        <v>0</v>
      </c>
    </row>
    <row r="322" spans="1:48" s="95" customFormat="1" ht="39.950000000000003" customHeight="1">
      <c r="A322" s="9">
        <f t="shared" si="13"/>
        <v>314</v>
      </c>
      <c r="B322" s="9"/>
      <c r="C322" s="9">
        <v>1</v>
      </c>
      <c r="D322" s="9"/>
      <c r="E322" s="9"/>
      <c r="F322" s="9"/>
      <c r="G322" s="9"/>
      <c r="H322" s="9"/>
      <c r="I322" s="9"/>
      <c r="J322" s="100"/>
      <c r="K322" s="18"/>
      <c r="L322" s="18" t="s">
        <v>50</v>
      </c>
      <c r="M322" s="102" t="s">
        <v>1238</v>
      </c>
      <c r="N322" s="102" t="s">
        <v>1239</v>
      </c>
      <c r="O322" s="102" t="s">
        <v>1240</v>
      </c>
      <c r="P322" s="98" t="s">
        <v>51</v>
      </c>
      <c r="Q322" s="9" t="s">
        <v>52</v>
      </c>
      <c r="R322" s="110" t="s">
        <v>14</v>
      </c>
      <c r="S322" s="113" t="s">
        <v>51</v>
      </c>
      <c r="T322" s="104" t="str">
        <f t="shared" si="15"/>
        <v>SHT0014013</v>
      </c>
      <c r="U322" s="48" t="s">
        <v>51</v>
      </c>
      <c r="V322" s="48" t="s">
        <v>63</v>
      </c>
      <c r="W322" s="111" t="s">
        <v>53</v>
      </c>
      <c r="X322" s="158" t="s">
        <v>114</v>
      </c>
      <c r="Y322" s="104" t="s">
        <v>14</v>
      </c>
      <c r="Z322" s="104" t="s">
        <v>14</v>
      </c>
      <c r="AA322" s="104" t="s">
        <v>14</v>
      </c>
      <c r="AB322" s="124" t="s">
        <v>14</v>
      </c>
      <c r="AC322" s="104" t="s">
        <v>14</v>
      </c>
      <c r="AD322" s="104" t="s">
        <v>14</v>
      </c>
      <c r="AE322" s="104" t="s">
        <v>14</v>
      </c>
      <c r="AF322" s="104" t="s">
        <v>14</v>
      </c>
      <c r="AG322" s="104" t="s">
        <v>14</v>
      </c>
      <c r="AH322" s="104"/>
      <c r="AI322" s="104"/>
      <c r="AJ322" s="104"/>
      <c r="AK322" s="104"/>
      <c r="AL322" s="102">
        <v>0</v>
      </c>
      <c r="AM322" s="102">
        <v>0</v>
      </c>
      <c r="AN322" s="102">
        <v>0</v>
      </c>
      <c r="AO322" s="102">
        <v>0</v>
      </c>
      <c r="AP322" s="102">
        <v>0</v>
      </c>
      <c r="AQ322" s="102">
        <v>0</v>
      </c>
      <c r="AR322" s="102">
        <v>1</v>
      </c>
      <c r="AS322" s="102">
        <v>1</v>
      </c>
      <c r="AT322" s="102">
        <v>1</v>
      </c>
      <c r="AU322" s="102">
        <v>1</v>
      </c>
      <c r="AV322" s="102">
        <v>1</v>
      </c>
    </row>
    <row r="323" spans="1:48" s="95" customFormat="1" ht="39.950000000000003" customHeight="1">
      <c r="A323" s="9">
        <f t="shared" si="13"/>
        <v>315</v>
      </c>
      <c r="B323" s="9"/>
      <c r="C323" s="9">
        <v>1</v>
      </c>
      <c r="D323" s="9"/>
      <c r="E323" s="9"/>
      <c r="F323" s="9"/>
      <c r="G323" s="9"/>
      <c r="H323" s="9"/>
      <c r="I323" s="9"/>
      <c r="J323" s="100"/>
      <c r="K323" s="18"/>
      <c r="L323" s="18" t="s">
        <v>50</v>
      </c>
      <c r="M323" s="178" t="s">
        <v>927</v>
      </c>
      <c r="N323" s="18" t="s">
        <v>928</v>
      </c>
      <c r="O323" s="102" t="s">
        <v>929</v>
      </c>
      <c r="P323" s="98" t="s">
        <v>51</v>
      </c>
      <c r="Q323" s="9" t="s">
        <v>52</v>
      </c>
      <c r="R323" s="110" t="s">
        <v>14</v>
      </c>
      <c r="S323" s="113" t="s">
        <v>51</v>
      </c>
      <c r="T323" s="104" t="str">
        <f t="shared" si="15"/>
        <v>BFA0000004</v>
      </c>
      <c r="U323" s="48" t="s">
        <v>51</v>
      </c>
      <c r="V323" s="48" t="s">
        <v>63</v>
      </c>
      <c r="W323" s="111" t="s">
        <v>174</v>
      </c>
      <c r="X323" s="158" t="s">
        <v>114</v>
      </c>
      <c r="Y323" s="104" t="s">
        <v>930</v>
      </c>
      <c r="Z323" s="104"/>
      <c r="AA323" s="104"/>
      <c r="AB323" s="124" t="s">
        <v>14</v>
      </c>
      <c r="AC323" s="104" t="s">
        <v>931</v>
      </c>
      <c r="AD323" s="104"/>
      <c r="AE323" s="104"/>
      <c r="AF323" s="104"/>
      <c r="AG323" s="104"/>
      <c r="AH323" s="104"/>
      <c r="AI323" s="104"/>
      <c r="AJ323" s="104"/>
      <c r="AK323" s="104"/>
      <c r="AL323" s="102">
        <v>3</v>
      </c>
      <c r="AM323" s="102">
        <v>3</v>
      </c>
      <c r="AN323" s="102">
        <v>3</v>
      </c>
      <c r="AO323" s="102">
        <v>3</v>
      </c>
      <c r="AP323" s="102">
        <v>3</v>
      </c>
      <c r="AQ323" s="102">
        <v>3</v>
      </c>
      <c r="AR323" s="102">
        <v>3</v>
      </c>
      <c r="AS323" s="102">
        <v>3</v>
      </c>
      <c r="AT323" s="102">
        <v>3</v>
      </c>
      <c r="AU323" s="102">
        <v>3</v>
      </c>
      <c r="AV323" s="102">
        <v>3</v>
      </c>
    </row>
    <row r="324" spans="1:48" s="95" customFormat="1" ht="39.950000000000003" customHeight="1">
      <c r="A324" s="9">
        <f t="shared" si="13"/>
        <v>316</v>
      </c>
      <c r="B324" s="9"/>
      <c r="C324" s="9">
        <v>1</v>
      </c>
      <c r="D324" s="9"/>
      <c r="E324" s="9"/>
      <c r="F324" s="9"/>
      <c r="G324" s="9"/>
      <c r="H324" s="9"/>
      <c r="I324" s="9"/>
      <c r="J324" s="100"/>
      <c r="K324" s="18"/>
      <c r="L324" s="18" t="s">
        <v>50</v>
      </c>
      <c r="M324" s="102" t="s">
        <v>932</v>
      </c>
      <c r="N324" s="178" t="s">
        <v>682</v>
      </c>
      <c r="O324" s="113" t="s">
        <v>933</v>
      </c>
      <c r="P324" s="98" t="s">
        <v>51</v>
      </c>
      <c r="Q324" s="9" t="s">
        <v>52</v>
      </c>
      <c r="R324" s="102"/>
      <c r="S324" s="113" t="s">
        <v>51</v>
      </c>
      <c r="T324" s="104" t="str">
        <f t="shared" si="15"/>
        <v>GB/T5781-2000</v>
      </c>
      <c r="U324" s="48" t="s">
        <v>51</v>
      </c>
      <c r="V324" s="48" t="s">
        <v>63</v>
      </c>
      <c r="W324" s="111" t="s">
        <v>174</v>
      </c>
      <c r="X324" s="158" t="s">
        <v>114</v>
      </c>
      <c r="Y324" s="104" t="s">
        <v>934</v>
      </c>
      <c r="Z324" s="104" t="s">
        <v>14</v>
      </c>
      <c r="AA324" s="104" t="s">
        <v>14</v>
      </c>
      <c r="AB324" s="124">
        <v>2.64E-2</v>
      </c>
      <c r="AC324" s="106" t="s">
        <v>920</v>
      </c>
      <c r="AD324" s="104" t="s">
        <v>14</v>
      </c>
      <c r="AE324" s="104" t="s">
        <v>14</v>
      </c>
      <c r="AF324" s="104" t="s">
        <v>14</v>
      </c>
      <c r="AG324" s="104" t="s">
        <v>14</v>
      </c>
      <c r="AH324" s="104"/>
      <c r="AI324" s="104"/>
      <c r="AJ324" s="104"/>
      <c r="AK324" s="104"/>
      <c r="AL324" s="102">
        <v>8</v>
      </c>
      <c r="AM324" s="102">
        <v>8</v>
      </c>
      <c r="AN324" s="102">
        <v>8</v>
      </c>
      <c r="AO324" s="102">
        <v>8</v>
      </c>
      <c r="AP324" s="102">
        <v>8</v>
      </c>
      <c r="AQ324" s="102">
        <v>8</v>
      </c>
      <c r="AR324" s="102">
        <v>8</v>
      </c>
      <c r="AS324" s="102">
        <v>8</v>
      </c>
      <c r="AT324" s="102">
        <v>8</v>
      </c>
      <c r="AU324" s="102">
        <v>8</v>
      </c>
      <c r="AV324" s="102">
        <v>8</v>
      </c>
    </row>
    <row r="325" spans="1:48" s="95" customFormat="1" ht="39.950000000000003" customHeight="1">
      <c r="A325" s="9">
        <f t="shared" si="13"/>
        <v>317</v>
      </c>
      <c r="B325" s="9"/>
      <c r="C325" s="9">
        <v>1</v>
      </c>
      <c r="D325" s="9"/>
      <c r="E325" s="9"/>
      <c r="F325" s="9"/>
      <c r="G325" s="9"/>
      <c r="H325" s="9"/>
      <c r="I325" s="9"/>
      <c r="J325" s="100"/>
      <c r="K325" s="18"/>
      <c r="L325" s="18" t="s">
        <v>50</v>
      </c>
      <c r="M325" s="102" t="s">
        <v>935</v>
      </c>
      <c r="N325" s="178" t="s">
        <v>936</v>
      </c>
      <c r="O325" s="113" t="s">
        <v>937</v>
      </c>
      <c r="P325" s="98" t="s">
        <v>51</v>
      </c>
      <c r="Q325" s="9" t="s">
        <v>52</v>
      </c>
      <c r="R325" s="102"/>
      <c r="S325" s="113" t="s">
        <v>51</v>
      </c>
      <c r="T325" s="104"/>
      <c r="U325" s="48" t="s">
        <v>51</v>
      </c>
      <c r="V325" s="48" t="s">
        <v>63</v>
      </c>
      <c r="W325" s="111" t="s">
        <v>174</v>
      </c>
      <c r="X325" s="158" t="s">
        <v>114</v>
      </c>
      <c r="Y325" s="104" t="s">
        <v>938</v>
      </c>
      <c r="Z325" s="104"/>
      <c r="AA325" s="104"/>
      <c r="AB325" s="124">
        <v>3.7000000000000002E-3</v>
      </c>
      <c r="AC325" s="106" t="s">
        <v>920</v>
      </c>
      <c r="AD325" s="104"/>
      <c r="AE325" s="104"/>
      <c r="AF325" s="104"/>
      <c r="AG325" s="104"/>
      <c r="AH325" s="104"/>
      <c r="AI325" s="104"/>
      <c r="AJ325" s="104"/>
      <c r="AK325" s="104"/>
      <c r="AL325" s="102">
        <v>8</v>
      </c>
      <c r="AM325" s="102">
        <v>8</v>
      </c>
      <c r="AN325" s="102">
        <v>8</v>
      </c>
      <c r="AO325" s="102">
        <v>8</v>
      </c>
      <c r="AP325" s="102">
        <v>8</v>
      </c>
      <c r="AQ325" s="102">
        <v>8</v>
      </c>
      <c r="AR325" s="102">
        <v>8</v>
      </c>
      <c r="AS325" s="102">
        <v>8</v>
      </c>
      <c r="AT325" s="102">
        <v>8</v>
      </c>
      <c r="AU325" s="102">
        <v>8</v>
      </c>
      <c r="AV325" s="102">
        <v>8</v>
      </c>
    </row>
    <row r="326" spans="1:48" s="95" customFormat="1" ht="39.950000000000003" customHeight="1">
      <c r="A326" s="9">
        <f t="shared" si="13"/>
        <v>318</v>
      </c>
      <c r="B326" s="9"/>
      <c r="C326" s="9">
        <v>1</v>
      </c>
      <c r="D326" s="9"/>
      <c r="E326" s="9"/>
      <c r="F326" s="9"/>
      <c r="G326" s="9"/>
      <c r="H326" s="9"/>
      <c r="I326" s="9"/>
      <c r="J326" s="100"/>
      <c r="K326" s="18"/>
      <c r="L326" s="18" t="s">
        <v>50</v>
      </c>
      <c r="M326" s="102" t="s">
        <v>939</v>
      </c>
      <c r="N326" s="178" t="s">
        <v>940</v>
      </c>
      <c r="O326" s="113" t="s">
        <v>937</v>
      </c>
      <c r="P326" s="98" t="s">
        <v>51</v>
      </c>
      <c r="Q326" s="9" t="s">
        <v>52</v>
      </c>
      <c r="R326" s="102"/>
      <c r="S326" s="113" t="s">
        <v>51</v>
      </c>
      <c r="T326" s="104"/>
      <c r="U326" s="48" t="s">
        <v>51</v>
      </c>
      <c r="V326" s="48" t="s">
        <v>63</v>
      </c>
      <c r="W326" s="111" t="s">
        <v>174</v>
      </c>
      <c r="X326" s="158" t="s">
        <v>114</v>
      </c>
      <c r="Y326" s="104" t="s">
        <v>938</v>
      </c>
      <c r="Z326" s="104"/>
      <c r="AA326" s="104"/>
      <c r="AB326" s="124">
        <v>6.1999999999999998E-3</v>
      </c>
      <c r="AC326" s="106" t="s">
        <v>920</v>
      </c>
      <c r="AD326" s="104"/>
      <c r="AE326" s="104"/>
      <c r="AF326" s="104"/>
      <c r="AG326" s="104"/>
      <c r="AH326" s="104"/>
      <c r="AI326" s="104"/>
      <c r="AJ326" s="104"/>
      <c r="AK326" s="104"/>
      <c r="AL326" s="102">
        <v>8</v>
      </c>
      <c r="AM326" s="102">
        <v>8</v>
      </c>
      <c r="AN326" s="102">
        <v>8</v>
      </c>
      <c r="AO326" s="102">
        <v>8</v>
      </c>
      <c r="AP326" s="102">
        <v>8</v>
      </c>
      <c r="AQ326" s="102">
        <v>8</v>
      </c>
      <c r="AR326" s="102">
        <v>8</v>
      </c>
      <c r="AS326" s="102">
        <v>8</v>
      </c>
      <c r="AT326" s="102">
        <v>8</v>
      </c>
      <c r="AU326" s="102">
        <v>8</v>
      </c>
      <c r="AV326" s="102">
        <v>8</v>
      </c>
    </row>
    <row r="327" spans="1:48" s="95" customFormat="1" ht="39.950000000000003" customHeight="1">
      <c r="A327" s="9">
        <f t="shared" si="13"/>
        <v>319</v>
      </c>
      <c r="B327" s="9"/>
      <c r="C327" s="9">
        <v>1</v>
      </c>
      <c r="D327" s="9"/>
      <c r="E327" s="9"/>
      <c r="F327" s="9"/>
      <c r="G327" s="9"/>
      <c r="H327" s="9"/>
      <c r="I327" s="9"/>
      <c r="J327" s="100"/>
      <c r="K327" s="18"/>
      <c r="L327" s="18" t="s">
        <v>50</v>
      </c>
      <c r="M327" s="102" t="s">
        <v>941</v>
      </c>
      <c r="N327" s="178" t="s">
        <v>558</v>
      </c>
      <c r="O327" s="113" t="s">
        <v>942</v>
      </c>
      <c r="P327" s="98" t="s">
        <v>51</v>
      </c>
      <c r="Q327" s="9" t="s">
        <v>52</v>
      </c>
      <c r="R327" s="102"/>
      <c r="S327" s="113" t="s">
        <v>51</v>
      </c>
      <c r="T327" s="104"/>
      <c r="U327" s="48" t="s">
        <v>51</v>
      </c>
      <c r="V327" s="48" t="s">
        <v>63</v>
      </c>
      <c r="W327" s="111" t="s">
        <v>174</v>
      </c>
      <c r="X327" s="158" t="s">
        <v>114</v>
      </c>
      <c r="Y327" s="104" t="s">
        <v>943</v>
      </c>
      <c r="Z327" s="104"/>
      <c r="AA327" s="104"/>
      <c r="AB327" s="124"/>
      <c r="AC327" s="106" t="s">
        <v>237</v>
      </c>
      <c r="AD327" s="104"/>
      <c r="AE327" s="104"/>
      <c r="AF327" s="104"/>
      <c r="AG327" s="104"/>
      <c r="AH327" s="104"/>
      <c r="AI327" s="104"/>
      <c r="AJ327" s="104"/>
      <c r="AK327" s="104"/>
      <c r="AL327" s="102">
        <v>2</v>
      </c>
      <c r="AM327" s="102">
        <v>2</v>
      </c>
      <c r="AN327" s="102">
        <v>2</v>
      </c>
      <c r="AO327" s="102">
        <v>2</v>
      </c>
      <c r="AP327" s="102">
        <v>2</v>
      </c>
      <c r="AQ327" s="102">
        <v>2</v>
      </c>
      <c r="AR327" s="102">
        <v>2</v>
      </c>
      <c r="AS327" s="102">
        <v>2</v>
      </c>
      <c r="AT327" s="102">
        <v>2</v>
      </c>
      <c r="AU327" s="102">
        <v>2</v>
      </c>
      <c r="AV327" s="102">
        <v>2</v>
      </c>
    </row>
    <row r="328" spans="1:48" s="95" customFormat="1" ht="39.950000000000003" customHeight="1">
      <c r="A328" s="9">
        <f t="shared" si="13"/>
        <v>320</v>
      </c>
      <c r="B328" s="9"/>
      <c r="C328" s="9">
        <v>1</v>
      </c>
      <c r="D328" s="9"/>
      <c r="E328" s="9"/>
      <c r="F328" s="9"/>
      <c r="G328" s="9"/>
      <c r="H328" s="9"/>
      <c r="I328" s="9"/>
      <c r="J328" s="100"/>
      <c r="K328" s="18"/>
      <c r="L328" s="18" t="s">
        <v>50</v>
      </c>
      <c r="M328" s="102" t="s">
        <v>944</v>
      </c>
      <c r="N328" s="102" t="s">
        <v>945</v>
      </c>
      <c r="O328" s="102" t="s">
        <v>946</v>
      </c>
      <c r="P328" s="98" t="s">
        <v>51</v>
      </c>
      <c r="Q328" s="9" t="s">
        <v>52</v>
      </c>
      <c r="R328" s="104"/>
      <c r="S328" s="113" t="s">
        <v>51</v>
      </c>
      <c r="T328" s="104" t="str">
        <f t="shared" ref="T328:T334" si="17">M328</f>
        <v>Q2714816</v>
      </c>
      <c r="U328" s="48" t="s">
        <v>51</v>
      </c>
      <c r="V328" s="48" t="s">
        <v>63</v>
      </c>
      <c r="W328" s="111" t="s">
        <v>53</v>
      </c>
      <c r="X328" s="158" t="s">
        <v>114</v>
      </c>
      <c r="Y328" s="104" t="s">
        <v>947</v>
      </c>
      <c r="Z328" s="104" t="s">
        <v>14</v>
      </c>
      <c r="AA328" s="104" t="s">
        <v>14</v>
      </c>
      <c r="AB328" s="124">
        <v>1.5E-3</v>
      </c>
      <c r="AC328" s="106" t="s">
        <v>245</v>
      </c>
      <c r="AD328" s="104" t="s">
        <v>14</v>
      </c>
      <c r="AE328" s="104" t="s">
        <v>14</v>
      </c>
      <c r="AF328" s="104" t="s">
        <v>14</v>
      </c>
      <c r="AG328" s="104" t="s">
        <v>14</v>
      </c>
      <c r="AH328" s="104"/>
      <c r="AI328" s="104"/>
      <c r="AJ328" s="104"/>
      <c r="AK328" s="104"/>
      <c r="AL328" s="102">
        <v>2</v>
      </c>
      <c r="AM328" s="102">
        <v>2</v>
      </c>
      <c r="AN328" s="102">
        <v>2</v>
      </c>
      <c r="AO328" s="102">
        <v>2</v>
      </c>
      <c r="AP328" s="102">
        <v>2</v>
      </c>
      <c r="AQ328" s="102">
        <v>2</v>
      </c>
      <c r="AR328" s="102">
        <v>2</v>
      </c>
      <c r="AS328" s="102">
        <v>2</v>
      </c>
      <c r="AT328" s="102">
        <v>2</v>
      </c>
      <c r="AU328" s="102">
        <v>2</v>
      </c>
      <c r="AV328" s="102">
        <v>2</v>
      </c>
    </row>
    <row r="329" spans="1:48" s="95" customFormat="1" ht="39.950000000000003" customHeight="1">
      <c r="A329" s="9">
        <f t="shared" si="13"/>
        <v>321</v>
      </c>
      <c r="B329" s="9"/>
      <c r="C329" s="9">
        <v>1</v>
      </c>
      <c r="D329" s="9"/>
      <c r="E329" s="9"/>
      <c r="F329" s="9"/>
      <c r="G329" s="9"/>
      <c r="H329" s="9"/>
      <c r="I329" s="9"/>
      <c r="J329" s="100"/>
      <c r="K329" s="18"/>
      <c r="L329" s="18" t="s">
        <v>296</v>
      </c>
      <c r="M329" s="102" t="s">
        <v>948</v>
      </c>
      <c r="N329" s="102" t="s">
        <v>945</v>
      </c>
      <c r="O329" s="102" t="s">
        <v>949</v>
      </c>
      <c r="P329" s="98" t="s">
        <v>51</v>
      </c>
      <c r="Q329" s="9" t="s">
        <v>52</v>
      </c>
      <c r="R329" s="104"/>
      <c r="S329" s="113" t="s">
        <v>51</v>
      </c>
      <c r="T329" s="104" t="str">
        <f t="shared" si="17"/>
        <v>Q2715513</v>
      </c>
      <c r="U329" s="48" t="s">
        <v>51</v>
      </c>
      <c r="V329" s="48" t="s">
        <v>63</v>
      </c>
      <c r="W329" s="111" t="s">
        <v>53</v>
      </c>
      <c r="X329" s="158" t="s">
        <v>114</v>
      </c>
      <c r="Y329" s="104" t="s">
        <v>950</v>
      </c>
      <c r="Z329" s="104" t="s">
        <v>14</v>
      </c>
      <c r="AA329" s="104" t="s">
        <v>14</v>
      </c>
      <c r="AB329" s="124">
        <v>1.5E-3</v>
      </c>
      <c r="AC329" s="106" t="s">
        <v>237</v>
      </c>
      <c r="AD329" s="104" t="s">
        <v>14</v>
      </c>
      <c r="AE329" s="104" t="s">
        <v>14</v>
      </c>
      <c r="AF329" s="104" t="s">
        <v>14</v>
      </c>
      <c r="AG329" s="104" t="s">
        <v>14</v>
      </c>
      <c r="AH329" s="104"/>
      <c r="AI329" s="104"/>
      <c r="AJ329" s="104"/>
      <c r="AK329" s="104"/>
      <c r="AL329" s="102">
        <v>1</v>
      </c>
      <c r="AM329" s="102">
        <v>1</v>
      </c>
      <c r="AN329" s="102">
        <v>1</v>
      </c>
      <c r="AO329" s="102">
        <v>1</v>
      </c>
      <c r="AP329" s="102">
        <v>1</v>
      </c>
      <c r="AQ329" s="102">
        <v>1</v>
      </c>
      <c r="AR329" s="102">
        <v>1</v>
      </c>
      <c r="AS329" s="102">
        <v>1</v>
      </c>
      <c r="AT329" s="102">
        <v>1</v>
      </c>
      <c r="AU329" s="102">
        <v>1</v>
      </c>
      <c r="AV329" s="102">
        <v>1</v>
      </c>
    </row>
    <row r="330" spans="1:48" s="95" customFormat="1" ht="39.950000000000003" customHeight="1">
      <c r="A330" s="9">
        <f t="shared" si="13"/>
        <v>322</v>
      </c>
      <c r="B330" s="9"/>
      <c r="C330" s="9">
        <v>1</v>
      </c>
      <c r="D330" s="9"/>
      <c r="E330" s="9"/>
      <c r="F330" s="9"/>
      <c r="G330" s="9"/>
      <c r="H330" s="9"/>
      <c r="I330" s="9"/>
      <c r="J330" s="100"/>
      <c r="K330" s="18"/>
      <c r="L330" s="18" t="s">
        <v>50</v>
      </c>
      <c r="M330" s="102" t="s">
        <v>951</v>
      </c>
      <c r="N330" s="102" t="s">
        <v>952</v>
      </c>
      <c r="O330" s="112" t="s">
        <v>953</v>
      </c>
      <c r="P330" s="98" t="s">
        <v>51</v>
      </c>
      <c r="Q330" s="9" t="s">
        <v>52</v>
      </c>
      <c r="R330" s="104"/>
      <c r="S330" s="113" t="s">
        <v>51</v>
      </c>
      <c r="T330" s="104" t="str">
        <f t="shared" si="17"/>
        <v>GB/T 9074.18-1988</v>
      </c>
      <c r="U330" s="48" t="s">
        <v>51</v>
      </c>
      <c r="V330" s="48" t="s">
        <v>63</v>
      </c>
      <c r="W330" s="111" t="s">
        <v>53</v>
      </c>
      <c r="X330" s="158" t="s">
        <v>114</v>
      </c>
      <c r="Y330" s="102" t="s">
        <v>954</v>
      </c>
      <c r="Z330" s="104" t="s">
        <v>14</v>
      </c>
      <c r="AA330" s="104" t="s">
        <v>14</v>
      </c>
      <c r="AB330" s="124">
        <v>1.5E-3</v>
      </c>
      <c r="AC330" s="106" t="s">
        <v>627</v>
      </c>
      <c r="AD330" s="104" t="s">
        <v>14</v>
      </c>
      <c r="AE330" s="104" t="s">
        <v>14</v>
      </c>
      <c r="AF330" s="104" t="s">
        <v>14</v>
      </c>
      <c r="AG330" s="104" t="s">
        <v>14</v>
      </c>
      <c r="AH330" s="104"/>
      <c r="AI330" s="104"/>
      <c r="AJ330" s="104"/>
      <c r="AK330" s="104"/>
      <c r="AL330" s="102">
        <v>14</v>
      </c>
      <c r="AM330" s="102">
        <v>14</v>
      </c>
      <c r="AN330" s="102">
        <v>14</v>
      </c>
      <c r="AO330" s="102">
        <v>14</v>
      </c>
      <c r="AP330" s="102">
        <v>14</v>
      </c>
      <c r="AQ330" s="102">
        <v>14</v>
      </c>
      <c r="AR330" s="102">
        <v>14</v>
      </c>
      <c r="AS330" s="102">
        <v>14</v>
      </c>
      <c r="AT330" s="102">
        <v>14</v>
      </c>
      <c r="AU330" s="102">
        <v>14</v>
      </c>
      <c r="AV330" s="102">
        <v>14</v>
      </c>
    </row>
    <row r="331" spans="1:48" s="95" customFormat="1" ht="39.950000000000003" customHeight="1">
      <c r="A331" s="9">
        <f t="shared" si="13"/>
        <v>323</v>
      </c>
      <c r="B331" s="9"/>
      <c r="C331" s="9">
        <v>1</v>
      </c>
      <c r="D331" s="9"/>
      <c r="E331" s="9"/>
      <c r="F331" s="9"/>
      <c r="G331" s="9"/>
      <c r="H331" s="9"/>
      <c r="I331" s="9"/>
      <c r="J331" s="100"/>
      <c r="K331" s="18"/>
      <c r="L331" s="18" t="s">
        <v>50</v>
      </c>
      <c r="M331" s="102" t="s">
        <v>955</v>
      </c>
      <c r="N331" s="102" t="s">
        <v>956</v>
      </c>
      <c r="O331" s="104" t="s">
        <v>14</v>
      </c>
      <c r="P331" s="98" t="s">
        <v>51</v>
      </c>
      <c r="Q331" s="9" t="s">
        <v>52</v>
      </c>
      <c r="R331" s="110" t="s">
        <v>14</v>
      </c>
      <c r="S331" s="113" t="s">
        <v>51</v>
      </c>
      <c r="T331" s="104" t="str">
        <f t="shared" si="17"/>
        <v>SHT0000495</v>
      </c>
      <c r="U331" s="48" t="s">
        <v>51</v>
      </c>
      <c r="V331" s="48" t="s">
        <v>63</v>
      </c>
      <c r="W331" s="111" t="s">
        <v>53</v>
      </c>
      <c r="X331" s="104" t="s">
        <v>14</v>
      </c>
      <c r="Y331" s="104" t="s">
        <v>14</v>
      </c>
      <c r="Z331" s="104" t="s">
        <v>14</v>
      </c>
      <c r="AA331" s="104" t="s">
        <v>14</v>
      </c>
      <c r="AB331" s="124" t="s">
        <v>14</v>
      </c>
      <c r="AC331" s="104" t="s">
        <v>14</v>
      </c>
      <c r="AD331" s="104" t="s">
        <v>14</v>
      </c>
      <c r="AE331" s="104" t="s">
        <v>14</v>
      </c>
      <c r="AF331" s="104" t="s">
        <v>14</v>
      </c>
      <c r="AG331" s="104" t="s">
        <v>14</v>
      </c>
      <c r="AH331" s="104"/>
      <c r="AI331" s="104"/>
      <c r="AJ331" s="104"/>
      <c r="AK331" s="104"/>
      <c r="AL331" s="187">
        <v>1</v>
      </c>
      <c r="AM331" s="187">
        <v>1</v>
      </c>
      <c r="AN331" s="187">
        <v>1</v>
      </c>
      <c r="AO331" s="187">
        <v>1</v>
      </c>
      <c r="AP331" s="187">
        <v>1</v>
      </c>
      <c r="AQ331" s="187">
        <v>1</v>
      </c>
      <c r="AR331" s="187">
        <v>1</v>
      </c>
      <c r="AS331" s="187">
        <v>1</v>
      </c>
      <c r="AT331" s="187">
        <v>1</v>
      </c>
      <c r="AU331" s="187">
        <v>1</v>
      </c>
      <c r="AV331" s="187">
        <v>1</v>
      </c>
    </row>
    <row r="332" spans="1:48" s="95" customFormat="1" ht="39.950000000000003" customHeight="1">
      <c r="A332" s="9">
        <f t="shared" si="13"/>
        <v>324</v>
      </c>
      <c r="B332" s="9"/>
      <c r="C332" s="9">
        <v>1</v>
      </c>
      <c r="D332" s="9"/>
      <c r="E332" s="9"/>
      <c r="F332" s="9"/>
      <c r="G332" s="9"/>
      <c r="H332" s="9"/>
      <c r="I332" s="9"/>
      <c r="J332" s="100"/>
      <c r="K332" s="18"/>
      <c r="L332" s="18" t="s">
        <v>50</v>
      </c>
      <c r="M332" s="102" t="s">
        <v>957</v>
      </c>
      <c r="N332" s="102" t="s">
        <v>958</v>
      </c>
      <c r="O332" s="104" t="s">
        <v>14</v>
      </c>
      <c r="P332" s="98" t="s">
        <v>51</v>
      </c>
      <c r="Q332" s="9" t="s">
        <v>52</v>
      </c>
      <c r="R332" s="110" t="s">
        <v>14</v>
      </c>
      <c r="S332" s="113" t="s">
        <v>51</v>
      </c>
      <c r="T332" s="104" t="str">
        <f t="shared" si="17"/>
        <v>SHT0000501</v>
      </c>
      <c r="U332" s="48" t="s">
        <v>51</v>
      </c>
      <c r="V332" s="48" t="s">
        <v>63</v>
      </c>
      <c r="W332" s="111" t="s">
        <v>53</v>
      </c>
      <c r="X332" s="104" t="s">
        <v>14</v>
      </c>
      <c r="Y332" s="104" t="s">
        <v>14</v>
      </c>
      <c r="Z332" s="104" t="s">
        <v>14</v>
      </c>
      <c r="AA332" s="104" t="s">
        <v>14</v>
      </c>
      <c r="AB332" s="124" t="s">
        <v>14</v>
      </c>
      <c r="AC332" s="104" t="s">
        <v>14</v>
      </c>
      <c r="AD332" s="104" t="s">
        <v>14</v>
      </c>
      <c r="AE332" s="104" t="s">
        <v>14</v>
      </c>
      <c r="AF332" s="104" t="s">
        <v>14</v>
      </c>
      <c r="AG332" s="104" t="s">
        <v>14</v>
      </c>
      <c r="AH332" s="104"/>
      <c r="AI332" s="104"/>
      <c r="AJ332" s="104"/>
      <c r="AK332" s="104"/>
      <c r="AL332" s="187">
        <v>1</v>
      </c>
      <c r="AM332" s="187">
        <v>1</v>
      </c>
      <c r="AN332" s="187">
        <v>1</v>
      </c>
      <c r="AO332" s="187">
        <v>1</v>
      </c>
      <c r="AP332" s="187">
        <v>1</v>
      </c>
      <c r="AQ332" s="187">
        <v>1</v>
      </c>
      <c r="AR332" s="187">
        <v>1</v>
      </c>
      <c r="AS332" s="187">
        <v>1</v>
      </c>
      <c r="AT332" s="187">
        <v>1</v>
      </c>
      <c r="AU332" s="187">
        <v>1</v>
      </c>
      <c r="AV332" s="187">
        <v>1</v>
      </c>
    </row>
    <row r="333" spans="1:48" s="95" customFormat="1" ht="39.950000000000003" customHeight="1">
      <c r="A333" s="9">
        <f t="shared" si="13"/>
        <v>325</v>
      </c>
      <c r="B333" s="263"/>
      <c r="C333" s="9">
        <v>1</v>
      </c>
      <c r="D333" s="9"/>
      <c r="E333" s="9"/>
      <c r="F333" s="9"/>
      <c r="G333" s="9"/>
      <c r="H333" s="9"/>
      <c r="I333" s="9"/>
      <c r="J333" s="282"/>
      <c r="K333" s="283"/>
      <c r="L333" s="18"/>
      <c r="M333" s="267" t="s">
        <v>1254</v>
      </c>
      <c r="N333" s="267" t="s">
        <v>1255</v>
      </c>
      <c r="O333" s="104" t="s">
        <v>14</v>
      </c>
      <c r="P333" s="98" t="s">
        <v>51</v>
      </c>
      <c r="Q333" s="9" t="s">
        <v>52</v>
      </c>
      <c r="R333" s="110" t="s">
        <v>14</v>
      </c>
      <c r="S333" s="113" t="s">
        <v>51</v>
      </c>
      <c r="T333" s="284" t="str">
        <f t="shared" si="17"/>
        <v>BCL0010010</v>
      </c>
      <c r="U333" s="48" t="s">
        <v>51</v>
      </c>
      <c r="V333" s="262"/>
      <c r="W333" s="268"/>
      <c r="X333" s="104" t="s">
        <v>14</v>
      </c>
      <c r="Y333" s="104" t="s">
        <v>14</v>
      </c>
      <c r="Z333" s="104" t="s">
        <v>14</v>
      </c>
      <c r="AA333" s="104" t="s">
        <v>14</v>
      </c>
      <c r="AB333" s="124" t="s">
        <v>14</v>
      </c>
      <c r="AC333" s="104" t="s">
        <v>14</v>
      </c>
      <c r="AD333" s="104" t="s">
        <v>14</v>
      </c>
      <c r="AE333" s="104" t="s">
        <v>14</v>
      </c>
      <c r="AF333" s="104" t="s">
        <v>14</v>
      </c>
      <c r="AG333" s="104" t="s">
        <v>14</v>
      </c>
      <c r="AH333" s="284"/>
      <c r="AI333" s="284"/>
      <c r="AJ333" s="284"/>
      <c r="AK333" s="284"/>
      <c r="AL333" s="187">
        <v>1</v>
      </c>
      <c r="AM333" s="187">
        <v>1</v>
      </c>
      <c r="AN333" s="187">
        <v>1</v>
      </c>
      <c r="AO333" s="187">
        <v>1</v>
      </c>
      <c r="AP333" s="187">
        <v>1</v>
      </c>
      <c r="AQ333" s="187">
        <v>1</v>
      </c>
      <c r="AR333" s="187">
        <v>1</v>
      </c>
      <c r="AS333" s="187">
        <v>1</v>
      </c>
      <c r="AT333" s="187">
        <v>1</v>
      </c>
      <c r="AU333" s="187">
        <v>1</v>
      </c>
      <c r="AV333" s="187">
        <v>1</v>
      </c>
    </row>
    <row r="334" spans="1:48" s="95" customFormat="1" ht="39.950000000000003" customHeight="1">
      <c r="A334" s="9">
        <f t="shared" si="13"/>
        <v>326</v>
      </c>
      <c r="B334" s="263"/>
      <c r="C334" s="9">
        <v>1</v>
      </c>
      <c r="D334" s="9"/>
      <c r="E334" s="9"/>
      <c r="F334" s="9"/>
      <c r="G334" s="9"/>
      <c r="H334" s="9"/>
      <c r="I334" s="9"/>
      <c r="J334" s="282"/>
      <c r="K334" s="283"/>
      <c r="L334" s="18"/>
      <c r="M334" s="267" t="s">
        <v>1256</v>
      </c>
      <c r="N334" s="267" t="s">
        <v>1257</v>
      </c>
      <c r="O334" s="104" t="s">
        <v>14</v>
      </c>
      <c r="P334" s="98" t="s">
        <v>51</v>
      </c>
      <c r="Q334" s="9" t="s">
        <v>52</v>
      </c>
      <c r="R334" s="110" t="s">
        <v>14</v>
      </c>
      <c r="S334" s="113" t="s">
        <v>51</v>
      </c>
      <c r="T334" s="284" t="str">
        <f t="shared" si="17"/>
        <v>SHT0013841</v>
      </c>
      <c r="U334" s="48" t="s">
        <v>51</v>
      </c>
      <c r="V334" s="262"/>
      <c r="W334" s="268"/>
      <c r="X334" s="104" t="s">
        <v>14</v>
      </c>
      <c r="Y334" s="104" t="s">
        <v>14</v>
      </c>
      <c r="Z334" s="104" t="s">
        <v>14</v>
      </c>
      <c r="AA334" s="104" t="s">
        <v>14</v>
      </c>
      <c r="AB334" s="124" t="s">
        <v>14</v>
      </c>
      <c r="AC334" s="104" t="s">
        <v>14</v>
      </c>
      <c r="AD334" s="104" t="s">
        <v>14</v>
      </c>
      <c r="AE334" s="104" t="s">
        <v>14</v>
      </c>
      <c r="AF334" s="104" t="s">
        <v>14</v>
      </c>
      <c r="AG334" s="104" t="s">
        <v>14</v>
      </c>
      <c r="AH334" s="284"/>
      <c r="AI334" s="284"/>
      <c r="AJ334" s="284"/>
      <c r="AK334" s="284"/>
      <c r="AL334" s="187">
        <v>1</v>
      </c>
      <c r="AM334" s="187">
        <v>1</v>
      </c>
      <c r="AN334" s="187">
        <v>1</v>
      </c>
      <c r="AO334" s="187">
        <v>1</v>
      </c>
      <c r="AP334" s="187">
        <v>1</v>
      </c>
      <c r="AQ334" s="187">
        <v>1</v>
      </c>
      <c r="AR334" s="187">
        <v>1</v>
      </c>
      <c r="AS334" s="187">
        <v>1</v>
      </c>
      <c r="AT334" s="187">
        <v>1</v>
      </c>
      <c r="AU334" s="187">
        <v>1</v>
      </c>
      <c r="AV334" s="187">
        <v>1</v>
      </c>
    </row>
    <row r="335" spans="1:48" s="95" customFormat="1" ht="39.950000000000003" customHeight="1">
      <c r="A335" s="9">
        <v>324</v>
      </c>
      <c r="B335" s="383"/>
      <c r="C335" s="383"/>
      <c r="D335" s="383"/>
      <c r="E335" s="383"/>
      <c r="F335" s="383"/>
      <c r="G335" s="383"/>
      <c r="H335" s="383"/>
      <c r="I335" s="383"/>
      <c r="J335" s="282"/>
      <c r="K335" s="283"/>
      <c r="L335" s="386"/>
      <c r="M335" s="385" t="s">
        <v>1676</v>
      </c>
      <c r="N335" s="385" t="s">
        <v>1674</v>
      </c>
      <c r="O335" s="385" t="s">
        <v>1679</v>
      </c>
      <c r="P335" s="285" t="s">
        <v>1682</v>
      </c>
      <c r="Q335" s="384" t="s">
        <v>1685</v>
      </c>
      <c r="R335" s="110" t="s">
        <v>14</v>
      </c>
      <c r="S335" s="113" t="s">
        <v>51</v>
      </c>
      <c r="T335" s="385" t="s">
        <v>1676</v>
      </c>
      <c r="U335" s="48" t="s">
        <v>51</v>
      </c>
      <c r="V335" s="382" t="s">
        <v>1686</v>
      </c>
      <c r="W335" s="381" t="s">
        <v>1689</v>
      </c>
      <c r="X335" s="104" t="s">
        <v>14</v>
      </c>
      <c r="Y335" s="104" t="s">
        <v>14</v>
      </c>
      <c r="Z335" s="104" t="s">
        <v>14</v>
      </c>
      <c r="AA335" s="104" t="s">
        <v>14</v>
      </c>
      <c r="AB335" s="124" t="s">
        <v>14</v>
      </c>
      <c r="AC335" s="104" t="s">
        <v>14</v>
      </c>
      <c r="AD335" s="104" t="s">
        <v>14</v>
      </c>
      <c r="AE335" s="104" t="s">
        <v>14</v>
      </c>
      <c r="AF335" s="104" t="s">
        <v>14</v>
      </c>
      <c r="AG335" s="104" t="s">
        <v>14</v>
      </c>
      <c r="AH335" s="284"/>
      <c r="AI335" s="284"/>
      <c r="AJ335" s="284"/>
      <c r="AK335" s="284"/>
      <c r="AL335" s="187">
        <v>0</v>
      </c>
      <c r="AM335" s="187">
        <v>0</v>
      </c>
      <c r="AN335" s="187">
        <v>0</v>
      </c>
      <c r="AO335" s="187">
        <v>0</v>
      </c>
      <c r="AP335" s="187">
        <v>0</v>
      </c>
      <c r="AQ335" s="187">
        <v>0</v>
      </c>
      <c r="AR335" s="187">
        <v>0</v>
      </c>
      <c r="AS335" s="187">
        <v>0</v>
      </c>
      <c r="AT335" s="187">
        <v>0</v>
      </c>
      <c r="AU335" s="187">
        <v>0</v>
      </c>
      <c r="AV335" s="187">
        <v>1</v>
      </c>
    </row>
    <row r="336" spans="1:48" s="95" customFormat="1" ht="39.950000000000003" customHeight="1">
      <c r="A336" s="9"/>
      <c r="B336" s="383"/>
      <c r="C336" s="383"/>
      <c r="D336" s="383"/>
      <c r="E336" s="383"/>
      <c r="F336" s="383"/>
      <c r="G336" s="383"/>
      <c r="H336" s="383"/>
      <c r="I336" s="383"/>
      <c r="J336" s="282"/>
      <c r="K336" s="283"/>
      <c r="L336" s="386"/>
      <c r="M336" s="385" t="s">
        <v>1673</v>
      </c>
      <c r="N336" s="385" t="s">
        <v>1677</v>
      </c>
      <c r="O336" s="385" t="s">
        <v>1680</v>
      </c>
      <c r="P336" s="285" t="s">
        <v>1683</v>
      </c>
      <c r="Q336" s="384" t="s">
        <v>1685</v>
      </c>
      <c r="R336" s="110" t="s">
        <v>14</v>
      </c>
      <c r="S336" s="113" t="s">
        <v>51</v>
      </c>
      <c r="T336" s="385" t="s">
        <v>1673</v>
      </c>
      <c r="U336" s="48" t="s">
        <v>51</v>
      </c>
      <c r="V336" s="382" t="s">
        <v>1687</v>
      </c>
      <c r="W336" s="381" t="s">
        <v>1688</v>
      </c>
      <c r="X336" s="104" t="s">
        <v>14</v>
      </c>
      <c r="Y336" s="104" t="s">
        <v>14</v>
      </c>
      <c r="Z336" s="104" t="s">
        <v>14</v>
      </c>
      <c r="AA336" s="104" t="s">
        <v>14</v>
      </c>
      <c r="AB336" s="124" t="s">
        <v>14</v>
      </c>
      <c r="AC336" s="104" t="s">
        <v>14</v>
      </c>
      <c r="AD336" s="104" t="s">
        <v>14</v>
      </c>
      <c r="AE336" s="104" t="s">
        <v>14</v>
      </c>
      <c r="AF336" s="104" t="s">
        <v>14</v>
      </c>
      <c r="AG336" s="104" t="s">
        <v>14</v>
      </c>
      <c r="AH336" s="284"/>
      <c r="AI336" s="284"/>
      <c r="AJ336" s="284"/>
      <c r="AK336" s="284"/>
      <c r="AL336" s="187">
        <v>0</v>
      </c>
      <c r="AM336" s="187">
        <v>0</v>
      </c>
      <c r="AN336" s="187">
        <v>0</v>
      </c>
      <c r="AO336" s="187">
        <v>0</v>
      </c>
      <c r="AP336" s="187">
        <v>0</v>
      </c>
      <c r="AQ336" s="187">
        <v>0</v>
      </c>
      <c r="AR336" s="187">
        <v>0</v>
      </c>
      <c r="AS336" s="187">
        <v>0</v>
      </c>
      <c r="AT336" s="187">
        <v>0</v>
      </c>
      <c r="AU336" s="187">
        <v>0</v>
      </c>
      <c r="AV336" s="187">
        <v>1</v>
      </c>
    </row>
    <row r="337" spans="1:48" s="95" customFormat="1" ht="39.950000000000003" customHeight="1">
      <c r="A337" s="9"/>
      <c r="B337" s="383"/>
      <c r="C337" s="383"/>
      <c r="D337" s="383"/>
      <c r="E337" s="383"/>
      <c r="F337" s="383"/>
      <c r="G337" s="383"/>
      <c r="H337" s="383"/>
      <c r="I337" s="383"/>
      <c r="J337" s="282"/>
      <c r="K337" s="283"/>
      <c r="L337" s="386"/>
      <c r="M337" s="385" t="s">
        <v>1678</v>
      </c>
      <c r="N337" s="385" t="s">
        <v>1675</v>
      </c>
      <c r="O337" s="385" t="s">
        <v>1681</v>
      </c>
      <c r="P337" s="285" t="s">
        <v>1684</v>
      </c>
      <c r="Q337" s="384" t="s">
        <v>1685</v>
      </c>
      <c r="R337" s="110" t="s">
        <v>14</v>
      </c>
      <c r="S337" s="113" t="s">
        <v>51</v>
      </c>
      <c r="T337" s="385" t="s">
        <v>1678</v>
      </c>
      <c r="U337" s="48" t="s">
        <v>51</v>
      </c>
      <c r="V337" s="382" t="s">
        <v>1688</v>
      </c>
      <c r="W337" s="381" t="s">
        <v>1687</v>
      </c>
      <c r="X337" s="104" t="s">
        <v>14</v>
      </c>
      <c r="Y337" s="104" t="s">
        <v>14</v>
      </c>
      <c r="Z337" s="104" t="s">
        <v>14</v>
      </c>
      <c r="AA337" s="104" t="s">
        <v>14</v>
      </c>
      <c r="AB337" s="124" t="s">
        <v>14</v>
      </c>
      <c r="AC337" s="104" t="s">
        <v>14</v>
      </c>
      <c r="AD337" s="104" t="s">
        <v>14</v>
      </c>
      <c r="AE337" s="104" t="s">
        <v>14</v>
      </c>
      <c r="AF337" s="104" t="s">
        <v>14</v>
      </c>
      <c r="AG337" s="104" t="s">
        <v>14</v>
      </c>
      <c r="AH337" s="284"/>
      <c r="AI337" s="284"/>
      <c r="AJ337" s="284"/>
      <c r="AK337" s="284"/>
      <c r="AL337" s="187">
        <v>0</v>
      </c>
      <c r="AM337" s="187">
        <v>0</v>
      </c>
      <c r="AN337" s="187">
        <v>0</v>
      </c>
      <c r="AO337" s="187">
        <v>0</v>
      </c>
      <c r="AP337" s="187">
        <v>0</v>
      </c>
      <c r="AQ337" s="187">
        <v>0</v>
      </c>
      <c r="AR337" s="187">
        <v>0</v>
      </c>
      <c r="AS337" s="187">
        <v>0</v>
      </c>
      <c r="AT337" s="187">
        <v>0</v>
      </c>
      <c r="AU337" s="187">
        <v>0</v>
      </c>
      <c r="AV337" s="187">
        <v>1</v>
      </c>
    </row>
    <row r="338" spans="1:48" s="95" customFormat="1" ht="39.950000000000003" customHeight="1">
      <c r="A338" s="9">
        <f t="shared" si="13"/>
        <v>330</v>
      </c>
      <c r="B338" s="190"/>
      <c r="C338" s="190"/>
      <c r="D338" s="190"/>
      <c r="E338" s="190"/>
      <c r="F338" s="190"/>
      <c r="G338" s="190"/>
      <c r="H338" s="190"/>
      <c r="I338" s="190"/>
      <c r="J338" s="190"/>
      <c r="K338" s="197"/>
      <c r="L338" s="189"/>
      <c r="M338" s="196"/>
      <c r="N338" s="189"/>
      <c r="O338" s="189"/>
      <c r="P338" s="189"/>
      <c r="Q338" s="189"/>
      <c r="R338" s="189"/>
      <c r="S338" s="196"/>
      <c r="T338" s="189"/>
      <c r="U338" s="196"/>
      <c r="V338" s="196"/>
      <c r="W338" s="194"/>
      <c r="X338" s="194"/>
      <c r="Y338" s="194"/>
      <c r="Z338" s="194"/>
      <c r="AA338" s="189"/>
      <c r="AB338" s="195"/>
      <c r="AC338" s="189"/>
      <c r="AD338" s="193"/>
      <c r="AE338" s="193"/>
      <c r="AF338" s="193"/>
      <c r="AG338" s="193"/>
      <c r="AH338" s="191"/>
      <c r="AI338" s="191"/>
      <c r="AJ338" s="191"/>
      <c r="AK338" s="192"/>
      <c r="AL338" s="189"/>
      <c r="AM338" s="189"/>
      <c r="AN338" s="189"/>
      <c r="AO338" s="189"/>
      <c r="AP338" s="189"/>
      <c r="AQ338" s="189"/>
      <c r="AR338" s="208"/>
      <c r="AS338" s="208"/>
      <c r="AT338" s="208"/>
      <c r="AU338" s="208"/>
      <c r="AV338" s="342"/>
    </row>
  </sheetData>
  <autoFilter ref="A8:AW338"/>
  <mergeCells count="47">
    <mergeCell ref="AV7:AV8"/>
    <mergeCell ref="AM7:AM8"/>
    <mergeCell ref="AR7:AR8"/>
    <mergeCell ref="AS7:AS8"/>
    <mergeCell ref="AT7:AT8"/>
    <mergeCell ref="AU7:AU8"/>
    <mergeCell ref="AN7:AN8"/>
    <mergeCell ref="AO7:AO8"/>
    <mergeCell ref="AP7:AP8"/>
    <mergeCell ref="AQ7:AQ8"/>
    <mergeCell ref="AI7:AI8"/>
    <mergeCell ref="AJ7:AJ8"/>
    <mergeCell ref="AK7:AK8"/>
    <mergeCell ref="AL7:AL8"/>
    <mergeCell ref="P7:P8"/>
    <mergeCell ref="Q7:Q8"/>
    <mergeCell ref="R7:R8"/>
    <mergeCell ref="S7:S8"/>
    <mergeCell ref="AD7:AD8"/>
    <mergeCell ref="AE7:AE8"/>
    <mergeCell ref="AF7:AF8"/>
    <mergeCell ref="AG7:AG8"/>
    <mergeCell ref="AH7:AH8"/>
    <mergeCell ref="AC7:AC8"/>
    <mergeCell ref="T7:T8"/>
    <mergeCell ref="U7:U8"/>
    <mergeCell ref="Y7:Y8"/>
    <mergeCell ref="Z7:Z8"/>
    <mergeCell ref="AA7:AA8"/>
    <mergeCell ref="AB7:AB8"/>
    <mergeCell ref="A5:N5"/>
    <mergeCell ref="A6:N6"/>
    <mergeCell ref="B7:K7"/>
    <mergeCell ref="A7:A8"/>
    <mergeCell ref="L7:L8"/>
    <mergeCell ref="M7:M8"/>
    <mergeCell ref="N7:N8"/>
    <mergeCell ref="O7:O8"/>
    <mergeCell ref="V7:V8"/>
    <mergeCell ref="W7:W8"/>
    <mergeCell ref="X7:X8"/>
    <mergeCell ref="A1:AN1"/>
    <mergeCell ref="A2:N2"/>
    <mergeCell ref="A3:N3"/>
    <mergeCell ref="A4:L4"/>
    <mergeCell ref="M4:N4"/>
    <mergeCell ref="O2:AJ6"/>
  </mergeCells>
  <phoneticPr fontId="70" type="noConversion"/>
  <conditionalFormatting sqref="AK54">
    <cfRule type="containsText" dxfId="44" priority="8" operator="containsText" text="3">
      <formula>NOT(ISERROR(SEARCH("3",AK54)))</formula>
    </cfRule>
    <cfRule type="containsText" dxfId="43" priority="9" operator="containsText" text="2">
      <formula>NOT(ISERROR(SEARCH("2",AK54)))</formula>
    </cfRule>
    <cfRule type="containsText" dxfId="42" priority="10" operator="containsText" text="1">
      <formula>NOT(ISERROR(SEARCH("1",AK54)))</formula>
    </cfRule>
    <cfRule type="containsText" dxfId="41" priority="11" operator="containsText" text="0">
      <formula>NOT(ISERROR(SEARCH("0",AK54)))</formula>
    </cfRule>
  </conditionalFormatting>
  <conditionalFormatting sqref="M80">
    <cfRule type="duplicateValues" dxfId="40" priority="15"/>
  </conditionalFormatting>
  <conditionalFormatting sqref="X80">
    <cfRule type="duplicateValues" dxfId="39" priority="13"/>
    <cfRule type="duplicateValues" dxfId="38" priority="14"/>
  </conditionalFormatting>
  <conditionalFormatting sqref="M103">
    <cfRule type="duplicateValues" dxfId="37" priority="12"/>
  </conditionalFormatting>
  <conditionalFormatting sqref="A2:AU2 AW2:XFD2">
    <cfRule type="duplicateValues" dxfId="36" priority="7"/>
  </conditionalFormatting>
  <conditionalFormatting sqref="M15">
    <cfRule type="duplicateValues" dxfId="35" priority="6"/>
  </conditionalFormatting>
  <conditionalFormatting sqref="M16">
    <cfRule type="duplicateValues" dxfId="34" priority="5"/>
  </conditionalFormatting>
  <conditionalFormatting sqref="M17">
    <cfRule type="duplicateValues" dxfId="33" priority="4"/>
  </conditionalFormatting>
  <conditionalFormatting sqref="M18">
    <cfRule type="duplicateValues" dxfId="32" priority="3"/>
  </conditionalFormatting>
  <conditionalFormatting sqref="AV2">
    <cfRule type="duplicateValues" dxfId="31" priority="2"/>
  </conditionalFormatting>
  <conditionalFormatting sqref="M19">
    <cfRule type="duplicateValues" dxfId="30" priority="1"/>
  </conditionalFormatting>
  <dataValidations count="6">
    <dataValidation allowBlank="1" showErrorMessage="1" promptTitle="提示" prompt="该字段按需填写" sqref="O42:O44 O129 O108:O110 O114:O119"/>
    <dataValidation type="list" allowBlank="1" showInputMessage="1" showErrorMessage="1" sqref="X86">
      <formula1>"装配总成件,焊接总成件,面料,塑料件,冷镦,钣金件,机加工件,标准件,非标件,线材件,管材件,圆钢"</formula1>
    </dataValidation>
    <dataValidation type="list" allowBlank="1" showInputMessage="1" showErrorMessage="1" sqref="R80">
      <formula1>"A,B,C,"</formula1>
    </dataValidation>
    <dataValidation type="list" allowBlank="1" showInputMessage="1" showErrorMessage="1" sqref="V80:W80 V85:W86">
      <formula1>"Y,N"</formula1>
    </dataValidation>
    <dataValidation allowBlank="1" showErrorMessage="1" sqref="Y110 Y114 Y123 Y127 Y117:Y119"/>
    <dataValidation allowBlank="1" showInputMessage="1" showErrorMessage="1" promptTitle="包括4种填写情况：" prompt="具体数字；_x000a_RF--参考图、表格图或原理图；_x000a_AR--零件用量按需；_x000a_RP--零件为维修专用。" sqref="AL42:AV44 AL113:AV113 AL119:AV119 AL107:AV111"/>
  </dataValidations>
  <printOptions horizontalCentered="1"/>
  <pageMargins left="0.31496062992126" right="0.27559055118110198" top="0.39370078740157499" bottom="0.55118110236220497" header="0.31496062992126" footer="0.31496062992126"/>
  <pageSetup paperSize="8" scale="57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workbookViewId="0">
      <selection activeCell="H18" sqref="H18"/>
    </sheetView>
  </sheetViews>
  <sheetFormatPr defaultRowHeight="13.5"/>
  <cols>
    <col min="8" max="8" width="23.25" customWidth="1"/>
  </cols>
  <sheetData>
    <row r="1" spans="1:28" ht="24.75">
      <c r="A1" s="576"/>
      <c r="B1" s="576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217"/>
      <c r="U1" s="217"/>
      <c r="V1" s="217"/>
      <c r="W1" s="217"/>
      <c r="X1" s="624" t="s">
        <v>1720</v>
      </c>
      <c r="Y1" s="624"/>
      <c r="Z1" s="624"/>
      <c r="AA1" s="624"/>
      <c r="AB1" s="624"/>
    </row>
    <row r="2" spans="1:28" ht="30" thickBot="1">
      <c r="A2" s="413" t="s">
        <v>1717</v>
      </c>
      <c r="B2" s="401"/>
      <c r="C2" s="221"/>
      <c r="D2" s="221"/>
      <c r="E2" s="222"/>
      <c r="F2" s="559" t="s">
        <v>1260</v>
      </c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223"/>
      <c r="U2" s="223"/>
      <c r="V2" s="218"/>
      <c r="W2" s="219"/>
      <c r="X2" s="624"/>
      <c r="Y2" s="624"/>
      <c r="Z2" s="624"/>
      <c r="AA2" s="624"/>
      <c r="AB2" s="624"/>
    </row>
    <row r="3" spans="1:28" ht="25.5">
      <c r="A3" s="568" t="s">
        <v>1261</v>
      </c>
      <c r="B3" s="569"/>
      <c r="C3" s="625" t="s">
        <v>1718</v>
      </c>
      <c r="D3" s="626"/>
      <c r="E3" s="414"/>
      <c r="F3" s="572" t="s">
        <v>1719</v>
      </c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225"/>
      <c r="V3" s="573" t="s">
        <v>1263</v>
      </c>
      <c r="W3" s="573"/>
      <c r="X3" s="403" t="s">
        <v>1264</v>
      </c>
      <c r="Y3" s="403" t="s">
        <v>1265</v>
      </c>
      <c r="Z3" s="403" t="s">
        <v>1266</v>
      </c>
      <c r="AA3" s="227" t="s">
        <v>1267</v>
      </c>
      <c r="AB3" s="415" t="s">
        <v>1268</v>
      </c>
    </row>
    <row r="4" spans="1:28" ht="25.5">
      <c r="A4" s="570"/>
      <c r="B4" s="571"/>
      <c r="C4" s="627"/>
      <c r="D4" s="627"/>
      <c r="E4" s="414"/>
      <c r="F4" s="574" t="s">
        <v>1269</v>
      </c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60"/>
      <c r="U4" s="560"/>
      <c r="V4" s="561" t="s">
        <v>1707</v>
      </c>
      <c r="W4" s="561"/>
      <c r="X4" s="402"/>
      <c r="Y4" s="402"/>
      <c r="Z4" s="233"/>
      <c r="AA4" s="234" t="s">
        <v>1270</v>
      </c>
      <c r="AB4" s="416">
        <v>45912</v>
      </c>
    </row>
    <row r="5" spans="1:28" ht="17.25">
      <c r="A5" s="563" t="s">
        <v>29</v>
      </c>
      <c r="B5" s="563"/>
      <c r="C5" s="563"/>
      <c r="D5" s="417" t="s">
        <v>1271</v>
      </c>
      <c r="E5" s="567" t="s">
        <v>1272</v>
      </c>
      <c r="F5" s="567"/>
      <c r="G5" s="567"/>
      <c r="H5" s="567"/>
      <c r="I5" s="567" t="s">
        <v>1273</v>
      </c>
      <c r="J5" s="567"/>
      <c r="K5" s="567"/>
      <c r="L5" s="567"/>
      <c r="M5" s="567"/>
      <c r="N5" s="567"/>
      <c r="O5" s="567" t="s">
        <v>1274</v>
      </c>
      <c r="P5" s="567"/>
      <c r="Q5" s="567"/>
      <c r="R5" s="567"/>
      <c r="S5" s="567"/>
      <c r="T5" s="567"/>
      <c r="U5" s="567"/>
      <c r="V5" s="567" t="s">
        <v>1275</v>
      </c>
      <c r="W5" s="567"/>
      <c r="X5" s="533" t="s">
        <v>16</v>
      </c>
      <c r="Y5" s="533"/>
      <c r="Z5" s="533" t="s">
        <v>48</v>
      </c>
      <c r="AA5" s="533"/>
      <c r="AB5" s="533"/>
    </row>
    <row r="6" spans="1:28" ht="21.75">
      <c r="A6" s="567"/>
      <c r="B6" s="567"/>
      <c r="C6" s="567"/>
      <c r="D6" s="417">
        <v>1</v>
      </c>
      <c r="E6" s="536" t="s">
        <v>1981</v>
      </c>
      <c r="F6" s="536"/>
      <c r="G6" s="536"/>
      <c r="H6" s="536"/>
      <c r="I6" s="532" t="s">
        <v>1721</v>
      </c>
      <c r="J6" s="532"/>
      <c r="K6" s="532"/>
      <c r="L6" s="532"/>
      <c r="M6" s="532"/>
      <c r="N6" s="532"/>
      <c r="O6" s="537" t="s">
        <v>1722</v>
      </c>
      <c r="P6" s="537"/>
      <c r="Q6" s="537"/>
      <c r="R6" s="537"/>
      <c r="S6" s="537"/>
      <c r="T6" s="537"/>
      <c r="U6" s="537"/>
      <c r="V6" s="532">
        <v>1</v>
      </c>
      <c r="W6" s="532"/>
      <c r="X6" s="533" t="s">
        <v>1723</v>
      </c>
      <c r="Y6" s="533"/>
      <c r="Z6" s="556" t="s">
        <v>1724</v>
      </c>
      <c r="AA6" s="556"/>
      <c r="AB6" s="556"/>
    </row>
    <row r="7" spans="1:28" ht="21.75">
      <c r="A7" s="567"/>
      <c r="B7" s="567"/>
      <c r="C7" s="567"/>
      <c r="D7" s="418">
        <v>2</v>
      </c>
      <c r="E7" s="628"/>
      <c r="F7" s="629"/>
      <c r="G7" s="629"/>
      <c r="H7" s="629"/>
      <c r="I7" s="547"/>
      <c r="J7" s="547"/>
      <c r="K7" s="547"/>
      <c r="L7" s="547"/>
      <c r="M7" s="547"/>
      <c r="N7" s="547"/>
      <c r="O7" s="630"/>
      <c r="P7" s="631"/>
      <c r="Q7" s="631"/>
      <c r="R7" s="631"/>
      <c r="S7" s="631"/>
      <c r="T7" s="631"/>
      <c r="U7" s="631"/>
      <c r="V7" s="547"/>
      <c r="W7" s="629"/>
      <c r="X7" s="632"/>
      <c r="Y7" s="629"/>
      <c r="Z7" s="633"/>
      <c r="AA7" s="633"/>
      <c r="AB7" s="633"/>
    </row>
    <row r="8" spans="1:28" ht="21.75">
      <c r="A8" s="567"/>
      <c r="B8" s="567"/>
      <c r="C8" s="567"/>
      <c r="D8" s="417">
        <v>3</v>
      </c>
      <c r="E8" s="536"/>
      <c r="F8" s="536"/>
      <c r="G8" s="536"/>
      <c r="H8" s="536"/>
      <c r="I8" s="532"/>
      <c r="J8" s="532"/>
      <c r="K8" s="532"/>
      <c r="L8" s="532"/>
      <c r="M8" s="532"/>
      <c r="N8" s="532"/>
      <c r="O8" s="537"/>
      <c r="P8" s="537"/>
      <c r="Q8" s="537"/>
      <c r="R8" s="537"/>
      <c r="S8" s="537"/>
      <c r="T8" s="537"/>
      <c r="U8" s="537"/>
      <c r="V8" s="532"/>
      <c r="W8" s="532"/>
      <c r="X8" s="533"/>
      <c r="Y8" s="533"/>
      <c r="Z8" s="634"/>
      <c r="AA8" s="634"/>
      <c r="AB8" s="634"/>
    </row>
    <row r="9" spans="1:28" ht="21.75">
      <c r="A9" s="567"/>
      <c r="B9" s="567"/>
      <c r="C9" s="567"/>
      <c r="D9" s="417">
        <v>4</v>
      </c>
      <c r="E9" s="536"/>
      <c r="F9" s="536"/>
      <c r="G9" s="536"/>
      <c r="H9" s="536"/>
      <c r="I9" s="532"/>
      <c r="J9" s="532"/>
      <c r="K9" s="532"/>
      <c r="L9" s="532"/>
      <c r="M9" s="532"/>
      <c r="N9" s="532"/>
      <c r="O9" s="537"/>
      <c r="P9" s="537"/>
      <c r="Q9" s="537"/>
      <c r="R9" s="537"/>
      <c r="S9" s="537"/>
      <c r="T9" s="537"/>
      <c r="U9" s="537"/>
      <c r="V9" s="532"/>
      <c r="W9" s="532"/>
      <c r="X9" s="533"/>
      <c r="Y9" s="533"/>
      <c r="Z9" s="556"/>
      <c r="AA9" s="556"/>
      <c r="AB9" s="556"/>
    </row>
    <row r="10" spans="1:28" ht="21.75">
      <c r="A10" s="567"/>
      <c r="B10" s="567"/>
      <c r="C10" s="567"/>
      <c r="D10" s="417">
        <v>5</v>
      </c>
      <c r="E10" s="536"/>
      <c r="F10" s="536"/>
      <c r="G10" s="536"/>
      <c r="H10" s="536"/>
      <c r="I10" s="532"/>
      <c r="J10" s="532"/>
      <c r="K10" s="532"/>
      <c r="L10" s="532"/>
      <c r="M10" s="532"/>
      <c r="N10" s="532"/>
      <c r="O10" s="537"/>
      <c r="P10" s="537"/>
      <c r="Q10" s="537"/>
      <c r="R10" s="537"/>
      <c r="S10" s="537"/>
      <c r="T10" s="537"/>
      <c r="U10" s="537"/>
      <c r="V10" s="532"/>
      <c r="W10" s="532"/>
      <c r="X10" s="533"/>
      <c r="Y10" s="533"/>
      <c r="Z10" s="556"/>
      <c r="AA10" s="556"/>
      <c r="AB10" s="556"/>
    </row>
    <row r="11" spans="1:28" ht="21.75">
      <c r="A11" s="567"/>
      <c r="B11" s="567"/>
      <c r="C11" s="567"/>
      <c r="D11" s="417">
        <v>6</v>
      </c>
      <c r="E11" s="536"/>
      <c r="F11" s="536"/>
      <c r="G11" s="536"/>
      <c r="H11" s="536"/>
      <c r="I11" s="532"/>
      <c r="J11" s="532"/>
      <c r="K11" s="532"/>
      <c r="L11" s="532"/>
      <c r="M11" s="532"/>
      <c r="N11" s="532"/>
      <c r="O11" s="537"/>
      <c r="P11" s="537"/>
      <c r="Q11" s="537"/>
      <c r="R11" s="537"/>
      <c r="S11" s="537"/>
      <c r="T11" s="537"/>
      <c r="U11" s="537"/>
      <c r="V11" s="532"/>
      <c r="W11" s="532"/>
      <c r="X11" s="533"/>
      <c r="Y11" s="533"/>
      <c r="Z11" s="556"/>
      <c r="AA11" s="556"/>
      <c r="AB11" s="556"/>
    </row>
    <row r="12" spans="1:28" ht="31.5">
      <c r="A12" s="635" t="s">
        <v>1276</v>
      </c>
      <c r="B12" s="635"/>
      <c r="C12" s="635"/>
      <c r="D12" s="63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5"/>
      <c r="X12" s="635"/>
      <c r="Y12" s="635"/>
      <c r="Z12" s="635"/>
      <c r="AA12" s="635"/>
      <c r="AB12" s="635"/>
    </row>
    <row r="13" spans="1:28" ht="17.25">
      <c r="A13" s="419" t="s">
        <v>1277</v>
      </c>
      <c r="B13" s="420" t="s">
        <v>1278</v>
      </c>
      <c r="C13" s="420" t="s">
        <v>1</v>
      </c>
      <c r="D13" s="420" t="s">
        <v>1279</v>
      </c>
      <c r="E13" s="420" t="s">
        <v>1280</v>
      </c>
      <c r="F13" s="420" t="s">
        <v>1281</v>
      </c>
      <c r="G13" s="421" t="s">
        <v>1282</v>
      </c>
      <c r="H13" s="421" t="s">
        <v>1277</v>
      </c>
      <c r="I13" s="420" t="s">
        <v>1278</v>
      </c>
      <c r="J13" s="420" t="s">
        <v>1708</v>
      </c>
      <c r="K13" s="420" t="s">
        <v>1709</v>
      </c>
      <c r="L13" s="420" t="s">
        <v>1279</v>
      </c>
      <c r="M13" s="420" t="s">
        <v>1280</v>
      </c>
      <c r="N13" s="420" t="s">
        <v>1281</v>
      </c>
      <c r="O13" s="420" t="s">
        <v>1282</v>
      </c>
      <c r="P13" s="421" t="s">
        <v>1277</v>
      </c>
      <c r="Q13" s="421" t="s">
        <v>1278</v>
      </c>
      <c r="R13" s="421" t="s">
        <v>1708</v>
      </c>
      <c r="S13" s="421" t="s">
        <v>1709</v>
      </c>
      <c r="T13" s="421" t="s">
        <v>1279</v>
      </c>
      <c r="U13" s="421" t="s">
        <v>1280</v>
      </c>
      <c r="V13" s="422" t="s">
        <v>1281</v>
      </c>
      <c r="W13" s="421" t="s">
        <v>1282</v>
      </c>
      <c r="X13" s="421"/>
      <c r="Y13" s="421"/>
      <c r="Z13" s="421"/>
      <c r="AA13" s="421"/>
      <c r="AB13" s="421"/>
    </row>
    <row r="14" spans="1:28" ht="17.25">
      <c r="A14" s="423">
        <v>1</v>
      </c>
      <c r="B14" s="424"/>
      <c r="C14" s="425"/>
      <c r="D14" s="425"/>
      <c r="E14" s="425"/>
      <c r="F14" s="404"/>
      <c r="G14" s="246"/>
      <c r="H14" s="242"/>
      <c r="I14" s="426"/>
      <c r="J14" s="427"/>
      <c r="K14" s="427"/>
      <c r="L14" s="427"/>
      <c r="M14" s="427"/>
      <c r="N14" s="427"/>
      <c r="O14" s="427"/>
      <c r="P14" s="242"/>
      <c r="Q14" s="243"/>
      <c r="R14" s="244"/>
      <c r="S14" s="244"/>
      <c r="T14" s="244"/>
      <c r="U14" s="244"/>
      <c r="V14" s="244"/>
      <c r="W14" s="244"/>
      <c r="X14" s="428"/>
      <c r="Y14" s="429"/>
      <c r="Z14" s="429"/>
      <c r="AA14" s="429"/>
      <c r="AB14" s="429"/>
    </row>
    <row r="15" spans="1:28" ht="17.25">
      <c r="A15" s="423">
        <v>2</v>
      </c>
      <c r="B15" s="424"/>
      <c r="C15" s="425"/>
      <c r="D15" s="425"/>
      <c r="E15" s="425"/>
      <c r="F15" s="425"/>
      <c r="G15" s="246"/>
      <c r="H15" s="242"/>
      <c r="I15" s="424"/>
      <c r="J15" s="425"/>
      <c r="K15" s="425"/>
      <c r="L15" s="425"/>
      <c r="M15" s="425"/>
      <c r="N15" s="425"/>
      <c r="O15" s="425"/>
      <c r="P15" s="242"/>
      <c r="Q15" s="243"/>
      <c r="R15" s="244"/>
      <c r="S15" s="244"/>
      <c r="T15" s="244"/>
      <c r="U15" s="244"/>
      <c r="V15" s="244"/>
      <c r="W15" s="244"/>
      <c r="X15" s="429"/>
      <c r="Y15" s="429"/>
      <c r="Z15" s="429"/>
      <c r="AA15" s="429"/>
      <c r="AB15" s="429"/>
    </row>
    <row r="16" spans="1:28" ht="17.25">
      <c r="A16" s="423">
        <v>3</v>
      </c>
      <c r="B16" s="424"/>
      <c r="C16" s="425"/>
      <c r="D16" s="425"/>
      <c r="E16" s="425"/>
      <c r="F16" s="425"/>
      <c r="G16" s="248"/>
      <c r="H16" s="242"/>
      <c r="I16" s="424"/>
      <c r="J16" s="425"/>
      <c r="K16" s="425"/>
      <c r="L16" s="425"/>
      <c r="M16" s="425"/>
      <c r="N16" s="425"/>
      <c r="O16" s="425"/>
      <c r="P16" s="242"/>
      <c r="Q16" s="243"/>
      <c r="R16" s="244"/>
      <c r="S16" s="244"/>
      <c r="T16" s="244"/>
      <c r="U16" s="244"/>
      <c r="V16" s="244"/>
      <c r="W16" s="244"/>
      <c r="X16" s="429"/>
      <c r="Y16" s="429"/>
      <c r="Z16" s="429"/>
      <c r="AA16" s="429"/>
      <c r="AB16" s="429"/>
    </row>
    <row r="17" spans="1:28" ht="17.25">
      <c r="A17" s="423">
        <v>4</v>
      </c>
      <c r="B17" s="424"/>
      <c r="C17" s="425"/>
      <c r="D17" s="425"/>
      <c r="E17" s="425"/>
      <c r="F17" s="425"/>
      <c r="G17" s="248"/>
      <c r="H17" s="242"/>
      <c r="I17" s="424"/>
      <c r="J17" s="425"/>
      <c r="K17" s="425"/>
      <c r="L17" s="425"/>
      <c r="M17" s="425"/>
      <c r="N17" s="425"/>
      <c r="O17" s="425"/>
      <c r="P17" s="242"/>
      <c r="Q17" s="243"/>
      <c r="R17" s="244"/>
      <c r="S17" s="244"/>
      <c r="T17" s="244"/>
      <c r="U17" s="244"/>
      <c r="V17" s="244"/>
      <c r="W17" s="244"/>
      <c r="X17" s="429"/>
      <c r="Y17" s="429"/>
      <c r="Z17" s="429"/>
      <c r="AA17" s="429"/>
      <c r="AB17" s="429"/>
    </row>
    <row r="18" spans="1:28" ht="17.25">
      <c r="A18" s="423">
        <v>5</v>
      </c>
      <c r="B18" s="424"/>
      <c r="C18" s="425"/>
      <c r="D18" s="425"/>
      <c r="E18" s="425"/>
      <c r="F18" s="425"/>
      <c r="G18" s="244"/>
      <c r="H18" s="242"/>
      <c r="I18" s="424"/>
      <c r="J18" s="425"/>
      <c r="K18" s="425"/>
      <c r="L18" s="425"/>
      <c r="M18" s="425"/>
      <c r="N18" s="425"/>
      <c r="O18" s="425"/>
      <c r="P18" s="242"/>
      <c r="Q18" s="243"/>
      <c r="R18" s="244"/>
      <c r="S18" s="244"/>
      <c r="T18" s="244"/>
      <c r="U18" s="244"/>
      <c r="V18" s="244"/>
      <c r="W18" s="244"/>
      <c r="X18" s="429"/>
      <c r="Y18" s="429"/>
      <c r="Z18" s="429"/>
      <c r="AA18" s="429"/>
      <c r="AB18" s="429"/>
    </row>
    <row r="19" spans="1:28" ht="17.25">
      <c r="A19" s="423">
        <v>6</v>
      </c>
      <c r="B19" s="424"/>
      <c r="C19" s="425"/>
      <c r="D19" s="425"/>
      <c r="E19" s="425"/>
      <c r="F19" s="425"/>
      <c r="G19" s="244"/>
      <c r="H19" s="242"/>
      <c r="I19" s="424"/>
      <c r="J19" s="425"/>
      <c r="K19" s="425"/>
      <c r="L19" s="425"/>
      <c r="M19" s="425"/>
      <c r="N19" s="425"/>
      <c r="O19" s="425"/>
      <c r="P19" s="242"/>
      <c r="Q19" s="243"/>
      <c r="R19" s="244"/>
      <c r="S19" s="244"/>
      <c r="T19" s="244"/>
      <c r="U19" s="244"/>
      <c r="V19" s="244"/>
      <c r="W19" s="244"/>
      <c r="X19" s="429"/>
      <c r="Y19" s="429"/>
      <c r="Z19" s="429"/>
      <c r="AA19" s="429"/>
      <c r="AB19" s="429"/>
    </row>
    <row r="20" spans="1:28" ht="17.25">
      <c r="A20" s="423">
        <v>7</v>
      </c>
      <c r="B20" s="424"/>
      <c r="C20" s="425"/>
      <c r="D20" s="425"/>
      <c r="E20" s="425"/>
      <c r="F20" s="425"/>
      <c r="G20" s="244"/>
      <c r="H20" s="242"/>
      <c r="I20" s="424"/>
      <c r="J20" s="425"/>
      <c r="K20" s="425"/>
      <c r="L20" s="425"/>
      <c r="M20" s="425"/>
      <c r="N20" s="425"/>
      <c r="O20" s="425"/>
      <c r="P20" s="242"/>
      <c r="Q20" s="243"/>
      <c r="R20" s="244"/>
      <c r="S20" s="244"/>
      <c r="T20" s="244"/>
      <c r="U20" s="244"/>
      <c r="V20" s="244"/>
      <c r="W20" s="244"/>
      <c r="X20" s="429"/>
      <c r="Y20" s="429"/>
      <c r="Z20" s="429"/>
      <c r="AA20" s="429"/>
      <c r="AB20" s="429"/>
    </row>
    <row r="21" spans="1:28" ht="17.25">
      <c r="A21" s="423">
        <v>8</v>
      </c>
      <c r="B21" s="424"/>
      <c r="C21" s="425"/>
      <c r="D21" s="425"/>
      <c r="E21" s="425"/>
      <c r="F21" s="425"/>
      <c r="G21" s="244"/>
      <c r="H21" s="242"/>
      <c r="I21" s="424"/>
      <c r="J21" s="425"/>
      <c r="K21" s="425"/>
      <c r="L21" s="425"/>
      <c r="M21" s="425"/>
      <c r="N21" s="425"/>
      <c r="O21" s="425"/>
      <c r="P21" s="242"/>
      <c r="Q21" s="243"/>
      <c r="R21" s="244"/>
      <c r="S21" s="244"/>
      <c r="T21" s="244"/>
      <c r="U21" s="244"/>
      <c r="V21" s="244"/>
      <c r="W21" s="244"/>
      <c r="X21" s="429"/>
      <c r="Y21" s="429"/>
      <c r="Z21" s="429"/>
      <c r="AA21" s="429"/>
      <c r="AB21" s="429"/>
    </row>
    <row r="22" spans="1:28" ht="17.25">
      <c r="A22" s="423">
        <v>9</v>
      </c>
      <c r="B22" s="424"/>
      <c r="C22" s="425"/>
      <c r="D22" s="425"/>
      <c r="E22" s="425"/>
      <c r="F22" s="425"/>
      <c r="G22" s="244"/>
      <c r="H22" s="242"/>
      <c r="I22" s="424"/>
      <c r="J22" s="425"/>
      <c r="K22" s="425"/>
      <c r="L22" s="425"/>
      <c r="M22" s="425"/>
      <c r="N22" s="425"/>
      <c r="O22" s="425"/>
      <c r="P22" s="242"/>
      <c r="Q22" s="243"/>
      <c r="R22" s="244"/>
      <c r="S22" s="244"/>
      <c r="T22" s="244"/>
      <c r="U22" s="244"/>
      <c r="V22" s="244"/>
      <c r="W22" s="244"/>
      <c r="X22" s="429"/>
      <c r="Y22" s="429"/>
      <c r="Z22" s="429"/>
      <c r="AA22" s="429"/>
      <c r="AB22" s="429"/>
    </row>
    <row r="23" spans="1:28" ht="17.25">
      <c r="A23" s="423">
        <v>10</v>
      </c>
      <c r="B23" s="424"/>
      <c r="C23" s="425"/>
      <c r="D23" s="425"/>
      <c r="E23" s="425"/>
      <c r="F23" s="425"/>
      <c r="G23" s="244"/>
      <c r="H23" s="242"/>
      <c r="I23" s="424"/>
      <c r="J23" s="425"/>
      <c r="K23" s="425"/>
      <c r="L23" s="425"/>
      <c r="M23" s="425"/>
      <c r="N23" s="425"/>
      <c r="O23" s="425"/>
      <c r="P23" s="242"/>
      <c r="Q23" s="243"/>
      <c r="R23" s="245"/>
      <c r="S23" s="244"/>
      <c r="T23" s="244"/>
      <c r="U23" s="244"/>
      <c r="V23" s="244"/>
      <c r="W23" s="244"/>
      <c r="X23" s="429"/>
      <c r="Y23" s="429"/>
      <c r="Z23" s="429"/>
      <c r="AA23" s="429"/>
      <c r="AB23" s="429"/>
    </row>
    <row r="24" spans="1:28" ht="17.25">
      <c r="A24" s="423">
        <v>11</v>
      </c>
      <c r="B24" s="424"/>
      <c r="C24" s="425"/>
      <c r="D24" s="425"/>
      <c r="E24" s="425"/>
      <c r="F24" s="425"/>
      <c r="G24" s="244"/>
      <c r="H24" s="242"/>
      <c r="I24" s="424"/>
      <c r="J24" s="425"/>
      <c r="K24" s="425"/>
      <c r="L24" s="425"/>
      <c r="M24" s="425"/>
      <c r="N24" s="425"/>
      <c r="O24" s="425"/>
      <c r="P24" s="242"/>
      <c r="Q24" s="243"/>
      <c r="R24" s="244"/>
      <c r="S24" s="244"/>
      <c r="T24" s="244"/>
      <c r="U24" s="244"/>
      <c r="V24" s="244"/>
      <c r="W24" s="244"/>
      <c r="X24" s="429"/>
      <c r="Y24" s="429"/>
      <c r="Z24" s="429"/>
      <c r="AA24" s="429"/>
      <c r="AB24" s="429"/>
    </row>
    <row r="25" spans="1:28" ht="17.25">
      <c r="A25" s="423">
        <v>12</v>
      </c>
      <c r="B25" s="424"/>
      <c r="C25" s="425"/>
      <c r="D25" s="425"/>
      <c r="E25" s="425"/>
      <c r="F25" s="425"/>
      <c r="G25" s="244"/>
      <c r="H25" s="242"/>
      <c r="I25" s="424"/>
      <c r="J25" s="425"/>
      <c r="K25" s="425"/>
      <c r="L25" s="425"/>
      <c r="M25" s="425"/>
      <c r="N25" s="425"/>
      <c r="O25" s="425"/>
      <c r="P25" s="242"/>
      <c r="Q25" s="243"/>
      <c r="R25" s="244"/>
      <c r="S25" s="244"/>
      <c r="T25" s="244"/>
      <c r="U25" s="244"/>
      <c r="V25" s="244"/>
      <c r="W25" s="244"/>
      <c r="X25" s="429"/>
      <c r="Y25" s="429"/>
      <c r="Z25" s="429"/>
      <c r="AA25" s="429"/>
      <c r="AB25" s="429"/>
    </row>
    <row r="26" spans="1:28" ht="17.25">
      <c r="A26" s="423">
        <v>13</v>
      </c>
      <c r="B26" s="424"/>
      <c r="C26" s="425"/>
      <c r="D26" s="425"/>
      <c r="E26" s="425"/>
      <c r="F26" s="425"/>
      <c r="G26" s="244"/>
      <c r="H26" s="242"/>
      <c r="I26" s="424"/>
      <c r="J26" s="425"/>
      <c r="K26" s="425"/>
      <c r="L26" s="425"/>
      <c r="M26" s="425"/>
      <c r="N26" s="425"/>
      <c r="O26" s="425"/>
      <c r="P26" s="242"/>
      <c r="Q26" s="243"/>
      <c r="R26" s="244"/>
      <c r="S26" s="244"/>
      <c r="T26" s="244"/>
      <c r="U26" s="244"/>
      <c r="V26" s="244"/>
      <c r="W26" s="244"/>
      <c r="X26" s="429"/>
      <c r="Y26" s="429"/>
      <c r="Z26" s="429"/>
      <c r="AA26" s="429"/>
      <c r="AB26" s="429"/>
    </row>
    <row r="27" spans="1:28" ht="17.25">
      <c r="A27" s="423">
        <v>14</v>
      </c>
      <c r="B27" s="424"/>
      <c r="C27" s="425"/>
      <c r="D27" s="425"/>
      <c r="E27" s="425"/>
      <c r="F27" s="425"/>
      <c r="G27" s="244"/>
      <c r="H27" s="242"/>
      <c r="I27" s="424"/>
      <c r="J27" s="425"/>
      <c r="K27" s="425"/>
      <c r="L27" s="425"/>
      <c r="M27" s="425"/>
      <c r="N27" s="425"/>
      <c r="O27" s="425"/>
      <c r="P27" s="242"/>
      <c r="Q27" s="243"/>
      <c r="R27" s="244"/>
      <c r="S27" s="244"/>
      <c r="T27" s="244"/>
      <c r="U27" s="244"/>
      <c r="V27" s="244"/>
      <c r="W27" s="244"/>
      <c r="X27" s="429"/>
      <c r="Y27" s="429"/>
      <c r="Z27" s="429"/>
      <c r="AA27" s="429"/>
      <c r="AB27" s="429"/>
    </row>
    <row r="28" spans="1:28" ht="17.25">
      <c r="A28" s="423">
        <v>15</v>
      </c>
      <c r="B28" s="424"/>
      <c r="C28" s="425"/>
      <c r="D28" s="425"/>
      <c r="E28" s="425"/>
      <c r="F28" s="425"/>
      <c r="G28" s="244"/>
      <c r="H28" s="242"/>
      <c r="I28" s="424"/>
      <c r="J28" s="425"/>
      <c r="K28" s="425"/>
      <c r="L28" s="425"/>
      <c r="M28" s="425"/>
      <c r="N28" s="425"/>
      <c r="O28" s="425"/>
      <c r="P28" s="242"/>
      <c r="Q28" s="243"/>
      <c r="R28" s="244"/>
      <c r="S28" s="244"/>
      <c r="T28" s="244"/>
      <c r="U28" s="244"/>
      <c r="V28" s="244"/>
      <c r="W28" s="244"/>
      <c r="X28" s="429"/>
      <c r="Y28" s="429"/>
      <c r="Z28" s="429"/>
      <c r="AA28" s="429"/>
      <c r="AB28" s="429"/>
    </row>
    <row r="29" spans="1:28" ht="17.25">
      <c r="A29" s="423">
        <v>16</v>
      </c>
      <c r="B29" s="424"/>
      <c r="C29" s="425"/>
      <c r="D29" s="425"/>
      <c r="E29" s="425"/>
      <c r="F29" s="425"/>
      <c r="G29" s="244"/>
      <c r="H29" s="242"/>
      <c r="I29" s="426"/>
      <c r="J29" s="427"/>
      <c r="K29" s="427"/>
      <c r="L29" s="427"/>
      <c r="M29" s="427"/>
      <c r="N29" s="427"/>
      <c r="O29" s="427"/>
      <c r="P29" s="242"/>
      <c r="Q29" s="243"/>
      <c r="R29" s="244"/>
      <c r="S29" s="244"/>
      <c r="T29" s="244"/>
      <c r="U29" s="244"/>
      <c r="V29" s="244"/>
      <c r="W29" s="244"/>
      <c r="X29" s="429"/>
      <c r="Y29" s="429"/>
      <c r="Z29" s="429"/>
      <c r="AA29" s="429"/>
      <c r="AB29" s="429"/>
    </row>
    <row r="30" spans="1:28" ht="17.25">
      <c r="A30" s="423">
        <v>17</v>
      </c>
      <c r="B30" s="424"/>
      <c r="C30" s="425"/>
      <c r="D30" s="425"/>
      <c r="E30" s="425"/>
      <c r="F30" s="425"/>
      <c r="G30" s="244"/>
      <c r="H30" s="242"/>
      <c r="I30" s="426"/>
      <c r="J30" s="427"/>
      <c r="K30" s="427"/>
      <c r="L30" s="427"/>
      <c r="M30" s="427"/>
      <c r="N30" s="427"/>
      <c r="O30" s="427"/>
      <c r="P30" s="242"/>
      <c r="Q30" s="243"/>
      <c r="R30" s="244"/>
      <c r="S30" s="244"/>
      <c r="T30" s="244"/>
      <c r="U30" s="244"/>
      <c r="V30" s="244"/>
      <c r="W30" s="244"/>
      <c r="X30" s="429"/>
      <c r="Y30" s="429"/>
      <c r="Z30" s="429"/>
      <c r="AA30" s="429"/>
      <c r="AB30" s="429"/>
    </row>
    <row r="31" spans="1:28" ht="17.25">
      <c r="A31" s="423">
        <v>18</v>
      </c>
      <c r="B31" s="424"/>
      <c r="C31" s="425"/>
      <c r="D31" s="425"/>
      <c r="E31" s="425"/>
      <c r="F31" s="425"/>
      <c r="G31" s="244"/>
      <c r="H31" s="242"/>
      <c r="I31" s="426"/>
      <c r="J31" s="427"/>
      <c r="K31" s="427"/>
      <c r="L31" s="427"/>
      <c r="M31" s="427"/>
      <c r="N31" s="427"/>
      <c r="O31" s="427"/>
      <c r="P31" s="242"/>
      <c r="Q31" s="243"/>
      <c r="R31" s="244"/>
      <c r="S31" s="244"/>
      <c r="T31" s="244"/>
      <c r="U31" s="244"/>
      <c r="V31" s="244"/>
      <c r="W31" s="244"/>
      <c r="X31" s="429"/>
      <c r="Y31" s="429"/>
      <c r="Z31" s="429"/>
      <c r="AA31" s="429"/>
      <c r="AB31" s="429"/>
    </row>
    <row r="32" spans="1:28" ht="17.25">
      <c r="A32" s="423">
        <v>19</v>
      </c>
      <c r="B32" s="424"/>
      <c r="C32" s="425"/>
      <c r="D32" s="425"/>
      <c r="E32" s="425"/>
      <c r="F32" s="425"/>
      <c r="G32" s="244"/>
      <c r="H32" s="242"/>
      <c r="I32" s="426"/>
      <c r="J32" s="427"/>
      <c r="K32" s="427"/>
      <c r="L32" s="427"/>
      <c r="M32" s="427"/>
      <c r="N32" s="427"/>
      <c r="O32" s="427"/>
      <c r="P32" s="242"/>
      <c r="Q32" s="243"/>
      <c r="R32" s="244"/>
      <c r="S32" s="244"/>
      <c r="T32" s="244"/>
      <c r="U32" s="244"/>
      <c r="V32" s="244"/>
      <c r="W32" s="244"/>
      <c r="X32" s="429"/>
      <c r="Y32" s="429"/>
      <c r="Z32" s="429"/>
      <c r="AA32" s="429"/>
      <c r="AB32" s="429"/>
    </row>
  </sheetData>
  <mergeCells count="57">
    <mergeCell ref="A12:AB12"/>
    <mergeCell ref="E11:H11"/>
    <mergeCell ref="I11:N11"/>
    <mergeCell ref="O11:U11"/>
    <mergeCell ref="V11:W11"/>
    <mergeCell ref="X11:Y11"/>
    <mergeCell ref="Z11:AB11"/>
    <mergeCell ref="E10:H10"/>
    <mergeCell ref="I10:N10"/>
    <mergeCell ref="O10:U10"/>
    <mergeCell ref="V10:W10"/>
    <mergeCell ref="X10:Y10"/>
    <mergeCell ref="Z8:AB8"/>
    <mergeCell ref="E9:H9"/>
    <mergeCell ref="I9:N9"/>
    <mergeCell ref="O9:U9"/>
    <mergeCell ref="V9:W9"/>
    <mergeCell ref="X9:Y9"/>
    <mergeCell ref="Z9:AB9"/>
    <mergeCell ref="E8:H8"/>
    <mergeCell ref="I8:N8"/>
    <mergeCell ref="O8:U8"/>
    <mergeCell ref="V8:W8"/>
    <mergeCell ref="X8:Y8"/>
    <mergeCell ref="X5:Y5"/>
    <mergeCell ref="Z5:AB5"/>
    <mergeCell ref="A6:C11"/>
    <mergeCell ref="E6:H6"/>
    <mergeCell ref="I6:N6"/>
    <mergeCell ref="O6:U6"/>
    <mergeCell ref="V6:W6"/>
    <mergeCell ref="X6:Y6"/>
    <mergeCell ref="Z6:AB6"/>
    <mergeCell ref="E7:H7"/>
    <mergeCell ref="I7:N7"/>
    <mergeCell ref="O7:U7"/>
    <mergeCell ref="V7:W7"/>
    <mergeCell ref="X7:Y7"/>
    <mergeCell ref="Z7:AB7"/>
    <mergeCell ref="Z10:AB10"/>
    <mergeCell ref="T4:U4"/>
    <mergeCell ref="V4:W4"/>
    <mergeCell ref="A5:C5"/>
    <mergeCell ref="E5:H5"/>
    <mergeCell ref="I5:N5"/>
    <mergeCell ref="O5:U5"/>
    <mergeCell ref="V5:W5"/>
    <mergeCell ref="A3:B4"/>
    <mergeCell ref="C3:D4"/>
    <mergeCell ref="F3:T3"/>
    <mergeCell ref="V3:W3"/>
    <mergeCell ref="F4:S4"/>
    <mergeCell ref="A1:B1"/>
    <mergeCell ref="C1:F1"/>
    <mergeCell ref="G1:S1"/>
    <mergeCell ref="X1:AB2"/>
    <mergeCell ref="F2:S2"/>
  </mergeCells>
  <phoneticPr fontId="70" type="noConversion"/>
  <conditionalFormatting sqref="C25">
    <cfRule type="duplicateValues" dxfId="29" priority="6"/>
  </conditionalFormatting>
  <conditionalFormatting sqref="C28">
    <cfRule type="duplicateValues" dxfId="28" priority="4"/>
  </conditionalFormatting>
  <conditionalFormatting sqref="C31:D31">
    <cfRule type="duplicateValues" dxfId="27" priority="2"/>
  </conditionalFormatting>
  <conditionalFormatting sqref="C23:C24">
    <cfRule type="duplicateValues" dxfId="26" priority="7"/>
  </conditionalFormatting>
  <conditionalFormatting sqref="C26:C27">
    <cfRule type="duplicateValues" dxfId="25" priority="5"/>
  </conditionalFormatting>
  <conditionalFormatting sqref="C29:C30">
    <cfRule type="duplicateValues" dxfId="24" priority="3"/>
  </conditionalFormatting>
  <conditionalFormatting sqref="C32">
    <cfRule type="duplicateValues" dxfId="23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2"/>
  <sheetViews>
    <sheetView tabSelected="1" topLeftCell="A16" workbookViewId="0">
      <selection activeCell="L19" sqref="L19:L22"/>
    </sheetView>
  </sheetViews>
  <sheetFormatPr defaultColWidth="9" defaultRowHeight="14.25"/>
  <cols>
    <col min="1" max="1" width="5.875" style="430" customWidth="1"/>
    <col min="2" max="11" width="2.625" style="430" customWidth="1"/>
    <col min="12" max="12" width="8" style="430" customWidth="1"/>
    <col min="13" max="13" width="22.125" style="430" customWidth="1"/>
    <col min="14" max="14" width="26.625" style="430" customWidth="1"/>
    <col min="15" max="15" width="20.375" style="517" customWidth="1"/>
    <col min="16" max="17" width="8.875" style="430" customWidth="1"/>
    <col min="18" max="18" width="10.5" style="430" customWidth="1"/>
    <col min="19" max="19" width="6.125" style="518" customWidth="1"/>
    <col min="20" max="20" width="20.5" style="430" customWidth="1"/>
    <col min="21" max="21" width="8.125" style="519" customWidth="1"/>
    <col min="22" max="22" width="9.25" style="518" customWidth="1"/>
    <col min="23" max="23" width="14.625" style="518" customWidth="1"/>
    <col min="24" max="24" width="17.875" style="518" customWidth="1"/>
    <col min="25" max="25" width="24.25" style="518" customWidth="1"/>
    <col min="26" max="26" width="16.375" style="518" customWidth="1"/>
    <col min="27" max="27" width="17.875" style="430" customWidth="1"/>
    <col min="28" max="28" width="14.625" style="520" customWidth="1"/>
    <col min="29" max="29" width="12.5" style="430" hidden="1" customWidth="1"/>
    <col min="30" max="33" width="6.75" style="430" hidden="1" customWidth="1"/>
    <col min="34" max="36" width="7.25" style="430" hidden="1" customWidth="1"/>
    <col min="37" max="37" width="11.125" style="430" customWidth="1"/>
    <col min="38" max="38" width="14.625" style="430" customWidth="1"/>
    <col min="39" max="16384" width="9" style="430"/>
  </cols>
  <sheetData>
    <row r="1" spans="1:38" ht="20.25" customHeight="1">
      <c r="A1" s="636"/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</row>
    <row r="2" spans="1:38" ht="27.75" customHeight="1">
      <c r="A2" s="637" t="s">
        <v>1725</v>
      </c>
      <c r="B2" s="638"/>
      <c r="C2" s="638"/>
      <c r="D2" s="638"/>
      <c r="E2" s="639"/>
      <c r="F2" s="643" t="s">
        <v>960</v>
      </c>
      <c r="G2" s="644"/>
      <c r="H2" s="644"/>
      <c r="I2" s="644"/>
      <c r="J2" s="644"/>
      <c r="K2" s="645"/>
      <c r="L2" s="649" t="s">
        <v>1726</v>
      </c>
      <c r="M2" s="650"/>
      <c r="N2" s="651"/>
      <c r="O2" s="655" t="s">
        <v>1985</v>
      </c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431" t="s">
        <v>1</v>
      </c>
      <c r="AL2" s="432" t="s">
        <v>1980</v>
      </c>
    </row>
    <row r="3" spans="1:38" ht="27.75" customHeight="1">
      <c r="A3" s="640"/>
      <c r="B3" s="641"/>
      <c r="C3" s="641"/>
      <c r="D3" s="641"/>
      <c r="E3" s="642"/>
      <c r="F3" s="646"/>
      <c r="G3" s="647"/>
      <c r="H3" s="647"/>
      <c r="I3" s="647"/>
      <c r="J3" s="647"/>
      <c r="K3" s="648"/>
      <c r="L3" s="652"/>
      <c r="M3" s="653"/>
      <c r="N3" s="654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431" t="s">
        <v>1727</v>
      </c>
      <c r="AL3" s="433" t="s">
        <v>1982</v>
      </c>
    </row>
    <row r="4" spans="1:38" ht="27" customHeight="1">
      <c r="A4" s="656" t="s">
        <v>8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5"/>
      <c r="AI4" s="655"/>
      <c r="AJ4" s="655"/>
      <c r="AK4" s="431" t="s">
        <v>9</v>
      </c>
      <c r="AL4" s="431" t="s">
        <v>1728</v>
      </c>
    </row>
    <row r="5" spans="1:38" ht="31.5" customHeight="1">
      <c r="A5" s="657" t="s">
        <v>11</v>
      </c>
      <c r="B5" s="657"/>
      <c r="C5" s="657"/>
      <c r="D5" s="657"/>
      <c r="E5" s="657"/>
      <c r="F5" s="657"/>
      <c r="G5" s="657"/>
      <c r="H5" s="657"/>
      <c r="I5" s="657"/>
      <c r="J5" s="657"/>
      <c r="K5" s="657"/>
      <c r="L5" s="657"/>
      <c r="M5" s="657" t="s">
        <v>12</v>
      </c>
      <c r="N5" s="658"/>
      <c r="O5" s="655"/>
      <c r="P5" s="655"/>
      <c r="Q5" s="655"/>
      <c r="R5" s="655"/>
      <c r="S5" s="655"/>
      <c r="T5" s="655"/>
      <c r="U5" s="655"/>
      <c r="V5" s="655"/>
      <c r="W5" s="655"/>
      <c r="X5" s="655"/>
      <c r="Y5" s="655"/>
      <c r="Z5" s="655"/>
      <c r="AA5" s="655"/>
      <c r="AB5" s="655"/>
      <c r="AC5" s="655"/>
      <c r="AD5" s="655"/>
      <c r="AE5" s="655"/>
      <c r="AF5" s="655"/>
      <c r="AG5" s="655"/>
      <c r="AH5" s="655"/>
      <c r="AI5" s="655"/>
      <c r="AJ5" s="655"/>
      <c r="AK5" s="431" t="s">
        <v>13</v>
      </c>
      <c r="AL5" s="431"/>
    </row>
    <row r="6" spans="1:38" ht="28.5" customHeight="1">
      <c r="A6" s="659" t="s">
        <v>1984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5"/>
      <c r="P6" s="655"/>
      <c r="Q6" s="655"/>
      <c r="R6" s="655"/>
      <c r="S6" s="655"/>
      <c r="T6" s="655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655"/>
      <c r="AH6" s="655"/>
      <c r="AI6" s="655"/>
      <c r="AJ6" s="655"/>
      <c r="AK6" s="431" t="s">
        <v>16</v>
      </c>
      <c r="AL6" s="431" t="s">
        <v>1983</v>
      </c>
    </row>
    <row r="7" spans="1:38" ht="28.5" customHeight="1">
      <c r="A7" s="660" t="s">
        <v>20</v>
      </c>
      <c r="B7" s="660"/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  <c r="N7" s="660"/>
      <c r="O7" s="655"/>
      <c r="P7" s="655"/>
      <c r="Q7" s="655"/>
      <c r="R7" s="655"/>
      <c r="S7" s="655"/>
      <c r="T7" s="655"/>
      <c r="U7" s="655"/>
      <c r="V7" s="655"/>
      <c r="W7" s="655"/>
      <c r="X7" s="655"/>
      <c r="Y7" s="655"/>
      <c r="Z7" s="655"/>
      <c r="AA7" s="655"/>
      <c r="AB7" s="655"/>
      <c r="AC7" s="655"/>
      <c r="AD7" s="655"/>
      <c r="AE7" s="655"/>
      <c r="AF7" s="655"/>
      <c r="AG7" s="655"/>
      <c r="AH7" s="655"/>
      <c r="AI7" s="655"/>
      <c r="AJ7" s="655"/>
      <c r="AK7" s="435" t="s">
        <v>21</v>
      </c>
      <c r="AL7" s="431" t="s">
        <v>1729</v>
      </c>
    </row>
    <row r="8" spans="1:38" s="436" customFormat="1" ht="24.95" customHeight="1">
      <c r="A8" s="663" t="s">
        <v>23</v>
      </c>
      <c r="B8" s="665" t="s">
        <v>24</v>
      </c>
      <c r="C8" s="665"/>
      <c r="D8" s="665"/>
      <c r="E8" s="665"/>
      <c r="F8" s="665"/>
      <c r="G8" s="665"/>
      <c r="H8" s="665"/>
      <c r="I8" s="665"/>
      <c r="J8" s="665"/>
      <c r="K8" s="665"/>
      <c r="L8" s="665" t="s">
        <v>25</v>
      </c>
      <c r="M8" s="667" t="s">
        <v>1</v>
      </c>
      <c r="N8" s="665" t="s">
        <v>9</v>
      </c>
      <c r="O8" s="670" t="s">
        <v>1730</v>
      </c>
      <c r="P8" s="665" t="s">
        <v>27</v>
      </c>
      <c r="Q8" s="670" t="s">
        <v>28</v>
      </c>
      <c r="R8" s="665" t="s">
        <v>29</v>
      </c>
      <c r="S8" s="671" t="s">
        <v>30</v>
      </c>
      <c r="T8" s="673" t="s">
        <v>1731</v>
      </c>
      <c r="U8" s="661" t="s">
        <v>1732</v>
      </c>
      <c r="V8" s="671" t="s">
        <v>33</v>
      </c>
      <c r="W8" s="677" t="s">
        <v>1733</v>
      </c>
      <c r="X8" s="677" t="s">
        <v>1734</v>
      </c>
      <c r="Y8" s="679" t="s">
        <v>36</v>
      </c>
      <c r="Z8" s="679" t="s">
        <v>37</v>
      </c>
      <c r="AA8" s="681" t="s">
        <v>38</v>
      </c>
      <c r="AB8" s="683" t="s">
        <v>39</v>
      </c>
      <c r="AC8" s="681" t="s">
        <v>40</v>
      </c>
      <c r="AD8" s="675" t="s">
        <v>41</v>
      </c>
      <c r="AE8" s="675" t="s">
        <v>42</v>
      </c>
      <c r="AF8" s="675" t="s">
        <v>43</v>
      </c>
      <c r="AG8" s="675" t="s">
        <v>1735</v>
      </c>
      <c r="AH8" s="685" t="s">
        <v>982</v>
      </c>
      <c r="AI8" s="685" t="s">
        <v>46</v>
      </c>
      <c r="AJ8" s="685" t="s">
        <v>47</v>
      </c>
      <c r="AK8" s="688" t="s">
        <v>1736</v>
      </c>
      <c r="AL8" s="690" t="s">
        <v>49</v>
      </c>
    </row>
    <row r="9" spans="1:38" s="439" customFormat="1" ht="74.25" customHeight="1">
      <c r="A9" s="664"/>
      <c r="B9" s="437">
        <v>0</v>
      </c>
      <c r="C9" s="437">
        <v>1</v>
      </c>
      <c r="D9" s="437">
        <v>2</v>
      </c>
      <c r="E9" s="437">
        <v>3</v>
      </c>
      <c r="F9" s="437">
        <v>4</v>
      </c>
      <c r="G9" s="437">
        <v>5</v>
      </c>
      <c r="H9" s="437">
        <v>6</v>
      </c>
      <c r="I9" s="437">
        <v>7</v>
      </c>
      <c r="J9" s="437">
        <v>8</v>
      </c>
      <c r="K9" s="438">
        <v>9</v>
      </c>
      <c r="L9" s="666"/>
      <c r="M9" s="668"/>
      <c r="N9" s="669"/>
      <c r="O9" s="669"/>
      <c r="P9" s="666"/>
      <c r="Q9" s="669"/>
      <c r="R9" s="669"/>
      <c r="S9" s="672"/>
      <c r="T9" s="674"/>
      <c r="U9" s="662"/>
      <c r="V9" s="672"/>
      <c r="W9" s="678"/>
      <c r="X9" s="678"/>
      <c r="Y9" s="680"/>
      <c r="Z9" s="680"/>
      <c r="AA9" s="682"/>
      <c r="AB9" s="684"/>
      <c r="AC9" s="682"/>
      <c r="AD9" s="676"/>
      <c r="AE9" s="676"/>
      <c r="AF9" s="676"/>
      <c r="AG9" s="676"/>
      <c r="AH9" s="686"/>
      <c r="AI9" s="687"/>
      <c r="AJ9" s="687"/>
      <c r="AK9" s="689"/>
      <c r="AL9" s="682"/>
    </row>
    <row r="10" spans="1:38" s="455" customFormat="1" ht="42" customHeight="1">
      <c r="A10" s="440">
        <v>1</v>
      </c>
      <c r="B10" s="441">
        <v>0</v>
      </c>
      <c r="C10" s="441"/>
      <c r="D10" s="441"/>
      <c r="E10" s="441"/>
      <c r="F10" s="441"/>
      <c r="G10" s="441"/>
      <c r="H10" s="441"/>
      <c r="I10" s="441"/>
      <c r="J10" s="441"/>
      <c r="K10" s="441"/>
      <c r="L10" s="441" t="s">
        <v>267</v>
      </c>
      <c r="M10" s="441" t="s">
        <v>1986</v>
      </c>
      <c r="N10" s="442" t="s">
        <v>10</v>
      </c>
      <c r="O10" s="441" t="s">
        <v>141</v>
      </c>
      <c r="P10" s="443" t="s">
        <v>51</v>
      </c>
      <c r="Q10" s="440" t="s">
        <v>52</v>
      </c>
      <c r="R10" s="444"/>
      <c r="S10" s="445" t="s">
        <v>51</v>
      </c>
      <c r="T10" s="441" t="s">
        <v>14</v>
      </c>
      <c r="U10" s="445" t="s">
        <v>51</v>
      </c>
      <c r="V10" s="446" t="s">
        <v>53</v>
      </c>
      <c r="W10" s="447" t="s">
        <v>60</v>
      </c>
      <c r="X10" s="443" t="s">
        <v>1737</v>
      </c>
      <c r="Y10" s="443" t="s">
        <v>55</v>
      </c>
      <c r="Z10" s="443" t="s">
        <v>14</v>
      </c>
      <c r="AA10" s="443" t="s">
        <v>1738</v>
      </c>
      <c r="AB10" s="448">
        <v>45.3</v>
      </c>
      <c r="AC10" s="449" t="s">
        <v>14</v>
      </c>
      <c r="AD10" s="449"/>
      <c r="AE10" s="450"/>
      <c r="AF10" s="450"/>
      <c r="AG10" s="451"/>
      <c r="AH10" s="452"/>
      <c r="AI10" s="452"/>
      <c r="AJ10" s="453"/>
      <c r="AK10" s="446"/>
      <c r="AL10" s="454">
        <v>1</v>
      </c>
    </row>
    <row r="11" spans="1:38" s="455" customFormat="1" ht="42" customHeight="1">
      <c r="A11" s="440">
        <v>2</v>
      </c>
      <c r="B11" s="441"/>
      <c r="C11" s="441">
        <v>1</v>
      </c>
      <c r="D11" s="441"/>
      <c r="E11" s="441"/>
      <c r="F11" s="441"/>
      <c r="G11" s="441"/>
      <c r="H11" s="441"/>
      <c r="I11" s="441"/>
      <c r="J11" s="441"/>
      <c r="K11" s="441"/>
      <c r="L11" s="441" t="s">
        <v>267</v>
      </c>
      <c r="M11" s="441" t="s">
        <v>1987</v>
      </c>
      <c r="N11" s="441" t="s">
        <v>1740</v>
      </c>
      <c r="O11" s="441" t="s">
        <v>64</v>
      </c>
      <c r="P11" s="443" t="s">
        <v>51</v>
      </c>
      <c r="Q11" s="441" t="s">
        <v>52</v>
      </c>
      <c r="R11" s="444"/>
      <c r="S11" s="445" t="s">
        <v>51</v>
      </c>
      <c r="T11" s="441" t="s">
        <v>14</v>
      </c>
      <c r="U11" s="445" t="s">
        <v>51</v>
      </c>
      <c r="V11" s="446" t="s">
        <v>53</v>
      </c>
      <c r="W11" s="447" t="s">
        <v>60</v>
      </c>
      <c r="X11" s="443" t="s">
        <v>1741</v>
      </c>
      <c r="Y11" s="443" t="s">
        <v>55</v>
      </c>
      <c r="Z11" s="443" t="s">
        <v>14</v>
      </c>
      <c r="AA11" s="440" t="s">
        <v>1742</v>
      </c>
      <c r="AB11" s="448">
        <v>9.94</v>
      </c>
      <c r="AC11" s="449" t="s">
        <v>14</v>
      </c>
      <c r="AD11" s="449"/>
      <c r="AE11" s="450"/>
      <c r="AF11" s="450"/>
      <c r="AG11" s="451"/>
      <c r="AH11" s="452"/>
      <c r="AI11" s="452"/>
      <c r="AJ11" s="453"/>
      <c r="AK11" s="446"/>
      <c r="AL11" s="454">
        <v>1</v>
      </c>
    </row>
    <row r="12" spans="1:38" s="455" customFormat="1" ht="42" customHeight="1">
      <c r="A12" s="440">
        <v>3</v>
      </c>
      <c r="B12" s="440"/>
      <c r="C12" s="457"/>
      <c r="D12" s="441">
        <v>2</v>
      </c>
      <c r="E12" s="457"/>
      <c r="F12" s="457"/>
      <c r="G12" s="457"/>
      <c r="H12" s="457"/>
      <c r="I12" s="457"/>
      <c r="J12" s="457"/>
      <c r="K12" s="458"/>
      <c r="L12" s="441" t="s">
        <v>1743</v>
      </c>
      <c r="M12" s="441" t="s">
        <v>1989</v>
      </c>
      <c r="N12" s="441" t="s">
        <v>120</v>
      </c>
      <c r="O12" s="441" t="s">
        <v>121</v>
      </c>
      <c r="P12" s="441" t="s">
        <v>96</v>
      </c>
      <c r="Q12" s="441" t="s">
        <v>52</v>
      </c>
      <c r="R12" s="441"/>
      <c r="S12" s="441" t="s">
        <v>51</v>
      </c>
      <c r="T12" s="441" t="str">
        <f>M12</f>
        <v>H5-6802126</v>
      </c>
      <c r="U12" s="441" t="s">
        <v>51</v>
      </c>
      <c r="V12" s="441" t="s">
        <v>63</v>
      </c>
      <c r="W12" s="441" t="s">
        <v>53</v>
      </c>
      <c r="X12" s="441" t="s">
        <v>122</v>
      </c>
      <c r="Y12" s="441" t="s">
        <v>123</v>
      </c>
      <c r="Z12" s="441" t="s">
        <v>14</v>
      </c>
      <c r="AA12" s="441" t="s">
        <v>1744</v>
      </c>
      <c r="AB12" s="441">
        <v>1.72E-2</v>
      </c>
      <c r="AC12" s="449" t="s">
        <v>14</v>
      </c>
      <c r="AD12" s="447"/>
      <c r="AE12" s="447"/>
      <c r="AF12" s="447"/>
      <c r="AG12" s="456"/>
      <c r="AH12" s="452"/>
      <c r="AI12" s="452"/>
      <c r="AJ12" s="453"/>
      <c r="AK12" s="446"/>
      <c r="AL12" s="441">
        <v>1</v>
      </c>
    </row>
    <row r="13" spans="1:38" s="455" customFormat="1" ht="42" customHeight="1">
      <c r="A13" s="440">
        <v>4</v>
      </c>
      <c r="B13" s="440"/>
      <c r="C13" s="457"/>
      <c r="D13" s="441">
        <v>2</v>
      </c>
      <c r="E13" s="457"/>
      <c r="F13" s="457"/>
      <c r="G13" s="457"/>
      <c r="H13" s="457"/>
      <c r="I13" s="457"/>
      <c r="J13" s="457"/>
      <c r="K13" s="458"/>
      <c r="L13" s="441" t="s">
        <v>1745</v>
      </c>
      <c r="M13" s="441" t="s">
        <v>1991</v>
      </c>
      <c r="N13" s="441" t="s">
        <v>127</v>
      </c>
      <c r="O13" s="441" t="s">
        <v>14</v>
      </c>
      <c r="P13" s="441" t="s">
        <v>96</v>
      </c>
      <c r="Q13" s="441" t="s">
        <v>52</v>
      </c>
      <c r="R13" s="441"/>
      <c r="S13" s="441" t="s">
        <v>51</v>
      </c>
      <c r="T13" s="441" t="str">
        <f t="shared" ref="T13:T17" si="0">M13</f>
        <v>H5-6802127</v>
      </c>
      <c r="U13" s="441" t="s">
        <v>51</v>
      </c>
      <c r="V13" s="441" t="s">
        <v>63</v>
      </c>
      <c r="W13" s="441" t="s">
        <v>53</v>
      </c>
      <c r="X13" s="441" t="s">
        <v>97</v>
      </c>
      <c r="Y13" s="441" t="s">
        <v>128</v>
      </c>
      <c r="Z13" s="441" t="s">
        <v>99</v>
      </c>
      <c r="AA13" s="441" t="s">
        <v>1746</v>
      </c>
      <c r="AB13" s="441">
        <v>7.6E-3</v>
      </c>
      <c r="AC13" s="449" t="s">
        <v>14</v>
      </c>
      <c r="AD13" s="447"/>
      <c r="AE13" s="447"/>
      <c r="AF13" s="447"/>
      <c r="AG13" s="451"/>
      <c r="AH13" s="452"/>
      <c r="AI13" s="452"/>
      <c r="AJ13" s="453"/>
      <c r="AK13" s="446"/>
      <c r="AL13" s="441">
        <v>1</v>
      </c>
    </row>
    <row r="14" spans="1:38" s="436" customFormat="1" ht="42" customHeight="1">
      <c r="A14" s="440">
        <v>5</v>
      </c>
      <c r="B14" s="446"/>
      <c r="C14" s="440"/>
      <c r="D14" s="441">
        <v>2</v>
      </c>
      <c r="E14" s="459"/>
      <c r="F14" s="457"/>
      <c r="G14" s="457"/>
      <c r="H14" s="457"/>
      <c r="I14" s="457"/>
      <c r="J14" s="457"/>
      <c r="K14" s="457"/>
      <c r="L14" s="441" t="s">
        <v>50</v>
      </c>
      <c r="M14" s="454" t="s">
        <v>1747</v>
      </c>
      <c r="N14" s="454" t="s">
        <v>247</v>
      </c>
      <c r="O14" s="454" t="s">
        <v>1748</v>
      </c>
      <c r="P14" s="441" t="s">
        <v>51</v>
      </c>
      <c r="Q14" s="441" t="s">
        <v>52</v>
      </c>
      <c r="R14" s="460"/>
      <c r="S14" s="445" t="s">
        <v>51</v>
      </c>
      <c r="T14" s="448" t="str">
        <f t="shared" si="0"/>
        <v>H4681010095A0</v>
      </c>
      <c r="U14" s="446" t="s">
        <v>51</v>
      </c>
      <c r="V14" s="446" t="s">
        <v>60</v>
      </c>
      <c r="W14" s="447" t="s">
        <v>53</v>
      </c>
      <c r="X14" s="460" t="s">
        <v>114</v>
      </c>
      <c r="Y14" s="460" t="s">
        <v>887</v>
      </c>
      <c r="Z14" s="460" t="s">
        <v>14</v>
      </c>
      <c r="AA14" s="460" t="s">
        <v>1749</v>
      </c>
      <c r="AB14" s="461">
        <v>1E-3</v>
      </c>
      <c r="AC14" s="448" t="s">
        <v>14</v>
      </c>
      <c r="AD14" s="447"/>
      <c r="AE14" s="447"/>
      <c r="AF14" s="447"/>
      <c r="AG14" s="452"/>
      <c r="AH14" s="452"/>
      <c r="AI14" s="453"/>
      <c r="AJ14" s="446"/>
      <c r="AK14" s="459"/>
      <c r="AL14" s="454">
        <v>4</v>
      </c>
    </row>
    <row r="15" spans="1:38" s="455" customFormat="1" ht="42" customHeight="1">
      <c r="A15" s="440">
        <v>6</v>
      </c>
      <c r="B15" s="440"/>
      <c r="C15" s="457"/>
      <c r="D15" s="441">
        <v>2</v>
      </c>
      <c r="E15" s="457"/>
      <c r="F15" s="457"/>
      <c r="G15" s="457"/>
      <c r="H15" s="457"/>
      <c r="I15" s="457"/>
      <c r="J15" s="457"/>
      <c r="K15" s="452"/>
      <c r="L15" s="441" t="s">
        <v>50</v>
      </c>
      <c r="M15" s="454" t="s">
        <v>1750</v>
      </c>
      <c r="N15" s="454" t="s">
        <v>1751</v>
      </c>
      <c r="O15" s="454" t="s">
        <v>1752</v>
      </c>
      <c r="P15" s="441" t="s">
        <v>51</v>
      </c>
      <c r="Q15" s="441" t="s">
        <v>52</v>
      </c>
      <c r="R15" s="458"/>
      <c r="S15" s="445" t="s">
        <v>51</v>
      </c>
      <c r="T15" s="448" t="str">
        <f t="shared" si="0"/>
        <v xml:space="preserve">H4681010800A0 </v>
      </c>
      <c r="U15" s="446" t="s">
        <v>51</v>
      </c>
      <c r="V15" s="446" t="s">
        <v>60</v>
      </c>
      <c r="W15" s="447" t="s">
        <v>53</v>
      </c>
      <c r="X15" s="440" t="s">
        <v>131</v>
      </c>
      <c r="Y15" s="440" t="s">
        <v>55</v>
      </c>
      <c r="Z15" s="440" t="s">
        <v>1753</v>
      </c>
      <c r="AA15" s="448" t="s">
        <v>14</v>
      </c>
      <c r="AB15" s="462">
        <v>1.07</v>
      </c>
      <c r="AC15" s="448" t="s">
        <v>14</v>
      </c>
      <c r="AD15" s="447"/>
      <c r="AE15" s="447"/>
      <c r="AF15" s="447"/>
      <c r="AG15" s="451"/>
      <c r="AH15" s="452"/>
      <c r="AI15" s="452" t="s">
        <v>1754</v>
      </c>
      <c r="AJ15" s="453"/>
      <c r="AK15" s="446"/>
      <c r="AL15" s="441">
        <v>1</v>
      </c>
    </row>
    <row r="16" spans="1:38" s="455" customFormat="1" ht="42" customHeight="1">
      <c r="A16" s="440">
        <v>7</v>
      </c>
      <c r="B16" s="440"/>
      <c r="C16" s="457"/>
      <c r="D16" s="441"/>
      <c r="E16" s="441">
        <v>3</v>
      </c>
      <c r="F16" s="457"/>
      <c r="G16" s="457"/>
      <c r="H16" s="457"/>
      <c r="I16" s="457"/>
      <c r="J16" s="457"/>
      <c r="K16" s="452"/>
      <c r="L16" s="441" t="s">
        <v>1739</v>
      </c>
      <c r="M16" s="454" t="s">
        <v>1755</v>
      </c>
      <c r="N16" s="454" t="s">
        <v>1756</v>
      </c>
      <c r="O16" s="454" t="s">
        <v>1757</v>
      </c>
      <c r="P16" s="441" t="s">
        <v>51</v>
      </c>
      <c r="Q16" s="441" t="s">
        <v>52</v>
      </c>
      <c r="R16" s="458"/>
      <c r="S16" s="463" t="s">
        <v>51</v>
      </c>
      <c r="T16" s="448" t="str">
        <f t="shared" si="0"/>
        <v>SHT0002768</v>
      </c>
      <c r="U16" s="464" t="s">
        <v>51</v>
      </c>
      <c r="V16" s="446" t="s">
        <v>1758</v>
      </c>
      <c r="W16" s="447" t="s">
        <v>1759</v>
      </c>
      <c r="X16" s="440" t="s">
        <v>1760</v>
      </c>
      <c r="Y16" s="440" t="s">
        <v>1761</v>
      </c>
      <c r="Z16" s="440" t="s">
        <v>1762</v>
      </c>
      <c r="AA16" s="448" t="s">
        <v>14</v>
      </c>
      <c r="AB16" s="462">
        <v>0.87</v>
      </c>
      <c r="AC16" s="448" t="s">
        <v>1763</v>
      </c>
      <c r="AD16" s="447"/>
      <c r="AE16" s="447"/>
      <c r="AF16" s="447"/>
      <c r="AG16" s="451"/>
      <c r="AH16" s="452"/>
      <c r="AI16" s="452" t="s">
        <v>1764</v>
      </c>
      <c r="AJ16" s="453"/>
      <c r="AK16" s="446"/>
      <c r="AL16" s="441">
        <v>1</v>
      </c>
    </row>
    <row r="17" spans="1:38" s="455" customFormat="1" ht="42" customHeight="1">
      <c r="A17" s="440">
        <v>8</v>
      </c>
      <c r="B17" s="440"/>
      <c r="C17" s="457"/>
      <c r="D17" s="441"/>
      <c r="E17" s="441">
        <v>3</v>
      </c>
      <c r="F17" s="457"/>
      <c r="G17" s="457"/>
      <c r="H17" s="457"/>
      <c r="I17" s="457"/>
      <c r="J17" s="457"/>
      <c r="K17" s="452"/>
      <c r="L17" s="441" t="s">
        <v>1765</v>
      </c>
      <c r="M17" s="454" t="s">
        <v>1766</v>
      </c>
      <c r="N17" s="454" t="s">
        <v>1767</v>
      </c>
      <c r="O17" s="454" t="s">
        <v>1768</v>
      </c>
      <c r="P17" s="441" t="s">
        <v>51</v>
      </c>
      <c r="Q17" s="441" t="s">
        <v>52</v>
      </c>
      <c r="R17" s="458"/>
      <c r="S17" s="463" t="s">
        <v>1769</v>
      </c>
      <c r="T17" s="448" t="str">
        <f t="shared" si="0"/>
        <v>SHT0002280</v>
      </c>
      <c r="U17" s="446" t="s">
        <v>1769</v>
      </c>
      <c r="V17" s="446" t="s">
        <v>1770</v>
      </c>
      <c r="W17" s="447" t="s">
        <v>1759</v>
      </c>
      <c r="X17" s="440" t="s">
        <v>1771</v>
      </c>
      <c r="Y17" s="440" t="s">
        <v>1772</v>
      </c>
      <c r="Z17" s="440" t="s">
        <v>1763</v>
      </c>
      <c r="AA17" s="448" t="s">
        <v>1763</v>
      </c>
      <c r="AB17" s="462">
        <v>0.2</v>
      </c>
      <c r="AC17" s="448" t="s">
        <v>14</v>
      </c>
      <c r="AD17" s="447"/>
      <c r="AE17" s="447"/>
      <c r="AF17" s="447"/>
      <c r="AG17" s="451"/>
      <c r="AH17" s="452"/>
      <c r="AI17" s="452" t="s">
        <v>1773</v>
      </c>
      <c r="AJ17" s="453"/>
      <c r="AK17" s="446"/>
      <c r="AL17" s="441">
        <v>1</v>
      </c>
    </row>
    <row r="18" spans="1:38" s="436" customFormat="1" ht="42" customHeight="1">
      <c r="A18" s="440">
        <v>9</v>
      </c>
      <c r="B18" s="446"/>
      <c r="C18" s="440"/>
      <c r="D18" s="441">
        <v>2</v>
      </c>
      <c r="E18" s="457"/>
      <c r="F18" s="521"/>
      <c r="G18" s="457"/>
      <c r="H18" s="457"/>
      <c r="I18" s="457"/>
      <c r="J18" s="457"/>
      <c r="K18" s="457"/>
      <c r="L18" s="448" t="s">
        <v>2008</v>
      </c>
      <c r="M18" s="454" t="s">
        <v>1993</v>
      </c>
      <c r="N18" s="454" t="s">
        <v>1995</v>
      </c>
      <c r="O18" s="454" t="s">
        <v>1777</v>
      </c>
      <c r="P18" s="441" t="s">
        <v>51</v>
      </c>
      <c r="Q18" s="441" t="s">
        <v>52</v>
      </c>
      <c r="R18" s="460"/>
      <c r="S18" s="445" t="s">
        <v>1769</v>
      </c>
      <c r="T18" s="448" t="str">
        <f t="shared" ref="T18" si="1">M18</f>
        <v>SHT0013517</v>
      </c>
      <c r="U18" s="446" t="s">
        <v>51</v>
      </c>
      <c r="V18" s="446" t="s">
        <v>53</v>
      </c>
      <c r="W18" s="447" t="s">
        <v>60</v>
      </c>
      <c r="X18" s="460" t="s">
        <v>14</v>
      </c>
      <c r="Y18" s="460" t="s">
        <v>1761</v>
      </c>
      <c r="Z18" s="460" t="s">
        <v>1778</v>
      </c>
      <c r="AA18" s="440" t="s">
        <v>1779</v>
      </c>
      <c r="AB18" s="460" t="s">
        <v>14</v>
      </c>
      <c r="AC18" s="521"/>
      <c r="AD18" s="447"/>
      <c r="AE18" s="447"/>
      <c r="AF18" s="447"/>
      <c r="AG18" s="452"/>
      <c r="AH18" s="452"/>
      <c r="AI18" s="453"/>
      <c r="AJ18" s="446"/>
      <c r="AK18" s="521"/>
      <c r="AL18" s="454">
        <v>1</v>
      </c>
    </row>
    <row r="19" spans="1:38" s="436" customFormat="1" ht="42" customHeight="1">
      <c r="A19" s="440">
        <v>10</v>
      </c>
      <c r="B19" s="446"/>
      <c r="C19" s="440"/>
      <c r="D19" s="441"/>
      <c r="E19" s="441">
        <v>3</v>
      </c>
      <c r="F19" s="459"/>
      <c r="G19" s="457"/>
      <c r="H19" s="457"/>
      <c r="I19" s="457"/>
      <c r="J19" s="457"/>
      <c r="K19" s="457"/>
      <c r="L19" s="448" t="s">
        <v>2008</v>
      </c>
      <c r="M19" s="454" t="s">
        <v>1997</v>
      </c>
      <c r="N19" s="454" t="s">
        <v>1999</v>
      </c>
      <c r="O19" s="454" t="s">
        <v>1781</v>
      </c>
      <c r="P19" s="441" t="s">
        <v>51</v>
      </c>
      <c r="Q19" s="441" t="s">
        <v>52</v>
      </c>
      <c r="R19" s="460"/>
      <c r="S19" s="445" t="s">
        <v>1776</v>
      </c>
      <c r="T19" s="448" t="str">
        <f t="shared" ref="T19" si="2">M19</f>
        <v>SHT0013518</v>
      </c>
      <c r="U19" s="446" t="s">
        <v>51</v>
      </c>
      <c r="V19" s="446" t="s">
        <v>53</v>
      </c>
      <c r="W19" s="447" t="s">
        <v>60</v>
      </c>
      <c r="X19" s="468" t="s">
        <v>1741</v>
      </c>
      <c r="Y19" s="469" t="s">
        <v>90</v>
      </c>
      <c r="Z19" s="446" t="s">
        <v>14</v>
      </c>
      <c r="AA19" s="440" t="s">
        <v>1775</v>
      </c>
      <c r="AB19" s="446">
        <v>1.3827</v>
      </c>
      <c r="AC19" s="459" t="s">
        <v>14</v>
      </c>
      <c r="AD19" s="447"/>
      <c r="AE19" s="447"/>
      <c r="AF19" s="447"/>
      <c r="AG19" s="452"/>
      <c r="AH19" s="452"/>
      <c r="AI19" s="453"/>
      <c r="AJ19" s="446"/>
      <c r="AK19" s="459"/>
      <c r="AL19" s="454">
        <v>1</v>
      </c>
    </row>
    <row r="20" spans="1:38" s="436" customFormat="1" ht="42" customHeight="1">
      <c r="A20" s="440">
        <v>11</v>
      </c>
      <c r="B20" s="446"/>
      <c r="C20" s="440"/>
      <c r="D20" s="441"/>
      <c r="E20" s="441">
        <v>3</v>
      </c>
      <c r="F20" s="459"/>
      <c r="G20" s="457"/>
      <c r="H20" s="457"/>
      <c r="I20" s="457"/>
      <c r="J20" s="457"/>
      <c r="K20" s="457"/>
      <c r="L20" s="448" t="s">
        <v>2008</v>
      </c>
      <c r="M20" s="448" t="s">
        <v>2003</v>
      </c>
      <c r="N20" s="448" t="s">
        <v>2001</v>
      </c>
      <c r="O20" s="448" t="s">
        <v>95</v>
      </c>
      <c r="P20" s="448" t="s">
        <v>51</v>
      </c>
      <c r="Q20" s="441" t="s">
        <v>52</v>
      </c>
      <c r="R20" s="448"/>
      <c r="S20" s="445" t="s">
        <v>51</v>
      </c>
      <c r="T20" s="448" t="s">
        <v>2003</v>
      </c>
      <c r="U20" s="448" t="s">
        <v>51</v>
      </c>
      <c r="V20" s="446" t="s">
        <v>53</v>
      </c>
      <c r="W20" s="447" t="s">
        <v>60</v>
      </c>
      <c r="X20" s="448" t="s">
        <v>105</v>
      </c>
      <c r="Y20" s="448" t="s">
        <v>1782</v>
      </c>
      <c r="Z20" s="448" t="s">
        <v>399</v>
      </c>
      <c r="AA20" s="448" t="s">
        <v>1783</v>
      </c>
      <c r="AB20" s="448">
        <v>1.1900000000000001E-2</v>
      </c>
      <c r="AC20" s="470" t="s">
        <v>14</v>
      </c>
      <c r="AD20" s="447"/>
      <c r="AE20" s="447"/>
      <c r="AF20" s="447"/>
      <c r="AG20" s="452"/>
      <c r="AH20" s="452"/>
      <c r="AI20" s="453"/>
      <c r="AJ20" s="446"/>
      <c r="AK20" s="459"/>
      <c r="AL20" s="454">
        <v>2</v>
      </c>
    </row>
    <row r="21" spans="1:38" s="436" customFormat="1" ht="42" customHeight="1">
      <c r="A21" s="440">
        <v>12</v>
      </c>
      <c r="B21" s="446"/>
      <c r="C21" s="440"/>
      <c r="D21" s="441"/>
      <c r="E21" s="441">
        <v>3</v>
      </c>
      <c r="F21" s="459"/>
      <c r="G21" s="457"/>
      <c r="H21" s="457"/>
      <c r="I21" s="457"/>
      <c r="J21" s="457"/>
      <c r="K21" s="457"/>
      <c r="L21" s="448" t="s">
        <v>2008</v>
      </c>
      <c r="M21" s="448" t="s">
        <v>2007</v>
      </c>
      <c r="N21" s="448" t="s">
        <v>2005</v>
      </c>
      <c r="O21" s="448" t="s">
        <v>95</v>
      </c>
      <c r="P21" s="448" t="s">
        <v>51</v>
      </c>
      <c r="Q21" s="441" t="s">
        <v>52</v>
      </c>
      <c r="R21" s="448"/>
      <c r="S21" s="445" t="s">
        <v>51</v>
      </c>
      <c r="T21" s="448" t="s">
        <v>2007</v>
      </c>
      <c r="U21" s="448" t="s">
        <v>51</v>
      </c>
      <c r="V21" s="446" t="s">
        <v>53</v>
      </c>
      <c r="W21" s="447" t="s">
        <v>60</v>
      </c>
      <c r="X21" s="448" t="s">
        <v>105</v>
      </c>
      <c r="Y21" s="448" t="s">
        <v>1782</v>
      </c>
      <c r="Z21" s="448" t="s">
        <v>399</v>
      </c>
      <c r="AA21" s="448" t="s">
        <v>1784</v>
      </c>
      <c r="AB21" s="448">
        <v>1.0999999999999999E-2</v>
      </c>
      <c r="AC21" s="470" t="s">
        <v>14</v>
      </c>
      <c r="AD21" s="447"/>
      <c r="AE21" s="447"/>
      <c r="AF21" s="447"/>
      <c r="AG21" s="452"/>
      <c r="AH21" s="452"/>
      <c r="AI21" s="453"/>
      <c r="AJ21" s="446"/>
      <c r="AK21" s="459"/>
      <c r="AL21" s="454">
        <v>2</v>
      </c>
    </row>
    <row r="22" spans="1:38" s="436" customFormat="1" ht="42" customHeight="1">
      <c r="A22" s="440">
        <v>13</v>
      </c>
      <c r="B22" s="446"/>
      <c r="C22" s="440"/>
      <c r="D22" s="441"/>
      <c r="E22" s="441">
        <v>3</v>
      </c>
      <c r="F22" s="459"/>
      <c r="G22" s="457"/>
      <c r="H22" s="457"/>
      <c r="I22" s="457"/>
      <c r="J22" s="457"/>
      <c r="K22" s="457"/>
      <c r="L22" s="448" t="s">
        <v>2008</v>
      </c>
      <c r="M22" s="454" t="s">
        <v>1785</v>
      </c>
      <c r="N22" s="454" t="s">
        <v>1786</v>
      </c>
      <c r="O22" s="454" t="s">
        <v>167</v>
      </c>
      <c r="P22" s="448" t="s">
        <v>51</v>
      </c>
      <c r="Q22" s="441" t="s">
        <v>52</v>
      </c>
      <c r="R22" s="460"/>
      <c r="S22" s="471" t="s">
        <v>51</v>
      </c>
      <c r="T22" s="448" t="str">
        <f t="shared" ref="T22" si="3">M22</f>
        <v>H4681010024A0</v>
      </c>
      <c r="U22" s="446" t="s">
        <v>51</v>
      </c>
      <c r="V22" s="446" t="s">
        <v>60</v>
      </c>
      <c r="W22" s="447" t="s">
        <v>53</v>
      </c>
      <c r="X22" s="440" t="s">
        <v>97</v>
      </c>
      <c r="Y22" s="454" t="s">
        <v>98</v>
      </c>
      <c r="Z22" s="440" t="s">
        <v>99</v>
      </c>
      <c r="AA22" s="440" t="s">
        <v>1787</v>
      </c>
      <c r="AB22" s="461">
        <v>3.3000000000000002E-2</v>
      </c>
      <c r="AC22" s="459" t="s">
        <v>14</v>
      </c>
      <c r="AD22" s="447"/>
      <c r="AE22" s="447"/>
      <c r="AF22" s="447"/>
      <c r="AG22" s="452"/>
      <c r="AH22" s="452"/>
      <c r="AI22" s="453"/>
      <c r="AJ22" s="446"/>
      <c r="AK22" s="459"/>
      <c r="AL22" s="454">
        <v>1</v>
      </c>
    </row>
    <row r="23" spans="1:38" s="436" customFormat="1" ht="42" customHeight="1">
      <c r="A23" s="440">
        <v>14</v>
      </c>
      <c r="B23" s="446"/>
      <c r="C23" s="440"/>
      <c r="D23" s="441">
        <v>2</v>
      </c>
      <c r="E23" s="441"/>
      <c r="F23" s="459"/>
      <c r="G23" s="457"/>
      <c r="H23" s="457"/>
      <c r="I23" s="457"/>
      <c r="J23" s="457"/>
      <c r="K23" s="457"/>
      <c r="L23" s="441" t="s">
        <v>1778</v>
      </c>
      <c r="M23" s="454" t="s">
        <v>1710</v>
      </c>
      <c r="N23" s="454" t="s">
        <v>113</v>
      </c>
      <c r="O23" s="454" t="s">
        <v>1788</v>
      </c>
      <c r="P23" s="448" t="s">
        <v>51</v>
      </c>
      <c r="Q23" s="441" t="s">
        <v>52</v>
      </c>
      <c r="R23" s="460"/>
      <c r="S23" s="471" t="s">
        <v>51</v>
      </c>
      <c r="T23" s="448" t="s">
        <v>1778</v>
      </c>
      <c r="U23" s="446" t="s">
        <v>51</v>
      </c>
      <c r="V23" s="446" t="s">
        <v>60</v>
      </c>
      <c r="W23" s="447" t="s">
        <v>53</v>
      </c>
      <c r="X23" s="460" t="s">
        <v>14</v>
      </c>
      <c r="Y23" s="460" t="s">
        <v>14</v>
      </c>
      <c r="Z23" s="460" t="s">
        <v>14</v>
      </c>
      <c r="AA23" s="460" t="s">
        <v>14</v>
      </c>
      <c r="AB23" s="461">
        <v>1E-3</v>
      </c>
      <c r="AC23" s="448" t="s">
        <v>14</v>
      </c>
      <c r="AD23" s="447"/>
      <c r="AE23" s="447"/>
      <c r="AF23" s="447"/>
      <c r="AG23" s="452"/>
      <c r="AH23" s="452"/>
      <c r="AI23" s="453"/>
      <c r="AJ23" s="446"/>
      <c r="AK23" s="459"/>
      <c r="AL23" s="454">
        <v>17</v>
      </c>
    </row>
    <row r="24" spans="1:38" s="436" customFormat="1" ht="42" customHeight="1">
      <c r="A24" s="440">
        <v>15</v>
      </c>
      <c r="B24" s="446"/>
      <c r="C24" s="440"/>
      <c r="D24" s="441">
        <v>2</v>
      </c>
      <c r="E24" s="441"/>
      <c r="F24" s="457"/>
      <c r="G24" s="459"/>
      <c r="H24" s="457"/>
      <c r="I24" s="457"/>
      <c r="J24" s="457"/>
      <c r="K24" s="457"/>
      <c r="L24" s="448" t="s">
        <v>2011</v>
      </c>
      <c r="M24" s="454" t="s">
        <v>2010</v>
      </c>
      <c r="N24" s="454" t="s">
        <v>1789</v>
      </c>
      <c r="O24" s="472" t="s">
        <v>14</v>
      </c>
      <c r="P24" s="448" t="s">
        <v>51</v>
      </c>
      <c r="Q24" s="440" t="s">
        <v>52</v>
      </c>
      <c r="R24" s="460"/>
      <c r="S24" s="445" t="s">
        <v>51</v>
      </c>
      <c r="T24" s="448" t="s">
        <v>14</v>
      </c>
      <c r="U24" s="471" t="s">
        <v>51</v>
      </c>
      <c r="V24" s="446" t="s">
        <v>53</v>
      </c>
      <c r="W24" s="447" t="s">
        <v>60</v>
      </c>
      <c r="X24" s="460" t="s">
        <v>77</v>
      </c>
      <c r="Y24" s="460" t="s">
        <v>14</v>
      </c>
      <c r="Z24" s="460" t="s">
        <v>14</v>
      </c>
      <c r="AA24" s="460" t="s">
        <v>1790</v>
      </c>
      <c r="AB24" s="461">
        <v>0.75</v>
      </c>
      <c r="AC24" s="448" t="s">
        <v>14</v>
      </c>
      <c r="AD24" s="447"/>
      <c r="AE24" s="447"/>
      <c r="AF24" s="447"/>
      <c r="AG24" s="452"/>
      <c r="AH24" s="452"/>
      <c r="AI24" s="453"/>
      <c r="AJ24" s="446"/>
      <c r="AK24" s="459"/>
      <c r="AL24" s="454">
        <v>1</v>
      </c>
    </row>
    <row r="25" spans="1:38" s="436" customFormat="1" ht="42" customHeight="1">
      <c r="A25" s="440">
        <v>16</v>
      </c>
      <c r="B25" s="446"/>
      <c r="C25" s="440"/>
      <c r="D25" s="441">
        <v>2</v>
      </c>
      <c r="E25" s="457"/>
      <c r="F25" s="457"/>
      <c r="G25" s="459"/>
      <c r="H25" s="457"/>
      <c r="I25" s="457"/>
      <c r="J25" s="457"/>
      <c r="K25" s="457"/>
      <c r="L25" s="448" t="s">
        <v>1780</v>
      </c>
      <c r="M25" s="454" t="s">
        <v>2093</v>
      </c>
      <c r="N25" s="454" t="s">
        <v>1791</v>
      </c>
      <c r="O25" s="472" t="s">
        <v>14</v>
      </c>
      <c r="P25" s="448" t="s">
        <v>51</v>
      </c>
      <c r="Q25" s="441" t="s">
        <v>52</v>
      </c>
      <c r="R25" s="460"/>
      <c r="S25" s="445" t="s">
        <v>51</v>
      </c>
      <c r="T25" s="448" t="s">
        <v>2094</v>
      </c>
      <c r="U25" s="471" t="s">
        <v>51</v>
      </c>
      <c r="V25" s="446" t="s">
        <v>53</v>
      </c>
      <c r="W25" s="447" t="s">
        <v>60</v>
      </c>
      <c r="X25" s="460" t="s">
        <v>1792</v>
      </c>
      <c r="Y25" s="460" t="s">
        <v>1761</v>
      </c>
      <c r="Z25" s="460" t="s">
        <v>14</v>
      </c>
      <c r="AA25" s="460"/>
      <c r="AB25" s="461">
        <v>5.5739999999999998</v>
      </c>
      <c r="AC25" s="448" t="s">
        <v>1778</v>
      </c>
      <c r="AD25" s="447"/>
      <c r="AE25" s="447"/>
      <c r="AF25" s="447"/>
      <c r="AG25" s="452"/>
      <c r="AH25" s="452"/>
      <c r="AI25" s="453"/>
      <c r="AJ25" s="446"/>
      <c r="AK25" s="459"/>
      <c r="AL25" s="454">
        <v>1</v>
      </c>
    </row>
    <row r="26" spans="1:38" s="455" customFormat="1" ht="42" customHeight="1">
      <c r="A26" s="440">
        <v>17</v>
      </c>
      <c r="B26" s="446"/>
      <c r="C26" s="441"/>
      <c r="D26" s="456"/>
      <c r="E26" s="441">
        <v>3</v>
      </c>
      <c r="F26" s="441"/>
      <c r="G26" s="457"/>
      <c r="H26" s="457"/>
      <c r="I26" s="457"/>
      <c r="J26" s="457"/>
      <c r="K26" s="457"/>
      <c r="L26" s="441" t="s">
        <v>267</v>
      </c>
      <c r="M26" s="474" t="s">
        <v>2095</v>
      </c>
      <c r="N26" s="474" t="s">
        <v>1793</v>
      </c>
      <c r="O26" s="472" t="s">
        <v>14</v>
      </c>
      <c r="P26" s="448" t="s">
        <v>51</v>
      </c>
      <c r="Q26" s="441" t="s">
        <v>52</v>
      </c>
      <c r="R26" s="474"/>
      <c r="S26" s="445" t="s">
        <v>51</v>
      </c>
      <c r="T26" s="456" t="s">
        <v>2096</v>
      </c>
      <c r="U26" s="475" t="s">
        <v>51</v>
      </c>
      <c r="V26" s="446" t="s">
        <v>1794</v>
      </c>
      <c r="W26" s="447" t="s">
        <v>1759</v>
      </c>
      <c r="X26" s="476" t="s">
        <v>204</v>
      </c>
      <c r="Y26" s="449" t="s">
        <v>55</v>
      </c>
      <c r="Z26" s="456" t="s">
        <v>14</v>
      </c>
      <c r="AA26" s="456" t="s">
        <v>1795</v>
      </c>
      <c r="AB26" s="461">
        <v>0.38400000000000001</v>
      </c>
      <c r="AC26" s="448" t="s">
        <v>101</v>
      </c>
      <c r="AD26" s="447"/>
      <c r="AE26" s="447"/>
      <c r="AF26" s="447"/>
      <c r="AG26" s="452"/>
      <c r="AH26" s="452"/>
      <c r="AI26" s="453"/>
      <c r="AJ26" s="446"/>
      <c r="AK26" s="456"/>
      <c r="AL26" s="454">
        <v>1</v>
      </c>
    </row>
    <row r="27" spans="1:38" s="455" customFormat="1" ht="42" customHeight="1">
      <c r="A27" s="440">
        <v>18</v>
      </c>
      <c r="B27" s="446"/>
      <c r="C27" s="441"/>
      <c r="D27" s="456"/>
      <c r="E27" s="441"/>
      <c r="F27" s="441">
        <v>4</v>
      </c>
      <c r="G27" s="457"/>
      <c r="H27" s="457"/>
      <c r="I27" s="457"/>
      <c r="J27" s="457"/>
      <c r="K27" s="457"/>
      <c r="L27" s="441" t="s">
        <v>1796</v>
      </c>
      <c r="M27" s="474" t="s">
        <v>2097</v>
      </c>
      <c r="N27" s="474" t="s">
        <v>1716</v>
      </c>
      <c r="O27" s="472" t="s">
        <v>14</v>
      </c>
      <c r="P27" s="448" t="s">
        <v>51</v>
      </c>
      <c r="Q27" s="441" t="s">
        <v>52</v>
      </c>
      <c r="R27" s="474"/>
      <c r="S27" s="445" t="s">
        <v>51</v>
      </c>
      <c r="T27" s="474" t="s">
        <v>2098</v>
      </c>
      <c r="U27" s="475" t="s">
        <v>51</v>
      </c>
      <c r="V27" s="446" t="s">
        <v>1794</v>
      </c>
      <c r="W27" s="447" t="s">
        <v>1759</v>
      </c>
      <c r="X27" s="476" t="s">
        <v>463</v>
      </c>
      <c r="Y27" s="456" t="s">
        <v>1797</v>
      </c>
      <c r="Z27" s="456" t="s">
        <v>14</v>
      </c>
      <c r="AA27" s="456" t="s">
        <v>1798</v>
      </c>
      <c r="AB27" s="461">
        <v>0.24</v>
      </c>
      <c r="AC27" s="448" t="s">
        <v>14</v>
      </c>
      <c r="AD27" s="447"/>
      <c r="AE27" s="447"/>
      <c r="AF27" s="447"/>
      <c r="AG27" s="452"/>
      <c r="AH27" s="452"/>
      <c r="AI27" s="453"/>
      <c r="AJ27" s="446"/>
      <c r="AK27" s="456"/>
      <c r="AL27" s="454">
        <v>1</v>
      </c>
    </row>
    <row r="28" spans="1:38" s="455" customFormat="1" ht="42" customHeight="1">
      <c r="A28" s="440">
        <v>19</v>
      </c>
      <c r="B28" s="446"/>
      <c r="C28" s="441"/>
      <c r="D28" s="456"/>
      <c r="E28" s="441"/>
      <c r="F28" s="441">
        <v>4</v>
      </c>
      <c r="G28" s="457"/>
      <c r="H28" s="457"/>
      <c r="I28" s="457"/>
      <c r="J28" s="457"/>
      <c r="K28" s="457"/>
      <c r="L28" s="441" t="s">
        <v>1780</v>
      </c>
      <c r="M28" s="474" t="s">
        <v>1424</v>
      </c>
      <c r="N28" s="474" t="s">
        <v>1799</v>
      </c>
      <c r="O28" s="473" t="s">
        <v>1778</v>
      </c>
      <c r="P28" s="448" t="s">
        <v>51</v>
      </c>
      <c r="Q28" s="441" t="s">
        <v>52</v>
      </c>
      <c r="R28" s="474"/>
      <c r="S28" s="445" t="s">
        <v>51</v>
      </c>
      <c r="T28" s="474" t="s">
        <v>2099</v>
      </c>
      <c r="U28" s="475" t="s">
        <v>51</v>
      </c>
      <c r="V28" s="446" t="s">
        <v>1770</v>
      </c>
      <c r="W28" s="447" t="s">
        <v>1800</v>
      </c>
      <c r="X28" s="476" t="s">
        <v>167</v>
      </c>
      <c r="Y28" s="449" t="s">
        <v>1801</v>
      </c>
      <c r="Z28" s="456" t="s">
        <v>14</v>
      </c>
      <c r="AA28" s="456" t="s">
        <v>1802</v>
      </c>
      <c r="AB28" s="461">
        <v>0.14330000000000001</v>
      </c>
      <c r="AC28" s="448" t="s">
        <v>14</v>
      </c>
      <c r="AD28" s="447"/>
      <c r="AE28" s="447"/>
      <c r="AF28" s="447"/>
      <c r="AG28" s="452"/>
      <c r="AH28" s="452"/>
      <c r="AI28" s="453"/>
      <c r="AJ28" s="446"/>
      <c r="AK28" s="456"/>
      <c r="AL28" s="454">
        <v>1</v>
      </c>
    </row>
    <row r="29" spans="1:38" s="488" customFormat="1" ht="42" customHeight="1">
      <c r="A29" s="440">
        <v>20</v>
      </c>
      <c r="B29" s="477"/>
      <c r="C29" s="478"/>
      <c r="D29" s="478"/>
      <c r="E29" s="478"/>
      <c r="F29" s="479">
        <v>4</v>
      </c>
      <c r="G29" s="479"/>
      <c r="H29" s="479"/>
      <c r="I29" s="479"/>
      <c r="J29" s="479"/>
      <c r="K29" s="479"/>
      <c r="L29" s="478" t="s">
        <v>14</v>
      </c>
      <c r="M29" s="478" t="s">
        <v>1803</v>
      </c>
      <c r="N29" s="479" t="s">
        <v>241</v>
      </c>
      <c r="O29" s="478" t="s">
        <v>242</v>
      </c>
      <c r="P29" s="478" t="s">
        <v>51</v>
      </c>
      <c r="Q29" s="441" t="s">
        <v>52</v>
      </c>
      <c r="R29" s="480"/>
      <c r="S29" s="481" t="s">
        <v>51</v>
      </c>
      <c r="T29" s="478" t="s">
        <v>14</v>
      </c>
      <c r="U29" s="481" t="s">
        <v>51</v>
      </c>
      <c r="V29" s="477" t="s">
        <v>60</v>
      </c>
      <c r="W29" s="482" t="s">
        <v>53</v>
      </c>
      <c r="X29" s="479" t="s">
        <v>114</v>
      </c>
      <c r="Y29" s="479" t="s">
        <v>14</v>
      </c>
      <c r="Z29" s="479" t="s">
        <v>14</v>
      </c>
      <c r="AA29" s="483" t="s">
        <v>244</v>
      </c>
      <c r="AB29" s="483">
        <v>1E-3</v>
      </c>
      <c r="AC29" s="483" t="s">
        <v>14</v>
      </c>
      <c r="AD29" s="483"/>
      <c r="AE29" s="484"/>
      <c r="AF29" s="484"/>
      <c r="AG29" s="485"/>
      <c r="AH29" s="485"/>
      <c r="AI29" s="486"/>
      <c r="AJ29" s="477"/>
      <c r="AK29" s="487"/>
      <c r="AL29" s="39">
        <v>2</v>
      </c>
    </row>
    <row r="30" spans="1:38" s="436" customFormat="1" ht="42" customHeight="1">
      <c r="A30" s="440">
        <v>21</v>
      </c>
      <c r="B30" s="446"/>
      <c r="C30" s="443"/>
      <c r="D30" s="441"/>
      <c r="E30" s="441">
        <v>3</v>
      </c>
      <c r="F30" s="441"/>
      <c r="G30" s="459"/>
      <c r="H30" s="441"/>
      <c r="I30" s="443"/>
      <c r="J30" s="443"/>
      <c r="K30" s="443"/>
      <c r="L30" s="448" t="s">
        <v>267</v>
      </c>
      <c r="M30" s="454" t="s">
        <v>2012</v>
      </c>
      <c r="N30" s="454" t="s">
        <v>1804</v>
      </c>
      <c r="O30" s="443" t="s">
        <v>1805</v>
      </c>
      <c r="P30" s="489" t="s">
        <v>147</v>
      </c>
      <c r="Q30" s="441" t="s">
        <v>52</v>
      </c>
      <c r="R30" s="441"/>
      <c r="S30" s="445" t="s">
        <v>51</v>
      </c>
      <c r="T30" s="448" t="s">
        <v>14</v>
      </c>
      <c r="U30" s="445" t="s">
        <v>51</v>
      </c>
      <c r="V30" s="446" t="s">
        <v>53</v>
      </c>
      <c r="W30" s="447" t="s">
        <v>60</v>
      </c>
      <c r="X30" s="443" t="s">
        <v>204</v>
      </c>
      <c r="Y30" s="446" t="s">
        <v>55</v>
      </c>
      <c r="Z30" s="440" t="s">
        <v>14</v>
      </c>
      <c r="AA30" s="440" t="s">
        <v>1806</v>
      </c>
      <c r="AB30" s="461">
        <v>5.19</v>
      </c>
      <c r="AC30" s="448" t="s">
        <v>14</v>
      </c>
      <c r="AD30" s="440"/>
      <c r="AE30" s="490"/>
      <c r="AF30" s="490"/>
      <c r="AG30" s="452"/>
      <c r="AH30" s="452"/>
      <c r="AI30" s="453"/>
      <c r="AJ30" s="446"/>
      <c r="AK30" s="459"/>
      <c r="AL30" s="454">
        <v>1</v>
      </c>
    </row>
    <row r="31" spans="1:38" s="436" customFormat="1" ht="42" customHeight="1">
      <c r="A31" s="440">
        <v>22</v>
      </c>
      <c r="B31" s="454"/>
      <c r="C31" s="454"/>
      <c r="D31" s="454"/>
      <c r="E31" s="454"/>
      <c r="F31" s="454">
        <v>4</v>
      </c>
      <c r="G31" s="454"/>
      <c r="H31" s="454"/>
      <c r="I31" s="454"/>
      <c r="J31" s="454"/>
      <c r="K31" s="454"/>
      <c r="L31" s="454" t="s">
        <v>50</v>
      </c>
      <c r="M31" s="454" t="s">
        <v>1807</v>
      </c>
      <c r="N31" s="454" t="s">
        <v>1808</v>
      </c>
      <c r="O31" s="454" t="s">
        <v>1778</v>
      </c>
      <c r="P31" s="454" t="s">
        <v>1809</v>
      </c>
      <c r="Q31" s="441" t="s">
        <v>52</v>
      </c>
      <c r="R31" s="454"/>
      <c r="S31" s="454" t="s">
        <v>147</v>
      </c>
      <c r="T31" s="454" t="s">
        <v>1778</v>
      </c>
      <c r="U31" s="454" t="s">
        <v>51</v>
      </c>
      <c r="V31" s="454" t="s">
        <v>60</v>
      </c>
      <c r="W31" s="454" t="s">
        <v>53</v>
      </c>
      <c r="X31" s="454" t="s">
        <v>148</v>
      </c>
      <c r="Y31" s="454" t="s">
        <v>149</v>
      </c>
      <c r="Z31" s="454" t="s">
        <v>14</v>
      </c>
      <c r="AA31" s="454" t="s">
        <v>1810</v>
      </c>
      <c r="AB31" s="454">
        <v>0.32800000000000001</v>
      </c>
      <c r="AC31" s="454" t="s">
        <v>14</v>
      </c>
      <c r="AD31" s="454"/>
      <c r="AE31" s="454"/>
      <c r="AF31" s="454"/>
      <c r="AG31" s="454"/>
      <c r="AH31" s="454"/>
      <c r="AI31" s="454"/>
      <c r="AJ31" s="454"/>
      <c r="AK31" s="454"/>
      <c r="AL31" s="454">
        <v>1</v>
      </c>
    </row>
    <row r="32" spans="1:38" s="436" customFormat="1" ht="42" customHeight="1">
      <c r="A32" s="440">
        <v>23</v>
      </c>
      <c r="B32" s="454"/>
      <c r="C32" s="454"/>
      <c r="D32" s="454"/>
      <c r="E32" s="454"/>
      <c r="F32" s="454">
        <v>4</v>
      </c>
      <c r="G32" s="454"/>
      <c r="H32" s="454"/>
      <c r="I32" s="454"/>
      <c r="J32" s="454"/>
      <c r="K32" s="454"/>
      <c r="L32" s="454" t="s">
        <v>1780</v>
      </c>
      <c r="M32" s="454" t="s">
        <v>1811</v>
      </c>
      <c r="N32" s="454" t="s">
        <v>1812</v>
      </c>
      <c r="O32" s="454" t="s">
        <v>1813</v>
      </c>
      <c r="P32" s="454" t="s">
        <v>1769</v>
      </c>
      <c r="Q32" s="441" t="s">
        <v>1814</v>
      </c>
      <c r="R32" s="454"/>
      <c r="S32" s="454" t="s">
        <v>1769</v>
      </c>
      <c r="T32" s="454" t="s">
        <v>1778</v>
      </c>
      <c r="U32" s="454" t="s">
        <v>1769</v>
      </c>
      <c r="V32" s="454" t="s">
        <v>1794</v>
      </c>
      <c r="W32" s="454" t="s">
        <v>1800</v>
      </c>
      <c r="X32" s="454" t="s">
        <v>1815</v>
      </c>
      <c r="Y32" s="454" t="s">
        <v>1816</v>
      </c>
      <c r="Z32" s="454" t="s">
        <v>1763</v>
      </c>
      <c r="AA32" s="454" t="s">
        <v>1817</v>
      </c>
      <c r="AB32" s="454">
        <v>3.5000000000000003E-2</v>
      </c>
      <c r="AC32" s="454" t="s">
        <v>1763</v>
      </c>
      <c r="AD32" s="454"/>
      <c r="AE32" s="454"/>
      <c r="AF32" s="454"/>
      <c r="AG32" s="454"/>
      <c r="AH32" s="454"/>
      <c r="AI32" s="454"/>
      <c r="AJ32" s="454"/>
      <c r="AK32" s="454"/>
      <c r="AL32" s="454">
        <v>1</v>
      </c>
    </row>
    <row r="33" spans="1:38" s="436" customFormat="1" ht="42" customHeight="1">
      <c r="A33" s="440">
        <v>24</v>
      </c>
      <c r="B33" s="454"/>
      <c r="C33" s="454"/>
      <c r="D33" s="454"/>
      <c r="E33" s="454"/>
      <c r="F33" s="454">
        <v>4</v>
      </c>
      <c r="G33" s="454"/>
      <c r="H33" s="454"/>
      <c r="I33" s="454"/>
      <c r="J33" s="454"/>
      <c r="K33" s="454"/>
      <c r="L33" s="454" t="s">
        <v>50</v>
      </c>
      <c r="M33" s="454" t="s">
        <v>1818</v>
      </c>
      <c r="N33" s="454" t="s">
        <v>154</v>
      </c>
      <c r="O33" s="454" t="s">
        <v>14</v>
      </c>
      <c r="P33" s="454" t="s">
        <v>1809</v>
      </c>
      <c r="Q33" s="441" t="s">
        <v>52</v>
      </c>
      <c r="R33" s="454"/>
      <c r="S33" s="454" t="s">
        <v>51</v>
      </c>
      <c r="T33" s="454" t="s">
        <v>14</v>
      </c>
      <c r="U33" s="454" t="s">
        <v>51</v>
      </c>
      <c r="V33" s="454" t="s">
        <v>60</v>
      </c>
      <c r="W33" s="454" t="s">
        <v>53</v>
      </c>
      <c r="X33" s="454" t="s">
        <v>148</v>
      </c>
      <c r="Y33" s="454" t="s">
        <v>156</v>
      </c>
      <c r="Z33" s="454" t="s">
        <v>14</v>
      </c>
      <c r="AA33" s="454" t="s">
        <v>1819</v>
      </c>
      <c r="AB33" s="454">
        <v>0.28399999999999997</v>
      </c>
      <c r="AC33" s="454" t="s">
        <v>14</v>
      </c>
      <c r="AD33" s="454"/>
      <c r="AE33" s="454"/>
      <c r="AF33" s="454"/>
      <c r="AG33" s="454"/>
      <c r="AH33" s="454"/>
      <c r="AI33" s="454"/>
      <c r="AJ33" s="454"/>
      <c r="AK33" s="454"/>
      <c r="AL33" s="454">
        <v>1</v>
      </c>
    </row>
    <row r="34" spans="1:38" s="436" customFormat="1" ht="42" customHeight="1">
      <c r="A34" s="440">
        <v>25</v>
      </c>
      <c r="B34" s="454"/>
      <c r="C34" s="454"/>
      <c r="D34" s="454"/>
      <c r="E34" s="454"/>
      <c r="F34" s="454">
        <v>4</v>
      </c>
      <c r="G34" s="454"/>
      <c r="H34" s="454"/>
      <c r="I34" s="454"/>
      <c r="J34" s="454"/>
      <c r="K34" s="454"/>
      <c r="L34" s="454" t="s">
        <v>50</v>
      </c>
      <c r="M34" s="454" t="s">
        <v>1820</v>
      </c>
      <c r="N34" s="454" t="s">
        <v>214</v>
      </c>
      <c r="O34" s="454" t="s">
        <v>179</v>
      </c>
      <c r="P34" s="454" t="s">
        <v>1809</v>
      </c>
      <c r="Q34" s="441" t="s">
        <v>52</v>
      </c>
      <c r="R34" s="454"/>
      <c r="S34" s="454" t="s">
        <v>147</v>
      </c>
      <c r="T34" s="454" t="s">
        <v>14</v>
      </c>
      <c r="U34" s="454" t="s">
        <v>51</v>
      </c>
      <c r="V34" s="454" t="s">
        <v>60</v>
      </c>
      <c r="W34" s="454" t="s">
        <v>53</v>
      </c>
      <c r="X34" s="454" t="s">
        <v>204</v>
      </c>
      <c r="Y34" s="454" t="s">
        <v>55</v>
      </c>
      <c r="Z34" s="454" t="s">
        <v>14</v>
      </c>
      <c r="AA34" s="454" t="s">
        <v>1821</v>
      </c>
      <c r="AB34" s="454">
        <v>0.16400000000000001</v>
      </c>
      <c r="AC34" s="454" t="s">
        <v>14</v>
      </c>
      <c r="AD34" s="454"/>
      <c r="AE34" s="454"/>
      <c r="AF34" s="454"/>
      <c r="AG34" s="454"/>
      <c r="AH34" s="454"/>
      <c r="AI34" s="454"/>
      <c r="AJ34" s="454"/>
      <c r="AK34" s="454"/>
      <c r="AL34" s="454">
        <v>1</v>
      </c>
    </row>
    <row r="35" spans="1:38" s="436" customFormat="1" ht="42" customHeight="1">
      <c r="A35" s="440">
        <v>26</v>
      </c>
      <c r="B35" s="454"/>
      <c r="C35" s="454"/>
      <c r="D35" s="454"/>
      <c r="E35" s="454"/>
      <c r="F35" s="454"/>
      <c r="G35" s="454">
        <v>5</v>
      </c>
      <c r="H35" s="454"/>
      <c r="I35" s="454"/>
      <c r="J35" s="454"/>
      <c r="K35" s="454"/>
      <c r="L35" s="454" t="s">
        <v>50</v>
      </c>
      <c r="M35" s="454" t="s">
        <v>1822</v>
      </c>
      <c r="N35" s="454" t="s">
        <v>216</v>
      </c>
      <c r="O35" s="454" t="s">
        <v>167</v>
      </c>
      <c r="P35" s="454" t="s">
        <v>1809</v>
      </c>
      <c r="Q35" s="441" t="s">
        <v>52</v>
      </c>
      <c r="R35" s="454"/>
      <c r="S35" s="454" t="s">
        <v>147</v>
      </c>
      <c r="T35" s="454" t="s">
        <v>14</v>
      </c>
      <c r="U35" s="454" t="s">
        <v>51</v>
      </c>
      <c r="V35" s="454" t="s">
        <v>60</v>
      </c>
      <c r="W35" s="454" t="s">
        <v>53</v>
      </c>
      <c r="X35" s="454" t="s">
        <v>204</v>
      </c>
      <c r="Y35" s="454" t="s">
        <v>217</v>
      </c>
      <c r="Z35" s="454"/>
      <c r="AA35" s="454" t="s">
        <v>1821</v>
      </c>
      <c r="AB35" s="454">
        <v>0.16300000000000001</v>
      </c>
      <c r="AC35" s="454" t="s">
        <v>14</v>
      </c>
      <c r="AD35" s="454"/>
      <c r="AE35" s="454"/>
      <c r="AF35" s="454"/>
      <c r="AG35" s="454"/>
      <c r="AH35" s="454"/>
      <c r="AI35" s="454"/>
      <c r="AJ35" s="454"/>
      <c r="AK35" s="454"/>
      <c r="AL35" s="454">
        <v>1</v>
      </c>
    </row>
    <row r="36" spans="1:38" s="436" customFormat="1" ht="42" customHeight="1">
      <c r="A36" s="440">
        <v>27</v>
      </c>
      <c r="B36" s="454"/>
      <c r="C36" s="454"/>
      <c r="D36" s="454"/>
      <c r="E36" s="454"/>
      <c r="F36" s="454"/>
      <c r="G36" s="454">
        <v>5</v>
      </c>
      <c r="H36" s="454"/>
      <c r="I36" s="454"/>
      <c r="J36" s="454"/>
      <c r="K36" s="454"/>
      <c r="L36" s="454" t="s">
        <v>50</v>
      </c>
      <c r="M36" s="454" t="s">
        <v>218</v>
      </c>
      <c r="N36" s="454" t="s">
        <v>1823</v>
      </c>
      <c r="O36" s="454" t="s">
        <v>114</v>
      </c>
      <c r="P36" s="454" t="s">
        <v>1809</v>
      </c>
      <c r="Q36" s="441" t="s">
        <v>52</v>
      </c>
      <c r="R36" s="454"/>
      <c r="S36" s="454" t="s">
        <v>147</v>
      </c>
      <c r="T36" s="454" t="s">
        <v>14</v>
      </c>
      <c r="U36" s="454" t="s">
        <v>51</v>
      </c>
      <c r="V36" s="454" t="s">
        <v>60</v>
      </c>
      <c r="W36" s="454" t="s">
        <v>53</v>
      </c>
      <c r="X36" s="454" t="s">
        <v>114</v>
      </c>
      <c r="Y36" s="454" t="s">
        <v>211</v>
      </c>
      <c r="Z36" s="454" t="s">
        <v>14</v>
      </c>
      <c r="AA36" s="454" t="s">
        <v>211</v>
      </c>
      <c r="AB36" s="454">
        <v>5.4999999999999997E-3</v>
      </c>
      <c r="AC36" s="454" t="s">
        <v>14</v>
      </c>
      <c r="AD36" s="454"/>
      <c r="AE36" s="454"/>
      <c r="AF36" s="454"/>
      <c r="AG36" s="454"/>
      <c r="AH36" s="454"/>
      <c r="AI36" s="454"/>
      <c r="AJ36" s="454"/>
      <c r="AK36" s="454"/>
      <c r="AL36" s="454">
        <v>2</v>
      </c>
    </row>
    <row r="37" spans="1:38" s="436" customFormat="1" ht="42" customHeight="1">
      <c r="A37" s="440">
        <v>28</v>
      </c>
      <c r="B37" s="454"/>
      <c r="C37" s="454"/>
      <c r="D37" s="454"/>
      <c r="E37" s="454"/>
      <c r="F37" s="454">
        <v>4</v>
      </c>
      <c r="G37" s="454"/>
      <c r="H37" s="454"/>
      <c r="I37" s="454"/>
      <c r="J37" s="454"/>
      <c r="K37" s="454"/>
      <c r="L37" s="454" t="s">
        <v>50</v>
      </c>
      <c r="M37" s="454" t="s">
        <v>1824</v>
      </c>
      <c r="N37" s="454" t="s">
        <v>1825</v>
      </c>
      <c r="O37" s="454" t="s">
        <v>161</v>
      </c>
      <c r="P37" s="454" t="s">
        <v>1809</v>
      </c>
      <c r="Q37" s="441" t="s">
        <v>52</v>
      </c>
      <c r="R37" s="454"/>
      <c r="S37" s="454" t="s">
        <v>51</v>
      </c>
      <c r="T37" s="454" t="s">
        <v>14</v>
      </c>
      <c r="U37" s="454" t="s">
        <v>51</v>
      </c>
      <c r="V37" s="454" t="s">
        <v>60</v>
      </c>
      <c r="W37" s="454" t="s">
        <v>53</v>
      </c>
      <c r="X37" s="454" t="s">
        <v>161</v>
      </c>
      <c r="Y37" s="454" t="s">
        <v>14</v>
      </c>
      <c r="Z37" s="454" t="s">
        <v>14</v>
      </c>
      <c r="AA37" s="454" t="s">
        <v>1826</v>
      </c>
      <c r="AB37" s="454">
        <v>5.7500000000000002E-2</v>
      </c>
      <c r="AC37" s="454" t="s">
        <v>14</v>
      </c>
      <c r="AD37" s="454"/>
      <c r="AE37" s="454"/>
      <c r="AF37" s="454"/>
      <c r="AG37" s="454"/>
      <c r="AH37" s="454"/>
      <c r="AI37" s="454"/>
      <c r="AJ37" s="454"/>
      <c r="AK37" s="454"/>
      <c r="AL37" s="454">
        <v>1</v>
      </c>
    </row>
    <row r="38" spans="1:38" s="436" customFormat="1" ht="42" customHeight="1">
      <c r="A38" s="440">
        <v>29</v>
      </c>
      <c r="B38" s="454"/>
      <c r="C38" s="454"/>
      <c r="D38" s="454"/>
      <c r="E38" s="454"/>
      <c r="F38" s="454">
        <v>4</v>
      </c>
      <c r="G38" s="454"/>
      <c r="H38" s="454"/>
      <c r="I38" s="454"/>
      <c r="J38" s="454"/>
      <c r="K38" s="454"/>
      <c r="L38" s="454" t="s">
        <v>1827</v>
      </c>
      <c r="M38" s="454" t="s">
        <v>1828</v>
      </c>
      <c r="N38" s="454" t="s">
        <v>1829</v>
      </c>
      <c r="O38" s="454" t="s">
        <v>161</v>
      </c>
      <c r="P38" s="454" t="s">
        <v>1809</v>
      </c>
      <c r="Q38" s="441" t="s">
        <v>52</v>
      </c>
      <c r="R38" s="454"/>
      <c r="S38" s="454" t="s">
        <v>51</v>
      </c>
      <c r="T38" s="454" t="s">
        <v>14</v>
      </c>
      <c r="U38" s="454" t="s">
        <v>51</v>
      </c>
      <c r="V38" s="454" t="s">
        <v>60</v>
      </c>
      <c r="W38" s="454" t="s">
        <v>53</v>
      </c>
      <c r="X38" s="454" t="s">
        <v>14</v>
      </c>
      <c r="Y38" s="454" t="s">
        <v>14</v>
      </c>
      <c r="Z38" s="454" t="s">
        <v>14</v>
      </c>
      <c r="AA38" s="454" t="s">
        <v>1830</v>
      </c>
      <c r="AB38" s="454">
        <v>0.1013</v>
      </c>
      <c r="AC38" s="454" t="s">
        <v>14</v>
      </c>
      <c r="AD38" s="454"/>
      <c r="AE38" s="454"/>
      <c r="AF38" s="454"/>
      <c r="AG38" s="454"/>
      <c r="AH38" s="454"/>
      <c r="AI38" s="454"/>
      <c r="AJ38" s="454"/>
      <c r="AK38" s="454"/>
      <c r="AL38" s="454">
        <v>2</v>
      </c>
    </row>
    <row r="39" spans="1:38" s="436" customFormat="1" ht="42" customHeight="1">
      <c r="A39" s="440">
        <v>30</v>
      </c>
      <c r="B39" s="454"/>
      <c r="C39" s="454"/>
      <c r="D39" s="454"/>
      <c r="E39" s="454"/>
      <c r="F39" s="454">
        <v>4</v>
      </c>
      <c r="G39" s="454"/>
      <c r="H39" s="454"/>
      <c r="I39" s="454"/>
      <c r="J39" s="454"/>
      <c r="K39" s="454"/>
      <c r="L39" s="454" t="s">
        <v>50</v>
      </c>
      <c r="M39" s="454" t="s">
        <v>1831</v>
      </c>
      <c r="N39" s="454" t="s">
        <v>1832</v>
      </c>
      <c r="O39" s="454" t="s">
        <v>178</v>
      </c>
      <c r="P39" s="454" t="s">
        <v>1769</v>
      </c>
      <c r="Q39" s="441" t="s">
        <v>52</v>
      </c>
      <c r="R39" s="454"/>
      <c r="S39" s="454" t="s">
        <v>147</v>
      </c>
      <c r="T39" s="454" t="s">
        <v>14</v>
      </c>
      <c r="U39" s="454" t="s">
        <v>51</v>
      </c>
      <c r="V39" s="454" t="s">
        <v>60</v>
      </c>
      <c r="W39" s="454" t="s">
        <v>1794</v>
      </c>
      <c r="X39" s="454" t="s">
        <v>179</v>
      </c>
      <c r="Y39" s="454" t="s">
        <v>55</v>
      </c>
      <c r="Z39" s="454" t="s">
        <v>14</v>
      </c>
      <c r="AA39" s="454" t="s">
        <v>1833</v>
      </c>
      <c r="AB39" s="454">
        <v>0.43919999999999998</v>
      </c>
      <c r="AC39" s="454" t="s">
        <v>14</v>
      </c>
      <c r="AD39" s="454"/>
      <c r="AE39" s="454"/>
      <c r="AF39" s="454"/>
      <c r="AG39" s="454"/>
      <c r="AH39" s="454"/>
      <c r="AI39" s="454"/>
      <c r="AJ39" s="454"/>
      <c r="AK39" s="454"/>
      <c r="AL39" s="454">
        <v>1</v>
      </c>
    </row>
    <row r="40" spans="1:38" s="436" customFormat="1" ht="42" customHeight="1">
      <c r="A40" s="440">
        <v>31</v>
      </c>
      <c r="B40" s="454"/>
      <c r="C40" s="454"/>
      <c r="D40" s="454"/>
      <c r="E40" s="454"/>
      <c r="F40" s="454"/>
      <c r="G40" s="454">
        <v>5</v>
      </c>
      <c r="H40" s="454"/>
      <c r="I40" s="454"/>
      <c r="J40" s="454"/>
      <c r="K40" s="454"/>
      <c r="L40" s="454" t="s">
        <v>50</v>
      </c>
      <c r="M40" s="454" t="s">
        <v>1834</v>
      </c>
      <c r="N40" s="454" t="s">
        <v>1835</v>
      </c>
      <c r="O40" s="454" t="s">
        <v>114</v>
      </c>
      <c r="P40" s="454" t="s">
        <v>1769</v>
      </c>
      <c r="Q40" s="441" t="s">
        <v>52</v>
      </c>
      <c r="R40" s="454"/>
      <c r="S40" s="454" t="s">
        <v>147</v>
      </c>
      <c r="T40" s="454" t="s">
        <v>14</v>
      </c>
      <c r="U40" s="454" t="s">
        <v>51</v>
      </c>
      <c r="V40" s="454" t="s">
        <v>60</v>
      </c>
      <c r="W40" s="454" t="s">
        <v>53</v>
      </c>
      <c r="X40" s="454" t="s">
        <v>114</v>
      </c>
      <c r="Y40" s="491" t="s">
        <v>1836</v>
      </c>
      <c r="Z40" s="454" t="s">
        <v>14</v>
      </c>
      <c r="AA40" s="454" t="s">
        <v>1837</v>
      </c>
      <c r="AB40" s="454">
        <v>1.04E-2</v>
      </c>
      <c r="AC40" s="454" t="s">
        <v>14</v>
      </c>
      <c r="AD40" s="454"/>
      <c r="AE40" s="454"/>
      <c r="AF40" s="454"/>
      <c r="AG40" s="454"/>
      <c r="AH40" s="454"/>
      <c r="AI40" s="454"/>
      <c r="AJ40" s="454"/>
      <c r="AK40" s="454"/>
      <c r="AL40" s="454">
        <v>1</v>
      </c>
    </row>
    <row r="41" spans="1:38" s="436" customFormat="1" ht="42" customHeight="1">
      <c r="A41" s="440">
        <v>32</v>
      </c>
      <c r="B41" s="454"/>
      <c r="C41" s="454"/>
      <c r="D41" s="454"/>
      <c r="E41" s="454"/>
      <c r="F41" s="454"/>
      <c r="G41" s="454">
        <v>5</v>
      </c>
      <c r="H41" s="454"/>
      <c r="I41" s="454"/>
      <c r="J41" s="454"/>
      <c r="K41" s="454"/>
      <c r="L41" s="454" t="s">
        <v>50</v>
      </c>
      <c r="M41" s="454" t="s">
        <v>1838</v>
      </c>
      <c r="N41" s="454" t="s">
        <v>1832</v>
      </c>
      <c r="O41" s="454" t="s">
        <v>182</v>
      </c>
      <c r="P41" s="454" t="s">
        <v>1769</v>
      </c>
      <c r="Q41" s="441" t="s">
        <v>52</v>
      </c>
      <c r="R41" s="454"/>
      <c r="S41" s="454" t="s">
        <v>147</v>
      </c>
      <c r="T41" s="454" t="s">
        <v>14</v>
      </c>
      <c r="U41" s="454" t="s">
        <v>51</v>
      </c>
      <c r="V41" s="454" t="s">
        <v>60</v>
      </c>
      <c r="W41" s="454" t="s">
        <v>53</v>
      </c>
      <c r="X41" s="454" t="s">
        <v>167</v>
      </c>
      <c r="Y41" s="454" t="s">
        <v>14</v>
      </c>
      <c r="Z41" s="454" t="s">
        <v>14</v>
      </c>
      <c r="AA41" s="454" t="s">
        <v>1839</v>
      </c>
      <c r="AB41" s="454">
        <v>0.42349999999999999</v>
      </c>
      <c r="AC41" s="454" t="s">
        <v>14</v>
      </c>
      <c r="AD41" s="454"/>
      <c r="AE41" s="454"/>
      <c r="AF41" s="454"/>
      <c r="AG41" s="454"/>
      <c r="AH41" s="454"/>
      <c r="AI41" s="454"/>
      <c r="AJ41" s="454"/>
      <c r="AK41" s="454"/>
      <c r="AL41" s="454">
        <v>1</v>
      </c>
    </row>
    <row r="42" spans="1:38" s="436" customFormat="1" ht="42" customHeight="1">
      <c r="A42" s="440">
        <v>33</v>
      </c>
      <c r="B42" s="454"/>
      <c r="C42" s="454"/>
      <c r="D42" s="454"/>
      <c r="E42" s="454"/>
      <c r="F42" s="454"/>
      <c r="G42" s="454">
        <v>5</v>
      </c>
      <c r="H42" s="454"/>
      <c r="I42" s="454"/>
      <c r="J42" s="454"/>
      <c r="K42" s="454"/>
      <c r="L42" s="454" t="s">
        <v>50</v>
      </c>
      <c r="M42" s="454" t="s">
        <v>1840</v>
      </c>
      <c r="N42" s="454" t="s">
        <v>1841</v>
      </c>
      <c r="O42" s="454" t="s">
        <v>182</v>
      </c>
      <c r="P42" s="454" t="s">
        <v>1769</v>
      </c>
      <c r="Q42" s="441" t="s">
        <v>52</v>
      </c>
      <c r="R42" s="454"/>
      <c r="S42" s="454" t="s">
        <v>147</v>
      </c>
      <c r="T42" s="454" t="s">
        <v>14</v>
      </c>
      <c r="U42" s="454" t="s">
        <v>51</v>
      </c>
      <c r="V42" s="454" t="s">
        <v>60</v>
      </c>
      <c r="W42" s="454" t="s">
        <v>53</v>
      </c>
      <c r="X42" s="454" t="s">
        <v>179</v>
      </c>
      <c r="Y42" s="454" t="s">
        <v>55</v>
      </c>
      <c r="Z42" s="454" t="s">
        <v>14</v>
      </c>
      <c r="AA42" s="454" t="s">
        <v>1842</v>
      </c>
      <c r="AB42" s="454">
        <v>0.53580000000000005</v>
      </c>
      <c r="AC42" s="454" t="s">
        <v>14</v>
      </c>
      <c r="AD42" s="454"/>
      <c r="AE42" s="454"/>
      <c r="AF42" s="454"/>
      <c r="AG42" s="454"/>
      <c r="AH42" s="454"/>
      <c r="AI42" s="454"/>
      <c r="AJ42" s="454"/>
      <c r="AK42" s="454"/>
      <c r="AL42" s="454">
        <v>1</v>
      </c>
    </row>
    <row r="43" spans="1:38" s="436" customFormat="1" ht="42" customHeight="1">
      <c r="A43" s="440">
        <v>34</v>
      </c>
      <c r="B43" s="454"/>
      <c r="C43" s="454"/>
      <c r="D43" s="454"/>
      <c r="E43" s="454"/>
      <c r="F43" s="454"/>
      <c r="G43" s="454"/>
      <c r="H43" s="454">
        <v>6</v>
      </c>
      <c r="I43" s="454"/>
      <c r="J43" s="454"/>
      <c r="K43" s="454"/>
      <c r="L43" s="454" t="s">
        <v>50</v>
      </c>
      <c r="M43" s="454" t="s">
        <v>1843</v>
      </c>
      <c r="N43" s="454" t="s">
        <v>207</v>
      </c>
      <c r="O43" s="454" t="s">
        <v>182</v>
      </c>
      <c r="P43" s="454" t="s">
        <v>1769</v>
      </c>
      <c r="Q43" s="441" t="s">
        <v>52</v>
      </c>
      <c r="R43" s="454"/>
      <c r="S43" s="454" t="s">
        <v>147</v>
      </c>
      <c r="T43" s="454" t="s">
        <v>14</v>
      </c>
      <c r="U43" s="454" t="s">
        <v>51</v>
      </c>
      <c r="V43" s="454" t="s">
        <v>60</v>
      </c>
      <c r="W43" s="454" t="s">
        <v>53</v>
      </c>
      <c r="X43" s="454" t="s">
        <v>167</v>
      </c>
      <c r="Y43" s="454" t="s">
        <v>208</v>
      </c>
      <c r="Z43" s="454" t="s">
        <v>14</v>
      </c>
      <c r="AA43" s="454" t="s">
        <v>1842</v>
      </c>
      <c r="AB43" s="454">
        <v>1.5149999999999999</v>
      </c>
      <c r="AC43" s="454" t="s">
        <v>14</v>
      </c>
      <c r="AD43" s="454"/>
      <c r="AE43" s="454"/>
      <c r="AF43" s="454"/>
      <c r="AG43" s="454"/>
      <c r="AH43" s="454"/>
      <c r="AI43" s="454"/>
      <c r="AJ43" s="454"/>
      <c r="AK43" s="454"/>
      <c r="AL43" s="454">
        <v>1</v>
      </c>
    </row>
    <row r="44" spans="1:38" s="436" customFormat="1" ht="42" customHeight="1">
      <c r="A44" s="440">
        <v>35</v>
      </c>
      <c r="B44" s="454"/>
      <c r="C44" s="454"/>
      <c r="D44" s="454"/>
      <c r="E44" s="454"/>
      <c r="F44" s="454"/>
      <c r="G44" s="454"/>
      <c r="H44" s="454">
        <v>6</v>
      </c>
      <c r="I44" s="454"/>
      <c r="J44" s="454"/>
      <c r="K44" s="454"/>
      <c r="L44" s="454" t="s">
        <v>50</v>
      </c>
      <c r="M44" s="454" t="s">
        <v>209</v>
      </c>
      <c r="N44" s="454" t="s">
        <v>442</v>
      </c>
      <c r="O44" s="454" t="s">
        <v>114</v>
      </c>
      <c r="P44" s="454" t="s">
        <v>1809</v>
      </c>
      <c r="Q44" s="441" t="s">
        <v>52</v>
      </c>
      <c r="R44" s="454"/>
      <c r="S44" s="454" t="s">
        <v>147</v>
      </c>
      <c r="T44" s="454" t="s">
        <v>14</v>
      </c>
      <c r="U44" s="454" t="s">
        <v>51</v>
      </c>
      <c r="V44" s="454" t="s">
        <v>60</v>
      </c>
      <c r="W44" s="454" t="s">
        <v>53</v>
      </c>
      <c r="X44" s="454" t="s">
        <v>114</v>
      </c>
      <c r="Y44" s="454" t="s">
        <v>211</v>
      </c>
      <c r="Z44" s="454" t="s">
        <v>14</v>
      </c>
      <c r="AA44" s="454" t="s">
        <v>1844</v>
      </c>
      <c r="AB44" s="454">
        <v>9.7000000000000003E-3</v>
      </c>
      <c r="AC44" s="454" t="s">
        <v>14</v>
      </c>
      <c r="AD44" s="454"/>
      <c r="AE44" s="454"/>
      <c r="AF44" s="454"/>
      <c r="AG44" s="454"/>
      <c r="AH44" s="454"/>
      <c r="AI44" s="454"/>
      <c r="AJ44" s="454"/>
      <c r="AK44" s="454"/>
      <c r="AL44" s="454">
        <v>2</v>
      </c>
    </row>
    <row r="45" spans="1:38" s="436" customFormat="1" ht="42" customHeight="1">
      <c r="A45" s="440">
        <v>36</v>
      </c>
      <c r="B45" s="454"/>
      <c r="C45" s="454"/>
      <c r="D45" s="454"/>
      <c r="E45" s="454"/>
      <c r="F45" s="454"/>
      <c r="G45" s="454">
        <v>5</v>
      </c>
      <c r="H45" s="454"/>
      <c r="I45" s="454"/>
      <c r="J45" s="454"/>
      <c r="K45" s="454"/>
      <c r="L45" s="454" t="s">
        <v>50</v>
      </c>
      <c r="M45" s="454" t="s">
        <v>1845</v>
      </c>
      <c r="N45" s="454" t="s">
        <v>1846</v>
      </c>
      <c r="O45" s="454" t="s">
        <v>182</v>
      </c>
      <c r="P45" s="454" t="s">
        <v>1769</v>
      </c>
      <c r="Q45" s="441" t="s">
        <v>52</v>
      </c>
      <c r="R45" s="454"/>
      <c r="S45" s="454" t="s">
        <v>147</v>
      </c>
      <c r="T45" s="454" t="s">
        <v>14</v>
      </c>
      <c r="U45" s="454" t="s">
        <v>51</v>
      </c>
      <c r="V45" s="454" t="s">
        <v>60</v>
      </c>
      <c r="W45" s="454" t="s">
        <v>53</v>
      </c>
      <c r="X45" s="454" t="s">
        <v>179</v>
      </c>
      <c r="Y45" s="454" t="s">
        <v>55</v>
      </c>
      <c r="Z45" s="454" t="s">
        <v>14</v>
      </c>
      <c r="AA45" s="454" t="s">
        <v>1842</v>
      </c>
      <c r="AB45" s="454">
        <v>0.53580000000000005</v>
      </c>
      <c r="AC45" s="454" t="s">
        <v>14</v>
      </c>
      <c r="AD45" s="454"/>
      <c r="AE45" s="454"/>
      <c r="AF45" s="454"/>
      <c r="AG45" s="454"/>
      <c r="AH45" s="454"/>
      <c r="AI45" s="454"/>
      <c r="AJ45" s="454"/>
      <c r="AK45" s="454"/>
      <c r="AL45" s="454">
        <v>1</v>
      </c>
    </row>
    <row r="46" spans="1:38" s="436" customFormat="1" ht="42" customHeight="1">
      <c r="A46" s="440">
        <v>37</v>
      </c>
      <c r="B46" s="454"/>
      <c r="C46" s="454"/>
      <c r="D46" s="454"/>
      <c r="E46" s="454"/>
      <c r="F46" s="454"/>
      <c r="G46" s="454"/>
      <c r="H46" s="454">
        <v>6</v>
      </c>
      <c r="I46" s="454"/>
      <c r="J46" s="454"/>
      <c r="K46" s="454"/>
      <c r="L46" s="454" t="s">
        <v>50</v>
      </c>
      <c r="M46" s="454" t="s">
        <v>1847</v>
      </c>
      <c r="N46" s="454" t="s">
        <v>224</v>
      </c>
      <c r="O46" s="454" t="s">
        <v>182</v>
      </c>
      <c r="P46" s="454" t="s">
        <v>1769</v>
      </c>
      <c r="Q46" s="441" t="s">
        <v>52</v>
      </c>
      <c r="R46" s="454"/>
      <c r="S46" s="454" t="s">
        <v>147</v>
      </c>
      <c r="T46" s="454" t="s">
        <v>14</v>
      </c>
      <c r="U46" s="454" t="s">
        <v>51</v>
      </c>
      <c r="V46" s="454" t="s">
        <v>60</v>
      </c>
      <c r="W46" s="454" t="s">
        <v>53</v>
      </c>
      <c r="X46" s="454" t="s">
        <v>167</v>
      </c>
      <c r="Y46" s="454" t="s">
        <v>208</v>
      </c>
      <c r="Z46" s="454" t="s">
        <v>14</v>
      </c>
      <c r="AA46" s="454" t="s">
        <v>1842</v>
      </c>
      <c r="AB46" s="454">
        <v>1.5149999999999999</v>
      </c>
      <c r="AC46" s="454" t="s">
        <v>14</v>
      </c>
      <c r="AD46" s="454"/>
      <c r="AE46" s="454"/>
      <c r="AF46" s="454"/>
      <c r="AG46" s="454"/>
      <c r="AH46" s="454"/>
      <c r="AI46" s="454"/>
      <c r="AJ46" s="454"/>
      <c r="AK46" s="454"/>
      <c r="AL46" s="454">
        <v>1</v>
      </c>
    </row>
    <row r="47" spans="1:38" s="436" customFormat="1" ht="42" customHeight="1">
      <c r="A47" s="440">
        <v>38</v>
      </c>
      <c r="B47" s="454"/>
      <c r="C47" s="454"/>
      <c r="D47" s="454"/>
      <c r="E47" s="454"/>
      <c r="F47" s="454"/>
      <c r="G47" s="454"/>
      <c r="H47" s="454">
        <v>6</v>
      </c>
      <c r="I47" s="454"/>
      <c r="J47" s="454"/>
      <c r="K47" s="454"/>
      <c r="L47" s="454" t="s">
        <v>50</v>
      </c>
      <c r="M47" s="454" t="s">
        <v>209</v>
      </c>
      <c r="N47" s="454" t="s">
        <v>442</v>
      </c>
      <c r="O47" s="454" t="s">
        <v>114</v>
      </c>
      <c r="P47" s="454" t="s">
        <v>1809</v>
      </c>
      <c r="Q47" s="441" t="s">
        <v>52</v>
      </c>
      <c r="R47" s="454"/>
      <c r="S47" s="454" t="s">
        <v>147</v>
      </c>
      <c r="T47" s="454" t="s">
        <v>14</v>
      </c>
      <c r="U47" s="454" t="s">
        <v>51</v>
      </c>
      <c r="V47" s="454" t="s">
        <v>60</v>
      </c>
      <c r="W47" s="454" t="s">
        <v>53</v>
      </c>
      <c r="X47" s="454" t="s">
        <v>114</v>
      </c>
      <c r="Y47" s="454" t="s">
        <v>211</v>
      </c>
      <c r="Z47" s="454" t="s">
        <v>14</v>
      </c>
      <c r="AA47" s="454" t="s">
        <v>1844</v>
      </c>
      <c r="AB47" s="454">
        <v>9.7000000000000003E-3</v>
      </c>
      <c r="AC47" s="454" t="s">
        <v>14</v>
      </c>
      <c r="AD47" s="454"/>
      <c r="AE47" s="454"/>
      <c r="AF47" s="454"/>
      <c r="AG47" s="454"/>
      <c r="AH47" s="454"/>
      <c r="AI47" s="454"/>
      <c r="AJ47" s="454"/>
      <c r="AK47" s="454"/>
      <c r="AL47" s="454">
        <v>2</v>
      </c>
    </row>
    <row r="48" spans="1:38" s="436" customFormat="1" ht="42" customHeight="1">
      <c r="A48" s="440">
        <v>39</v>
      </c>
      <c r="B48" s="454"/>
      <c r="C48" s="454"/>
      <c r="D48" s="454"/>
      <c r="E48" s="454"/>
      <c r="F48" s="454">
        <v>4</v>
      </c>
      <c r="G48" s="454"/>
      <c r="H48" s="454"/>
      <c r="I48" s="454"/>
      <c r="J48" s="454"/>
      <c r="K48" s="454"/>
      <c r="L48" s="454" t="s">
        <v>1827</v>
      </c>
      <c r="M48" s="454" t="s">
        <v>1848</v>
      </c>
      <c r="N48" s="454" t="s">
        <v>1849</v>
      </c>
      <c r="O48" s="454" t="s">
        <v>114</v>
      </c>
      <c r="P48" s="454" t="s">
        <v>1809</v>
      </c>
      <c r="Q48" s="441" t="s">
        <v>52</v>
      </c>
      <c r="R48" s="454"/>
      <c r="S48" s="454" t="s">
        <v>147</v>
      </c>
      <c r="T48" s="454" t="s">
        <v>14</v>
      </c>
      <c r="U48" s="454" t="s">
        <v>51</v>
      </c>
      <c r="V48" s="454" t="s">
        <v>60</v>
      </c>
      <c r="W48" s="454" t="s">
        <v>53</v>
      </c>
      <c r="X48" s="454" t="s">
        <v>148</v>
      </c>
      <c r="Y48" s="454" t="s">
        <v>1850</v>
      </c>
      <c r="Z48" s="454" t="s">
        <v>14</v>
      </c>
      <c r="AA48" s="454" t="s">
        <v>1851</v>
      </c>
      <c r="AB48" s="454">
        <v>1.8919999999999999</v>
      </c>
      <c r="AC48" s="454" t="s">
        <v>14</v>
      </c>
      <c r="AD48" s="454"/>
      <c r="AE48" s="454"/>
      <c r="AF48" s="454"/>
      <c r="AG48" s="454"/>
      <c r="AH48" s="454"/>
      <c r="AI48" s="454"/>
      <c r="AJ48" s="454"/>
      <c r="AK48" s="454"/>
      <c r="AL48" s="454">
        <v>1</v>
      </c>
    </row>
    <row r="49" spans="1:38" s="436" customFormat="1" ht="42" customHeight="1">
      <c r="A49" s="440">
        <v>40</v>
      </c>
      <c r="B49" s="454"/>
      <c r="C49" s="454"/>
      <c r="D49" s="454"/>
      <c r="E49" s="454"/>
      <c r="F49" s="454">
        <v>4</v>
      </c>
      <c r="G49" s="454"/>
      <c r="H49" s="454"/>
      <c r="I49" s="454"/>
      <c r="J49" s="454"/>
      <c r="K49" s="454"/>
      <c r="L49" s="454" t="s">
        <v>1827</v>
      </c>
      <c r="M49" s="454" t="s">
        <v>1852</v>
      </c>
      <c r="N49" s="454" t="s">
        <v>1853</v>
      </c>
      <c r="O49" s="454" t="s">
        <v>1854</v>
      </c>
      <c r="P49" s="454" t="s">
        <v>1809</v>
      </c>
      <c r="Q49" s="441" t="s">
        <v>52</v>
      </c>
      <c r="R49" s="454"/>
      <c r="S49" s="454" t="s">
        <v>147</v>
      </c>
      <c r="T49" s="454" t="s">
        <v>14</v>
      </c>
      <c r="U49" s="454" t="s">
        <v>51</v>
      </c>
      <c r="V49" s="454" t="s">
        <v>60</v>
      </c>
      <c r="W49" s="454" t="s">
        <v>1794</v>
      </c>
      <c r="X49" s="454" t="s">
        <v>105</v>
      </c>
      <c r="Y49" s="454" t="s">
        <v>162</v>
      </c>
      <c r="Z49" s="454" t="s">
        <v>14</v>
      </c>
      <c r="AA49" s="454" t="s">
        <v>1855</v>
      </c>
      <c r="AB49" s="454">
        <v>5.8700000000000002E-2</v>
      </c>
      <c r="AC49" s="454" t="s">
        <v>101</v>
      </c>
      <c r="AD49" s="454"/>
      <c r="AE49" s="454"/>
      <c r="AF49" s="454"/>
      <c r="AG49" s="454"/>
      <c r="AH49" s="454"/>
      <c r="AI49" s="454"/>
      <c r="AJ49" s="454"/>
      <c r="AK49" s="454"/>
      <c r="AL49" s="454">
        <v>1</v>
      </c>
    </row>
    <row r="50" spans="1:38" s="436" customFormat="1" ht="42" customHeight="1">
      <c r="A50" s="440">
        <v>41</v>
      </c>
      <c r="B50" s="454"/>
      <c r="C50" s="454"/>
      <c r="D50" s="454"/>
      <c r="E50" s="454"/>
      <c r="F50" s="454">
        <v>4</v>
      </c>
      <c r="G50" s="454"/>
      <c r="H50" s="454"/>
      <c r="I50" s="454"/>
      <c r="J50" s="454"/>
      <c r="K50" s="454"/>
      <c r="L50" s="454" t="s">
        <v>1827</v>
      </c>
      <c r="M50" s="454" t="s">
        <v>1856</v>
      </c>
      <c r="N50" s="454" t="s">
        <v>1857</v>
      </c>
      <c r="O50" s="454" t="s">
        <v>161</v>
      </c>
      <c r="P50" s="454" t="s">
        <v>1769</v>
      </c>
      <c r="Q50" s="441" t="s">
        <v>52</v>
      </c>
      <c r="R50" s="454"/>
      <c r="S50" s="454" t="s">
        <v>147</v>
      </c>
      <c r="T50" s="454" t="s">
        <v>14</v>
      </c>
      <c r="U50" s="454" t="s">
        <v>51</v>
      </c>
      <c r="V50" s="454" t="s">
        <v>60</v>
      </c>
      <c r="W50" s="454" t="s">
        <v>53</v>
      </c>
      <c r="X50" s="454" t="s">
        <v>105</v>
      </c>
      <c r="Y50" s="454" t="s">
        <v>1858</v>
      </c>
      <c r="Z50" s="454" t="s">
        <v>14</v>
      </c>
      <c r="AA50" s="454" t="s">
        <v>1859</v>
      </c>
      <c r="AB50" s="454">
        <v>5.8700000000000002E-2</v>
      </c>
      <c r="AC50" s="454" t="s">
        <v>101</v>
      </c>
      <c r="AD50" s="454"/>
      <c r="AE50" s="454"/>
      <c r="AF50" s="454"/>
      <c r="AG50" s="454"/>
      <c r="AH50" s="454"/>
      <c r="AI50" s="454"/>
      <c r="AJ50" s="454"/>
      <c r="AK50" s="454"/>
      <c r="AL50" s="454">
        <v>1</v>
      </c>
    </row>
    <row r="51" spans="1:38" s="436" customFormat="1" ht="42" customHeight="1">
      <c r="A51" s="440">
        <v>42</v>
      </c>
      <c r="B51" s="454"/>
      <c r="C51" s="454"/>
      <c r="D51" s="454"/>
      <c r="E51" s="454"/>
      <c r="F51" s="454">
        <v>4</v>
      </c>
      <c r="G51" s="454"/>
      <c r="H51" s="454"/>
      <c r="I51" s="454"/>
      <c r="J51" s="454"/>
      <c r="K51" s="454"/>
      <c r="L51" s="454" t="s">
        <v>1765</v>
      </c>
      <c r="M51" s="454" t="s">
        <v>1860</v>
      </c>
      <c r="N51" s="454" t="s">
        <v>1861</v>
      </c>
      <c r="O51" s="454" t="s">
        <v>1862</v>
      </c>
      <c r="P51" s="454" t="s">
        <v>1809</v>
      </c>
      <c r="Q51" s="465" t="s">
        <v>52</v>
      </c>
      <c r="R51" s="454"/>
      <c r="S51" s="466" t="s">
        <v>147</v>
      </c>
      <c r="T51" s="466" t="s">
        <v>14</v>
      </c>
      <c r="U51" s="466" t="s">
        <v>51</v>
      </c>
      <c r="V51" s="454" t="s">
        <v>1794</v>
      </c>
      <c r="W51" s="454" t="s">
        <v>1759</v>
      </c>
      <c r="X51" s="454" t="s">
        <v>1862</v>
      </c>
      <c r="Y51" s="454" t="s">
        <v>1863</v>
      </c>
      <c r="Z51" s="454" t="s">
        <v>1778</v>
      </c>
      <c r="AA51" s="454" t="s">
        <v>1864</v>
      </c>
      <c r="AB51" s="454">
        <v>0.58699999999999997</v>
      </c>
      <c r="AC51" s="454" t="s">
        <v>1763</v>
      </c>
      <c r="AD51" s="454"/>
      <c r="AE51" s="454"/>
      <c r="AF51" s="454"/>
      <c r="AG51" s="454"/>
      <c r="AH51" s="454"/>
      <c r="AI51" s="454"/>
      <c r="AJ51" s="454"/>
      <c r="AK51" s="454"/>
      <c r="AL51" s="454">
        <v>1</v>
      </c>
    </row>
    <row r="52" spans="1:38" s="436" customFormat="1" ht="42" customHeight="1">
      <c r="A52" s="440">
        <v>43</v>
      </c>
      <c r="B52" s="454"/>
      <c r="C52" s="454"/>
      <c r="D52" s="454"/>
      <c r="E52" s="454"/>
      <c r="F52" s="454">
        <v>4</v>
      </c>
      <c r="G52" s="454"/>
      <c r="H52" s="454"/>
      <c r="I52" s="454"/>
      <c r="J52" s="454"/>
      <c r="K52" s="454"/>
      <c r="L52" s="454" t="s">
        <v>50</v>
      </c>
      <c r="M52" s="454" t="s">
        <v>1865</v>
      </c>
      <c r="N52" s="454" t="s">
        <v>1866</v>
      </c>
      <c r="O52" s="454" t="s">
        <v>178</v>
      </c>
      <c r="P52" s="454" t="s">
        <v>1809</v>
      </c>
      <c r="Q52" s="441" t="s">
        <v>52</v>
      </c>
      <c r="R52" s="454"/>
      <c r="S52" s="454" t="s">
        <v>51</v>
      </c>
      <c r="T52" s="454" t="s">
        <v>14</v>
      </c>
      <c r="U52" s="454" t="s">
        <v>51</v>
      </c>
      <c r="V52" s="454" t="s">
        <v>60</v>
      </c>
      <c r="W52" s="454" t="s">
        <v>53</v>
      </c>
      <c r="X52" s="454" t="s">
        <v>148</v>
      </c>
      <c r="Y52" s="454" t="s">
        <v>198</v>
      </c>
      <c r="Z52" s="454" t="s">
        <v>1763</v>
      </c>
      <c r="AA52" s="454" t="s">
        <v>1867</v>
      </c>
      <c r="AB52" s="454">
        <v>0.41339999999999999</v>
      </c>
      <c r="AC52" s="454" t="s">
        <v>14</v>
      </c>
      <c r="AD52" s="454"/>
      <c r="AE52" s="454"/>
      <c r="AF52" s="454"/>
      <c r="AG52" s="454"/>
      <c r="AH52" s="454"/>
      <c r="AI52" s="454"/>
      <c r="AJ52" s="454"/>
      <c r="AK52" s="454"/>
      <c r="AL52" s="454">
        <v>1</v>
      </c>
    </row>
    <row r="53" spans="1:38" s="436" customFormat="1" ht="42" customHeight="1">
      <c r="A53" s="440">
        <v>44</v>
      </c>
      <c r="B53" s="454"/>
      <c r="C53" s="454"/>
      <c r="D53" s="454"/>
      <c r="E53" s="454"/>
      <c r="F53" s="454">
        <v>4</v>
      </c>
      <c r="G53" s="454"/>
      <c r="H53" s="454"/>
      <c r="I53" s="454"/>
      <c r="J53" s="454"/>
      <c r="K53" s="454"/>
      <c r="L53" s="454" t="s">
        <v>1827</v>
      </c>
      <c r="M53" s="454" t="s">
        <v>1868</v>
      </c>
      <c r="N53" s="454" t="s">
        <v>1869</v>
      </c>
      <c r="O53" s="454" t="s">
        <v>161</v>
      </c>
      <c r="P53" s="454" t="s">
        <v>1769</v>
      </c>
      <c r="Q53" s="441" t="s">
        <v>52</v>
      </c>
      <c r="R53" s="454"/>
      <c r="S53" s="454" t="s">
        <v>1870</v>
      </c>
      <c r="T53" s="454" t="s">
        <v>14</v>
      </c>
      <c r="U53" s="454" t="s">
        <v>1871</v>
      </c>
      <c r="V53" s="454" t="s">
        <v>60</v>
      </c>
      <c r="W53" s="454" t="s">
        <v>1770</v>
      </c>
      <c r="X53" s="454" t="s">
        <v>161</v>
      </c>
      <c r="Y53" s="454" t="s">
        <v>198</v>
      </c>
      <c r="Z53" s="454" t="s">
        <v>14</v>
      </c>
      <c r="AA53" s="454" t="s">
        <v>1872</v>
      </c>
      <c r="AB53" s="454">
        <v>6.5799999999999997E-2</v>
      </c>
      <c r="AC53" s="454" t="s">
        <v>14</v>
      </c>
      <c r="AD53" s="454"/>
      <c r="AE53" s="454"/>
      <c r="AF53" s="454"/>
      <c r="AG53" s="454"/>
      <c r="AH53" s="454"/>
      <c r="AI53" s="454"/>
      <c r="AJ53" s="454"/>
      <c r="AK53" s="454"/>
      <c r="AL53" s="454">
        <v>3</v>
      </c>
    </row>
    <row r="54" spans="1:38" s="455" customFormat="1" ht="42" customHeight="1">
      <c r="A54" s="440">
        <v>45</v>
      </c>
      <c r="B54" s="446"/>
      <c r="C54" s="440"/>
      <c r="D54" s="441">
        <v>2</v>
      </c>
      <c r="E54" s="441"/>
      <c r="F54" s="456"/>
      <c r="G54" s="457"/>
      <c r="H54" s="457"/>
      <c r="I54" s="457"/>
      <c r="J54" s="457"/>
      <c r="K54" s="457"/>
      <c r="L54" s="441" t="s">
        <v>2089</v>
      </c>
      <c r="M54" s="454" t="s">
        <v>2090</v>
      </c>
      <c r="N54" s="454" t="s">
        <v>2088</v>
      </c>
      <c r="O54" s="475" t="s">
        <v>1241</v>
      </c>
      <c r="P54" s="449" t="s">
        <v>147</v>
      </c>
      <c r="Q54" s="441" t="s">
        <v>52</v>
      </c>
      <c r="R54" s="474"/>
      <c r="S54" s="445" t="s">
        <v>51</v>
      </c>
      <c r="T54" s="474" t="s">
        <v>2091</v>
      </c>
      <c r="U54" s="456" t="s">
        <v>51</v>
      </c>
      <c r="V54" s="446" t="s">
        <v>60</v>
      </c>
      <c r="W54" s="447" t="s">
        <v>53</v>
      </c>
      <c r="X54" s="443" t="s">
        <v>1873</v>
      </c>
      <c r="Y54" s="454" t="s">
        <v>55</v>
      </c>
      <c r="Z54" s="456" t="s">
        <v>14</v>
      </c>
      <c r="AA54" s="449" t="s">
        <v>1874</v>
      </c>
      <c r="AB54" s="492">
        <v>0.47210000000000002</v>
      </c>
      <c r="AC54" s="440" t="s">
        <v>14</v>
      </c>
      <c r="AD54" s="447"/>
      <c r="AE54" s="447"/>
      <c r="AF54" s="447"/>
      <c r="AG54" s="452"/>
      <c r="AH54" s="452"/>
      <c r="AI54" s="493"/>
      <c r="AJ54" s="446"/>
      <c r="AK54" s="456"/>
      <c r="AL54" s="456">
        <v>1</v>
      </c>
    </row>
    <row r="55" spans="1:38" s="455" customFormat="1" ht="42" customHeight="1">
      <c r="A55" s="440">
        <v>46</v>
      </c>
      <c r="B55" s="446"/>
      <c r="C55" s="441">
        <v>1</v>
      </c>
      <c r="D55" s="456"/>
      <c r="E55" s="454"/>
      <c r="F55" s="441"/>
      <c r="G55" s="457"/>
      <c r="H55" s="457"/>
      <c r="I55" s="457"/>
      <c r="J55" s="457"/>
      <c r="K55" s="457"/>
      <c r="L55" s="441" t="s">
        <v>238</v>
      </c>
      <c r="M55" s="474" t="s">
        <v>1876</v>
      </c>
      <c r="N55" s="474" t="s">
        <v>255</v>
      </c>
      <c r="O55" s="475" t="s">
        <v>121</v>
      </c>
      <c r="P55" s="449" t="s">
        <v>51</v>
      </c>
      <c r="Q55" s="441" t="s">
        <v>52</v>
      </c>
      <c r="R55" s="475"/>
      <c r="S55" s="445" t="s">
        <v>51</v>
      </c>
      <c r="T55" s="456" t="str">
        <f>M55</f>
        <v>SHT0011613</v>
      </c>
      <c r="U55" s="475" t="s">
        <v>51</v>
      </c>
      <c r="V55" s="446" t="s">
        <v>60</v>
      </c>
      <c r="W55" s="447" t="s">
        <v>53</v>
      </c>
      <c r="X55" s="475" t="s">
        <v>310</v>
      </c>
      <c r="Y55" s="475" t="s">
        <v>55</v>
      </c>
      <c r="Z55" s="456" t="s">
        <v>14</v>
      </c>
      <c r="AA55" s="456" t="s">
        <v>1877</v>
      </c>
      <c r="AB55" s="497">
        <v>0.8</v>
      </c>
      <c r="AC55" s="448" t="s">
        <v>14</v>
      </c>
      <c r="AD55" s="447"/>
      <c r="AE55" s="447"/>
      <c r="AF55" s="447"/>
      <c r="AG55" s="452"/>
      <c r="AH55" s="452"/>
      <c r="AI55" s="453"/>
      <c r="AJ55" s="446"/>
      <c r="AK55" s="456"/>
      <c r="AL55" s="454">
        <v>1</v>
      </c>
    </row>
    <row r="56" spans="1:38" s="455" customFormat="1" ht="42" customHeight="1">
      <c r="A56" s="440">
        <v>47</v>
      </c>
      <c r="B56" s="446"/>
      <c r="C56" s="441">
        <v>1</v>
      </c>
      <c r="D56" s="456"/>
      <c r="E56" s="441"/>
      <c r="F56" s="441"/>
      <c r="G56" s="457"/>
      <c r="H56" s="457"/>
      <c r="I56" s="457"/>
      <c r="J56" s="457"/>
      <c r="K56" s="457"/>
      <c r="L56" s="441" t="s">
        <v>238</v>
      </c>
      <c r="M56" s="474" t="s">
        <v>1878</v>
      </c>
      <c r="N56" s="498" t="s">
        <v>260</v>
      </c>
      <c r="O56" s="475" t="s">
        <v>1763</v>
      </c>
      <c r="P56" s="449" t="s">
        <v>1809</v>
      </c>
      <c r="Q56" s="441" t="s">
        <v>52</v>
      </c>
      <c r="R56" s="474"/>
      <c r="S56" s="445" t="s">
        <v>51</v>
      </c>
      <c r="T56" s="456" t="str">
        <f>M56</f>
        <v>BFA0010014</v>
      </c>
      <c r="U56" s="456" t="s">
        <v>51</v>
      </c>
      <c r="V56" s="446" t="s">
        <v>60</v>
      </c>
      <c r="W56" s="447" t="s">
        <v>53</v>
      </c>
      <c r="X56" s="499" t="s">
        <v>1879</v>
      </c>
      <c r="Y56" s="500" t="s">
        <v>261</v>
      </c>
      <c r="Z56" s="456" t="s">
        <v>14</v>
      </c>
      <c r="AA56" s="500" t="s">
        <v>262</v>
      </c>
      <c r="AB56" s="497">
        <v>5.0700000000000002E-2</v>
      </c>
      <c r="AC56" s="448" t="s">
        <v>14</v>
      </c>
      <c r="AD56" s="447"/>
      <c r="AE56" s="447"/>
      <c r="AF56" s="447"/>
      <c r="AG56" s="452"/>
      <c r="AH56" s="452"/>
      <c r="AI56" s="453"/>
      <c r="AJ56" s="446"/>
      <c r="AK56" s="456"/>
      <c r="AL56" s="454">
        <v>1</v>
      </c>
    </row>
    <row r="57" spans="1:38" s="455" customFormat="1" ht="42" customHeight="1">
      <c r="A57" s="440">
        <v>48</v>
      </c>
      <c r="B57" s="446"/>
      <c r="C57" s="441">
        <v>1</v>
      </c>
      <c r="D57" s="456"/>
      <c r="E57" s="441"/>
      <c r="F57" s="441"/>
      <c r="G57" s="457"/>
      <c r="H57" s="457"/>
      <c r="I57" s="457"/>
      <c r="J57" s="457"/>
      <c r="K57" s="457"/>
      <c r="L57" s="441" t="s">
        <v>238</v>
      </c>
      <c r="M57" s="500" t="s">
        <v>1880</v>
      </c>
      <c r="N57" s="498" t="s">
        <v>264</v>
      </c>
      <c r="O57" s="475" t="s">
        <v>1763</v>
      </c>
      <c r="P57" s="449" t="s">
        <v>1809</v>
      </c>
      <c r="Q57" s="441" t="s">
        <v>52</v>
      </c>
      <c r="R57" s="474"/>
      <c r="S57" s="445" t="s">
        <v>51</v>
      </c>
      <c r="T57" s="456" t="str">
        <f>M57</f>
        <v>SHT0011330</v>
      </c>
      <c r="U57" s="456" t="s">
        <v>51</v>
      </c>
      <c r="V57" s="446" t="s">
        <v>60</v>
      </c>
      <c r="W57" s="447" t="s">
        <v>53</v>
      </c>
      <c r="X57" s="501" t="s">
        <v>122</v>
      </c>
      <c r="Y57" s="500" t="s">
        <v>265</v>
      </c>
      <c r="Z57" s="456" t="s">
        <v>14</v>
      </c>
      <c r="AA57" s="500" t="s">
        <v>1881</v>
      </c>
      <c r="AB57" s="497">
        <v>1.2999999999999999E-2</v>
      </c>
      <c r="AC57" s="448" t="s">
        <v>14</v>
      </c>
      <c r="AD57" s="447"/>
      <c r="AE57" s="447"/>
      <c r="AF57" s="447"/>
      <c r="AG57" s="452"/>
      <c r="AH57" s="452"/>
      <c r="AI57" s="453"/>
      <c r="AJ57" s="446"/>
      <c r="AK57" s="456"/>
      <c r="AL57" s="454">
        <v>1</v>
      </c>
    </row>
    <row r="58" spans="1:38" s="455" customFormat="1" ht="42" customHeight="1">
      <c r="A58" s="440">
        <v>49</v>
      </c>
      <c r="B58" s="446"/>
      <c r="C58" s="440">
        <v>1</v>
      </c>
      <c r="D58" s="440"/>
      <c r="E58" s="443"/>
      <c r="F58" s="440"/>
      <c r="G58" s="440"/>
      <c r="H58" s="440"/>
      <c r="I58" s="440"/>
      <c r="J58" s="440"/>
      <c r="K58" s="440"/>
      <c r="L58" s="441" t="s">
        <v>267</v>
      </c>
      <c r="M58" s="441" t="s">
        <v>1882</v>
      </c>
      <c r="N58" s="441" t="s">
        <v>1883</v>
      </c>
      <c r="O58" s="441" t="s">
        <v>1763</v>
      </c>
      <c r="P58" s="449" t="s">
        <v>1809</v>
      </c>
      <c r="Q58" s="441" t="s">
        <v>52</v>
      </c>
      <c r="R58" s="441"/>
      <c r="S58" s="441" t="s">
        <v>51</v>
      </c>
      <c r="T58" s="441" t="s">
        <v>14</v>
      </c>
      <c r="U58" s="441" t="s">
        <v>51</v>
      </c>
      <c r="V58" s="441" t="s">
        <v>1770</v>
      </c>
      <c r="W58" s="441" t="s">
        <v>1800</v>
      </c>
      <c r="X58" s="441" t="s">
        <v>310</v>
      </c>
      <c r="Y58" s="441" t="s">
        <v>55</v>
      </c>
      <c r="Z58" s="441" t="s">
        <v>14</v>
      </c>
      <c r="AA58" s="441" t="s">
        <v>14</v>
      </c>
      <c r="AB58" s="441">
        <v>2.73</v>
      </c>
      <c r="AC58" s="441" t="s">
        <v>14</v>
      </c>
      <c r="AD58" s="441"/>
      <c r="AE58" s="441"/>
      <c r="AF58" s="441"/>
      <c r="AG58" s="441"/>
      <c r="AH58" s="441"/>
      <c r="AI58" s="441"/>
      <c r="AJ58" s="441"/>
      <c r="AK58" s="441" t="s">
        <v>14</v>
      </c>
      <c r="AL58" s="441">
        <v>1</v>
      </c>
    </row>
    <row r="59" spans="1:38" s="455" customFormat="1" ht="42" customHeight="1">
      <c r="A59" s="440">
        <v>50</v>
      </c>
      <c r="B59" s="446"/>
      <c r="C59" s="440"/>
      <c r="D59" s="440">
        <v>2</v>
      </c>
      <c r="E59" s="443"/>
      <c r="F59" s="440"/>
      <c r="G59" s="440"/>
      <c r="H59" s="440"/>
      <c r="I59" s="440"/>
      <c r="J59" s="440"/>
      <c r="K59" s="440"/>
      <c r="L59" s="441" t="s">
        <v>267</v>
      </c>
      <c r="M59" s="441" t="s">
        <v>1884</v>
      </c>
      <c r="N59" s="441" t="s">
        <v>312</v>
      </c>
      <c r="O59" s="441" t="s">
        <v>14</v>
      </c>
      <c r="P59" s="449" t="s">
        <v>1809</v>
      </c>
      <c r="Q59" s="441" t="s">
        <v>52</v>
      </c>
      <c r="R59" s="441"/>
      <c r="S59" s="441" t="s">
        <v>51</v>
      </c>
      <c r="T59" s="441" t="s">
        <v>14</v>
      </c>
      <c r="U59" s="441" t="s">
        <v>51</v>
      </c>
      <c r="V59" s="441" t="s">
        <v>1794</v>
      </c>
      <c r="W59" s="441" t="s">
        <v>1800</v>
      </c>
      <c r="X59" s="441" t="s">
        <v>310</v>
      </c>
      <c r="Y59" s="441" t="s">
        <v>55</v>
      </c>
      <c r="Z59" s="441" t="s">
        <v>14</v>
      </c>
      <c r="AA59" s="441" t="s">
        <v>14</v>
      </c>
      <c r="AB59" s="441">
        <v>1.4</v>
      </c>
      <c r="AC59" s="441" t="s">
        <v>14</v>
      </c>
      <c r="AD59" s="441"/>
      <c r="AE59" s="441"/>
      <c r="AF59" s="441"/>
      <c r="AG59" s="441"/>
      <c r="AH59" s="441"/>
      <c r="AI59" s="441"/>
      <c r="AJ59" s="441"/>
      <c r="AK59" s="441" t="s">
        <v>14</v>
      </c>
      <c r="AL59" s="441">
        <v>1</v>
      </c>
    </row>
    <row r="60" spans="1:38" s="455" customFormat="1" ht="42" customHeight="1">
      <c r="A60" s="440">
        <v>51</v>
      </c>
      <c r="B60" s="446"/>
      <c r="C60" s="440"/>
      <c r="D60" s="440"/>
      <c r="E60" s="443">
        <v>3</v>
      </c>
      <c r="F60" s="440"/>
      <c r="G60" s="440"/>
      <c r="H60" s="440"/>
      <c r="I60" s="440"/>
      <c r="J60" s="440"/>
      <c r="K60" s="440"/>
      <c r="L60" s="441" t="s">
        <v>50</v>
      </c>
      <c r="M60" s="441" t="s">
        <v>1885</v>
      </c>
      <c r="N60" s="441" t="s">
        <v>313</v>
      </c>
      <c r="O60" s="441" t="s">
        <v>314</v>
      </c>
      <c r="P60" s="449" t="s">
        <v>1809</v>
      </c>
      <c r="Q60" s="441" t="s">
        <v>52</v>
      </c>
      <c r="R60" s="441"/>
      <c r="S60" s="441" t="s">
        <v>51</v>
      </c>
      <c r="T60" s="441" t="s">
        <v>14</v>
      </c>
      <c r="U60" s="441" t="s">
        <v>51</v>
      </c>
      <c r="V60" s="441" t="s">
        <v>60</v>
      </c>
      <c r="W60" s="441" t="s">
        <v>174</v>
      </c>
      <c r="X60" s="441" t="s">
        <v>315</v>
      </c>
      <c r="Y60" s="441" t="s">
        <v>14</v>
      </c>
      <c r="Z60" s="441" t="s">
        <v>14</v>
      </c>
      <c r="AA60" s="441" t="s">
        <v>1886</v>
      </c>
      <c r="AB60" s="441" t="s">
        <v>14</v>
      </c>
      <c r="AC60" s="441" t="s">
        <v>14</v>
      </c>
      <c r="AD60" s="441"/>
      <c r="AE60" s="441"/>
      <c r="AF60" s="441"/>
      <c r="AG60" s="441"/>
      <c r="AH60" s="441"/>
      <c r="AI60" s="441"/>
      <c r="AJ60" s="441"/>
      <c r="AK60" s="441"/>
      <c r="AL60" s="441">
        <v>1</v>
      </c>
    </row>
    <row r="61" spans="1:38" s="455" customFormat="1" ht="42" customHeight="1">
      <c r="A61" s="440">
        <v>52</v>
      </c>
      <c r="B61" s="446"/>
      <c r="C61" s="440"/>
      <c r="D61" s="440"/>
      <c r="E61" s="443">
        <v>3</v>
      </c>
      <c r="F61" s="440"/>
      <c r="G61" s="440"/>
      <c r="H61" s="440"/>
      <c r="I61" s="440"/>
      <c r="J61" s="440"/>
      <c r="K61" s="440"/>
      <c r="L61" s="441" t="s">
        <v>50</v>
      </c>
      <c r="M61" s="441" t="s">
        <v>1763</v>
      </c>
      <c r="N61" s="441" t="s">
        <v>1712</v>
      </c>
      <c r="O61" s="441" t="s">
        <v>14</v>
      </c>
      <c r="P61" s="449" t="s">
        <v>1769</v>
      </c>
      <c r="Q61" s="441" t="s">
        <v>52</v>
      </c>
      <c r="R61" s="441" t="s">
        <v>1763</v>
      </c>
      <c r="S61" s="441" t="s">
        <v>51</v>
      </c>
      <c r="T61" s="441" t="s">
        <v>14</v>
      </c>
      <c r="U61" s="441" t="s">
        <v>51</v>
      </c>
      <c r="V61" s="441" t="s">
        <v>60</v>
      </c>
      <c r="W61" s="441" t="s">
        <v>174</v>
      </c>
      <c r="X61" s="441" t="s">
        <v>167</v>
      </c>
      <c r="Y61" s="441" t="s">
        <v>14</v>
      </c>
      <c r="Z61" s="441" t="s">
        <v>14</v>
      </c>
      <c r="AA61" s="441" t="s">
        <v>14</v>
      </c>
      <c r="AB61" s="441" t="s">
        <v>14</v>
      </c>
      <c r="AC61" s="441" t="s">
        <v>101</v>
      </c>
      <c r="AD61" s="441"/>
      <c r="AE61" s="441"/>
      <c r="AF61" s="441"/>
      <c r="AG61" s="441"/>
      <c r="AH61" s="441"/>
      <c r="AI61" s="441"/>
      <c r="AJ61" s="441"/>
      <c r="AK61" s="441" t="s">
        <v>1887</v>
      </c>
      <c r="AL61" s="441">
        <v>1</v>
      </c>
    </row>
    <row r="62" spans="1:38" s="455" customFormat="1" ht="42" customHeight="1">
      <c r="A62" s="440">
        <v>53</v>
      </c>
      <c r="B62" s="446"/>
      <c r="C62" s="440"/>
      <c r="D62" s="440"/>
      <c r="E62" s="443"/>
      <c r="F62" s="440">
        <v>4</v>
      </c>
      <c r="G62" s="440"/>
      <c r="H62" s="440"/>
      <c r="I62" s="440"/>
      <c r="J62" s="440"/>
      <c r="K62" s="440"/>
      <c r="L62" s="441" t="s">
        <v>50</v>
      </c>
      <c r="M62" s="441" t="s">
        <v>1888</v>
      </c>
      <c r="N62" s="441" t="s">
        <v>319</v>
      </c>
      <c r="O62" s="441" t="s">
        <v>320</v>
      </c>
      <c r="P62" s="449" t="s">
        <v>1809</v>
      </c>
      <c r="Q62" s="441" t="s">
        <v>52</v>
      </c>
      <c r="R62" s="441"/>
      <c r="S62" s="441" t="s">
        <v>51</v>
      </c>
      <c r="T62" s="441" t="s">
        <v>14</v>
      </c>
      <c r="U62" s="441" t="s">
        <v>51</v>
      </c>
      <c r="V62" s="441" t="s">
        <v>60</v>
      </c>
      <c r="W62" s="441" t="s">
        <v>174</v>
      </c>
      <c r="X62" s="441" t="s">
        <v>167</v>
      </c>
      <c r="Y62" s="441" t="s">
        <v>321</v>
      </c>
      <c r="Z62" s="441" t="s">
        <v>14</v>
      </c>
      <c r="AA62" s="441" t="s">
        <v>1889</v>
      </c>
      <c r="AB62" s="441">
        <v>0.33739999999999998</v>
      </c>
      <c r="AC62" s="441" t="s">
        <v>14</v>
      </c>
      <c r="AD62" s="441"/>
      <c r="AE62" s="441"/>
      <c r="AF62" s="441"/>
      <c r="AG62" s="441"/>
      <c r="AH62" s="441"/>
      <c r="AI62" s="441"/>
      <c r="AJ62" s="441"/>
      <c r="AK62" s="441"/>
      <c r="AL62" s="441">
        <v>1</v>
      </c>
    </row>
    <row r="63" spans="1:38" s="455" customFormat="1" ht="42" customHeight="1">
      <c r="A63" s="440">
        <v>54</v>
      </c>
      <c r="B63" s="446"/>
      <c r="C63" s="440"/>
      <c r="D63" s="440"/>
      <c r="E63" s="443"/>
      <c r="F63" s="440">
        <v>4</v>
      </c>
      <c r="G63" s="440"/>
      <c r="H63" s="440"/>
      <c r="I63" s="440"/>
      <c r="J63" s="440"/>
      <c r="K63" s="440"/>
      <c r="L63" s="441" t="s">
        <v>50</v>
      </c>
      <c r="M63" s="441" t="s">
        <v>1890</v>
      </c>
      <c r="N63" s="441" t="s">
        <v>324</v>
      </c>
      <c r="O63" s="441" t="s">
        <v>325</v>
      </c>
      <c r="P63" s="449" t="s">
        <v>1809</v>
      </c>
      <c r="Q63" s="441" t="s">
        <v>52</v>
      </c>
      <c r="R63" s="441"/>
      <c r="S63" s="441" t="s">
        <v>51</v>
      </c>
      <c r="T63" s="441" t="s">
        <v>14</v>
      </c>
      <c r="U63" s="441" t="s">
        <v>51</v>
      </c>
      <c r="V63" s="441" t="s">
        <v>60</v>
      </c>
      <c r="W63" s="441" t="s">
        <v>174</v>
      </c>
      <c r="X63" s="441" t="s">
        <v>167</v>
      </c>
      <c r="Y63" s="441" t="s">
        <v>326</v>
      </c>
      <c r="Z63" s="441" t="s">
        <v>14</v>
      </c>
      <c r="AA63" s="441" t="s">
        <v>1891</v>
      </c>
      <c r="AB63" s="441">
        <v>1.43E-2</v>
      </c>
      <c r="AC63" s="441" t="s">
        <v>14</v>
      </c>
      <c r="AD63" s="441"/>
      <c r="AE63" s="441"/>
      <c r="AF63" s="441"/>
      <c r="AG63" s="441"/>
      <c r="AH63" s="441"/>
      <c r="AI63" s="441"/>
      <c r="AJ63" s="441"/>
      <c r="AK63" s="441"/>
      <c r="AL63" s="441">
        <v>1</v>
      </c>
    </row>
    <row r="64" spans="1:38" s="455" customFormat="1" ht="42" customHeight="1">
      <c r="A64" s="440">
        <v>55</v>
      </c>
      <c r="B64" s="446"/>
      <c r="C64" s="440"/>
      <c r="D64" s="440"/>
      <c r="E64" s="443"/>
      <c r="F64" s="440">
        <v>4</v>
      </c>
      <c r="G64" s="440"/>
      <c r="H64" s="440"/>
      <c r="I64" s="440"/>
      <c r="J64" s="440"/>
      <c r="K64" s="440"/>
      <c r="L64" s="441" t="s">
        <v>50</v>
      </c>
      <c r="M64" s="441" t="s">
        <v>1892</v>
      </c>
      <c r="N64" s="441" t="s">
        <v>329</v>
      </c>
      <c r="O64" s="441" t="s">
        <v>330</v>
      </c>
      <c r="P64" s="449" t="s">
        <v>1809</v>
      </c>
      <c r="Q64" s="441" t="s">
        <v>52</v>
      </c>
      <c r="R64" s="441"/>
      <c r="S64" s="441" t="s">
        <v>51</v>
      </c>
      <c r="T64" s="441" t="s">
        <v>14</v>
      </c>
      <c r="U64" s="441" t="s">
        <v>51</v>
      </c>
      <c r="V64" s="441" t="s">
        <v>60</v>
      </c>
      <c r="W64" s="441" t="s">
        <v>174</v>
      </c>
      <c r="X64" s="441" t="s">
        <v>167</v>
      </c>
      <c r="Y64" s="441" t="s">
        <v>331</v>
      </c>
      <c r="Z64" s="441" t="s">
        <v>14</v>
      </c>
      <c r="AA64" s="441" t="s">
        <v>1893</v>
      </c>
      <c r="AB64" s="441">
        <v>9.1000000000000004E-3</v>
      </c>
      <c r="AC64" s="441" t="s">
        <v>14</v>
      </c>
      <c r="AD64" s="441"/>
      <c r="AE64" s="441"/>
      <c r="AF64" s="441"/>
      <c r="AG64" s="441"/>
      <c r="AH64" s="441"/>
      <c r="AI64" s="441"/>
      <c r="AJ64" s="441"/>
      <c r="AK64" s="441"/>
      <c r="AL64" s="441">
        <v>1</v>
      </c>
    </row>
    <row r="65" spans="1:38" s="455" customFormat="1" ht="42" customHeight="1">
      <c r="A65" s="440">
        <v>56</v>
      </c>
      <c r="B65" s="446"/>
      <c r="C65" s="440"/>
      <c r="D65" s="440"/>
      <c r="E65" s="443">
        <v>3</v>
      </c>
      <c r="F65" s="440"/>
      <c r="G65" s="440"/>
      <c r="H65" s="440"/>
      <c r="I65" s="440"/>
      <c r="J65" s="440"/>
      <c r="K65" s="440"/>
      <c r="L65" s="441" t="s">
        <v>50</v>
      </c>
      <c r="M65" s="441" t="s">
        <v>1763</v>
      </c>
      <c r="N65" s="441" t="s">
        <v>1713</v>
      </c>
      <c r="O65" s="441" t="s">
        <v>14</v>
      </c>
      <c r="P65" s="449" t="s">
        <v>1769</v>
      </c>
      <c r="Q65" s="441" t="s">
        <v>52</v>
      </c>
      <c r="R65" s="441" t="s">
        <v>1763</v>
      </c>
      <c r="S65" s="441" t="s">
        <v>51</v>
      </c>
      <c r="T65" s="441" t="s">
        <v>1763</v>
      </c>
      <c r="U65" s="441" t="s">
        <v>51</v>
      </c>
      <c r="V65" s="441" t="s">
        <v>60</v>
      </c>
      <c r="W65" s="441" t="s">
        <v>174</v>
      </c>
      <c r="X65" s="441" t="s">
        <v>167</v>
      </c>
      <c r="Y65" s="441" t="s">
        <v>1778</v>
      </c>
      <c r="Z65" s="441" t="s">
        <v>1763</v>
      </c>
      <c r="AA65" s="441" t="s">
        <v>1763</v>
      </c>
      <c r="AB65" s="441" t="s">
        <v>14</v>
      </c>
      <c r="AC65" s="441" t="s">
        <v>101</v>
      </c>
      <c r="AD65" s="441"/>
      <c r="AE65" s="441"/>
      <c r="AF65" s="441"/>
      <c r="AG65" s="441"/>
      <c r="AH65" s="441"/>
      <c r="AI65" s="441"/>
      <c r="AJ65" s="441"/>
      <c r="AK65" s="441" t="s">
        <v>1887</v>
      </c>
      <c r="AL65" s="441">
        <v>1</v>
      </c>
    </row>
    <row r="66" spans="1:38" s="455" customFormat="1" ht="42" customHeight="1">
      <c r="A66" s="440">
        <v>57</v>
      </c>
      <c r="B66" s="446"/>
      <c r="C66" s="440"/>
      <c r="D66" s="440"/>
      <c r="E66" s="443"/>
      <c r="F66" s="440">
        <v>4</v>
      </c>
      <c r="G66" s="440"/>
      <c r="H66" s="440"/>
      <c r="I66" s="440"/>
      <c r="J66" s="440"/>
      <c r="K66" s="440"/>
      <c r="L66" s="441" t="s">
        <v>50</v>
      </c>
      <c r="M66" s="441" t="s">
        <v>1894</v>
      </c>
      <c r="N66" s="441" t="s">
        <v>337</v>
      </c>
      <c r="O66" s="441" t="s">
        <v>320</v>
      </c>
      <c r="P66" s="449" t="s">
        <v>1809</v>
      </c>
      <c r="Q66" s="441" t="s">
        <v>52</v>
      </c>
      <c r="R66" s="441"/>
      <c r="S66" s="441" t="s">
        <v>51</v>
      </c>
      <c r="T66" s="441" t="s">
        <v>14</v>
      </c>
      <c r="U66" s="441" t="s">
        <v>51</v>
      </c>
      <c r="V66" s="441" t="s">
        <v>60</v>
      </c>
      <c r="W66" s="441" t="s">
        <v>53</v>
      </c>
      <c r="X66" s="441" t="s">
        <v>167</v>
      </c>
      <c r="Y66" s="441" t="s">
        <v>321</v>
      </c>
      <c r="Z66" s="441" t="s">
        <v>14</v>
      </c>
      <c r="AA66" s="441" t="s">
        <v>1895</v>
      </c>
      <c r="AB66" s="441">
        <v>0.2429</v>
      </c>
      <c r="AC66" s="441" t="s">
        <v>14</v>
      </c>
      <c r="AD66" s="441"/>
      <c r="AE66" s="441"/>
      <c r="AF66" s="441"/>
      <c r="AG66" s="441"/>
      <c r="AH66" s="441"/>
      <c r="AI66" s="441"/>
      <c r="AJ66" s="441"/>
      <c r="AK66" s="441" t="s">
        <v>14</v>
      </c>
      <c r="AL66" s="441">
        <v>1</v>
      </c>
    </row>
    <row r="67" spans="1:38" s="455" customFormat="1" ht="42" customHeight="1">
      <c r="A67" s="440">
        <v>58</v>
      </c>
      <c r="B67" s="446"/>
      <c r="C67" s="440"/>
      <c r="D67" s="440"/>
      <c r="E67" s="443"/>
      <c r="F67" s="440">
        <v>4</v>
      </c>
      <c r="G67" s="440"/>
      <c r="H67" s="440"/>
      <c r="I67" s="440"/>
      <c r="J67" s="440"/>
      <c r="K67" s="440"/>
      <c r="L67" s="441" t="s">
        <v>50</v>
      </c>
      <c r="M67" s="441" t="s">
        <v>1896</v>
      </c>
      <c r="N67" s="441" t="s">
        <v>339</v>
      </c>
      <c r="O67" s="441" t="s">
        <v>320</v>
      </c>
      <c r="P67" s="449" t="s">
        <v>1769</v>
      </c>
      <c r="Q67" s="441" t="s">
        <v>52</v>
      </c>
      <c r="R67" s="441"/>
      <c r="S67" s="441" t="s">
        <v>51</v>
      </c>
      <c r="T67" s="441" t="s">
        <v>14</v>
      </c>
      <c r="U67" s="441" t="s">
        <v>51</v>
      </c>
      <c r="V67" s="441" t="s">
        <v>60</v>
      </c>
      <c r="W67" s="441" t="s">
        <v>174</v>
      </c>
      <c r="X67" s="441" t="s">
        <v>167</v>
      </c>
      <c r="Y67" s="441" t="s">
        <v>326</v>
      </c>
      <c r="Z67" s="441" t="s">
        <v>14</v>
      </c>
      <c r="AA67" s="441" t="s">
        <v>1897</v>
      </c>
      <c r="AB67" s="441">
        <v>2.3E-2</v>
      </c>
      <c r="AC67" s="441" t="s">
        <v>14</v>
      </c>
      <c r="AD67" s="441"/>
      <c r="AE67" s="441"/>
      <c r="AF67" s="441"/>
      <c r="AG67" s="441"/>
      <c r="AH67" s="441"/>
      <c r="AI67" s="441"/>
      <c r="AJ67" s="441"/>
      <c r="AK67" s="441" t="s">
        <v>335</v>
      </c>
      <c r="AL67" s="441">
        <v>1</v>
      </c>
    </row>
    <row r="68" spans="1:38" s="455" customFormat="1" ht="42" customHeight="1">
      <c r="A68" s="440">
        <v>59</v>
      </c>
      <c r="B68" s="446"/>
      <c r="C68" s="440"/>
      <c r="D68" s="440"/>
      <c r="E68" s="443"/>
      <c r="F68" s="440">
        <v>4</v>
      </c>
      <c r="G68" s="440"/>
      <c r="H68" s="440"/>
      <c r="I68" s="440"/>
      <c r="J68" s="440"/>
      <c r="K68" s="440"/>
      <c r="L68" s="441" t="s">
        <v>50</v>
      </c>
      <c r="M68" s="441" t="s">
        <v>1898</v>
      </c>
      <c r="N68" s="441" t="s">
        <v>342</v>
      </c>
      <c r="O68" s="441" t="s">
        <v>320</v>
      </c>
      <c r="P68" s="449" t="s">
        <v>1809</v>
      </c>
      <c r="Q68" s="441" t="s">
        <v>52</v>
      </c>
      <c r="R68" s="441"/>
      <c r="S68" s="441" t="s">
        <v>51</v>
      </c>
      <c r="T68" s="441" t="s">
        <v>14</v>
      </c>
      <c r="U68" s="441" t="s">
        <v>51</v>
      </c>
      <c r="V68" s="441" t="s">
        <v>60</v>
      </c>
      <c r="W68" s="441" t="s">
        <v>174</v>
      </c>
      <c r="X68" s="441" t="s">
        <v>167</v>
      </c>
      <c r="Y68" s="441" t="s">
        <v>326</v>
      </c>
      <c r="Z68" s="441" t="s">
        <v>14</v>
      </c>
      <c r="AA68" s="441" t="s">
        <v>1899</v>
      </c>
      <c r="AB68" s="441">
        <v>2.7400000000000001E-2</v>
      </c>
      <c r="AC68" s="441" t="s">
        <v>14</v>
      </c>
      <c r="AD68" s="441"/>
      <c r="AE68" s="441"/>
      <c r="AF68" s="441"/>
      <c r="AG68" s="441"/>
      <c r="AH68" s="441"/>
      <c r="AI68" s="441"/>
      <c r="AJ68" s="441"/>
      <c r="AK68" s="441"/>
      <c r="AL68" s="441">
        <v>1</v>
      </c>
    </row>
    <row r="69" spans="1:38" s="455" customFormat="1" ht="42" customHeight="1">
      <c r="A69" s="440">
        <v>60</v>
      </c>
      <c r="B69" s="446"/>
      <c r="C69" s="440"/>
      <c r="D69" s="440"/>
      <c r="E69" s="443">
        <v>3</v>
      </c>
      <c r="F69" s="440"/>
      <c r="G69" s="440"/>
      <c r="H69" s="440"/>
      <c r="I69" s="440"/>
      <c r="J69" s="440"/>
      <c r="K69" s="440"/>
      <c r="L69" s="441" t="s">
        <v>1827</v>
      </c>
      <c r="M69" s="441" t="s">
        <v>1900</v>
      </c>
      <c r="N69" s="441" t="s">
        <v>345</v>
      </c>
      <c r="O69" s="441" t="s">
        <v>346</v>
      </c>
      <c r="P69" s="449" t="s">
        <v>1809</v>
      </c>
      <c r="Q69" s="441" t="s">
        <v>52</v>
      </c>
      <c r="R69" s="441"/>
      <c r="S69" s="441" t="s">
        <v>51</v>
      </c>
      <c r="T69" s="441" t="s">
        <v>14</v>
      </c>
      <c r="U69" s="441" t="s">
        <v>51</v>
      </c>
      <c r="V69" s="441" t="s">
        <v>60</v>
      </c>
      <c r="W69" s="441" t="s">
        <v>174</v>
      </c>
      <c r="X69" s="441" t="s">
        <v>167</v>
      </c>
      <c r="Y69" s="441" t="s">
        <v>347</v>
      </c>
      <c r="Z69" s="441" t="s">
        <v>14</v>
      </c>
      <c r="AA69" s="441" t="s">
        <v>1901</v>
      </c>
      <c r="AB69" s="441">
        <v>4.48E-2</v>
      </c>
      <c r="AC69" s="441" t="s">
        <v>14</v>
      </c>
      <c r="AD69" s="441"/>
      <c r="AE69" s="441"/>
      <c r="AF69" s="441"/>
      <c r="AG69" s="441"/>
      <c r="AH69" s="441"/>
      <c r="AI69" s="441"/>
      <c r="AJ69" s="441"/>
      <c r="AK69" s="441" t="s">
        <v>101</v>
      </c>
      <c r="AL69" s="441">
        <v>1</v>
      </c>
    </row>
    <row r="70" spans="1:38" s="455" customFormat="1" ht="42" customHeight="1">
      <c r="A70" s="440">
        <v>61</v>
      </c>
      <c r="B70" s="446"/>
      <c r="C70" s="440"/>
      <c r="D70" s="440"/>
      <c r="E70" s="443">
        <v>3</v>
      </c>
      <c r="F70" s="440"/>
      <c r="G70" s="440"/>
      <c r="H70" s="440"/>
      <c r="I70" s="440"/>
      <c r="J70" s="440"/>
      <c r="K70" s="440"/>
      <c r="L70" s="441" t="s">
        <v>50</v>
      </c>
      <c r="M70" s="441" t="s">
        <v>1902</v>
      </c>
      <c r="N70" s="441" t="s">
        <v>350</v>
      </c>
      <c r="O70" s="441" t="s">
        <v>351</v>
      </c>
      <c r="P70" s="449" t="s">
        <v>1769</v>
      </c>
      <c r="Q70" s="441" t="s">
        <v>52</v>
      </c>
      <c r="R70" s="441"/>
      <c r="S70" s="441" t="s">
        <v>51</v>
      </c>
      <c r="T70" s="441" t="s">
        <v>14</v>
      </c>
      <c r="U70" s="441" t="s">
        <v>51</v>
      </c>
      <c r="V70" s="441" t="s">
        <v>60</v>
      </c>
      <c r="W70" s="441" t="s">
        <v>174</v>
      </c>
      <c r="X70" s="441" t="s">
        <v>352</v>
      </c>
      <c r="Y70" s="441" t="s">
        <v>353</v>
      </c>
      <c r="Z70" s="441" t="s">
        <v>14</v>
      </c>
      <c r="AA70" s="441" t="s">
        <v>14</v>
      </c>
      <c r="AB70" s="441">
        <v>8.8999999999999996E-2</v>
      </c>
      <c r="AC70" s="441" t="s">
        <v>14</v>
      </c>
      <c r="AD70" s="441"/>
      <c r="AE70" s="441"/>
      <c r="AF70" s="441"/>
      <c r="AG70" s="441"/>
      <c r="AH70" s="441"/>
      <c r="AI70" s="441"/>
      <c r="AJ70" s="441"/>
      <c r="AK70" s="441"/>
      <c r="AL70" s="441">
        <v>1</v>
      </c>
    </row>
    <row r="71" spans="1:38" s="455" customFormat="1" ht="42" customHeight="1">
      <c r="A71" s="440">
        <v>62</v>
      </c>
      <c r="B71" s="446"/>
      <c r="C71" s="440"/>
      <c r="D71" s="440"/>
      <c r="E71" s="443">
        <v>3</v>
      </c>
      <c r="F71" s="440"/>
      <c r="G71" s="440"/>
      <c r="H71" s="440"/>
      <c r="I71" s="440"/>
      <c r="J71" s="440"/>
      <c r="K71" s="440"/>
      <c r="L71" s="441" t="s">
        <v>50</v>
      </c>
      <c r="M71" s="441" t="s">
        <v>1903</v>
      </c>
      <c r="N71" s="441" t="s">
        <v>356</v>
      </c>
      <c r="O71" s="441" t="s">
        <v>357</v>
      </c>
      <c r="P71" s="449" t="s">
        <v>1809</v>
      </c>
      <c r="Q71" s="441" t="s">
        <v>52</v>
      </c>
      <c r="R71" s="441"/>
      <c r="S71" s="441" t="s">
        <v>51</v>
      </c>
      <c r="T71" s="441" t="s">
        <v>14</v>
      </c>
      <c r="U71" s="441" t="s">
        <v>51</v>
      </c>
      <c r="V71" s="441" t="s">
        <v>60</v>
      </c>
      <c r="W71" s="441" t="s">
        <v>174</v>
      </c>
      <c r="X71" s="441" t="s">
        <v>358</v>
      </c>
      <c r="Y71" s="441" t="s">
        <v>261</v>
      </c>
      <c r="Z71" s="441" t="s">
        <v>14</v>
      </c>
      <c r="AA71" s="441" t="s">
        <v>14</v>
      </c>
      <c r="AB71" s="441">
        <v>0.1358</v>
      </c>
      <c r="AC71" s="441" t="s">
        <v>360</v>
      </c>
      <c r="AD71" s="441"/>
      <c r="AE71" s="441"/>
      <c r="AF71" s="441"/>
      <c r="AG71" s="441"/>
      <c r="AH71" s="441"/>
      <c r="AI71" s="441"/>
      <c r="AJ71" s="441"/>
      <c r="AK71" s="441"/>
      <c r="AL71" s="441">
        <v>1</v>
      </c>
    </row>
    <row r="72" spans="1:38" s="455" customFormat="1" ht="42" customHeight="1">
      <c r="A72" s="440">
        <v>63</v>
      </c>
      <c r="B72" s="446"/>
      <c r="C72" s="440"/>
      <c r="D72" s="440">
        <v>2</v>
      </c>
      <c r="E72" s="443"/>
      <c r="F72" s="440"/>
      <c r="G72" s="440"/>
      <c r="H72" s="440"/>
      <c r="I72" s="440"/>
      <c r="J72" s="440"/>
      <c r="K72" s="440"/>
      <c r="L72" s="441" t="s">
        <v>50</v>
      </c>
      <c r="M72" s="441" t="s">
        <v>361</v>
      </c>
      <c r="N72" s="441" t="s">
        <v>362</v>
      </c>
      <c r="O72" s="441" t="s">
        <v>14</v>
      </c>
      <c r="P72" s="449" t="s">
        <v>1809</v>
      </c>
      <c r="Q72" s="441" t="s">
        <v>52</v>
      </c>
      <c r="R72" s="441"/>
      <c r="S72" s="441" t="s">
        <v>51</v>
      </c>
      <c r="T72" s="441" t="s">
        <v>14</v>
      </c>
      <c r="U72" s="441" t="s">
        <v>51</v>
      </c>
      <c r="V72" s="441" t="s">
        <v>60</v>
      </c>
      <c r="W72" s="441" t="s">
        <v>174</v>
      </c>
      <c r="X72" s="441" t="s">
        <v>310</v>
      </c>
      <c r="Y72" s="441" t="s">
        <v>14</v>
      </c>
      <c r="Z72" s="441" t="s">
        <v>14</v>
      </c>
      <c r="AA72" s="441" t="s">
        <v>14</v>
      </c>
      <c r="AB72" s="441">
        <v>1.34</v>
      </c>
      <c r="AC72" s="441" t="s">
        <v>14</v>
      </c>
      <c r="AD72" s="441"/>
      <c r="AE72" s="441"/>
      <c r="AF72" s="441"/>
      <c r="AG72" s="441"/>
      <c r="AH72" s="441"/>
      <c r="AI72" s="441"/>
      <c r="AJ72" s="441"/>
      <c r="AK72" s="441"/>
      <c r="AL72" s="441">
        <v>1</v>
      </c>
    </row>
    <row r="73" spans="1:38" s="455" customFormat="1" ht="42" customHeight="1">
      <c r="A73" s="440">
        <v>64</v>
      </c>
      <c r="B73" s="446"/>
      <c r="C73" s="440"/>
      <c r="D73" s="440"/>
      <c r="E73" s="443">
        <v>3</v>
      </c>
      <c r="F73" s="440"/>
      <c r="G73" s="440"/>
      <c r="H73" s="440"/>
      <c r="I73" s="440"/>
      <c r="J73" s="440"/>
      <c r="K73" s="440"/>
      <c r="L73" s="441" t="s">
        <v>50</v>
      </c>
      <c r="M73" s="441" t="s">
        <v>1904</v>
      </c>
      <c r="N73" s="441" t="s">
        <v>363</v>
      </c>
      <c r="O73" s="441" t="s">
        <v>314</v>
      </c>
      <c r="P73" s="449" t="s">
        <v>1769</v>
      </c>
      <c r="Q73" s="441" t="s">
        <v>52</v>
      </c>
      <c r="R73" s="441"/>
      <c r="S73" s="441" t="s">
        <v>51</v>
      </c>
      <c r="T73" s="441" t="s">
        <v>14</v>
      </c>
      <c r="U73" s="441" t="s">
        <v>51</v>
      </c>
      <c r="V73" s="441" t="s">
        <v>60</v>
      </c>
      <c r="W73" s="441" t="s">
        <v>174</v>
      </c>
      <c r="X73" s="441" t="s">
        <v>315</v>
      </c>
      <c r="Y73" s="441" t="s">
        <v>14</v>
      </c>
      <c r="Z73" s="441" t="s">
        <v>14</v>
      </c>
      <c r="AA73" s="441" t="s">
        <v>1886</v>
      </c>
      <c r="AB73" s="441" t="s">
        <v>14</v>
      </c>
      <c r="AC73" s="441" t="s">
        <v>14</v>
      </c>
      <c r="AD73" s="441"/>
      <c r="AE73" s="441"/>
      <c r="AF73" s="441"/>
      <c r="AG73" s="441"/>
      <c r="AH73" s="441"/>
      <c r="AI73" s="441"/>
      <c r="AJ73" s="441"/>
      <c r="AK73" s="441"/>
      <c r="AL73" s="441">
        <v>1</v>
      </c>
    </row>
    <row r="74" spans="1:38" s="455" customFormat="1" ht="42" customHeight="1">
      <c r="A74" s="440">
        <v>65</v>
      </c>
      <c r="B74" s="446"/>
      <c r="C74" s="440"/>
      <c r="D74" s="440"/>
      <c r="E74" s="443">
        <v>3</v>
      </c>
      <c r="F74" s="440"/>
      <c r="G74" s="440"/>
      <c r="H74" s="440"/>
      <c r="I74" s="440"/>
      <c r="J74" s="440"/>
      <c r="K74" s="440"/>
      <c r="L74" s="441" t="s">
        <v>50</v>
      </c>
      <c r="M74" s="441" t="s">
        <v>1763</v>
      </c>
      <c r="N74" s="441" t="s">
        <v>1714</v>
      </c>
      <c r="O74" s="441" t="s">
        <v>1763</v>
      </c>
      <c r="P74" s="449" t="s">
        <v>1809</v>
      </c>
      <c r="Q74" s="441" t="s">
        <v>52</v>
      </c>
      <c r="R74" s="441"/>
      <c r="S74" s="441" t="s">
        <v>51</v>
      </c>
      <c r="T74" s="441" t="s">
        <v>14</v>
      </c>
      <c r="U74" s="441" t="s">
        <v>51</v>
      </c>
      <c r="V74" s="441" t="s">
        <v>60</v>
      </c>
      <c r="W74" s="441" t="s">
        <v>174</v>
      </c>
      <c r="X74" s="441" t="s">
        <v>14</v>
      </c>
      <c r="Y74" s="441" t="s">
        <v>55</v>
      </c>
      <c r="Z74" s="441" t="s">
        <v>14</v>
      </c>
      <c r="AA74" s="441" t="s">
        <v>14</v>
      </c>
      <c r="AB74" s="441" t="s">
        <v>14</v>
      </c>
      <c r="AC74" s="441" t="s">
        <v>101</v>
      </c>
      <c r="AD74" s="441"/>
      <c r="AE74" s="441"/>
      <c r="AF74" s="441"/>
      <c r="AG74" s="441"/>
      <c r="AH74" s="441"/>
      <c r="AI74" s="441"/>
      <c r="AJ74" s="441"/>
      <c r="AK74" s="441" t="s">
        <v>1887</v>
      </c>
      <c r="AL74" s="441">
        <v>1</v>
      </c>
    </row>
    <row r="75" spans="1:38" s="455" customFormat="1" ht="42" customHeight="1">
      <c r="A75" s="440">
        <v>66</v>
      </c>
      <c r="B75" s="446"/>
      <c r="C75" s="440"/>
      <c r="D75" s="440"/>
      <c r="E75" s="443"/>
      <c r="F75" s="440">
        <v>4</v>
      </c>
      <c r="G75" s="440"/>
      <c r="H75" s="440"/>
      <c r="I75" s="440"/>
      <c r="J75" s="440"/>
      <c r="K75" s="440"/>
      <c r="L75" s="441" t="s">
        <v>50</v>
      </c>
      <c r="M75" s="441" t="s">
        <v>1905</v>
      </c>
      <c r="N75" s="441" t="s">
        <v>367</v>
      </c>
      <c r="O75" s="441" t="s">
        <v>320</v>
      </c>
      <c r="P75" s="449" t="s">
        <v>1809</v>
      </c>
      <c r="Q75" s="441" t="s">
        <v>52</v>
      </c>
      <c r="R75" s="441"/>
      <c r="S75" s="441" t="s">
        <v>51</v>
      </c>
      <c r="T75" s="441" t="s">
        <v>14</v>
      </c>
      <c r="U75" s="441" t="s">
        <v>51</v>
      </c>
      <c r="V75" s="441" t="s">
        <v>60</v>
      </c>
      <c r="W75" s="441" t="s">
        <v>174</v>
      </c>
      <c r="X75" s="441" t="s">
        <v>167</v>
      </c>
      <c r="Y75" s="441" t="s">
        <v>321</v>
      </c>
      <c r="Z75" s="441" t="s">
        <v>14</v>
      </c>
      <c r="AA75" s="441" t="s">
        <v>1889</v>
      </c>
      <c r="AB75" s="441">
        <v>0.33739999999999998</v>
      </c>
      <c r="AC75" s="441" t="s">
        <v>14</v>
      </c>
      <c r="AD75" s="441"/>
      <c r="AE75" s="441"/>
      <c r="AF75" s="441"/>
      <c r="AG75" s="441"/>
      <c r="AH75" s="441"/>
      <c r="AI75" s="441"/>
      <c r="AJ75" s="441"/>
      <c r="AK75" s="441"/>
      <c r="AL75" s="441">
        <v>1</v>
      </c>
    </row>
    <row r="76" spans="1:38" s="455" customFormat="1" ht="42" customHeight="1">
      <c r="A76" s="440">
        <v>67</v>
      </c>
      <c r="B76" s="446"/>
      <c r="C76" s="440"/>
      <c r="D76" s="440"/>
      <c r="E76" s="443"/>
      <c r="F76" s="440">
        <v>4</v>
      </c>
      <c r="G76" s="440"/>
      <c r="H76" s="440"/>
      <c r="I76" s="440"/>
      <c r="J76" s="440"/>
      <c r="K76" s="440"/>
      <c r="L76" s="441" t="s">
        <v>50</v>
      </c>
      <c r="M76" s="441" t="s">
        <v>368</v>
      </c>
      <c r="N76" s="441" t="s">
        <v>369</v>
      </c>
      <c r="O76" s="441" t="s">
        <v>325</v>
      </c>
      <c r="P76" s="449" t="s">
        <v>1809</v>
      </c>
      <c r="Q76" s="441" t="s">
        <v>52</v>
      </c>
      <c r="R76" s="441"/>
      <c r="S76" s="441" t="s">
        <v>51</v>
      </c>
      <c r="T76" s="441" t="s">
        <v>14</v>
      </c>
      <c r="U76" s="441" t="s">
        <v>51</v>
      </c>
      <c r="V76" s="441" t="s">
        <v>60</v>
      </c>
      <c r="W76" s="441" t="s">
        <v>174</v>
      </c>
      <c r="X76" s="441" t="s">
        <v>167</v>
      </c>
      <c r="Y76" s="441" t="s">
        <v>326</v>
      </c>
      <c r="Z76" s="441" t="s">
        <v>14</v>
      </c>
      <c r="AA76" s="441" t="s">
        <v>1891</v>
      </c>
      <c r="AB76" s="441">
        <v>1.43E-2</v>
      </c>
      <c r="AC76" s="441" t="s">
        <v>14</v>
      </c>
      <c r="AD76" s="441"/>
      <c r="AE76" s="441"/>
      <c r="AF76" s="441"/>
      <c r="AG76" s="441"/>
      <c r="AH76" s="441"/>
      <c r="AI76" s="441"/>
      <c r="AJ76" s="441"/>
      <c r="AK76" s="441"/>
      <c r="AL76" s="441">
        <v>1</v>
      </c>
    </row>
    <row r="77" spans="1:38" s="455" customFormat="1" ht="42" customHeight="1">
      <c r="A77" s="440">
        <v>68</v>
      </c>
      <c r="B77" s="446"/>
      <c r="C77" s="440"/>
      <c r="D77" s="440"/>
      <c r="E77" s="443"/>
      <c r="F77" s="440">
        <v>4</v>
      </c>
      <c r="G77" s="440"/>
      <c r="H77" s="440"/>
      <c r="I77" s="440"/>
      <c r="J77" s="440"/>
      <c r="K77" s="440"/>
      <c r="L77" s="441" t="s">
        <v>50</v>
      </c>
      <c r="M77" s="441" t="s">
        <v>328</v>
      </c>
      <c r="N77" s="441" t="s">
        <v>370</v>
      </c>
      <c r="O77" s="441" t="s">
        <v>330</v>
      </c>
      <c r="P77" s="449" t="s">
        <v>1769</v>
      </c>
      <c r="Q77" s="441" t="s">
        <v>52</v>
      </c>
      <c r="R77" s="441"/>
      <c r="S77" s="441" t="s">
        <v>51</v>
      </c>
      <c r="T77" s="441" t="s">
        <v>14</v>
      </c>
      <c r="U77" s="441" t="s">
        <v>51</v>
      </c>
      <c r="V77" s="441" t="s">
        <v>60</v>
      </c>
      <c r="W77" s="441" t="s">
        <v>174</v>
      </c>
      <c r="X77" s="441" t="s">
        <v>167</v>
      </c>
      <c r="Y77" s="441" t="s">
        <v>331</v>
      </c>
      <c r="Z77" s="441" t="s">
        <v>14</v>
      </c>
      <c r="AA77" s="441" t="s">
        <v>1893</v>
      </c>
      <c r="AB77" s="441">
        <v>9.1000000000000004E-3</v>
      </c>
      <c r="AC77" s="441" t="s">
        <v>14</v>
      </c>
      <c r="AD77" s="441"/>
      <c r="AE77" s="441"/>
      <c r="AF77" s="441"/>
      <c r="AG77" s="441"/>
      <c r="AH77" s="441"/>
      <c r="AI77" s="441"/>
      <c r="AJ77" s="441"/>
      <c r="AK77" s="441"/>
      <c r="AL77" s="441">
        <v>1</v>
      </c>
    </row>
    <row r="78" spans="1:38" s="455" customFormat="1" ht="42" customHeight="1">
      <c r="A78" s="440">
        <v>69</v>
      </c>
      <c r="B78" s="446"/>
      <c r="C78" s="440"/>
      <c r="D78" s="440"/>
      <c r="E78" s="443">
        <v>3</v>
      </c>
      <c r="F78" s="440"/>
      <c r="G78" s="440"/>
      <c r="H78" s="440"/>
      <c r="I78" s="440"/>
      <c r="J78" s="440"/>
      <c r="K78" s="440"/>
      <c r="L78" s="441" t="s">
        <v>50</v>
      </c>
      <c r="M78" s="441" t="s">
        <v>1763</v>
      </c>
      <c r="N78" s="441" t="s">
        <v>1715</v>
      </c>
      <c r="O78" s="441" t="s">
        <v>14</v>
      </c>
      <c r="P78" s="449" t="s">
        <v>1809</v>
      </c>
      <c r="Q78" s="441" t="s">
        <v>52</v>
      </c>
      <c r="R78" s="441"/>
      <c r="S78" s="441" t="s">
        <v>51</v>
      </c>
      <c r="T78" s="441" t="s">
        <v>14</v>
      </c>
      <c r="U78" s="441" t="s">
        <v>51</v>
      </c>
      <c r="V78" s="441" t="s">
        <v>60</v>
      </c>
      <c r="W78" s="441" t="s">
        <v>174</v>
      </c>
      <c r="X78" s="441" t="s">
        <v>167</v>
      </c>
      <c r="Y78" s="441" t="s">
        <v>14</v>
      </c>
      <c r="Z78" s="441" t="s">
        <v>14</v>
      </c>
      <c r="AA78" s="441" t="s">
        <v>14</v>
      </c>
      <c r="AB78" s="441" t="s">
        <v>14</v>
      </c>
      <c r="AC78" s="441" t="s">
        <v>101</v>
      </c>
      <c r="AD78" s="441"/>
      <c r="AE78" s="441"/>
      <c r="AF78" s="441"/>
      <c r="AG78" s="441"/>
      <c r="AH78" s="441"/>
      <c r="AI78" s="441"/>
      <c r="AJ78" s="441"/>
      <c r="AK78" s="441" t="s">
        <v>1887</v>
      </c>
      <c r="AL78" s="441">
        <v>1</v>
      </c>
    </row>
    <row r="79" spans="1:38" s="455" customFormat="1" ht="42" customHeight="1">
      <c r="A79" s="440">
        <v>70</v>
      </c>
      <c r="B79" s="446"/>
      <c r="C79" s="440"/>
      <c r="D79" s="440"/>
      <c r="E79" s="443"/>
      <c r="F79" s="440">
        <v>4</v>
      </c>
      <c r="G79" s="440"/>
      <c r="H79" s="440"/>
      <c r="I79" s="440"/>
      <c r="J79" s="440"/>
      <c r="K79" s="440"/>
      <c r="L79" s="441" t="s">
        <v>50</v>
      </c>
      <c r="M79" s="441" t="s">
        <v>373</v>
      </c>
      <c r="N79" s="441" t="s">
        <v>374</v>
      </c>
      <c r="O79" s="441" t="s">
        <v>320</v>
      </c>
      <c r="P79" s="449" t="s">
        <v>1809</v>
      </c>
      <c r="Q79" s="441" t="s">
        <v>52</v>
      </c>
      <c r="R79" s="441"/>
      <c r="S79" s="441" t="s">
        <v>51</v>
      </c>
      <c r="T79" s="441" t="s">
        <v>14</v>
      </c>
      <c r="U79" s="441" t="s">
        <v>51</v>
      </c>
      <c r="V79" s="441" t="s">
        <v>60</v>
      </c>
      <c r="W79" s="441" t="s">
        <v>53</v>
      </c>
      <c r="X79" s="441" t="s">
        <v>167</v>
      </c>
      <c r="Y79" s="441" t="s">
        <v>321</v>
      </c>
      <c r="Z79" s="441" t="s">
        <v>14</v>
      </c>
      <c r="AA79" s="441" t="s">
        <v>1895</v>
      </c>
      <c r="AB79" s="441">
        <v>0.2429</v>
      </c>
      <c r="AC79" s="441" t="s">
        <v>14</v>
      </c>
      <c r="AD79" s="441"/>
      <c r="AE79" s="441"/>
      <c r="AF79" s="441"/>
      <c r="AG79" s="441"/>
      <c r="AH79" s="441"/>
      <c r="AI79" s="441"/>
      <c r="AJ79" s="441"/>
      <c r="AK79" s="441"/>
      <c r="AL79" s="441">
        <v>1</v>
      </c>
    </row>
    <row r="80" spans="1:38" s="455" customFormat="1" ht="42" customHeight="1">
      <c r="A80" s="440">
        <v>71</v>
      </c>
      <c r="B80" s="446"/>
      <c r="C80" s="440"/>
      <c r="D80" s="440"/>
      <c r="E80" s="443"/>
      <c r="F80" s="440">
        <v>4</v>
      </c>
      <c r="G80" s="440"/>
      <c r="H80" s="440"/>
      <c r="I80" s="440"/>
      <c r="J80" s="440"/>
      <c r="K80" s="440"/>
      <c r="L80" s="441" t="s">
        <v>50</v>
      </c>
      <c r="M80" s="441" t="s">
        <v>338</v>
      </c>
      <c r="N80" s="441" t="s">
        <v>339</v>
      </c>
      <c r="O80" s="441" t="s">
        <v>14</v>
      </c>
      <c r="P80" s="441" t="s">
        <v>1809</v>
      </c>
      <c r="Q80" s="441" t="s">
        <v>52</v>
      </c>
      <c r="R80" s="111"/>
      <c r="S80" s="441" t="s">
        <v>51</v>
      </c>
      <c r="T80" s="441" t="s">
        <v>14</v>
      </c>
      <c r="U80" s="441" t="s">
        <v>51</v>
      </c>
      <c r="V80" s="441" t="s">
        <v>60</v>
      </c>
      <c r="W80" s="441" t="s">
        <v>174</v>
      </c>
      <c r="X80" s="441" t="s">
        <v>167</v>
      </c>
      <c r="Y80" s="441" t="s">
        <v>326</v>
      </c>
      <c r="Z80" s="441" t="s">
        <v>14</v>
      </c>
      <c r="AA80" s="441" t="s">
        <v>1897</v>
      </c>
      <c r="AB80" s="441">
        <v>2.3E-2</v>
      </c>
      <c r="AC80" s="441" t="s">
        <v>14</v>
      </c>
      <c r="AD80" s="441"/>
      <c r="AE80" s="441"/>
      <c r="AF80" s="441"/>
      <c r="AG80" s="441"/>
      <c r="AH80" s="441"/>
      <c r="AI80" s="441"/>
      <c r="AJ80" s="441"/>
      <c r="AK80" s="441"/>
      <c r="AL80" s="441">
        <v>1</v>
      </c>
    </row>
    <row r="81" spans="1:38" s="455" customFormat="1" ht="42" customHeight="1">
      <c r="A81" s="440">
        <v>72</v>
      </c>
      <c r="B81" s="446"/>
      <c r="C81" s="440"/>
      <c r="D81" s="440"/>
      <c r="E81" s="443"/>
      <c r="F81" s="440">
        <v>4</v>
      </c>
      <c r="G81" s="440"/>
      <c r="H81" s="440"/>
      <c r="I81" s="440"/>
      <c r="J81" s="440"/>
      <c r="K81" s="440"/>
      <c r="L81" s="441" t="s">
        <v>50</v>
      </c>
      <c r="M81" s="441" t="s">
        <v>341</v>
      </c>
      <c r="N81" s="441" t="s">
        <v>342</v>
      </c>
      <c r="O81" s="441" t="s">
        <v>320</v>
      </c>
      <c r="P81" s="441" t="s">
        <v>1809</v>
      </c>
      <c r="Q81" s="441" t="s">
        <v>52</v>
      </c>
      <c r="R81" s="441"/>
      <c r="S81" s="441" t="s">
        <v>51</v>
      </c>
      <c r="T81" s="441" t="s">
        <v>14</v>
      </c>
      <c r="U81" s="441" t="s">
        <v>51</v>
      </c>
      <c r="V81" s="441" t="s">
        <v>60</v>
      </c>
      <c r="W81" s="441" t="s">
        <v>174</v>
      </c>
      <c r="X81" s="441" t="s">
        <v>167</v>
      </c>
      <c r="Y81" s="441" t="s">
        <v>326</v>
      </c>
      <c r="Z81" s="441" t="s">
        <v>14</v>
      </c>
      <c r="AA81" s="441" t="s">
        <v>1899</v>
      </c>
      <c r="AB81" s="441">
        <v>2.7400000000000001E-2</v>
      </c>
      <c r="AC81" s="441" t="s">
        <v>14</v>
      </c>
      <c r="AD81" s="441"/>
      <c r="AE81" s="441"/>
      <c r="AF81" s="441"/>
      <c r="AG81" s="441"/>
      <c r="AH81" s="441"/>
      <c r="AI81" s="441"/>
      <c r="AJ81" s="441"/>
      <c r="AK81" s="441"/>
      <c r="AL81" s="441">
        <v>1</v>
      </c>
    </row>
    <row r="82" spans="1:38" s="496" customFormat="1" ht="42" customHeight="1">
      <c r="A82" s="440">
        <v>73</v>
      </c>
      <c r="B82" s="8"/>
      <c r="C82" s="8"/>
      <c r="D82" s="8"/>
      <c r="E82" s="443">
        <v>3</v>
      </c>
      <c r="F82" s="8"/>
      <c r="G82" s="11"/>
      <c r="H82" s="11"/>
      <c r="I82" s="11"/>
      <c r="J82" s="11"/>
      <c r="K82" s="15"/>
      <c r="L82" s="441" t="s">
        <v>1906</v>
      </c>
      <c r="M82" s="441" t="s">
        <v>1907</v>
      </c>
      <c r="N82" s="441" t="s">
        <v>1711</v>
      </c>
      <c r="O82" s="441" t="s">
        <v>1763</v>
      </c>
      <c r="P82" s="441" t="s">
        <v>986</v>
      </c>
      <c r="Q82" s="441" t="s">
        <v>52</v>
      </c>
      <c r="R82" s="441"/>
      <c r="S82" s="441" t="s">
        <v>1809</v>
      </c>
      <c r="T82" s="441" t="str">
        <f t="shared" ref="T82" si="4">M82</f>
        <v>SQX3000-6805112</v>
      </c>
      <c r="U82" s="441" t="s">
        <v>986</v>
      </c>
      <c r="V82" s="441" t="s">
        <v>60</v>
      </c>
      <c r="W82" s="441" t="s">
        <v>174</v>
      </c>
      <c r="X82" s="441" t="s">
        <v>377</v>
      </c>
      <c r="Y82" s="441" t="s">
        <v>14</v>
      </c>
      <c r="Z82" s="441" t="s">
        <v>14</v>
      </c>
      <c r="AA82" s="441" t="s">
        <v>379</v>
      </c>
      <c r="AB82" s="441">
        <v>1E-3</v>
      </c>
      <c r="AC82" s="441"/>
      <c r="AD82" s="441"/>
      <c r="AE82" s="441"/>
      <c r="AF82" s="441"/>
      <c r="AG82" s="441"/>
      <c r="AH82" s="441"/>
      <c r="AI82" s="441"/>
      <c r="AJ82" s="441"/>
      <c r="AK82" s="441"/>
      <c r="AL82" s="441">
        <v>1</v>
      </c>
    </row>
    <row r="83" spans="1:38" s="455" customFormat="1" ht="42" customHeight="1">
      <c r="A83" s="440">
        <v>74</v>
      </c>
      <c r="B83" s="446"/>
      <c r="C83" s="440"/>
      <c r="D83" s="440"/>
      <c r="E83" s="443">
        <v>3</v>
      </c>
      <c r="F83" s="440"/>
      <c r="G83" s="440"/>
      <c r="H83" s="440"/>
      <c r="I83" s="440"/>
      <c r="J83" s="440"/>
      <c r="K83" s="440"/>
      <c r="L83" s="441" t="s">
        <v>50</v>
      </c>
      <c r="M83" s="441" t="s">
        <v>355</v>
      </c>
      <c r="N83" s="441" t="s">
        <v>356</v>
      </c>
      <c r="O83" s="441" t="s">
        <v>376</v>
      </c>
      <c r="P83" s="441" t="s">
        <v>986</v>
      </c>
      <c r="Q83" s="441" t="s">
        <v>52</v>
      </c>
      <c r="R83" s="441"/>
      <c r="S83" s="441" t="s">
        <v>51</v>
      </c>
      <c r="T83" s="441" t="s">
        <v>14</v>
      </c>
      <c r="U83" s="441" t="s">
        <v>51</v>
      </c>
      <c r="V83" s="441" t="s">
        <v>60</v>
      </c>
      <c r="W83" s="441" t="s">
        <v>174</v>
      </c>
      <c r="X83" s="441" t="s">
        <v>358</v>
      </c>
      <c r="Y83" s="441" t="s">
        <v>261</v>
      </c>
      <c r="Z83" s="441" t="s">
        <v>14</v>
      </c>
      <c r="AA83" s="441" t="s">
        <v>14</v>
      </c>
      <c r="AB83" s="441">
        <v>0.1358</v>
      </c>
      <c r="AC83" s="441" t="s">
        <v>360</v>
      </c>
      <c r="AD83" s="441"/>
      <c r="AE83" s="441"/>
      <c r="AF83" s="441"/>
      <c r="AG83" s="441"/>
      <c r="AH83" s="441"/>
      <c r="AI83" s="441"/>
      <c r="AJ83" s="441"/>
      <c r="AK83" s="441"/>
      <c r="AL83" s="441">
        <v>1</v>
      </c>
    </row>
    <row r="84" spans="1:38" s="436" customFormat="1" ht="42" customHeight="1">
      <c r="A84" s="440">
        <v>75</v>
      </c>
      <c r="B84" s="446"/>
      <c r="C84" s="440">
        <v>1</v>
      </c>
      <c r="D84" s="459"/>
      <c r="E84" s="440"/>
      <c r="F84" s="440"/>
      <c r="G84" s="440"/>
      <c r="H84" s="440"/>
      <c r="I84" s="440"/>
      <c r="J84" s="440"/>
      <c r="K84" s="440"/>
      <c r="L84" s="441" t="s">
        <v>50</v>
      </c>
      <c r="M84" s="454" t="s">
        <v>1909</v>
      </c>
      <c r="N84" s="454" t="s">
        <v>682</v>
      </c>
      <c r="O84" s="454" t="s">
        <v>1910</v>
      </c>
      <c r="P84" s="441" t="s">
        <v>51</v>
      </c>
      <c r="Q84" s="441" t="s">
        <v>52</v>
      </c>
      <c r="R84" s="441"/>
      <c r="S84" s="445" t="s">
        <v>51</v>
      </c>
      <c r="T84" s="454" t="s">
        <v>1911</v>
      </c>
      <c r="U84" s="445" t="s">
        <v>51</v>
      </c>
      <c r="V84" s="446" t="s">
        <v>60</v>
      </c>
      <c r="W84" s="447" t="s">
        <v>53</v>
      </c>
      <c r="X84" s="443" t="s">
        <v>114</v>
      </c>
      <c r="Y84" s="440" t="s">
        <v>14</v>
      </c>
      <c r="Z84" s="440" t="s">
        <v>14</v>
      </c>
      <c r="AA84" s="440" t="s">
        <v>1912</v>
      </c>
      <c r="AB84" s="502">
        <v>2.64E-2</v>
      </c>
      <c r="AC84" s="449" t="s">
        <v>14</v>
      </c>
      <c r="AD84" s="489" t="s">
        <v>14</v>
      </c>
      <c r="AE84" s="489"/>
      <c r="AF84" s="503"/>
      <c r="AG84" s="494"/>
      <c r="AH84" s="458"/>
      <c r="AI84" s="458"/>
      <c r="AJ84" s="453"/>
      <c r="AK84" s="446"/>
      <c r="AL84" s="503" t="s">
        <v>1913</v>
      </c>
    </row>
    <row r="85" spans="1:38" s="436" customFormat="1" ht="42" customHeight="1">
      <c r="A85" s="440">
        <v>76</v>
      </c>
      <c r="B85" s="446"/>
      <c r="C85" s="440">
        <v>1</v>
      </c>
      <c r="D85" s="459"/>
      <c r="E85" s="440"/>
      <c r="F85" s="440"/>
      <c r="G85" s="440"/>
      <c r="H85" s="440"/>
      <c r="I85" s="440"/>
      <c r="J85" s="440"/>
      <c r="K85" s="440"/>
      <c r="L85" s="441" t="s">
        <v>50</v>
      </c>
      <c r="M85" s="454" t="s">
        <v>1914</v>
      </c>
      <c r="N85" s="454" t="s">
        <v>936</v>
      </c>
      <c r="O85" s="454" t="s">
        <v>1910</v>
      </c>
      <c r="P85" s="441" t="s">
        <v>96</v>
      </c>
      <c r="Q85" s="441" t="s">
        <v>52</v>
      </c>
      <c r="R85" s="441"/>
      <c r="S85" s="445" t="s">
        <v>51</v>
      </c>
      <c r="T85" s="454" t="s">
        <v>935</v>
      </c>
      <c r="U85" s="445" t="s">
        <v>51</v>
      </c>
      <c r="V85" s="446" t="s">
        <v>60</v>
      </c>
      <c r="W85" s="447" t="s">
        <v>53</v>
      </c>
      <c r="X85" s="443" t="s">
        <v>114</v>
      </c>
      <c r="Y85" s="440" t="s">
        <v>14</v>
      </c>
      <c r="Z85" s="440" t="s">
        <v>14</v>
      </c>
      <c r="AA85" s="440" t="s">
        <v>1915</v>
      </c>
      <c r="AB85" s="502">
        <v>4.0000000000000001E-3</v>
      </c>
      <c r="AC85" s="449" t="s">
        <v>14</v>
      </c>
      <c r="AD85" s="489" t="s">
        <v>14</v>
      </c>
      <c r="AE85" s="489"/>
      <c r="AF85" s="503"/>
      <c r="AG85" s="453"/>
      <c r="AH85" s="453"/>
      <c r="AI85" s="453"/>
      <c r="AJ85" s="453"/>
      <c r="AK85" s="453"/>
      <c r="AL85" s="503" t="s">
        <v>1913</v>
      </c>
    </row>
    <row r="86" spans="1:38" s="436" customFormat="1" ht="42" customHeight="1">
      <c r="A86" s="440">
        <v>77</v>
      </c>
      <c r="B86" s="446"/>
      <c r="C86" s="440">
        <v>1</v>
      </c>
      <c r="D86" s="459"/>
      <c r="E86" s="440"/>
      <c r="F86" s="440"/>
      <c r="G86" s="440"/>
      <c r="H86" s="440"/>
      <c r="I86" s="440"/>
      <c r="J86" s="440"/>
      <c r="K86" s="440"/>
      <c r="L86" s="441" t="s">
        <v>50</v>
      </c>
      <c r="M86" s="454" t="s">
        <v>1916</v>
      </c>
      <c r="N86" s="454" t="s">
        <v>705</v>
      </c>
      <c r="O86" s="454" t="s">
        <v>1910</v>
      </c>
      <c r="P86" s="441" t="s">
        <v>96</v>
      </c>
      <c r="Q86" s="441" t="s">
        <v>52</v>
      </c>
      <c r="R86" s="441"/>
      <c r="S86" s="445" t="s">
        <v>51</v>
      </c>
      <c r="T86" s="454" t="s">
        <v>939</v>
      </c>
      <c r="U86" s="445" t="s">
        <v>51</v>
      </c>
      <c r="V86" s="446" t="s">
        <v>60</v>
      </c>
      <c r="W86" s="447" t="s">
        <v>53</v>
      </c>
      <c r="X86" s="443" t="s">
        <v>114</v>
      </c>
      <c r="Y86" s="440" t="s">
        <v>14</v>
      </c>
      <c r="Z86" s="440" t="s">
        <v>14</v>
      </c>
      <c r="AA86" s="440" t="s">
        <v>1917</v>
      </c>
      <c r="AB86" s="502">
        <v>6.0000000000000001E-3</v>
      </c>
      <c r="AC86" s="449" t="s">
        <v>14</v>
      </c>
      <c r="AD86" s="489" t="s">
        <v>14</v>
      </c>
      <c r="AE86" s="489"/>
      <c r="AF86" s="503"/>
      <c r="AG86" s="494"/>
      <c r="AH86" s="458"/>
      <c r="AI86" s="458"/>
      <c r="AJ86" s="453"/>
      <c r="AK86" s="446"/>
      <c r="AL86" s="503" t="s">
        <v>1913</v>
      </c>
    </row>
    <row r="87" spans="1:38" s="436" customFormat="1" ht="42" customHeight="1">
      <c r="A87" s="440">
        <v>78</v>
      </c>
      <c r="B87" s="446"/>
      <c r="C87" s="459">
        <v>1</v>
      </c>
      <c r="D87" s="459"/>
      <c r="E87" s="440"/>
      <c r="F87" s="440"/>
      <c r="G87" s="440"/>
      <c r="H87" s="446"/>
      <c r="I87" s="446"/>
      <c r="J87" s="446"/>
      <c r="K87" s="446"/>
      <c r="L87" s="441" t="s">
        <v>2021</v>
      </c>
      <c r="M87" s="454" t="s">
        <v>2014</v>
      </c>
      <c r="N87" s="443" t="s">
        <v>2016</v>
      </c>
      <c r="O87" s="443" t="s">
        <v>14</v>
      </c>
      <c r="P87" s="489" t="s">
        <v>147</v>
      </c>
      <c r="Q87" s="441" t="s">
        <v>52</v>
      </c>
      <c r="R87" s="447"/>
      <c r="S87" s="445" t="s">
        <v>51</v>
      </c>
      <c r="T87" s="454" t="s">
        <v>14</v>
      </c>
      <c r="U87" s="445" t="s">
        <v>51</v>
      </c>
      <c r="V87" s="446" t="s">
        <v>53</v>
      </c>
      <c r="W87" s="447" t="s">
        <v>60</v>
      </c>
      <c r="X87" s="443" t="s">
        <v>310</v>
      </c>
      <c r="Y87" s="440" t="s">
        <v>55</v>
      </c>
      <c r="Z87" s="440" t="s">
        <v>14</v>
      </c>
      <c r="AA87" s="440" t="s">
        <v>1918</v>
      </c>
      <c r="AB87" s="504">
        <v>3.42</v>
      </c>
      <c r="AC87" s="504" t="s">
        <v>14</v>
      </c>
      <c r="AD87" s="489" t="s">
        <v>14</v>
      </c>
      <c r="AE87" s="489"/>
      <c r="AF87" s="503"/>
      <c r="AG87" s="494"/>
      <c r="AH87" s="458"/>
      <c r="AI87" s="458"/>
      <c r="AJ87" s="453"/>
      <c r="AK87" s="446"/>
      <c r="AL87" s="503">
        <v>1</v>
      </c>
    </row>
    <row r="88" spans="1:38" s="436" customFormat="1" ht="42" customHeight="1">
      <c r="A88" s="440">
        <v>79</v>
      </c>
      <c r="B88" s="446"/>
      <c r="C88" s="459"/>
      <c r="D88" s="459">
        <v>2</v>
      </c>
      <c r="E88" s="440"/>
      <c r="F88" s="440"/>
      <c r="G88" s="440"/>
      <c r="H88" s="446"/>
      <c r="I88" s="446"/>
      <c r="J88" s="446"/>
      <c r="K88" s="446"/>
      <c r="L88" s="441" t="s">
        <v>1778</v>
      </c>
      <c r="M88" s="454" t="s">
        <v>1710</v>
      </c>
      <c r="N88" s="443" t="s">
        <v>113</v>
      </c>
      <c r="O88" s="443" t="s">
        <v>14</v>
      </c>
      <c r="P88" s="489" t="s">
        <v>147</v>
      </c>
      <c r="Q88" s="441" t="s">
        <v>52</v>
      </c>
      <c r="R88" s="447" t="s">
        <v>1778</v>
      </c>
      <c r="S88" s="445" t="s">
        <v>51</v>
      </c>
      <c r="T88" s="454" t="s">
        <v>1763</v>
      </c>
      <c r="U88" s="445" t="s">
        <v>51</v>
      </c>
      <c r="V88" s="446" t="s">
        <v>1759</v>
      </c>
      <c r="W88" s="447" t="s">
        <v>1770</v>
      </c>
      <c r="X88" s="443" t="s">
        <v>1778</v>
      </c>
      <c r="Y88" s="440" t="s">
        <v>1763</v>
      </c>
      <c r="Z88" s="440" t="s">
        <v>14</v>
      </c>
      <c r="AA88" s="440" t="s">
        <v>1763</v>
      </c>
      <c r="AB88" s="504" t="s">
        <v>1763</v>
      </c>
      <c r="AC88" s="504" t="s">
        <v>1763</v>
      </c>
      <c r="AD88" s="489" t="s">
        <v>14</v>
      </c>
      <c r="AE88" s="489"/>
      <c r="AF88" s="503"/>
      <c r="AG88" s="494"/>
      <c r="AH88" s="458"/>
      <c r="AI88" s="458"/>
      <c r="AJ88" s="453"/>
      <c r="AK88" s="446"/>
      <c r="AL88" s="503">
        <v>14</v>
      </c>
    </row>
    <row r="89" spans="1:38" s="436" customFormat="1" ht="42" customHeight="1">
      <c r="A89" s="440">
        <v>80</v>
      </c>
      <c r="B89" s="446"/>
      <c r="C89" s="440"/>
      <c r="D89" s="440">
        <v>2</v>
      </c>
      <c r="E89" s="440"/>
      <c r="F89" s="440"/>
      <c r="G89" s="440"/>
      <c r="H89" s="446"/>
      <c r="I89" s="446"/>
      <c r="J89" s="446"/>
      <c r="K89" s="446"/>
      <c r="L89" s="441" t="s">
        <v>2021</v>
      </c>
      <c r="M89" s="454" t="s">
        <v>2020</v>
      </c>
      <c r="N89" s="443" t="s">
        <v>2018</v>
      </c>
      <c r="O89" s="443" t="s">
        <v>14</v>
      </c>
      <c r="P89" s="489" t="s">
        <v>147</v>
      </c>
      <c r="Q89" s="441" t="s">
        <v>52</v>
      </c>
      <c r="R89" s="447"/>
      <c r="S89" s="445" t="s">
        <v>51</v>
      </c>
      <c r="T89" s="454" t="s">
        <v>14</v>
      </c>
      <c r="U89" s="445" t="s">
        <v>51</v>
      </c>
      <c r="V89" s="446" t="s">
        <v>53</v>
      </c>
      <c r="W89" s="447" t="s">
        <v>60</v>
      </c>
      <c r="X89" s="443" t="s">
        <v>77</v>
      </c>
      <c r="Y89" s="440" t="s">
        <v>55</v>
      </c>
      <c r="Z89" s="440" t="s">
        <v>14</v>
      </c>
      <c r="AA89" s="440" t="s">
        <v>1918</v>
      </c>
      <c r="AB89" s="504">
        <v>0.36</v>
      </c>
      <c r="AC89" s="504" t="s">
        <v>14</v>
      </c>
      <c r="AD89" s="489" t="s">
        <v>14</v>
      </c>
      <c r="AE89" s="489"/>
      <c r="AF89" s="503"/>
      <c r="AG89" s="494"/>
      <c r="AH89" s="458"/>
      <c r="AI89" s="458"/>
      <c r="AJ89" s="453"/>
      <c r="AK89" s="446"/>
      <c r="AL89" s="503">
        <v>1</v>
      </c>
    </row>
    <row r="90" spans="1:38" s="436" customFormat="1" ht="42" customHeight="1">
      <c r="A90" s="440">
        <v>81</v>
      </c>
      <c r="B90" s="446"/>
      <c r="C90" s="440"/>
      <c r="D90" s="440">
        <v>2</v>
      </c>
      <c r="E90" s="440"/>
      <c r="F90" s="440"/>
      <c r="G90" s="446"/>
      <c r="H90" s="446"/>
      <c r="I90" s="459"/>
      <c r="J90" s="446"/>
      <c r="K90" s="446"/>
      <c r="L90" s="441" t="s">
        <v>267</v>
      </c>
      <c r="M90" s="446" t="s">
        <v>2025</v>
      </c>
      <c r="N90" s="443" t="s">
        <v>2023</v>
      </c>
      <c r="O90" s="443" t="s">
        <v>88</v>
      </c>
      <c r="P90" s="489" t="s">
        <v>1774</v>
      </c>
      <c r="Q90" s="441" t="s">
        <v>52</v>
      </c>
      <c r="R90" s="447"/>
      <c r="S90" s="467" t="s">
        <v>1774</v>
      </c>
      <c r="T90" s="446" t="str">
        <f>M90</f>
        <v>SHT0010938</v>
      </c>
      <c r="U90" s="467" t="s">
        <v>1774</v>
      </c>
      <c r="V90" s="446" t="s">
        <v>53</v>
      </c>
      <c r="W90" s="447" t="s">
        <v>60</v>
      </c>
      <c r="X90" s="443" t="s">
        <v>88</v>
      </c>
      <c r="Y90" s="440" t="s">
        <v>90</v>
      </c>
      <c r="Z90" s="440" t="s">
        <v>14</v>
      </c>
      <c r="AA90" s="440" t="s">
        <v>1918</v>
      </c>
      <c r="AB90" s="504">
        <v>1.33</v>
      </c>
      <c r="AC90" s="504" t="s">
        <v>14</v>
      </c>
      <c r="AD90" s="489"/>
      <c r="AE90" s="489"/>
      <c r="AF90" s="503"/>
      <c r="AG90" s="494"/>
      <c r="AH90" s="458"/>
      <c r="AI90" s="458"/>
      <c r="AJ90" s="453"/>
      <c r="AK90" s="446"/>
      <c r="AL90" s="503" t="s">
        <v>1908</v>
      </c>
    </row>
    <row r="91" spans="1:38" s="436" customFormat="1" ht="42" customHeight="1">
      <c r="A91" s="440">
        <v>82</v>
      </c>
      <c r="B91" s="446"/>
      <c r="C91" s="440"/>
      <c r="D91" s="440"/>
      <c r="E91" s="440">
        <v>3</v>
      </c>
      <c r="F91" s="440"/>
      <c r="G91" s="446"/>
      <c r="H91" s="446"/>
      <c r="I91" s="459"/>
      <c r="J91" s="446"/>
      <c r="K91" s="446"/>
      <c r="L91" s="441" t="s">
        <v>267</v>
      </c>
      <c r="M91" s="446" t="s">
        <v>2029</v>
      </c>
      <c r="N91" s="443" t="s">
        <v>2027</v>
      </c>
      <c r="O91" s="443" t="s">
        <v>1741</v>
      </c>
      <c r="P91" s="489" t="s">
        <v>147</v>
      </c>
      <c r="Q91" s="441" t="s">
        <v>52</v>
      </c>
      <c r="R91" s="447"/>
      <c r="S91" s="445" t="s">
        <v>51</v>
      </c>
      <c r="T91" s="446" t="s">
        <v>14</v>
      </c>
      <c r="U91" s="445" t="s">
        <v>51</v>
      </c>
      <c r="V91" s="446" t="s">
        <v>53</v>
      </c>
      <c r="W91" s="447" t="s">
        <v>60</v>
      </c>
      <c r="X91" s="443" t="s">
        <v>88</v>
      </c>
      <c r="Y91" s="440" t="s">
        <v>90</v>
      </c>
      <c r="Z91" s="440" t="s">
        <v>14</v>
      </c>
      <c r="AA91" s="440" t="s">
        <v>1919</v>
      </c>
      <c r="AB91" s="504" t="s">
        <v>14</v>
      </c>
      <c r="AC91" s="504" t="s">
        <v>14</v>
      </c>
      <c r="AD91" s="489"/>
      <c r="AE91" s="489"/>
      <c r="AF91" s="503"/>
      <c r="AG91" s="494"/>
      <c r="AH91" s="458"/>
      <c r="AI91" s="458"/>
      <c r="AJ91" s="453"/>
      <c r="AK91" s="446"/>
      <c r="AL91" s="503" t="s">
        <v>1908</v>
      </c>
    </row>
    <row r="92" spans="1:38" s="436" customFormat="1" ht="42" customHeight="1">
      <c r="A92" s="440">
        <v>83</v>
      </c>
      <c r="B92" s="446"/>
      <c r="C92" s="440"/>
      <c r="D92" s="440"/>
      <c r="E92" s="440">
        <v>3</v>
      </c>
      <c r="F92" s="440"/>
      <c r="G92" s="446"/>
      <c r="H92" s="446"/>
      <c r="I92" s="459"/>
      <c r="J92" s="446"/>
      <c r="K92" s="446"/>
      <c r="L92" s="441" t="s">
        <v>1765</v>
      </c>
      <c r="M92" s="446" t="s">
        <v>1920</v>
      </c>
      <c r="N92" s="443" t="s">
        <v>2031</v>
      </c>
      <c r="O92" s="446" t="s">
        <v>161</v>
      </c>
      <c r="P92" s="489" t="s">
        <v>147</v>
      </c>
      <c r="Q92" s="441" t="s">
        <v>52</v>
      </c>
      <c r="R92" s="447"/>
      <c r="S92" s="445" t="s">
        <v>51</v>
      </c>
      <c r="T92" s="446" t="s">
        <v>1920</v>
      </c>
      <c r="U92" s="445" t="s">
        <v>51</v>
      </c>
      <c r="V92" s="446" t="s">
        <v>53</v>
      </c>
      <c r="W92" s="447" t="s">
        <v>60</v>
      </c>
      <c r="X92" s="443" t="s">
        <v>161</v>
      </c>
      <c r="Y92" s="440" t="s">
        <v>514</v>
      </c>
      <c r="Z92" s="440" t="s">
        <v>399</v>
      </c>
      <c r="AA92" s="440" t="s">
        <v>1921</v>
      </c>
      <c r="AB92" s="502">
        <v>7.1000000000000004E-3</v>
      </c>
      <c r="AC92" s="504" t="s">
        <v>14</v>
      </c>
      <c r="AD92" s="489"/>
      <c r="AE92" s="489"/>
      <c r="AF92" s="503"/>
      <c r="AG92" s="494"/>
      <c r="AH92" s="458"/>
      <c r="AI92" s="458"/>
      <c r="AJ92" s="453"/>
      <c r="AK92" s="446"/>
      <c r="AL92" s="503">
        <v>2</v>
      </c>
    </row>
    <row r="93" spans="1:38" s="436" customFormat="1" ht="42" customHeight="1">
      <c r="A93" s="440">
        <v>84</v>
      </c>
      <c r="B93" s="446"/>
      <c r="C93" s="440"/>
      <c r="D93" s="440"/>
      <c r="E93" s="440">
        <v>3</v>
      </c>
      <c r="F93" s="440"/>
      <c r="G93" s="446"/>
      <c r="H93" s="446"/>
      <c r="I93" s="459"/>
      <c r="J93" s="446"/>
      <c r="K93" s="446"/>
      <c r="L93" s="441" t="s">
        <v>1765</v>
      </c>
      <c r="M93" s="443" t="s">
        <v>2034</v>
      </c>
      <c r="N93" s="443" t="s">
        <v>2032</v>
      </c>
      <c r="O93" s="446" t="s">
        <v>161</v>
      </c>
      <c r="P93" s="489" t="s">
        <v>147</v>
      </c>
      <c r="Q93" s="441" t="s">
        <v>52</v>
      </c>
      <c r="R93" s="447"/>
      <c r="S93" s="445" t="s">
        <v>51</v>
      </c>
      <c r="T93" s="443" t="s">
        <v>2034</v>
      </c>
      <c r="U93" s="445" t="s">
        <v>51</v>
      </c>
      <c r="V93" s="446" t="s">
        <v>53</v>
      </c>
      <c r="W93" s="447" t="s">
        <v>60</v>
      </c>
      <c r="X93" s="443" t="s">
        <v>161</v>
      </c>
      <c r="Y93" s="440" t="s">
        <v>514</v>
      </c>
      <c r="Z93" s="440" t="s">
        <v>399</v>
      </c>
      <c r="AA93" s="440" t="s">
        <v>1922</v>
      </c>
      <c r="AB93" s="502">
        <v>1.01E-2</v>
      </c>
      <c r="AC93" s="504" t="s">
        <v>14</v>
      </c>
      <c r="AD93" s="489"/>
      <c r="AE93" s="489"/>
      <c r="AF93" s="503"/>
      <c r="AG93" s="494"/>
      <c r="AH93" s="458"/>
      <c r="AI93" s="458"/>
      <c r="AJ93" s="453"/>
      <c r="AK93" s="446"/>
      <c r="AL93" s="503">
        <v>1</v>
      </c>
    </row>
    <row r="94" spans="1:38" s="436" customFormat="1" ht="42" customHeight="1">
      <c r="A94" s="440">
        <v>85</v>
      </c>
      <c r="B94" s="446"/>
      <c r="C94" s="440"/>
      <c r="D94" s="440"/>
      <c r="E94" s="440">
        <v>3</v>
      </c>
      <c r="F94" s="440"/>
      <c r="G94" s="446"/>
      <c r="H94" s="446"/>
      <c r="I94" s="459"/>
      <c r="J94" s="446"/>
      <c r="K94" s="446"/>
      <c r="L94" s="441" t="s">
        <v>1765</v>
      </c>
      <c r="M94" s="443" t="s">
        <v>2035</v>
      </c>
      <c r="N94" s="443" t="s">
        <v>2033</v>
      </c>
      <c r="O94" s="446" t="s">
        <v>161</v>
      </c>
      <c r="P94" s="489" t="s">
        <v>147</v>
      </c>
      <c r="Q94" s="441" t="s">
        <v>52</v>
      </c>
      <c r="R94" s="447"/>
      <c r="S94" s="445" t="s">
        <v>51</v>
      </c>
      <c r="T94" s="443" t="s">
        <v>2035</v>
      </c>
      <c r="U94" s="445" t="s">
        <v>51</v>
      </c>
      <c r="V94" s="446" t="s">
        <v>53</v>
      </c>
      <c r="W94" s="447" t="s">
        <v>60</v>
      </c>
      <c r="X94" s="443" t="s">
        <v>161</v>
      </c>
      <c r="Y94" s="440" t="s">
        <v>514</v>
      </c>
      <c r="Z94" s="440" t="s">
        <v>399</v>
      </c>
      <c r="AA94" s="440" t="s">
        <v>1923</v>
      </c>
      <c r="AB94" s="502">
        <v>1.1599999999999999E-2</v>
      </c>
      <c r="AC94" s="504" t="s">
        <v>14</v>
      </c>
      <c r="AD94" s="489"/>
      <c r="AE94" s="489"/>
      <c r="AF94" s="503"/>
      <c r="AG94" s="494"/>
      <c r="AH94" s="458"/>
      <c r="AI94" s="458"/>
      <c r="AJ94" s="453"/>
      <c r="AK94" s="446"/>
      <c r="AL94" s="503">
        <v>1</v>
      </c>
    </row>
    <row r="95" spans="1:38" s="436" customFormat="1" ht="42" customHeight="1">
      <c r="A95" s="440">
        <v>86</v>
      </c>
      <c r="B95" s="440"/>
      <c r="C95" s="457"/>
      <c r="D95" s="440">
        <v>2</v>
      </c>
      <c r="E95" s="440"/>
      <c r="F95" s="459"/>
      <c r="G95" s="457"/>
      <c r="H95" s="457"/>
      <c r="I95" s="457"/>
      <c r="J95" s="457"/>
      <c r="K95" s="452"/>
      <c r="L95" s="441" t="s">
        <v>296</v>
      </c>
      <c r="M95" s="443" t="s">
        <v>2037</v>
      </c>
      <c r="N95" s="443" t="s">
        <v>1924</v>
      </c>
      <c r="O95" s="505" t="s">
        <v>2038</v>
      </c>
      <c r="P95" s="505" t="s">
        <v>147</v>
      </c>
      <c r="Q95" s="441" t="s">
        <v>52</v>
      </c>
      <c r="R95" s="506"/>
      <c r="S95" s="445" t="s">
        <v>51</v>
      </c>
      <c r="T95" s="446" t="s">
        <v>1925</v>
      </c>
      <c r="U95" s="507" t="s">
        <v>51</v>
      </c>
      <c r="V95" s="446" t="s">
        <v>60</v>
      </c>
      <c r="W95" s="447" t="s">
        <v>53</v>
      </c>
      <c r="X95" s="508" t="s">
        <v>310</v>
      </c>
      <c r="Y95" s="440" t="s">
        <v>55</v>
      </c>
      <c r="Z95" s="440" t="s">
        <v>14</v>
      </c>
      <c r="AA95" s="440" t="s">
        <v>1926</v>
      </c>
      <c r="AB95" s="502">
        <v>1.75</v>
      </c>
      <c r="AC95" s="456" t="s">
        <v>101</v>
      </c>
      <c r="AD95" s="446"/>
      <c r="AE95" s="459"/>
      <c r="AF95" s="447"/>
      <c r="AG95" s="447"/>
      <c r="AH95" s="452"/>
      <c r="AI95" s="452"/>
      <c r="AJ95" s="448"/>
      <c r="AK95" s="446"/>
      <c r="AL95" s="506" t="s">
        <v>1908</v>
      </c>
    </row>
    <row r="96" spans="1:38" s="436" customFormat="1" ht="42" customHeight="1">
      <c r="A96" s="440">
        <v>87</v>
      </c>
      <c r="B96" s="440"/>
      <c r="C96" s="457"/>
      <c r="D96" s="440"/>
      <c r="E96" s="440">
        <v>3</v>
      </c>
      <c r="F96" s="459"/>
      <c r="G96" s="457"/>
      <c r="H96" s="457"/>
      <c r="I96" s="457"/>
      <c r="J96" s="457"/>
      <c r="K96" s="452"/>
      <c r="L96" s="441" t="s">
        <v>296</v>
      </c>
      <c r="M96" s="443" t="s">
        <v>2049</v>
      </c>
      <c r="N96" s="443" t="s">
        <v>2051</v>
      </c>
      <c r="O96" s="505" t="s">
        <v>14</v>
      </c>
      <c r="P96" s="505" t="s">
        <v>147</v>
      </c>
      <c r="Q96" s="441" t="s">
        <v>52</v>
      </c>
      <c r="R96" s="506"/>
      <c r="S96" s="445" t="s">
        <v>51</v>
      </c>
      <c r="T96" s="446" t="s">
        <v>14</v>
      </c>
      <c r="U96" s="507" t="s">
        <v>51</v>
      </c>
      <c r="V96" s="446" t="s">
        <v>60</v>
      </c>
      <c r="W96" s="447" t="s">
        <v>53</v>
      </c>
      <c r="X96" s="508" t="s">
        <v>167</v>
      </c>
      <c r="Y96" s="440" t="s">
        <v>14</v>
      </c>
      <c r="Z96" s="440" t="s">
        <v>14</v>
      </c>
      <c r="AA96" s="440" t="s">
        <v>1927</v>
      </c>
      <c r="AB96" s="502">
        <v>0.04</v>
      </c>
      <c r="AC96" s="456" t="s">
        <v>14</v>
      </c>
      <c r="AD96" s="446"/>
      <c r="AE96" s="459"/>
      <c r="AF96" s="447"/>
      <c r="AG96" s="447"/>
      <c r="AH96" s="452"/>
      <c r="AI96" s="452"/>
      <c r="AJ96" s="448"/>
      <c r="AK96" s="446"/>
      <c r="AL96" s="506" t="s">
        <v>2047</v>
      </c>
    </row>
    <row r="97" spans="1:38" s="436" customFormat="1" ht="42" customHeight="1">
      <c r="A97" s="440">
        <v>88</v>
      </c>
      <c r="B97" s="440"/>
      <c r="C97" s="457"/>
      <c r="D97" s="440"/>
      <c r="E97" s="440">
        <v>3</v>
      </c>
      <c r="F97" s="459"/>
      <c r="G97" s="457"/>
      <c r="H97" s="457"/>
      <c r="I97" s="457"/>
      <c r="J97" s="457"/>
      <c r="K97" s="452"/>
      <c r="L97" s="441" t="s">
        <v>296</v>
      </c>
      <c r="M97" s="443" t="s">
        <v>2053</v>
      </c>
      <c r="N97" s="443" t="s">
        <v>2055</v>
      </c>
      <c r="O97" s="505" t="s">
        <v>14</v>
      </c>
      <c r="P97" s="505" t="s">
        <v>147</v>
      </c>
      <c r="Q97" s="441" t="s">
        <v>52</v>
      </c>
      <c r="R97" s="506"/>
      <c r="S97" s="445" t="s">
        <v>51</v>
      </c>
      <c r="T97" s="446" t="s">
        <v>14</v>
      </c>
      <c r="U97" s="507" t="s">
        <v>51</v>
      </c>
      <c r="V97" s="446" t="s">
        <v>60</v>
      </c>
      <c r="W97" s="447" t="s">
        <v>53</v>
      </c>
      <c r="X97" s="508" t="s">
        <v>14</v>
      </c>
      <c r="Y97" s="440" t="s">
        <v>14</v>
      </c>
      <c r="Z97" s="440" t="s">
        <v>14</v>
      </c>
      <c r="AA97" s="440" t="s">
        <v>1928</v>
      </c>
      <c r="AB97" s="502">
        <v>7.4000000000000003E-3</v>
      </c>
      <c r="AC97" s="456" t="s">
        <v>14</v>
      </c>
      <c r="AD97" s="446"/>
      <c r="AE97" s="459"/>
      <c r="AF97" s="447"/>
      <c r="AG97" s="447"/>
      <c r="AH97" s="452"/>
      <c r="AI97" s="452"/>
      <c r="AJ97" s="448"/>
      <c r="AK97" s="446"/>
      <c r="AL97" s="506" t="s">
        <v>2056</v>
      </c>
    </row>
    <row r="98" spans="1:38" s="436" customFormat="1" ht="42" customHeight="1">
      <c r="A98" s="440">
        <v>89</v>
      </c>
      <c r="B98" s="440"/>
      <c r="C98" s="457"/>
      <c r="D98" s="440"/>
      <c r="E98" s="440">
        <v>3</v>
      </c>
      <c r="F98" s="459"/>
      <c r="G98" s="457"/>
      <c r="H98" s="457"/>
      <c r="I98" s="457"/>
      <c r="J98" s="457"/>
      <c r="K98" s="452"/>
      <c r="L98" s="441" t="s">
        <v>296</v>
      </c>
      <c r="M98" s="443" t="s">
        <v>2044</v>
      </c>
      <c r="N98" s="443" t="s">
        <v>2046</v>
      </c>
      <c r="O98" s="505" t="s">
        <v>14</v>
      </c>
      <c r="P98" s="505" t="s">
        <v>147</v>
      </c>
      <c r="Q98" s="441" t="s">
        <v>52</v>
      </c>
      <c r="R98" s="506"/>
      <c r="S98" s="445" t="s">
        <v>51</v>
      </c>
      <c r="T98" s="446" t="s">
        <v>14</v>
      </c>
      <c r="U98" s="507" t="s">
        <v>51</v>
      </c>
      <c r="V98" s="446" t="s">
        <v>60</v>
      </c>
      <c r="W98" s="447" t="s">
        <v>53</v>
      </c>
      <c r="X98" s="508" t="s">
        <v>14</v>
      </c>
      <c r="Y98" s="440" t="s">
        <v>14</v>
      </c>
      <c r="Z98" s="440" t="s">
        <v>14</v>
      </c>
      <c r="AA98" s="440" t="s">
        <v>1929</v>
      </c>
      <c r="AB98" s="502">
        <v>0.1004</v>
      </c>
      <c r="AC98" s="456" t="s">
        <v>14</v>
      </c>
      <c r="AD98" s="446"/>
      <c r="AE98" s="459"/>
      <c r="AF98" s="447"/>
      <c r="AG98" s="447"/>
      <c r="AH98" s="452"/>
      <c r="AI98" s="452"/>
      <c r="AJ98" s="448"/>
      <c r="AK98" s="446"/>
      <c r="AL98" s="506" t="s">
        <v>2047</v>
      </c>
    </row>
    <row r="99" spans="1:38" s="436" customFormat="1" ht="42" customHeight="1">
      <c r="A99" s="440">
        <v>90</v>
      </c>
      <c r="B99" s="440"/>
      <c r="C99" s="457"/>
      <c r="D99" s="440"/>
      <c r="E99" s="440">
        <v>3</v>
      </c>
      <c r="F99" s="459"/>
      <c r="G99" s="457"/>
      <c r="H99" s="457"/>
      <c r="I99" s="457"/>
      <c r="J99" s="457"/>
      <c r="K99" s="452"/>
      <c r="L99" s="441" t="s">
        <v>296</v>
      </c>
      <c r="M99" s="443" t="s">
        <v>2040</v>
      </c>
      <c r="N99" s="443" t="s">
        <v>2042</v>
      </c>
      <c r="O99" s="505" t="s">
        <v>14</v>
      </c>
      <c r="P99" s="505" t="s">
        <v>147</v>
      </c>
      <c r="Q99" s="441" t="s">
        <v>52</v>
      </c>
      <c r="R99" s="506"/>
      <c r="S99" s="445" t="s">
        <v>51</v>
      </c>
      <c r="T99" s="446" t="s">
        <v>14</v>
      </c>
      <c r="U99" s="507" t="s">
        <v>51</v>
      </c>
      <c r="V99" s="446" t="s">
        <v>60</v>
      </c>
      <c r="W99" s="447" t="s">
        <v>53</v>
      </c>
      <c r="X99" s="508" t="s">
        <v>167</v>
      </c>
      <c r="Y99" s="440" t="s">
        <v>297</v>
      </c>
      <c r="Z99" s="440" t="s">
        <v>14</v>
      </c>
      <c r="AA99" s="440" t="s">
        <v>1930</v>
      </c>
      <c r="AB99" s="440">
        <v>1.9370000000000001</v>
      </c>
      <c r="AC99" s="9" t="s">
        <v>14</v>
      </c>
      <c r="AD99" s="446"/>
      <c r="AE99" s="459"/>
      <c r="AF99" s="447"/>
      <c r="AG99" s="447"/>
      <c r="AH99" s="452"/>
      <c r="AI99" s="452"/>
      <c r="AJ99" s="448"/>
      <c r="AK99" s="446"/>
      <c r="AL99" s="506" t="s">
        <v>1908</v>
      </c>
    </row>
    <row r="100" spans="1:38" s="436" customFormat="1" ht="42" customHeight="1">
      <c r="A100" s="440">
        <v>91</v>
      </c>
      <c r="B100" s="446"/>
      <c r="C100" s="441">
        <v>1</v>
      </c>
      <c r="D100" s="443"/>
      <c r="E100" s="454"/>
      <c r="F100" s="443"/>
      <c r="G100" s="443"/>
      <c r="H100" s="443"/>
      <c r="I100" s="443"/>
      <c r="J100" s="443"/>
      <c r="K100" s="521"/>
      <c r="L100" s="441" t="s">
        <v>267</v>
      </c>
      <c r="M100" s="443" t="s">
        <v>2092</v>
      </c>
      <c r="N100" s="443" t="s">
        <v>1374</v>
      </c>
      <c r="O100" s="441" t="s">
        <v>456</v>
      </c>
      <c r="P100" s="441" t="s">
        <v>51</v>
      </c>
      <c r="Q100" s="441" t="s">
        <v>52</v>
      </c>
      <c r="R100" s="444"/>
      <c r="S100" s="445" t="s">
        <v>51</v>
      </c>
      <c r="T100" s="441" t="s">
        <v>1931</v>
      </c>
      <c r="U100" s="445" t="s">
        <v>51</v>
      </c>
      <c r="V100" s="446" t="s">
        <v>53</v>
      </c>
      <c r="W100" s="447" t="s">
        <v>60</v>
      </c>
      <c r="X100" s="443" t="s">
        <v>310</v>
      </c>
      <c r="Y100" s="443" t="s">
        <v>14</v>
      </c>
      <c r="Z100" s="443" t="s">
        <v>14</v>
      </c>
      <c r="AA100" s="448" t="s">
        <v>1932</v>
      </c>
      <c r="AB100" s="448">
        <v>17.4756</v>
      </c>
      <c r="AC100" s="440" t="s">
        <v>14</v>
      </c>
      <c r="AD100" s="448" t="s">
        <v>14</v>
      </c>
      <c r="AE100" s="449"/>
      <c r="AF100" s="450"/>
      <c r="AG100" s="450"/>
      <c r="AH100" s="452"/>
      <c r="AI100" s="452"/>
      <c r="AJ100" s="453"/>
      <c r="AK100" s="446"/>
      <c r="AL100" s="450">
        <v>1</v>
      </c>
    </row>
    <row r="101" spans="1:38" s="436" customFormat="1" ht="42" customHeight="1">
      <c r="A101" s="440">
        <v>92</v>
      </c>
      <c r="B101" s="446"/>
      <c r="C101" s="441">
        <v>1</v>
      </c>
      <c r="D101" s="443"/>
      <c r="E101" s="454"/>
      <c r="F101" s="443"/>
      <c r="G101" s="443"/>
      <c r="H101" s="443"/>
      <c r="I101" s="443"/>
      <c r="J101" s="443"/>
      <c r="K101" s="521"/>
      <c r="L101" s="441" t="s">
        <v>2060</v>
      </c>
      <c r="M101" s="443" t="s">
        <v>2064</v>
      </c>
      <c r="N101" s="443" t="s">
        <v>2059</v>
      </c>
      <c r="O101" s="441" t="s">
        <v>2061</v>
      </c>
      <c r="P101" s="441" t="s">
        <v>2062</v>
      </c>
      <c r="Q101" s="441" t="s">
        <v>2063</v>
      </c>
      <c r="R101" s="444"/>
      <c r="S101" s="445" t="s">
        <v>2062</v>
      </c>
      <c r="T101" s="441" t="s">
        <v>2065</v>
      </c>
      <c r="U101" s="445" t="s">
        <v>2066</v>
      </c>
      <c r="V101" s="446" t="s">
        <v>2068</v>
      </c>
      <c r="W101" s="447" t="s">
        <v>2067</v>
      </c>
      <c r="X101" s="443" t="s">
        <v>310</v>
      </c>
      <c r="Y101" s="443" t="s">
        <v>14</v>
      </c>
      <c r="Z101" s="443" t="s">
        <v>14</v>
      </c>
      <c r="AA101" s="443" t="s">
        <v>14</v>
      </c>
      <c r="AB101" s="443" t="s">
        <v>14</v>
      </c>
      <c r="AC101" s="440"/>
      <c r="AD101" s="448"/>
      <c r="AE101" s="449"/>
      <c r="AF101" s="450"/>
      <c r="AG101" s="450"/>
      <c r="AH101" s="452"/>
      <c r="AI101" s="452"/>
      <c r="AJ101" s="453"/>
      <c r="AK101" s="446"/>
      <c r="AL101" s="450">
        <v>1</v>
      </c>
    </row>
    <row r="102" spans="1:38" s="436" customFormat="1" ht="42" customHeight="1">
      <c r="A102" s="440">
        <v>93</v>
      </c>
      <c r="B102" s="446"/>
      <c r="C102" s="440"/>
      <c r="D102" s="459">
        <v>2</v>
      </c>
      <c r="E102" s="443"/>
      <c r="F102" s="443"/>
      <c r="G102" s="443"/>
      <c r="H102" s="443"/>
      <c r="I102" s="443"/>
      <c r="J102" s="443"/>
      <c r="K102" s="443"/>
      <c r="L102" s="441" t="s">
        <v>2083</v>
      </c>
      <c r="M102" s="454" t="s">
        <v>2069</v>
      </c>
      <c r="N102" s="454" t="s">
        <v>2058</v>
      </c>
      <c r="O102" s="443" t="s">
        <v>377</v>
      </c>
      <c r="P102" s="489" t="s">
        <v>147</v>
      </c>
      <c r="Q102" s="441" t="s">
        <v>52</v>
      </c>
      <c r="R102" s="443"/>
      <c r="S102" s="445" t="s">
        <v>51</v>
      </c>
      <c r="T102" s="454" t="s">
        <v>1935</v>
      </c>
      <c r="U102" s="445" t="s">
        <v>51</v>
      </c>
      <c r="V102" s="446" t="s">
        <v>60</v>
      </c>
      <c r="W102" s="447" t="s">
        <v>53</v>
      </c>
      <c r="X102" s="443" t="s">
        <v>377</v>
      </c>
      <c r="Y102" s="454" t="s">
        <v>1936</v>
      </c>
      <c r="Z102" s="440" t="s">
        <v>14</v>
      </c>
      <c r="AA102" s="441" t="s">
        <v>1937</v>
      </c>
      <c r="AB102" s="509">
        <v>0.36199999999999999</v>
      </c>
      <c r="AC102" s="440" t="s">
        <v>125</v>
      </c>
      <c r="AD102" s="443" t="s">
        <v>14</v>
      </c>
      <c r="AE102" s="494"/>
      <c r="AF102" s="494"/>
      <c r="AG102" s="494"/>
      <c r="AH102" s="452"/>
      <c r="AI102" s="452"/>
      <c r="AJ102" s="453"/>
      <c r="AK102" s="446"/>
      <c r="AL102" s="503">
        <v>1</v>
      </c>
    </row>
    <row r="103" spans="1:38" s="436" customFormat="1" ht="42" customHeight="1">
      <c r="A103" s="440">
        <v>94</v>
      </c>
      <c r="B103" s="446"/>
      <c r="C103" s="440"/>
      <c r="D103" s="459">
        <v>2</v>
      </c>
      <c r="E103" s="443"/>
      <c r="F103" s="443"/>
      <c r="G103" s="443"/>
      <c r="H103" s="443"/>
      <c r="I103" s="443"/>
      <c r="J103" s="443"/>
      <c r="K103" s="443"/>
      <c r="L103" s="441" t="s">
        <v>2083</v>
      </c>
      <c r="M103" s="454" t="s">
        <v>2070</v>
      </c>
      <c r="N103" s="454" t="s">
        <v>2071</v>
      </c>
      <c r="O103" s="443" t="s">
        <v>377</v>
      </c>
      <c r="P103" s="489" t="s">
        <v>147</v>
      </c>
      <c r="Q103" s="441" t="s">
        <v>52</v>
      </c>
      <c r="R103" s="443"/>
      <c r="S103" s="445" t="s">
        <v>2062</v>
      </c>
      <c r="T103" s="454" t="s">
        <v>2072</v>
      </c>
      <c r="U103" s="445" t="s">
        <v>51</v>
      </c>
      <c r="V103" s="446" t="s">
        <v>60</v>
      </c>
      <c r="W103" s="447" t="s">
        <v>53</v>
      </c>
      <c r="X103" s="443" t="s">
        <v>377</v>
      </c>
      <c r="Y103" s="454" t="s">
        <v>1936</v>
      </c>
      <c r="Z103" s="440" t="s">
        <v>14</v>
      </c>
      <c r="AA103" s="441" t="s">
        <v>2073</v>
      </c>
      <c r="AB103" s="509">
        <v>1.7999999999999999E-2</v>
      </c>
      <c r="AC103" s="440"/>
      <c r="AD103" s="443"/>
      <c r="AE103" s="494"/>
      <c r="AF103" s="494"/>
      <c r="AG103" s="494"/>
      <c r="AH103" s="452"/>
      <c r="AI103" s="452"/>
      <c r="AJ103" s="453"/>
      <c r="AK103" s="446"/>
      <c r="AL103" s="503">
        <v>1</v>
      </c>
    </row>
    <row r="104" spans="1:38" s="436" customFormat="1" ht="42" customHeight="1">
      <c r="A104" s="440">
        <v>95</v>
      </c>
      <c r="B104" s="446"/>
      <c r="C104" s="440"/>
      <c r="D104" s="459">
        <v>2</v>
      </c>
      <c r="E104" s="443"/>
      <c r="F104" s="443"/>
      <c r="G104" s="443"/>
      <c r="H104" s="443"/>
      <c r="I104" s="443"/>
      <c r="J104" s="443"/>
      <c r="K104" s="443"/>
      <c r="L104" s="441" t="s">
        <v>2083</v>
      </c>
      <c r="M104" s="454" t="s">
        <v>2076</v>
      </c>
      <c r="N104" s="454" t="s">
        <v>2075</v>
      </c>
      <c r="O104" s="443" t="s">
        <v>377</v>
      </c>
      <c r="P104" s="489" t="s">
        <v>147</v>
      </c>
      <c r="Q104" s="441" t="s">
        <v>52</v>
      </c>
      <c r="R104" s="443"/>
      <c r="S104" s="445" t="s">
        <v>2062</v>
      </c>
      <c r="T104" s="454" t="s">
        <v>2074</v>
      </c>
      <c r="U104" s="445" t="s">
        <v>51</v>
      </c>
      <c r="V104" s="446" t="s">
        <v>60</v>
      </c>
      <c r="W104" s="447" t="s">
        <v>53</v>
      </c>
      <c r="X104" s="443" t="s">
        <v>377</v>
      </c>
      <c r="Y104" s="454" t="s">
        <v>2077</v>
      </c>
      <c r="Z104" s="440" t="s">
        <v>14</v>
      </c>
      <c r="AA104" s="440" t="s">
        <v>14</v>
      </c>
      <c r="AB104" s="440" t="s">
        <v>14</v>
      </c>
      <c r="AC104" s="440"/>
      <c r="AD104" s="443"/>
      <c r="AE104" s="494"/>
      <c r="AF104" s="494"/>
      <c r="AG104" s="494"/>
      <c r="AH104" s="452"/>
      <c r="AI104" s="452"/>
      <c r="AJ104" s="453"/>
      <c r="AK104" s="446"/>
      <c r="AL104" s="503">
        <v>1</v>
      </c>
    </row>
    <row r="105" spans="1:38" s="436" customFormat="1" ht="42" customHeight="1">
      <c r="A105" s="440">
        <v>96</v>
      </c>
      <c r="B105" s="446"/>
      <c r="C105" s="440">
        <v>1</v>
      </c>
      <c r="D105" s="459"/>
      <c r="E105" s="443"/>
      <c r="F105" s="443"/>
      <c r="G105" s="443"/>
      <c r="H105" s="443"/>
      <c r="I105" s="443"/>
      <c r="J105" s="443"/>
      <c r="K105" s="443"/>
      <c r="L105" s="441" t="s">
        <v>2083</v>
      </c>
      <c r="M105" s="454" t="s">
        <v>2079</v>
      </c>
      <c r="N105" s="454" t="s">
        <v>894</v>
      </c>
      <c r="O105" s="443" t="s">
        <v>377</v>
      </c>
      <c r="P105" s="489" t="s">
        <v>147</v>
      </c>
      <c r="Q105" s="441" t="s">
        <v>52</v>
      </c>
      <c r="R105" s="443"/>
      <c r="S105" s="445" t="s">
        <v>51</v>
      </c>
      <c r="T105" s="454" t="s">
        <v>2079</v>
      </c>
      <c r="U105" s="445" t="s">
        <v>51</v>
      </c>
      <c r="V105" s="446" t="s">
        <v>60</v>
      </c>
      <c r="W105" s="447" t="s">
        <v>53</v>
      </c>
      <c r="X105" s="443" t="s">
        <v>377</v>
      </c>
      <c r="Y105" s="454" t="s">
        <v>1936</v>
      </c>
      <c r="Z105" s="440" t="s">
        <v>14</v>
      </c>
      <c r="AA105" s="441" t="s">
        <v>1938</v>
      </c>
      <c r="AB105" s="509">
        <v>0.33700000000000002</v>
      </c>
      <c r="AC105" s="440" t="s">
        <v>125</v>
      </c>
      <c r="AD105" s="443" t="s">
        <v>14</v>
      </c>
      <c r="AE105" s="494"/>
      <c r="AF105" s="494"/>
      <c r="AG105" s="494"/>
      <c r="AH105" s="452"/>
      <c r="AI105" s="452"/>
      <c r="AJ105" s="453"/>
      <c r="AK105" s="446"/>
      <c r="AL105" s="503">
        <v>1</v>
      </c>
    </row>
    <row r="106" spans="1:38" s="436" customFormat="1" ht="42" customHeight="1">
      <c r="A106" s="440">
        <v>97</v>
      </c>
      <c r="B106" s="446"/>
      <c r="C106" s="443">
        <v>1</v>
      </c>
      <c r="D106" s="459"/>
      <c r="E106" s="443"/>
      <c r="F106" s="440"/>
      <c r="G106" s="443"/>
      <c r="H106" s="443"/>
      <c r="I106" s="443"/>
      <c r="J106" s="443"/>
      <c r="K106" s="443"/>
      <c r="L106" s="441" t="s">
        <v>2083</v>
      </c>
      <c r="M106" s="454" t="s">
        <v>2081</v>
      </c>
      <c r="N106" s="454" t="s">
        <v>896</v>
      </c>
      <c r="O106" s="443" t="s">
        <v>377</v>
      </c>
      <c r="P106" s="489" t="s">
        <v>147</v>
      </c>
      <c r="Q106" s="441" t="s">
        <v>52</v>
      </c>
      <c r="R106" s="441"/>
      <c r="S106" s="445" t="s">
        <v>51</v>
      </c>
      <c r="T106" s="454" t="s">
        <v>2081</v>
      </c>
      <c r="U106" s="445" t="s">
        <v>51</v>
      </c>
      <c r="V106" s="446" t="s">
        <v>60</v>
      </c>
      <c r="W106" s="447" t="s">
        <v>53</v>
      </c>
      <c r="X106" s="443" t="s">
        <v>377</v>
      </c>
      <c r="Y106" s="454" t="s">
        <v>1936</v>
      </c>
      <c r="Z106" s="440" t="s">
        <v>14</v>
      </c>
      <c r="AA106" s="441" t="s">
        <v>1939</v>
      </c>
      <c r="AB106" s="509">
        <v>0.126</v>
      </c>
      <c r="AC106" s="440" t="s">
        <v>125</v>
      </c>
      <c r="AD106" s="443" t="s">
        <v>14</v>
      </c>
      <c r="AE106" s="494"/>
      <c r="AF106" s="494"/>
      <c r="AG106" s="494"/>
      <c r="AH106" s="452"/>
      <c r="AI106" s="452"/>
      <c r="AJ106" s="453"/>
      <c r="AK106" s="446"/>
      <c r="AL106" s="503">
        <v>1</v>
      </c>
    </row>
    <row r="107" spans="1:38" s="436" customFormat="1" ht="42" customHeight="1">
      <c r="A107" s="440">
        <v>98</v>
      </c>
      <c r="B107" s="446"/>
      <c r="C107" s="443">
        <v>1</v>
      </c>
      <c r="D107" s="459"/>
      <c r="E107" s="440"/>
      <c r="F107" s="440"/>
      <c r="G107" s="443"/>
      <c r="H107" s="443"/>
      <c r="I107" s="443"/>
      <c r="J107" s="443"/>
      <c r="K107" s="443"/>
      <c r="L107" s="441" t="s">
        <v>2083</v>
      </c>
      <c r="M107" s="454" t="s">
        <v>1940</v>
      </c>
      <c r="N107" s="454" t="s">
        <v>1941</v>
      </c>
      <c r="O107" s="443" t="s">
        <v>377</v>
      </c>
      <c r="P107" s="489" t="s">
        <v>147</v>
      </c>
      <c r="Q107" s="441" t="s">
        <v>52</v>
      </c>
      <c r="R107" s="441"/>
      <c r="S107" s="445" t="s">
        <v>51</v>
      </c>
      <c r="T107" s="454" t="s">
        <v>1940</v>
      </c>
      <c r="U107" s="445" t="s">
        <v>51</v>
      </c>
      <c r="V107" s="446" t="s">
        <v>60</v>
      </c>
      <c r="W107" s="447" t="s">
        <v>53</v>
      </c>
      <c r="X107" s="443" t="s">
        <v>377</v>
      </c>
      <c r="Y107" s="454" t="s">
        <v>1936</v>
      </c>
      <c r="Z107" s="440" t="s">
        <v>14</v>
      </c>
      <c r="AA107" s="441" t="s">
        <v>1942</v>
      </c>
      <c r="AB107" s="509">
        <v>0.153</v>
      </c>
      <c r="AC107" s="440" t="s">
        <v>125</v>
      </c>
      <c r="AD107" s="443"/>
      <c r="AE107" s="494"/>
      <c r="AF107" s="494"/>
      <c r="AG107" s="494"/>
      <c r="AH107" s="452"/>
      <c r="AI107" s="452"/>
      <c r="AJ107" s="453"/>
      <c r="AK107" s="446"/>
      <c r="AL107" s="503">
        <v>1</v>
      </c>
    </row>
    <row r="108" spans="1:38" s="436" customFormat="1" ht="42" customHeight="1">
      <c r="A108" s="440">
        <v>99</v>
      </c>
      <c r="B108" s="446"/>
      <c r="C108" s="440">
        <v>1</v>
      </c>
      <c r="D108" s="459"/>
      <c r="E108" s="443"/>
      <c r="F108" s="443"/>
      <c r="G108" s="443"/>
      <c r="H108" s="443"/>
      <c r="I108" s="443"/>
      <c r="J108" s="443"/>
      <c r="K108" s="443"/>
      <c r="L108" s="441" t="s">
        <v>2083</v>
      </c>
      <c r="M108" s="454" t="s">
        <v>2085</v>
      </c>
      <c r="N108" s="474" t="s">
        <v>902</v>
      </c>
      <c r="O108" s="511" t="s">
        <v>377</v>
      </c>
      <c r="P108" s="512" t="s">
        <v>147</v>
      </c>
      <c r="Q108" s="441" t="s">
        <v>52</v>
      </c>
      <c r="R108" s="511"/>
      <c r="S108" s="445" t="s">
        <v>51</v>
      </c>
      <c r="T108" s="454" t="s">
        <v>2086</v>
      </c>
      <c r="U108" s="513" t="s">
        <v>51</v>
      </c>
      <c r="V108" s="446" t="s">
        <v>60</v>
      </c>
      <c r="W108" s="447" t="s">
        <v>53</v>
      </c>
      <c r="X108" s="511" t="s">
        <v>377</v>
      </c>
      <c r="Y108" s="494" t="s">
        <v>1943</v>
      </c>
      <c r="Z108" s="440" t="s">
        <v>14</v>
      </c>
      <c r="AA108" s="441" t="s">
        <v>1944</v>
      </c>
      <c r="AB108" s="509">
        <v>0.06</v>
      </c>
      <c r="AC108" s="440" t="s">
        <v>125</v>
      </c>
      <c r="AD108" s="443"/>
      <c r="AE108" s="494"/>
      <c r="AF108" s="494"/>
      <c r="AG108" s="494"/>
      <c r="AH108" s="452"/>
      <c r="AI108" s="452"/>
      <c r="AJ108" s="453"/>
      <c r="AK108" s="446"/>
      <c r="AL108" s="503">
        <v>1</v>
      </c>
    </row>
    <row r="109" spans="1:38" s="436" customFormat="1" ht="42" customHeight="1">
      <c r="A109" s="440">
        <v>100</v>
      </c>
      <c r="B109" s="446"/>
      <c r="C109" s="440">
        <v>1</v>
      </c>
      <c r="D109" s="459"/>
      <c r="E109" s="443"/>
      <c r="F109" s="443"/>
      <c r="G109" s="443"/>
      <c r="H109" s="443"/>
      <c r="I109" s="443"/>
      <c r="J109" s="443"/>
      <c r="K109" s="443"/>
      <c r="L109" s="441" t="s">
        <v>2084</v>
      </c>
      <c r="M109" s="454" t="s">
        <v>2087</v>
      </c>
      <c r="N109" s="454" t="s">
        <v>1945</v>
      </c>
      <c r="O109" s="443" t="s">
        <v>141</v>
      </c>
      <c r="P109" s="489" t="s">
        <v>147</v>
      </c>
      <c r="Q109" s="441" t="s">
        <v>52</v>
      </c>
      <c r="R109"/>
      <c r="S109" s="445" t="s">
        <v>51</v>
      </c>
      <c r="T109" s="454" t="s">
        <v>1946</v>
      </c>
      <c r="U109" s="445" t="s">
        <v>51</v>
      </c>
      <c r="V109" s="446" t="s">
        <v>60</v>
      </c>
      <c r="W109" s="447" t="s">
        <v>53</v>
      </c>
      <c r="X109" s="443" t="s">
        <v>310</v>
      </c>
      <c r="Y109" s="441" t="s">
        <v>55</v>
      </c>
      <c r="Z109" s="440" t="s">
        <v>14</v>
      </c>
      <c r="AA109" s="440" t="s">
        <v>14</v>
      </c>
      <c r="AB109" s="440">
        <v>0.19</v>
      </c>
      <c r="AC109" s="440" t="s">
        <v>125</v>
      </c>
      <c r="AD109" s="443" t="s">
        <v>14</v>
      </c>
      <c r="AE109" s="494"/>
      <c r="AF109" s="494"/>
      <c r="AG109" s="494"/>
      <c r="AH109" s="452"/>
      <c r="AI109" s="452"/>
      <c r="AJ109" s="453"/>
      <c r="AK109" s="446"/>
      <c r="AL109" s="495">
        <v>1</v>
      </c>
    </row>
    <row r="110" spans="1:38" s="436" customFormat="1" ht="42" customHeight="1">
      <c r="A110" s="440">
        <v>101</v>
      </c>
      <c r="B110" s="446"/>
      <c r="C110" s="440">
        <v>1</v>
      </c>
      <c r="D110" s="459"/>
      <c r="E110" s="443"/>
      <c r="F110" s="440"/>
      <c r="G110" s="440"/>
      <c r="H110" s="440"/>
      <c r="I110" s="440"/>
      <c r="J110" s="440"/>
      <c r="K110" s="440"/>
      <c r="L110" s="441" t="s">
        <v>50</v>
      </c>
      <c r="M110" s="454" t="s">
        <v>1948</v>
      </c>
      <c r="N110" s="454" t="s">
        <v>1933</v>
      </c>
      <c r="O110" s="443" t="s">
        <v>946</v>
      </c>
      <c r="P110" s="489" t="s">
        <v>96</v>
      </c>
      <c r="Q110" s="441" t="s">
        <v>52</v>
      </c>
      <c r="R110" s="444"/>
      <c r="S110" s="445" t="s">
        <v>51</v>
      </c>
      <c r="T110" s="514" t="s">
        <v>14</v>
      </c>
      <c r="U110" s="445" t="s">
        <v>14</v>
      </c>
      <c r="V110" s="446" t="s">
        <v>60</v>
      </c>
      <c r="W110" s="447" t="s">
        <v>53</v>
      </c>
      <c r="X110" s="443" t="s">
        <v>114</v>
      </c>
      <c r="Y110" s="515" t="s">
        <v>1949</v>
      </c>
      <c r="Z110" s="440" t="s">
        <v>14</v>
      </c>
      <c r="AA110" s="456" t="s">
        <v>14</v>
      </c>
      <c r="AB110" s="454">
        <v>1.5E-3</v>
      </c>
      <c r="AC110" s="440" t="s">
        <v>1763</v>
      </c>
      <c r="AD110" s="443" t="s">
        <v>627</v>
      </c>
      <c r="AE110" s="494"/>
      <c r="AF110" s="494"/>
      <c r="AG110" s="494"/>
      <c r="AH110" s="452"/>
      <c r="AI110" s="453"/>
      <c r="AJ110" s="446"/>
      <c r="AK110" s="454"/>
      <c r="AL110" s="503">
        <v>2</v>
      </c>
    </row>
    <row r="111" spans="1:38" s="436" customFormat="1" ht="42" customHeight="1">
      <c r="A111" s="440">
        <v>102</v>
      </c>
      <c r="B111" s="446"/>
      <c r="C111" s="440">
        <v>1</v>
      </c>
      <c r="D111" s="459"/>
      <c r="E111" s="440"/>
      <c r="F111" s="443"/>
      <c r="G111" s="443"/>
      <c r="H111" s="443"/>
      <c r="I111" s="443"/>
      <c r="J111" s="443"/>
      <c r="K111" s="443"/>
      <c r="L111" s="441" t="s">
        <v>50</v>
      </c>
      <c r="M111" s="454" t="s">
        <v>1951</v>
      </c>
      <c r="N111" s="454" t="s">
        <v>1952</v>
      </c>
      <c r="O111" s="443" t="s">
        <v>1950</v>
      </c>
      <c r="P111" s="489" t="s">
        <v>147</v>
      </c>
      <c r="Q111" s="441" t="s">
        <v>52</v>
      </c>
      <c r="R111" s="510"/>
      <c r="S111" s="445" t="s">
        <v>51</v>
      </c>
      <c r="T111" s="514" t="s">
        <v>14</v>
      </c>
      <c r="U111" s="501" t="s">
        <v>14</v>
      </c>
      <c r="V111" s="446" t="s">
        <v>60</v>
      </c>
      <c r="W111" s="447" t="s">
        <v>53</v>
      </c>
      <c r="X111" s="441" t="s">
        <v>14</v>
      </c>
      <c r="Y111" s="441" t="s">
        <v>14</v>
      </c>
      <c r="Z111" s="441" t="s">
        <v>14</v>
      </c>
      <c r="AA111" s="441" t="s">
        <v>14</v>
      </c>
      <c r="AB111" s="443">
        <v>1E-3</v>
      </c>
      <c r="AC111" s="440" t="s">
        <v>1953</v>
      </c>
      <c r="AD111" s="441" t="s">
        <v>14</v>
      </c>
      <c r="AE111" s="441"/>
      <c r="AF111" s="441"/>
      <c r="AG111" s="441"/>
      <c r="AH111" s="441"/>
      <c r="AI111" s="441"/>
      <c r="AJ111" s="441"/>
      <c r="AK111" s="441"/>
      <c r="AL111" s="495">
        <v>1</v>
      </c>
    </row>
    <row r="112" spans="1:38" s="436" customFormat="1" ht="42" customHeight="1">
      <c r="A112" s="440">
        <v>103</v>
      </c>
      <c r="B112" s="446"/>
      <c r="C112" s="440">
        <v>1</v>
      </c>
      <c r="D112" s="459"/>
      <c r="E112" s="440"/>
      <c r="F112" s="443"/>
      <c r="G112" s="443"/>
      <c r="H112" s="443"/>
      <c r="I112" s="443"/>
      <c r="J112" s="443"/>
      <c r="K112" s="443"/>
      <c r="L112" s="441" t="s">
        <v>14</v>
      </c>
      <c r="M112" s="454" t="s">
        <v>1954</v>
      </c>
      <c r="N112" s="454" t="s">
        <v>1955</v>
      </c>
      <c r="O112" s="443" t="s">
        <v>1956</v>
      </c>
      <c r="P112" s="489" t="s">
        <v>147</v>
      </c>
      <c r="Q112" s="441" t="s">
        <v>52</v>
      </c>
      <c r="R112" s="510"/>
      <c r="S112" s="445" t="s">
        <v>51</v>
      </c>
      <c r="T112" s="514" t="s">
        <v>14</v>
      </c>
      <c r="U112" s="501" t="s">
        <v>14</v>
      </c>
      <c r="V112" s="446" t="s">
        <v>1759</v>
      </c>
      <c r="W112" s="447" t="s">
        <v>1770</v>
      </c>
      <c r="X112" s="441" t="s">
        <v>14</v>
      </c>
      <c r="Y112" s="441" t="s">
        <v>14</v>
      </c>
      <c r="Z112" s="440" t="s">
        <v>1957</v>
      </c>
      <c r="AA112" s="440" t="s">
        <v>14</v>
      </c>
      <c r="AB112" s="443">
        <v>1E-3</v>
      </c>
      <c r="AC112" s="440" t="s">
        <v>14</v>
      </c>
      <c r="AD112" s="440" t="s">
        <v>14</v>
      </c>
      <c r="AE112" s="494"/>
      <c r="AF112" s="494"/>
      <c r="AG112" s="494"/>
      <c r="AH112" s="452"/>
      <c r="AI112" s="452"/>
      <c r="AJ112" s="453"/>
      <c r="AK112" s="446"/>
      <c r="AL112" s="495">
        <v>2</v>
      </c>
    </row>
    <row r="113" spans="1:38" s="436" customFormat="1" ht="42" customHeight="1">
      <c r="A113" s="440">
        <v>104</v>
      </c>
      <c r="B113" s="446"/>
      <c r="C113" s="440">
        <v>1</v>
      </c>
      <c r="D113" s="459"/>
      <c r="E113" s="440"/>
      <c r="F113" s="443"/>
      <c r="G113" s="443"/>
      <c r="H113" s="443"/>
      <c r="I113" s="443"/>
      <c r="J113" s="443"/>
      <c r="K113" s="443"/>
      <c r="L113" s="441" t="s">
        <v>1906</v>
      </c>
      <c r="M113" s="454" t="s">
        <v>1958</v>
      </c>
      <c r="N113" s="454" t="s">
        <v>1959</v>
      </c>
      <c r="O113" s="443" t="s">
        <v>1960</v>
      </c>
      <c r="P113" s="489" t="s">
        <v>147</v>
      </c>
      <c r="Q113" s="441" t="s">
        <v>52</v>
      </c>
      <c r="R113" s="510"/>
      <c r="S113" s="445" t="s">
        <v>51</v>
      </c>
      <c r="T113" s="514"/>
      <c r="U113" s="501" t="s">
        <v>14</v>
      </c>
      <c r="V113" s="446" t="s">
        <v>60</v>
      </c>
      <c r="W113" s="447" t="s">
        <v>53</v>
      </c>
      <c r="X113" s="441" t="s">
        <v>14</v>
      </c>
      <c r="Y113" s="441" t="s">
        <v>14</v>
      </c>
      <c r="Z113" s="440" t="s">
        <v>1961</v>
      </c>
      <c r="AA113" s="440" t="s">
        <v>1763</v>
      </c>
      <c r="AB113" s="443">
        <v>1E-3</v>
      </c>
      <c r="AC113" s="440" t="s">
        <v>1763</v>
      </c>
      <c r="AD113" s="440"/>
      <c r="AE113" s="494"/>
      <c r="AF113" s="494"/>
      <c r="AG113" s="494"/>
      <c r="AH113" s="452"/>
      <c r="AI113" s="452"/>
      <c r="AJ113" s="453"/>
      <c r="AK113" s="446"/>
      <c r="AL113" s="495">
        <v>3</v>
      </c>
    </row>
    <row r="114" spans="1:38" s="436" customFormat="1" ht="42" customHeight="1">
      <c r="A114" s="440">
        <v>105</v>
      </c>
      <c r="B114" s="446"/>
      <c r="C114" s="440">
        <v>1</v>
      </c>
      <c r="D114" s="459"/>
      <c r="E114" s="443"/>
      <c r="F114" s="440"/>
      <c r="G114" s="440"/>
      <c r="H114" s="440"/>
      <c r="I114" s="440"/>
      <c r="J114" s="440"/>
      <c r="K114" s="440"/>
      <c r="L114" s="441" t="s">
        <v>118</v>
      </c>
      <c r="M114" s="454" t="s">
        <v>1962</v>
      </c>
      <c r="N114" s="454" t="s">
        <v>952</v>
      </c>
      <c r="O114" s="443" t="s">
        <v>953</v>
      </c>
      <c r="P114" s="489" t="s">
        <v>147</v>
      </c>
      <c r="Q114" s="441" t="s">
        <v>52</v>
      </c>
      <c r="R114" s="446"/>
      <c r="S114" s="445" t="s">
        <v>51</v>
      </c>
      <c r="T114" s="443" t="s">
        <v>14</v>
      </c>
      <c r="U114" s="443" t="s">
        <v>14</v>
      </c>
      <c r="V114" s="446" t="s">
        <v>60</v>
      </c>
      <c r="W114" s="447" t="s">
        <v>53</v>
      </c>
      <c r="X114" s="443" t="s">
        <v>114</v>
      </c>
      <c r="Y114" s="447" t="s">
        <v>954</v>
      </c>
      <c r="Z114" s="446" t="s">
        <v>1875</v>
      </c>
      <c r="AA114" s="443" t="s">
        <v>14</v>
      </c>
      <c r="AB114" s="443">
        <v>2E-3</v>
      </c>
      <c r="AC114" s="440" t="s">
        <v>14</v>
      </c>
      <c r="AD114" s="443" t="s">
        <v>14</v>
      </c>
      <c r="AE114" s="494"/>
      <c r="AF114" s="494"/>
      <c r="AG114" s="494"/>
      <c r="AH114" s="452"/>
      <c r="AI114" s="452"/>
      <c r="AJ114" s="453"/>
      <c r="AK114" s="446"/>
      <c r="AL114" s="495">
        <v>12</v>
      </c>
    </row>
    <row r="115" spans="1:38" s="436" customFormat="1" ht="42" customHeight="1">
      <c r="A115" s="440">
        <v>106</v>
      </c>
      <c r="B115" s="446"/>
      <c r="C115" s="440">
        <v>1</v>
      </c>
      <c r="D115" s="459"/>
      <c r="E115" s="443"/>
      <c r="F115" s="440"/>
      <c r="G115" s="440"/>
      <c r="H115" s="440"/>
      <c r="I115" s="440"/>
      <c r="J115" s="440"/>
      <c r="K115" s="440"/>
      <c r="L115" s="441" t="s">
        <v>1906</v>
      </c>
      <c r="M115" s="454" t="s">
        <v>1710</v>
      </c>
      <c r="N115" s="454" t="s">
        <v>113</v>
      </c>
      <c r="O115" s="454" t="s">
        <v>1788</v>
      </c>
      <c r="P115" s="489" t="s">
        <v>147</v>
      </c>
      <c r="Q115" s="441" t="s">
        <v>52</v>
      </c>
      <c r="R115" s="446"/>
      <c r="S115" s="445" t="s">
        <v>51</v>
      </c>
      <c r="T115" s="443" t="s">
        <v>14</v>
      </c>
      <c r="U115" s="443" t="s">
        <v>14</v>
      </c>
      <c r="V115" s="446" t="s">
        <v>60</v>
      </c>
      <c r="W115" s="447" t="s">
        <v>53</v>
      </c>
      <c r="X115" s="443" t="s">
        <v>1763</v>
      </c>
      <c r="Y115" s="447" t="s">
        <v>1763</v>
      </c>
      <c r="Z115" s="446"/>
      <c r="AA115" s="443" t="s">
        <v>14</v>
      </c>
      <c r="AB115" s="443" t="s">
        <v>14</v>
      </c>
      <c r="AC115" s="440" t="s">
        <v>1763</v>
      </c>
      <c r="AD115" s="443"/>
      <c r="AE115" s="494"/>
      <c r="AF115" s="494"/>
      <c r="AG115" s="494"/>
      <c r="AH115" s="452"/>
      <c r="AI115" s="452"/>
      <c r="AJ115" s="453"/>
      <c r="AK115" s="446"/>
      <c r="AL115" s="495">
        <v>5</v>
      </c>
    </row>
    <row r="116" spans="1:38" s="436" customFormat="1" ht="42" customHeight="1">
      <c r="A116" s="440">
        <v>107</v>
      </c>
      <c r="B116" s="446"/>
      <c r="C116" s="440">
        <v>1</v>
      </c>
      <c r="D116" s="459"/>
      <c r="E116" s="459"/>
      <c r="F116" s="459"/>
      <c r="G116" s="459"/>
      <c r="H116" s="459"/>
      <c r="I116" s="459"/>
      <c r="J116" s="459"/>
      <c r="K116" s="459"/>
      <c r="L116" s="441" t="s">
        <v>50</v>
      </c>
      <c r="M116" s="454" t="s">
        <v>955</v>
      </c>
      <c r="N116" s="454" t="s">
        <v>956</v>
      </c>
      <c r="O116" s="443" t="s">
        <v>377</v>
      </c>
      <c r="P116" s="516" t="s">
        <v>96</v>
      </c>
      <c r="Q116" s="441" t="s">
        <v>52</v>
      </c>
      <c r="R116" s="510" t="s">
        <v>14</v>
      </c>
      <c r="S116" s="445" t="s">
        <v>51</v>
      </c>
      <c r="T116" s="443" t="s">
        <v>14</v>
      </c>
      <c r="U116" s="445" t="s">
        <v>51</v>
      </c>
      <c r="V116" s="446" t="s">
        <v>60</v>
      </c>
      <c r="W116" s="447" t="s">
        <v>53</v>
      </c>
      <c r="X116" s="440" t="s">
        <v>1963</v>
      </c>
      <c r="Y116" s="440" t="s">
        <v>1963</v>
      </c>
      <c r="Z116" s="440" t="s">
        <v>14</v>
      </c>
      <c r="AA116" s="440" t="s">
        <v>14</v>
      </c>
      <c r="AB116" s="502" t="s">
        <v>14</v>
      </c>
      <c r="AC116" s="440" t="s">
        <v>14</v>
      </c>
      <c r="AD116" s="443" t="s">
        <v>14</v>
      </c>
      <c r="AE116" s="459"/>
      <c r="AF116" s="494"/>
      <c r="AG116" s="494"/>
      <c r="AH116" s="452"/>
      <c r="AI116" s="452"/>
      <c r="AJ116" s="453"/>
      <c r="AK116" s="446"/>
      <c r="AL116" s="510" t="s">
        <v>1908</v>
      </c>
    </row>
    <row r="117" spans="1:38" s="436" customFormat="1" ht="42" customHeight="1">
      <c r="A117" s="440">
        <v>108</v>
      </c>
      <c r="B117" s="446"/>
      <c r="C117" s="440">
        <v>1</v>
      </c>
      <c r="D117" s="459"/>
      <c r="E117" s="459"/>
      <c r="F117" s="459"/>
      <c r="G117" s="459"/>
      <c r="H117" s="459"/>
      <c r="I117" s="459"/>
      <c r="J117" s="459"/>
      <c r="K117" s="459"/>
      <c r="L117" s="441" t="s">
        <v>50</v>
      </c>
      <c r="M117" s="454" t="s">
        <v>1964</v>
      </c>
      <c r="N117" s="454" t="s">
        <v>958</v>
      </c>
      <c r="O117" s="443" t="s">
        <v>377</v>
      </c>
      <c r="P117" s="516" t="s">
        <v>96</v>
      </c>
      <c r="Q117" s="441" t="s">
        <v>52</v>
      </c>
      <c r="R117" s="510" t="s">
        <v>14</v>
      </c>
      <c r="S117" s="445" t="s">
        <v>51</v>
      </c>
      <c r="T117" s="443" t="s">
        <v>1763</v>
      </c>
      <c r="U117" s="445" t="s">
        <v>51</v>
      </c>
      <c r="V117" s="446" t="s">
        <v>60</v>
      </c>
      <c r="W117" s="447" t="s">
        <v>53</v>
      </c>
      <c r="X117" s="440" t="s">
        <v>1963</v>
      </c>
      <c r="Y117" s="440" t="s">
        <v>1963</v>
      </c>
      <c r="Z117" s="440" t="s">
        <v>14</v>
      </c>
      <c r="AA117" s="440" t="s">
        <v>14</v>
      </c>
      <c r="AB117" s="502" t="s">
        <v>14</v>
      </c>
      <c r="AC117" s="440" t="s">
        <v>14</v>
      </c>
      <c r="AD117" s="443" t="s">
        <v>14</v>
      </c>
      <c r="AE117" s="459"/>
      <c r="AF117" s="494"/>
      <c r="AG117" s="494"/>
      <c r="AH117" s="452"/>
      <c r="AI117" s="452"/>
      <c r="AJ117" s="453"/>
      <c r="AK117" s="446"/>
      <c r="AL117" s="510" t="s">
        <v>1908</v>
      </c>
    </row>
    <row r="118" spans="1:38" ht="42" customHeight="1">
      <c r="A118" s="440">
        <v>109</v>
      </c>
      <c r="B118" s="434"/>
      <c r="C118" s="454">
        <v>1</v>
      </c>
      <c r="D118" s="454"/>
      <c r="E118" s="454"/>
      <c r="F118" s="454"/>
      <c r="G118" s="454"/>
      <c r="H118" s="454"/>
      <c r="I118" s="454"/>
      <c r="J118" s="454"/>
      <c r="K118" s="454"/>
      <c r="L118" s="441" t="s">
        <v>50</v>
      </c>
      <c r="M118" s="454" t="s">
        <v>1965</v>
      </c>
      <c r="N118" s="454" t="s">
        <v>1966</v>
      </c>
      <c r="O118" s="454" t="s">
        <v>1967</v>
      </c>
      <c r="P118" s="454" t="s">
        <v>51</v>
      </c>
      <c r="Q118" s="441" t="s">
        <v>52</v>
      </c>
      <c r="R118" s="454"/>
      <c r="S118" s="445" t="s">
        <v>51</v>
      </c>
      <c r="T118" s="443" t="s">
        <v>1763</v>
      </c>
      <c r="U118" s="454" t="s">
        <v>51</v>
      </c>
      <c r="V118" s="454" t="s">
        <v>60</v>
      </c>
      <c r="W118" s="454" t="s">
        <v>53</v>
      </c>
      <c r="X118" s="454" t="s">
        <v>14</v>
      </c>
      <c r="Y118" s="454" t="s">
        <v>14</v>
      </c>
      <c r="Z118" s="454" t="s">
        <v>14</v>
      </c>
      <c r="AA118" s="454" t="s">
        <v>14</v>
      </c>
      <c r="AB118" s="454" t="s">
        <v>14</v>
      </c>
      <c r="AC118" s="454" t="s">
        <v>14</v>
      </c>
      <c r="AD118" s="454"/>
      <c r="AE118" s="454"/>
      <c r="AF118" s="454"/>
      <c r="AG118" s="454"/>
      <c r="AH118" s="454"/>
      <c r="AI118" s="454"/>
      <c r="AJ118" s="454"/>
      <c r="AK118" s="454"/>
      <c r="AL118" s="454">
        <v>1</v>
      </c>
    </row>
    <row r="119" spans="1:38" ht="42" customHeight="1">
      <c r="A119" s="440">
        <v>110</v>
      </c>
      <c r="B119" s="434"/>
      <c r="C119" s="454">
        <v>1</v>
      </c>
      <c r="D119" s="454"/>
      <c r="E119" s="454"/>
      <c r="F119" s="454"/>
      <c r="G119" s="454"/>
      <c r="H119" s="454"/>
      <c r="I119" s="454"/>
      <c r="J119" s="454"/>
      <c r="K119" s="454"/>
      <c r="L119" s="441" t="s">
        <v>1906</v>
      </c>
      <c r="M119" s="454" t="s">
        <v>1934</v>
      </c>
      <c r="N119" s="454" t="s">
        <v>1968</v>
      </c>
      <c r="O119" s="454" t="s">
        <v>1969</v>
      </c>
      <c r="P119" s="454" t="s">
        <v>1970</v>
      </c>
      <c r="Q119" s="441" t="s">
        <v>1947</v>
      </c>
      <c r="R119" s="454"/>
      <c r="S119" s="445" t="s">
        <v>1809</v>
      </c>
      <c r="T119" s="443" t="s">
        <v>1763</v>
      </c>
      <c r="U119" s="454" t="s">
        <v>51</v>
      </c>
      <c r="V119" s="454" t="s">
        <v>60</v>
      </c>
      <c r="W119" s="454" t="s">
        <v>53</v>
      </c>
      <c r="X119" s="454" t="s">
        <v>14</v>
      </c>
      <c r="Y119" s="454" t="s">
        <v>14</v>
      </c>
      <c r="Z119" s="454" t="s">
        <v>14</v>
      </c>
      <c r="AA119" s="454" t="s">
        <v>14</v>
      </c>
      <c r="AB119" s="454" t="s">
        <v>14</v>
      </c>
      <c r="AC119" s="454" t="s">
        <v>14</v>
      </c>
      <c r="AD119" s="454"/>
      <c r="AE119" s="454"/>
      <c r="AF119" s="454"/>
      <c r="AG119" s="454"/>
      <c r="AH119" s="454"/>
      <c r="AI119" s="454"/>
      <c r="AJ119" s="454"/>
      <c r="AK119" s="454"/>
      <c r="AL119" s="454">
        <v>1</v>
      </c>
    </row>
    <row r="120" spans="1:38" ht="42" customHeight="1">
      <c r="A120" s="440">
        <v>111</v>
      </c>
      <c r="B120" s="434"/>
      <c r="C120" s="454">
        <v>1</v>
      </c>
      <c r="D120" s="454"/>
      <c r="E120" s="454"/>
      <c r="F120" s="454"/>
      <c r="G120" s="454"/>
      <c r="H120" s="454"/>
      <c r="I120" s="454"/>
      <c r="J120" s="454"/>
      <c r="K120" s="454"/>
      <c r="L120" s="454" t="s">
        <v>1906</v>
      </c>
      <c r="M120" s="454" t="s">
        <v>1971</v>
      </c>
      <c r="N120" s="454" t="s">
        <v>1972</v>
      </c>
      <c r="O120" s="454" t="s">
        <v>1973</v>
      </c>
      <c r="P120" s="454" t="s">
        <v>1774</v>
      </c>
      <c r="Q120" s="441" t="s">
        <v>52</v>
      </c>
      <c r="R120" s="454"/>
      <c r="S120" s="445" t="s">
        <v>51</v>
      </c>
      <c r="T120" s="443" t="s">
        <v>1763</v>
      </c>
      <c r="U120" s="454" t="s">
        <v>51</v>
      </c>
      <c r="V120" s="454" t="s">
        <v>60</v>
      </c>
      <c r="W120" s="454" t="s">
        <v>53</v>
      </c>
      <c r="X120" s="454" t="s">
        <v>14</v>
      </c>
      <c r="Y120" s="454" t="s">
        <v>1763</v>
      </c>
      <c r="Z120" s="454" t="s">
        <v>14</v>
      </c>
      <c r="AA120" s="454" t="s">
        <v>14</v>
      </c>
      <c r="AB120" s="454">
        <v>0.02</v>
      </c>
      <c r="AC120" s="454" t="s">
        <v>14</v>
      </c>
      <c r="AD120" s="454"/>
      <c r="AE120" s="454"/>
      <c r="AF120" s="454"/>
      <c r="AG120" s="454"/>
      <c r="AH120" s="454"/>
      <c r="AI120" s="454"/>
      <c r="AJ120" s="454"/>
      <c r="AK120" s="454"/>
      <c r="AL120" s="454">
        <v>1</v>
      </c>
    </row>
    <row r="121" spans="1:38" ht="42" customHeight="1">
      <c r="A121" s="440">
        <v>112</v>
      </c>
      <c r="B121" s="434">
        <v>0</v>
      </c>
      <c r="C121" s="454"/>
      <c r="D121" s="454"/>
      <c r="E121" s="454"/>
      <c r="F121" s="454"/>
      <c r="G121" s="454"/>
      <c r="H121" s="454"/>
      <c r="I121" s="454"/>
      <c r="J121" s="454"/>
      <c r="K121" s="454"/>
      <c r="L121" s="454" t="s">
        <v>1906</v>
      </c>
      <c r="M121" s="454" t="s">
        <v>1974</v>
      </c>
      <c r="N121" s="454" t="s">
        <v>1975</v>
      </c>
      <c r="O121" s="454" t="s">
        <v>1976</v>
      </c>
      <c r="P121" s="454" t="s">
        <v>51</v>
      </c>
      <c r="Q121" s="441" t="s">
        <v>52</v>
      </c>
      <c r="R121" s="454"/>
      <c r="S121" s="445" t="s">
        <v>51</v>
      </c>
      <c r="T121" s="454" t="s">
        <v>1974</v>
      </c>
      <c r="U121" s="454" t="s">
        <v>51</v>
      </c>
      <c r="V121" s="454" t="s">
        <v>60</v>
      </c>
      <c r="W121" s="454" t="s">
        <v>53</v>
      </c>
      <c r="X121" s="454" t="s">
        <v>14</v>
      </c>
      <c r="Y121" s="454" t="s">
        <v>1977</v>
      </c>
      <c r="Z121" s="454" t="s">
        <v>14</v>
      </c>
      <c r="AA121" s="454" t="s">
        <v>14</v>
      </c>
      <c r="AB121" s="454" t="s">
        <v>14</v>
      </c>
      <c r="AC121" s="454" t="s">
        <v>14</v>
      </c>
      <c r="AD121" s="454"/>
      <c r="AE121" s="454"/>
      <c r="AF121" s="454"/>
      <c r="AG121" s="454"/>
      <c r="AH121" s="454"/>
      <c r="AI121" s="454"/>
      <c r="AJ121" s="454"/>
      <c r="AK121" s="454"/>
      <c r="AL121" s="454">
        <v>1</v>
      </c>
    </row>
    <row r="122" spans="1:38" ht="42" customHeight="1">
      <c r="A122" s="440">
        <v>113</v>
      </c>
      <c r="B122" s="434">
        <v>0</v>
      </c>
      <c r="C122" s="454"/>
      <c r="D122" s="454"/>
      <c r="E122" s="454"/>
      <c r="F122" s="454"/>
      <c r="G122" s="454"/>
      <c r="H122" s="454"/>
      <c r="I122" s="454"/>
      <c r="J122" s="454"/>
      <c r="K122" s="454"/>
      <c r="L122" s="454" t="s">
        <v>1906</v>
      </c>
      <c r="M122" s="454" t="s">
        <v>1978</v>
      </c>
      <c r="N122" s="454" t="s">
        <v>1979</v>
      </c>
      <c r="O122" s="454" t="s">
        <v>1976</v>
      </c>
      <c r="P122" s="454" t="s">
        <v>51</v>
      </c>
      <c r="Q122" s="441" t="s">
        <v>52</v>
      </c>
      <c r="R122" s="454"/>
      <c r="S122" s="445" t="s">
        <v>51</v>
      </c>
      <c r="T122" s="454" t="s">
        <v>1974</v>
      </c>
      <c r="U122" s="454" t="s">
        <v>51</v>
      </c>
      <c r="V122" s="454" t="s">
        <v>60</v>
      </c>
      <c r="W122" s="454" t="s">
        <v>53</v>
      </c>
      <c r="X122" s="454" t="s">
        <v>14</v>
      </c>
      <c r="Y122" s="454" t="s">
        <v>1977</v>
      </c>
      <c r="Z122" s="454" t="s">
        <v>14</v>
      </c>
      <c r="AA122" s="454" t="s">
        <v>14</v>
      </c>
      <c r="AB122" s="454" t="s">
        <v>14</v>
      </c>
      <c r="AC122" s="454" t="s">
        <v>14</v>
      </c>
      <c r="AD122" s="454"/>
      <c r="AE122" s="454"/>
      <c r="AF122" s="454"/>
      <c r="AG122" s="454"/>
      <c r="AH122" s="454"/>
      <c r="AI122" s="454"/>
      <c r="AJ122" s="454"/>
      <c r="AK122" s="454"/>
      <c r="AL122" s="454">
        <v>1</v>
      </c>
    </row>
  </sheetData>
  <mergeCells count="39">
    <mergeCell ref="AH8:AH9"/>
    <mergeCell ref="AI8:AI9"/>
    <mergeCell ref="AJ8:AJ9"/>
    <mergeCell ref="AK8:AK9"/>
    <mergeCell ref="AL8:AL9"/>
    <mergeCell ref="AG8:AG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U8:U9"/>
    <mergeCell ref="A8:A9"/>
    <mergeCell ref="B8:K8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A1:AL1"/>
    <mergeCell ref="A2:E3"/>
    <mergeCell ref="F2:K3"/>
    <mergeCell ref="L2:N3"/>
    <mergeCell ref="O2:AJ7"/>
    <mergeCell ref="A4:N4"/>
    <mergeCell ref="A5:L5"/>
    <mergeCell ref="M5:N5"/>
    <mergeCell ref="A6:N6"/>
    <mergeCell ref="A7:N7"/>
  </mergeCells>
  <phoneticPr fontId="70" type="noConversion"/>
  <dataValidations count="5">
    <dataValidation allowBlank="1" showErrorMessage="1" sqref="Y62 Y66 Y75 Y79 Y69:Y71"/>
    <dataValidation type="list" allowBlank="1" showInputMessage="1" showErrorMessage="1" sqref="X57">
      <formula1>"装配总成件,焊接总成件,面料,塑料件,冷镦,钣金件,机加工件,标准件,非标件,线材件,管材件,圆钢"</formula1>
    </dataValidation>
    <dataValidation type="list" allowBlank="1" showInputMessage="1" showErrorMessage="1" sqref="W53">
      <formula1>"Y,N"</formula1>
    </dataValidation>
    <dataValidation allowBlank="1" showInputMessage="1" showErrorMessage="1" promptTitle="包括4种填写情况：" prompt="具体数字；_x000a_RF--参考图、表格图或原理图；_x000a_AR--零件用量按需；_x000a_RP--零件为维修专用。" sqref="AL59:AL63 AL71"/>
    <dataValidation allowBlank="1" showErrorMessage="1" promptTitle="提示" prompt="该字段按需填写" sqref="O80:O81 O60:O62 O66:O72 O15:O17"/>
  </dataValidations>
  <hyperlinks>
    <hyperlink ref="M95:N95" location="座盆总成!A1" display="SQX3000-6801100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>
      <selection activeCell="H44" sqref="H44"/>
    </sheetView>
  </sheetViews>
  <sheetFormatPr defaultColWidth="4.625" defaultRowHeight="17.25"/>
  <cols>
    <col min="1" max="1" width="3.75" style="238" customWidth="1"/>
    <col min="2" max="2" width="13.25" style="238" customWidth="1"/>
    <col min="3" max="4" width="24.25" style="238" customWidth="1"/>
    <col min="5" max="5" width="27.75" style="238" customWidth="1"/>
    <col min="6" max="6" width="23.25" style="238" customWidth="1"/>
    <col min="7" max="7" width="25.75" style="238" customWidth="1"/>
    <col min="8" max="8" width="12.875" style="238" customWidth="1"/>
    <col min="9" max="9" width="4.625" style="238" customWidth="1"/>
    <col min="10" max="10" width="12.875" style="238" customWidth="1"/>
    <col min="11" max="11" width="18.25" style="238" customWidth="1"/>
    <col min="12" max="12" width="25.625" style="238" customWidth="1"/>
    <col min="13" max="13" width="15.375" style="238" customWidth="1"/>
    <col min="14" max="14" width="14.25" style="238" customWidth="1"/>
    <col min="15" max="15" width="13.75" style="238" customWidth="1"/>
    <col min="16" max="16" width="5" style="238" customWidth="1"/>
    <col min="17" max="17" width="5.875" style="238" customWidth="1"/>
    <col min="18" max="18" width="7.875" style="238" customWidth="1"/>
    <col min="19" max="19" width="6.125" style="238" customWidth="1"/>
    <col min="20" max="20" width="13.125" style="238" customWidth="1"/>
    <col min="21" max="21" width="15.625" style="238" customWidth="1"/>
    <col min="22" max="22" width="4.625" style="238" customWidth="1"/>
    <col min="23" max="23" width="8" style="238" customWidth="1"/>
    <col min="24" max="24" width="11.5" style="238" customWidth="1"/>
    <col min="25" max="25" width="9.5" style="238" customWidth="1"/>
    <col min="26" max="26" width="13.125" style="238" customWidth="1"/>
    <col min="27" max="27" width="10" style="238" customWidth="1"/>
    <col min="28" max="28" width="11.25" style="238" customWidth="1"/>
    <col min="29" max="249" width="9" style="238" customWidth="1"/>
    <col min="250" max="250" width="3.125" style="238" customWidth="1"/>
    <col min="251" max="251" width="7.625" style="238" customWidth="1"/>
    <col min="252" max="252" width="4.125" style="238" customWidth="1"/>
    <col min="253" max="253" width="17" style="238" customWidth="1"/>
    <col min="254" max="254" width="3.625" style="238" customWidth="1"/>
    <col min="255" max="255" width="9.125" style="238" customWidth="1"/>
    <col min="256" max="256" width="3.625" style="238" customWidth="1"/>
    <col min="257" max="16384" width="4.625" style="238"/>
  </cols>
  <sheetData>
    <row r="1" spans="1:30" s="219" customFormat="1" ht="24.75">
      <c r="A1" s="576"/>
      <c r="B1" s="576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217"/>
      <c r="U1" s="217"/>
      <c r="V1" s="217"/>
      <c r="W1" s="217"/>
      <c r="X1" s="558" t="s">
        <v>1258</v>
      </c>
      <c r="Y1" s="558"/>
      <c r="Z1" s="558"/>
      <c r="AA1" s="558"/>
      <c r="AB1" s="558"/>
      <c r="AC1" s="217"/>
      <c r="AD1" s="218"/>
    </row>
    <row r="2" spans="1:30" s="219" customFormat="1" ht="30" thickBot="1">
      <c r="A2" s="220" t="s">
        <v>1259</v>
      </c>
      <c r="B2" s="220"/>
      <c r="C2" s="221"/>
      <c r="D2" s="221"/>
      <c r="E2" s="221"/>
      <c r="F2" s="222"/>
      <c r="G2" s="559" t="s">
        <v>1260</v>
      </c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223"/>
      <c r="U2" s="223"/>
      <c r="V2" s="218"/>
      <c r="X2" s="558"/>
      <c r="Y2" s="558"/>
      <c r="Z2" s="558"/>
      <c r="AA2" s="558"/>
      <c r="AB2" s="558"/>
      <c r="AC2" s="218"/>
    </row>
    <row r="3" spans="1:30" s="231" customFormat="1" ht="25.5">
      <c r="A3" s="568" t="s">
        <v>1261</v>
      </c>
      <c r="B3" s="569"/>
      <c r="C3" s="626" t="s">
        <v>1353</v>
      </c>
      <c r="D3" s="626"/>
      <c r="E3" s="626"/>
      <c r="F3" s="224"/>
      <c r="G3" s="572" t="s">
        <v>1284</v>
      </c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225"/>
      <c r="V3" s="573" t="s">
        <v>1263</v>
      </c>
      <c r="W3" s="573"/>
      <c r="X3" s="226" t="s">
        <v>1264</v>
      </c>
      <c r="Y3" s="226" t="s">
        <v>1265</v>
      </c>
      <c r="Z3" s="226" t="s">
        <v>1266</v>
      </c>
      <c r="AA3" s="227" t="s">
        <v>1267</v>
      </c>
      <c r="AB3" s="228" t="s">
        <v>1268</v>
      </c>
      <c r="AC3" s="229"/>
      <c r="AD3" s="230"/>
    </row>
    <row r="4" spans="1:30" s="231" customFormat="1" ht="25.5">
      <c r="A4" s="570"/>
      <c r="B4" s="571"/>
      <c r="C4" s="627"/>
      <c r="D4" s="627"/>
      <c r="E4" s="627"/>
      <c r="F4" s="224"/>
      <c r="G4" s="574" t="s">
        <v>1269</v>
      </c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60"/>
      <c r="U4" s="560"/>
      <c r="V4" s="561"/>
      <c r="W4" s="561"/>
      <c r="X4" s="232"/>
      <c r="Y4" s="232"/>
      <c r="Z4" s="233"/>
      <c r="AA4" s="234" t="s">
        <v>1270</v>
      </c>
      <c r="AB4" s="235" t="s">
        <v>1381</v>
      </c>
      <c r="AC4" s="229"/>
      <c r="AD4" s="230"/>
    </row>
    <row r="5" spans="1:30">
      <c r="A5" s="562" t="s">
        <v>29</v>
      </c>
      <c r="B5" s="563"/>
      <c r="C5" s="563"/>
      <c r="D5" s="286"/>
      <c r="E5" s="236" t="s">
        <v>1271</v>
      </c>
      <c r="F5" s="564" t="s">
        <v>1272</v>
      </c>
      <c r="G5" s="565"/>
      <c r="H5" s="565"/>
      <c r="I5" s="566"/>
      <c r="J5" s="567" t="s">
        <v>1273</v>
      </c>
      <c r="K5" s="567"/>
      <c r="L5" s="567"/>
      <c r="M5" s="567"/>
      <c r="N5" s="567"/>
      <c r="O5" s="567" t="s">
        <v>1274</v>
      </c>
      <c r="P5" s="567"/>
      <c r="Q5" s="567"/>
      <c r="R5" s="567"/>
      <c r="S5" s="567"/>
      <c r="T5" s="567"/>
      <c r="U5" s="567"/>
      <c r="V5" s="567" t="s">
        <v>1275</v>
      </c>
      <c r="W5" s="567"/>
      <c r="X5" s="533" t="s">
        <v>16</v>
      </c>
      <c r="Y5" s="533"/>
      <c r="Z5" s="533" t="s">
        <v>48</v>
      </c>
      <c r="AA5" s="533"/>
      <c r="AB5" s="575"/>
    </row>
    <row r="6" spans="1:30" ht="21.75">
      <c r="A6" s="578"/>
      <c r="B6" s="567"/>
      <c r="C6" s="567"/>
      <c r="D6" s="287"/>
      <c r="E6" s="236">
        <v>1</v>
      </c>
      <c r="F6" s="536" t="s">
        <v>1336</v>
      </c>
      <c r="G6" s="536"/>
      <c r="H6" s="536"/>
      <c r="I6" s="536"/>
      <c r="J6" s="532" t="s">
        <v>1338</v>
      </c>
      <c r="K6" s="532"/>
      <c r="L6" s="532"/>
      <c r="M6" s="532"/>
      <c r="N6" s="532"/>
      <c r="O6" s="537"/>
      <c r="P6" s="537"/>
      <c r="Q6" s="537"/>
      <c r="R6" s="537"/>
      <c r="S6" s="537"/>
      <c r="T6" s="537"/>
      <c r="U6" s="537"/>
      <c r="V6" s="532"/>
      <c r="W6" s="532"/>
      <c r="X6" s="533" t="s">
        <v>1346</v>
      </c>
      <c r="Y6" s="533"/>
      <c r="Z6" s="692" t="s">
        <v>1344</v>
      </c>
      <c r="AA6" s="693"/>
      <c r="AB6" s="694"/>
    </row>
    <row r="7" spans="1:30" ht="21.75">
      <c r="A7" s="578"/>
      <c r="B7" s="567"/>
      <c r="C7" s="567"/>
      <c r="D7" s="287"/>
      <c r="E7" s="239">
        <v>2</v>
      </c>
      <c r="F7" s="544" t="s">
        <v>1340</v>
      </c>
      <c r="G7" s="545"/>
      <c r="H7" s="545"/>
      <c r="I7" s="546"/>
      <c r="J7" s="532" t="s">
        <v>1338</v>
      </c>
      <c r="K7" s="532"/>
      <c r="L7" s="532"/>
      <c r="M7" s="532"/>
      <c r="N7" s="532"/>
      <c r="O7" s="548"/>
      <c r="P7" s="549"/>
      <c r="Q7" s="549"/>
      <c r="R7" s="549"/>
      <c r="S7" s="549"/>
      <c r="T7" s="549"/>
      <c r="U7" s="550"/>
      <c r="V7" s="551"/>
      <c r="W7" s="546"/>
      <c r="X7" s="552" t="s">
        <v>1350</v>
      </c>
      <c r="Y7" s="546"/>
      <c r="Z7" s="695" t="s">
        <v>1347</v>
      </c>
      <c r="AA7" s="696"/>
      <c r="AB7" s="697"/>
    </row>
    <row r="8" spans="1:30" ht="21.75">
      <c r="A8" s="578"/>
      <c r="B8" s="567"/>
      <c r="C8" s="567"/>
      <c r="D8" s="287"/>
      <c r="E8" s="236">
        <v>3</v>
      </c>
      <c r="F8" s="536" t="s">
        <v>1342</v>
      </c>
      <c r="G8" s="536"/>
      <c r="H8" s="536"/>
      <c r="I8" s="536"/>
      <c r="J8" s="532" t="s">
        <v>1338</v>
      </c>
      <c r="K8" s="532"/>
      <c r="L8" s="532"/>
      <c r="M8" s="532"/>
      <c r="N8" s="532"/>
      <c r="O8" s="537"/>
      <c r="P8" s="537"/>
      <c r="Q8" s="537"/>
      <c r="R8" s="537"/>
      <c r="S8" s="537"/>
      <c r="T8" s="537"/>
      <c r="U8" s="537"/>
      <c r="V8" s="532"/>
      <c r="W8" s="532"/>
      <c r="X8" s="533" t="s">
        <v>1352</v>
      </c>
      <c r="Y8" s="533"/>
      <c r="Z8" s="634" t="s">
        <v>1348</v>
      </c>
      <c r="AA8" s="634"/>
      <c r="AB8" s="691"/>
    </row>
    <row r="9" spans="1:30" ht="21.75">
      <c r="A9" s="578"/>
      <c r="B9" s="567"/>
      <c r="C9" s="567"/>
      <c r="D9" s="287"/>
      <c r="E9" s="236"/>
      <c r="F9" s="536" t="s">
        <v>1354</v>
      </c>
      <c r="G9" s="536"/>
      <c r="H9" s="536"/>
      <c r="I9" s="536"/>
      <c r="J9" s="532"/>
      <c r="K9" s="532"/>
      <c r="L9" s="532"/>
      <c r="M9" s="532"/>
      <c r="N9" s="532"/>
      <c r="O9" s="537"/>
      <c r="P9" s="537"/>
      <c r="Q9" s="537"/>
      <c r="R9" s="537"/>
      <c r="S9" s="537"/>
      <c r="T9" s="537"/>
      <c r="U9" s="537"/>
      <c r="V9" s="532"/>
      <c r="W9" s="532"/>
      <c r="X9" s="533"/>
      <c r="Y9" s="533"/>
      <c r="Z9" s="585"/>
      <c r="AA9" s="586"/>
      <c r="AB9" s="587"/>
    </row>
    <row r="10" spans="1:30" ht="21.75">
      <c r="A10" s="578"/>
      <c r="B10" s="567"/>
      <c r="C10" s="567"/>
      <c r="D10" s="287"/>
      <c r="E10" s="236"/>
      <c r="F10" s="536"/>
      <c r="G10" s="536"/>
      <c r="H10" s="536"/>
      <c r="I10" s="536"/>
      <c r="J10" s="532"/>
      <c r="K10" s="532"/>
      <c r="L10" s="532"/>
      <c r="M10" s="532"/>
      <c r="N10" s="532"/>
      <c r="O10" s="537"/>
      <c r="P10" s="537"/>
      <c r="Q10" s="537"/>
      <c r="R10" s="537"/>
      <c r="S10" s="537"/>
      <c r="T10" s="537"/>
      <c r="U10" s="537"/>
      <c r="V10" s="532"/>
      <c r="W10" s="532"/>
      <c r="X10" s="533"/>
      <c r="Y10" s="533"/>
      <c r="Z10" s="585"/>
      <c r="AA10" s="586"/>
      <c r="AB10" s="587"/>
    </row>
    <row r="11" spans="1:30" ht="21.75">
      <c r="A11" s="578"/>
      <c r="B11" s="567"/>
      <c r="C11" s="567"/>
      <c r="D11" s="287"/>
      <c r="E11" s="236"/>
      <c r="F11" s="529"/>
      <c r="G11" s="530"/>
      <c r="H11" s="530"/>
      <c r="I11" s="531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3"/>
      <c r="Y11" s="533"/>
      <c r="Z11" s="534"/>
      <c r="AA11" s="534"/>
      <c r="AB11" s="535"/>
    </row>
    <row r="12" spans="1:30" s="240" customFormat="1" ht="31.5">
      <c r="A12" s="526" t="s">
        <v>1276</v>
      </c>
      <c r="B12" s="527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8"/>
    </row>
    <row r="13" spans="1:30" s="240" customFormat="1">
      <c r="A13" s="241" t="s">
        <v>1277</v>
      </c>
      <c r="B13" s="241" t="s">
        <v>1278</v>
      </c>
      <c r="C13" s="241" t="s">
        <v>1</v>
      </c>
      <c r="D13" s="241" t="s">
        <v>1461</v>
      </c>
      <c r="E13" s="241" t="s">
        <v>1279</v>
      </c>
      <c r="F13" s="241" t="s">
        <v>1280</v>
      </c>
      <c r="G13" s="242" t="s">
        <v>1281</v>
      </c>
      <c r="H13" s="241" t="s">
        <v>1282</v>
      </c>
      <c r="I13" s="241" t="s">
        <v>1277</v>
      </c>
      <c r="J13" s="241" t="s">
        <v>1278</v>
      </c>
      <c r="K13" s="241" t="s">
        <v>1</v>
      </c>
      <c r="L13" s="241" t="s">
        <v>1279</v>
      </c>
      <c r="M13" s="241" t="s">
        <v>1280</v>
      </c>
      <c r="N13" s="242" t="s">
        <v>1281</v>
      </c>
      <c r="O13" s="241" t="s">
        <v>1282</v>
      </c>
      <c r="P13" s="242"/>
      <c r="Q13" s="241"/>
      <c r="R13" s="241"/>
      <c r="S13" s="241"/>
      <c r="T13" s="241"/>
      <c r="U13" s="242"/>
      <c r="V13" s="241"/>
      <c r="W13" s="241"/>
      <c r="X13" s="241"/>
      <c r="Y13" s="241"/>
      <c r="Z13" s="241"/>
      <c r="AA13" s="241"/>
      <c r="AB13" s="241"/>
    </row>
    <row r="14" spans="1:30" s="240" customFormat="1">
      <c r="A14" s="241">
        <v>1</v>
      </c>
      <c r="B14" s="243" t="s">
        <v>1460</v>
      </c>
      <c r="C14" s="244" t="s">
        <v>1462</v>
      </c>
      <c r="D14" s="244" t="s">
        <v>1465</v>
      </c>
      <c r="E14" s="244" t="s">
        <v>1466</v>
      </c>
      <c r="F14" s="244" t="s">
        <v>1467</v>
      </c>
      <c r="G14" s="245" t="s">
        <v>1468</v>
      </c>
      <c r="H14" s="298" t="s">
        <v>1469</v>
      </c>
      <c r="I14" s="242"/>
      <c r="J14" s="247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</row>
    <row r="15" spans="1:30">
      <c r="A15" s="244">
        <v>2</v>
      </c>
      <c r="B15" s="243" t="s">
        <v>1463</v>
      </c>
      <c r="C15" s="244" t="s">
        <v>1464</v>
      </c>
      <c r="D15" s="244" t="s">
        <v>1470</v>
      </c>
      <c r="E15" s="244" t="s">
        <v>1471</v>
      </c>
      <c r="F15" s="244" t="s">
        <v>1467</v>
      </c>
      <c r="G15" s="245" t="s">
        <v>1468</v>
      </c>
      <c r="H15" s="298" t="s">
        <v>1469</v>
      </c>
      <c r="I15" s="244"/>
      <c r="J15" s="243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</row>
    <row r="16" spans="1:30">
      <c r="A16" s="244"/>
      <c r="B16" s="243" t="s">
        <v>1515</v>
      </c>
      <c r="C16" s="244" t="s">
        <v>1516</v>
      </c>
      <c r="D16" s="244" t="s">
        <v>1517</v>
      </c>
      <c r="E16" s="244" t="s">
        <v>1518</v>
      </c>
      <c r="F16" s="244" t="s">
        <v>1519</v>
      </c>
      <c r="G16" s="244" t="s">
        <v>1520</v>
      </c>
      <c r="H16" s="298" t="s">
        <v>1449</v>
      </c>
      <c r="I16" s="244"/>
      <c r="J16" s="243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</row>
    <row r="17" spans="1:28">
      <c r="A17" s="244"/>
      <c r="B17" s="243" t="s">
        <v>1515</v>
      </c>
      <c r="C17" s="244" t="s">
        <v>1516</v>
      </c>
      <c r="D17" s="244" t="s">
        <v>1521</v>
      </c>
      <c r="E17" s="244" t="s">
        <v>1522</v>
      </c>
      <c r="F17" s="244" t="s">
        <v>1519</v>
      </c>
      <c r="G17" s="244" t="s">
        <v>1520</v>
      </c>
      <c r="H17" s="298" t="s">
        <v>1449</v>
      </c>
      <c r="I17" s="244"/>
      <c r="J17" s="243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</row>
    <row r="18" spans="1:28">
      <c r="A18" s="241"/>
      <c r="B18" s="243" t="s">
        <v>1515</v>
      </c>
      <c r="C18" s="244" t="s">
        <v>1516</v>
      </c>
      <c r="D18" s="244" t="s">
        <v>1523</v>
      </c>
      <c r="E18" s="244" t="s">
        <v>1524</v>
      </c>
      <c r="F18" s="244" t="s">
        <v>1519</v>
      </c>
      <c r="G18" s="244" t="s">
        <v>1520</v>
      </c>
      <c r="H18" s="298" t="s">
        <v>1449</v>
      </c>
      <c r="I18" s="244"/>
      <c r="J18" s="243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</row>
    <row r="19" spans="1:28">
      <c r="A19" s="244"/>
      <c r="B19" s="243" t="s">
        <v>1515</v>
      </c>
      <c r="C19" s="244" t="s">
        <v>1516</v>
      </c>
      <c r="D19" s="244" t="s">
        <v>1525</v>
      </c>
      <c r="E19" s="244" t="s">
        <v>1526</v>
      </c>
      <c r="F19" s="244" t="s">
        <v>1519</v>
      </c>
      <c r="G19" s="244" t="s">
        <v>1520</v>
      </c>
      <c r="H19" s="298" t="s">
        <v>1449</v>
      </c>
      <c r="I19" s="244"/>
      <c r="J19" s="243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</row>
    <row r="20" spans="1:28">
      <c r="A20" s="244"/>
      <c r="B20" s="243" t="s">
        <v>1515</v>
      </c>
      <c r="C20" s="244" t="s">
        <v>1516</v>
      </c>
      <c r="D20" s="244" t="s">
        <v>1527</v>
      </c>
      <c r="E20" s="244" t="s">
        <v>1488</v>
      </c>
      <c r="F20" s="244" t="s">
        <v>1519</v>
      </c>
      <c r="G20" s="244" t="s">
        <v>1520</v>
      </c>
      <c r="H20" s="298" t="s">
        <v>1449</v>
      </c>
      <c r="I20" s="244"/>
      <c r="J20" s="243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</row>
    <row r="21" spans="1:28">
      <c r="A21" s="244"/>
      <c r="B21" s="243" t="s">
        <v>1515</v>
      </c>
      <c r="C21" s="244" t="s">
        <v>1516</v>
      </c>
      <c r="D21" s="244" t="s">
        <v>1528</v>
      </c>
      <c r="E21" s="244" t="s">
        <v>1490</v>
      </c>
      <c r="F21" s="244" t="s">
        <v>1519</v>
      </c>
      <c r="G21" s="244" t="s">
        <v>1520</v>
      </c>
      <c r="H21" s="298" t="s">
        <v>1449</v>
      </c>
      <c r="I21" s="244"/>
      <c r="J21" s="243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</row>
    <row r="22" spans="1:28">
      <c r="A22" s="241"/>
      <c r="B22" s="243" t="s">
        <v>1515</v>
      </c>
      <c r="C22" s="244" t="s">
        <v>1516</v>
      </c>
      <c r="D22" s="244" t="s">
        <v>1529</v>
      </c>
      <c r="E22" s="244" t="s">
        <v>1530</v>
      </c>
      <c r="F22" s="244" t="s">
        <v>1519</v>
      </c>
      <c r="G22" s="244" t="s">
        <v>1520</v>
      </c>
      <c r="H22" s="298" t="s">
        <v>1449</v>
      </c>
      <c r="I22" s="244"/>
      <c r="J22" s="243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</row>
    <row r="23" spans="1:28">
      <c r="A23" s="244"/>
      <c r="B23" s="243" t="s">
        <v>1515</v>
      </c>
      <c r="C23" s="244" t="s">
        <v>1516</v>
      </c>
      <c r="D23" s="244" t="s">
        <v>1531</v>
      </c>
      <c r="E23" s="244" t="s">
        <v>1532</v>
      </c>
      <c r="F23" s="244" t="s">
        <v>1519</v>
      </c>
      <c r="G23" s="244" t="s">
        <v>1520</v>
      </c>
      <c r="H23" s="298" t="s">
        <v>1449</v>
      </c>
      <c r="I23" s="244"/>
      <c r="J23" s="243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</row>
    <row r="24" spans="1:28">
      <c r="A24" s="244"/>
      <c r="B24" s="243" t="s">
        <v>1515</v>
      </c>
      <c r="C24" s="244" t="s">
        <v>1516</v>
      </c>
      <c r="D24" s="244" t="s">
        <v>1503</v>
      </c>
      <c r="E24" s="244" t="s">
        <v>1533</v>
      </c>
      <c r="F24" s="244" t="s">
        <v>1519</v>
      </c>
      <c r="G24" s="244" t="s">
        <v>1520</v>
      </c>
      <c r="H24" s="298" t="s">
        <v>1449</v>
      </c>
      <c r="I24" s="244"/>
      <c r="J24" s="243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</row>
    <row r="25" spans="1:28">
      <c r="A25" s="244"/>
      <c r="B25" s="243" t="s">
        <v>1515</v>
      </c>
      <c r="C25" s="244" t="s">
        <v>1535</v>
      </c>
      <c r="D25" s="244" t="s">
        <v>1516</v>
      </c>
      <c r="E25" s="244" t="s">
        <v>1537</v>
      </c>
      <c r="F25" s="244" t="s">
        <v>1538</v>
      </c>
      <c r="G25" s="244" t="s">
        <v>1539</v>
      </c>
      <c r="H25" s="298" t="s">
        <v>1544</v>
      </c>
      <c r="I25" s="244"/>
      <c r="J25" s="243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</row>
    <row r="26" spans="1:28">
      <c r="A26" s="241"/>
      <c r="B26" s="243" t="s">
        <v>1515</v>
      </c>
      <c r="C26" s="244" t="s">
        <v>1541</v>
      </c>
      <c r="D26" s="244" t="s">
        <v>1516</v>
      </c>
      <c r="E26" s="244" t="s">
        <v>1543</v>
      </c>
      <c r="F26" s="244" t="s">
        <v>1538</v>
      </c>
      <c r="G26" s="244" t="s">
        <v>1539</v>
      </c>
      <c r="H26" s="298" t="s">
        <v>1544</v>
      </c>
      <c r="I26" s="244"/>
      <c r="J26" s="243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</row>
    <row r="27" spans="1:28">
      <c r="A27" s="244"/>
      <c r="B27" s="243" t="s">
        <v>1515</v>
      </c>
      <c r="C27" s="244" t="s">
        <v>1546</v>
      </c>
      <c r="D27" s="244" t="s">
        <v>1516</v>
      </c>
      <c r="E27" s="244" t="s">
        <v>1552</v>
      </c>
      <c r="F27" s="244" t="s">
        <v>1538</v>
      </c>
      <c r="G27" s="244" t="s">
        <v>1539</v>
      </c>
      <c r="H27" s="298" t="s">
        <v>1544</v>
      </c>
      <c r="I27" s="244"/>
      <c r="J27" s="243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</row>
    <row r="28" spans="1:28">
      <c r="A28" s="244"/>
      <c r="B28" s="243" t="s">
        <v>1515</v>
      </c>
      <c r="C28" s="244" t="s">
        <v>1548</v>
      </c>
      <c r="D28" s="244" t="s">
        <v>1516</v>
      </c>
      <c r="E28" s="244" t="s">
        <v>1554</v>
      </c>
      <c r="F28" s="244" t="s">
        <v>1538</v>
      </c>
      <c r="G28" s="244" t="s">
        <v>1539</v>
      </c>
      <c r="H28" s="298" t="s">
        <v>1544</v>
      </c>
      <c r="I28" s="244"/>
      <c r="J28" s="243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</row>
    <row r="29" spans="1:28">
      <c r="A29" s="244"/>
      <c r="B29" s="243" t="s">
        <v>1515</v>
      </c>
      <c r="C29" s="244" t="s">
        <v>1549</v>
      </c>
      <c r="D29" s="244" t="s">
        <v>1516</v>
      </c>
      <c r="E29" s="244" t="s">
        <v>1556</v>
      </c>
      <c r="F29" s="244" t="s">
        <v>1538</v>
      </c>
      <c r="G29" s="244" t="s">
        <v>1539</v>
      </c>
      <c r="H29" s="298" t="s">
        <v>1544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</row>
    <row r="30" spans="1:28">
      <c r="A30" s="241"/>
      <c r="B30" s="243" t="s">
        <v>1515</v>
      </c>
      <c r="C30" s="244" t="s">
        <v>1087</v>
      </c>
      <c r="D30" s="244" t="s">
        <v>1516</v>
      </c>
      <c r="E30" s="244" t="s">
        <v>1557</v>
      </c>
      <c r="F30" s="244" t="s">
        <v>1538</v>
      </c>
      <c r="G30" s="244" t="s">
        <v>1539</v>
      </c>
      <c r="H30" s="298" t="s">
        <v>1544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</row>
    <row r="31" spans="1:28">
      <c r="A31" s="244"/>
      <c r="B31" s="243" t="s">
        <v>1515</v>
      </c>
      <c r="C31" s="244" t="s">
        <v>1559</v>
      </c>
      <c r="D31" s="244" t="s">
        <v>1516</v>
      </c>
      <c r="E31" s="244" t="s">
        <v>1560</v>
      </c>
      <c r="F31" s="244" t="s">
        <v>1538</v>
      </c>
      <c r="G31" s="244" t="s">
        <v>1539</v>
      </c>
      <c r="H31" s="298" t="s">
        <v>1544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</row>
    <row r="32" spans="1:28">
      <c r="A32" s="244"/>
      <c r="B32" s="243" t="s">
        <v>1515</v>
      </c>
      <c r="C32" s="244" t="s">
        <v>1562</v>
      </c>
      <c r="D32" s="244" t="s">
        <v>1516</v>
      </c>
      <c r="E32" s="244" t="s">
        <v>1563</v>
      </c>
      <c r="F32" s="244" t="s">
        <v>1538</v>
      </c>
      <c r="G32" s="244" t="s">
        <v>1539</v>
      </c>
      <c r="H32" s="298" t="s">
        <v>1544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</row>
    <row r="33" spans="1:28">
      <c r="A33" s="244"/>
      <c r="B33" s="243" t="s">
        <v>1515</v>
      </c>
      <c r="C33" s="244" t="s">
        <v>1565</v>
      </c>
      <c r="D33" s="244" t="s">
        <v>1516</v>
      </c>
      <c r="E33" s="244" t="s">
        <v>1567</v>
      </c>
      <c r="F33" s="244" t="s">
        <v>1538</v>
      </c>
      <c r="G33" s="244" t="s">
        <v>1539</v>
      </c>
      <c r="H33" s="298" t="s">
        <v>1544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</row>
    <row r="34" spans="1:28">
      <c r="A34" s="241"/>
      <c r="B34" s="243" t="s">
        <v>1515</v>
      </c>
      <c r="C34" s="244" t="s">
        <v>1569</v>
      </c>
      <c r="D34" s="244" t="s">
        <v>1516</v>
      </c>
      <c r="E34" s="244" t="s">
        <v>1571</v>
      </c>
      <c r="F34" s="244" t="s">
        <v>1538</v>
      </c>
      <c r="G34" s="244" t="s">
        <v>1539</v>
      </c>
      <c r="H34" s="298" t="s">
        <v>1544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</row>
    <row r="35" spans="1:28">
      <c r="A35" s="244"/>
      <c r="B35" s="243" t="s">
        <v>1515</v>
      </c>
      <c r="C35" s="244" t="s">
        <v>1572</v>
      </c>
      <c r="D35" s="244" t="s">
        <v>1516</v>
      </c>
      <c r="E35" s="244" t="s">
        <v>1574</v>
      </c>
      <c r="F35" s="244" t="s">
        <v>1538</v>
      </c>
      <c r="G35" s="244" t="s">
        <v>1539</v>
      </c>
      <c r="H35" s="298" t="s">
        <v>1544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</row>
    <row r="36" spans="1:28">
      <c r="A36" s="244"/>
      <c r="B36" s="243" t="s">
        <v>1515</v>
      </c>
      <c r="C36" s="244" t="s">
        <v>1576</v>
      </c>
      <c r="D36" s="244" t="s">
        <v>1516</v>
      </c>
      <c r="E36" s="244" t="s">
        <v>1578</v>
      </c>
      <c r="F36" s="244" t="s">
        <v>1538</v>
      </c>
      <c r="G36" s="244" t="s">
        <v>1539</v>
      </c>
      <c r="H36" s="298" t="s">
        <v>1544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</row>
    <row r="37" spans="1:28">
      <c r="A37" s="241"/>
      <c r="B37" s="243" t="s">
        <v>1580</v>
      </c>
      <c r="C37" s="244" t="s">
        <v>1634</v>
      </c>
      <c r="D37" s="244" t="s">
        <v>1635</v>
      </c>
      <c r="E37" s="244" t="s">
        <v>1636</v>
      </c>
      <c r="F37" s="244" t="s">
        <v>1538</v>
      </c>
      <c r="G37" s="244" t="s">
        <v>1539</v>
      </c>
      <c r="H37" s="298" t="s">
        <v>1544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</row>
    <row r="38" spans="1:28">
      <c r="A38" s="244"/>
      <c r="B38" s="243" t="s">
        <v>1580</v>
      </c>
      <c r="C38" s="244" t="s">
        <v>1638</v>
      </c>
      <c r="D38" s="244" t="s">
        <v>1635</v>
      </c>
      <c r="E38" s="244" t="s">
        <v>1640</v>
      </c>
      <c r="F38" s="244" t="s">
        <v>1538</v>
      </c>
      <c r="G38" s="244" t="s">
        <v>1539</v>
      </c>
      <c r="H38" s="298" t="s">
        <v>1544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</row>
    <row r="39" spans="1:28">
      <c r="A39" s="244"/>
      <c r="B39" s="243" t="s">
        <v>1580</v>
      </c>
      <c r="C39" s="244" t="s">
        <v>1642</v>
      </c>
      <c r="D39" s="244" t="s">
        <v>1643</v>
      </c>
      <c r="E39" s="244" t="s">
        <v>1645</v>
      </c>
      <c r="F39" s="244" t="s">
        <v>1646</v>
      </c>
      <c r="G39" s="244" t="s">
        <v>1647</v>
      </c>
      <c r="H39" s="298" t="s">
        <v>1544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</row>
    <row r="40" spans="1:28">
      <c r="A40" s="241"/>
      <c r="B40" s="243" t="s">
        <v>1580</v>
      </c>
      <c r="C40" s="244" t="s">
        <v>165</v>
      </c>
      <c r="D40" s="244" t="s">
        <v>1649</v>
      </c>
      <c r="E40" s="244" t="s">
        <v>1651</v>
      </c>
      <c r="F40" s="244" t="s">
        <v>1538</v>
      </c>
      <c r="G40" s="244" t="s">
        <v>1539</v>
      </c>
      <c r="H40" s="298" t="s">
        <v>1544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</row>
    <row r="41" spans="1:28">
      <c r="A41" s="244"/>
      <c r="B41" s="243" t="s">
        <v>1580</v>
      </c>
      <c r="C41" s="244" t="s">
        <v>1653</v>
      </c>
      <c r="D41" s="244" t="s">
        <v>1649</v>
      </c>
      <c r="E41" s="244" t="s">
        <v>1655</v>
      </c>
      <c r="F41" s="244" t="s">
        <v>1538</v>
      </c>
      <c r="G41" s="244" t="s">
        <v>1539</v>
      </c>
      <c r="H41" s="298" t="s">
        <v>1544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</row>
    <row r="42" spans="1:28">
      <c r="A42" s="244"/>
      <c r="B42" s="243" t="s">
        <v>1580</v>
      </c>
      <c r="C42" s="244" t="s">
        <v>1659</v>
      </c>
      <c r="D42" s="244" t="s">
        <v>1660</v>
      </c>
      <c r="E42" s="244" t="s">
        <v>1662</v>
      </c>
      <c r="F42" s="244" t="s">
        <v>1663</v>
      </c>
      <c r="G42" s="244" t="s">
        <v>1539</v>
      </c>
      <c r="H42" s="298" t="s">
        <v>1544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</row>
    <row r="43" spans="1:28">
      <c r="A43" s="244"/>
      <c r="B43" s="243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</row>
    <row r="44" spans="1:28">
      <c r="A44" s="244"/>
      <c r="B44" s="243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</row>
    <row r="45" spans="1:28">
      <c r="A45" s="244"/>
      <c r="B45" s="243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</row>
    <row r="46" spans="1:28">
      <c r="A46" s="244"/>
      <c r="B46" s="243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</row>
  </sheetData>
  <mergeCells count="57">
    <mergeCell ref="A1:B1"/>
    <mergeCell ref="C1:G1"/>
    <mergeCell ref="H1:S1"/>
    <mergeCell ref="X1:AB2"/>
    <mergeCell ref="G2:S2"/>
    <mergeCell ref="T4:U4"/>
    <mergeCell ref="V4:W4"/>
    <mergeCell ref="A5:C5"/>
    <mergeCell ref="F5:I5"/>
    <mergeCell ref="J5:N5"/>
    <mergeCell ref="O5:U5"/>
    <mergeCell ref="V5:W5"/>
    <mergeCell ref="A3:B4"/>
    <mergeCell ref="C3:E4"/>
    <mergeCell ref="G3:T3"/>
    <mergeCell ref="V3:W3"/>
    <mergeCell ref="G4:S4"/>
    <mergeCell ref="X5:Y5"/>
    <mergeCell ref="Z5:AB5"/>
    <mergeCell ref="A6:C11"/>
    <mergeCell ref="F6:I6"/>
    <mergeCell ref="J6:N6"/>
    <mergeCell ref="O6:U6"/>
    <mergeCell ref="V6:W6"/>
    <mergeCell ref="X6:Y6"/>
    <mergeCell ref="Z6:AB6"/>
    <mergeCell ref="F7:I7"/>
    <mergeCell ref="J7:N7"/>
    <mergeCell ref="O7:U7"/>
    <mergeCell ref="V7:W7"/>
    <mergeCell ref="X7:Y7"/>
    <mergeCell ref="Z7:AB7"/>
    <mergeCell ref="Z10:AB10"/>
    <mergeCell ref="Z8:AB8"/>
    <mergeCell ref="F9:I9"/>
    <mergeCell ref="J9:N9"/>
    <mergeCell ref="O9:U9"/>
    <mergeCell ref="V9:W9"/>
    <mergeCell ref="X9:Y9"/>
    <mergeCell ref="Z9:AB9"/>
    <mergeCell ref="F8:I8"/>
    <mergeCell ref="J8:N8"/>
    <mergeCell ref="O8:U8"/>
    <mergeCell ref="V8:W8"/>
    <mergeCell ref="X8:Y8"/>
    <mergeCell ref="F10:I10"/>
    <mergeCell ref="J10:N10"/>
    <mergeCell ref="O10:U10"/>
    <mergeCell ref="V10:W10"/>
    <mergeCell ref="X10:Y10"/>
    <mergeCell ref="A12:AB12"/>
    <mergeCell ref="F11:I11"/>
    <mergeCell ref="J11:N11"/>
    <mergeCell ref="O11:U11"/>
    <mergeCell ref="V11:W11"/>
    <mergeCell ref="X11:Y11"/>
    <mergeCell ref="Z11:AB11"/>
  </mergeCells>
  <phoneticPr fontId="7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88"/>
  <sheetViews>
    <sheetView view="pageBreakPreview" topLeftCell="A70" zoomScale="115" zoomScaleSheetLayoutView="115" workbookViewId="0">
      <selection activeCell="K21" sqref="K21"/>
    </sheetView>
  </sheetViews>
  <sheetFormatPr defaultColWidth="9" defaultRowHeight="14.25"/>
  <cols>
    <col min="1" max="1" width="4.5" style="4" customWidth="1"/>
    <col min="2" max="11" width="2.625" style="4" customWidth="1"/>
    <col min="12" max="12" width="5.625" style="4" customWidth="1"/>
    <col min="13" max="13" width="19.625" style="4" customWidth="1"/>
    <col min="14" max="14" width="20" style="4" customWidth="1"/>
    <col min="15" max="15" width="16.625" style="5" customWidth="1"/>
    <col min="16" max="16" width="7.625" style="4" customWidth="1"/>
    <col min="17" max="17" width="5.25" style="4" customWidth="1"/>
    <col min="18" max="18" width="7.375" style="4" customWidth="1"/>
    <col min="19" max="19" width="6.125" style="6" customWidth="1"/>
    <col min="20" max="20" width="15.125" style="4" customWidth="1"/>
    <col min="21" max="21" width="5.75" style="7" customWidth="1"/>
    <col min="22" max="22" width="8.375" style="6" customWidth="1"/>
    <col min="23" max="23" width="7.625" style="6" customWidth="1"/>
    <col min="24" max="24" width="12.75" style="6" customWidth="1"/>
    <col min="25" max="25" width="12.25" style="6" customWidth="1"/>
    <col min="26" max="26" width="23.5" style="6" customWidth="1"/>
    <col min="27" max="27" width="16.125" style="4" customWidth="1"/>
    <col min="28" max="28" width="9" style="4" customWidth="1"/>
    <col min="29" max="29" width="9" style="4" hidden="1" customWidth="1"/>
    <col min="30" max="30" width="11.125" style="4" hidden="1" customWidth="1"/>
    <col min="31" max="35" width="9" style="4" hidden="1" customWidth="1"/>
    <col min="36" max="36" width="5.125" style="4" hidden="1" customWidth="1"/>
    <col min="37" max="40" width="5.75" style="4" hidden="1" customWidth="1"/>
    <col min="41" max="42" width="7.25" style="4" hidden="1" customWidth="1"/>
    <col min="43" max="43" width="10" style="4" customWidth="1"/>
    <col min="44" max="46" width="10.375" style="4" customWidth="1"/>
    <col min="47" max="16384" width="9" style="4"/>
  </cols>
  <sheetData>
    <row r="1" spans="1:46" ht="39.75" customHeight="1">
      <c r="A1" s="588"/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8"/>
      <c r="AR1" s="588"/>
      <c r="AS1" s="588"/>
      <c r="AT1" s="588"/>
    </row>
    <row r="2" spans="1:46" ht="33.75" customHeight="1">
      <c r="A2" s="698" t="s">
        <v>959</v>
      </c>
      <c r="B2" s="591"/>
      <c r="C2" s="591"/>
      <c r="D2" s="591"/>
      <c r="E2" s="592"/>
      <c r="F2" s="590" t="s">
        <v>960</v>
      </c>
      <c r="G2" s="699"/>
      <c r="H2" s="699"/>
      <c r="I2" s="699"/>
      <c r="J2" s="699"/>
      <c r="K2" s="699"/>
      <c r="L2" s="700"/>
      <c r="M2" s="597" t="s">
        <v>961</v>
      </c>
      <c r="N2" s="598"/>
      <c r="O2" s="599" t="s">
        <v>962</v>
      </c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1"/>
      <c r="AQ2" s="52" t="s">
        <v>1</v>
      </c>
      <c r="AR2" s="53" t="s">
        <v>1335</v>
      </c>
      <c r="AS2" s="53" t="s">
        <v>1339</v>
      </c>
      <c r="AT2" s="53" t="s">
        <v>1341</v>
      </c>
    </row>
    <row r="3" spans="1:46" ht="33.75" customHeight="1">
      <c r="A3" s="593" t="s">
        <v>8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9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1"/>
      <c r="AQ3" s="52" t="s">
        <v>963</v>
      </c>
      <c r="AR3" s="53" t="s">
        <v>1337</v>
      </c>
      <c r="AS3" s="53" t="s">
        <v>964</v>
      </c>
      <c r="AT3" s="53" t="s">
        <v>964</v>
      </c>
    </row>
    <row r="4" spans="1:46" ht="33.75" customHeight="1">
      <c r="A4" s="707" t="s">
        <v>965</v>
      </c>
      <c r="B4" s="708"/>
      <c r="C4" s="708"/>
      <c r="D4" s="708"/>
      <c r="E4" s="708"/>
      <c r="F4" s="708"/>
      <c r="G4" s="708"/>
      <c r="H4" s="708"/>
      <c r="I4" s="708"/>
      <c r="J4" s="708"/>
      <c r="K4" s="708"/>
      <c r="L4" s="587"/>
      <c r="M4" s="597" t="s">
        <v>12</v>
      </c>
      <c r="N4" s="598"/>
      <c r="O4" s="599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1"/>
      <c r="AQ4" s="52" t="s">
        <v>13</v>
      </c>
      <c r="AR4" s="54" t="s">
        <v>1343</v>
      </c>
      <c r="AS4" s="54" t="s">
        <v>966</v>
      </c>
      <c r="AT4" s="54" t="s">
        <v>967</v>
      </c>
    </row>
    <row r="5" spans="1:46" ht="33.75" customHeight="1">
      <c r="A5" s="597" t="s">
        <v>15</v>
      </c>
      <c r="B5" s="597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9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1"/>
      <c r="AQ5" s="52" t="s">
        <v>16</v>
      </c>
      <c r="AR5" s="54" t="s">
        <v>1345</v>
      </c>
      <c r="AS5" s="54" t="s">
        <v>1349</v>
      </c>
      <c r="AT5" s="54" t="s">
        <v>1351</v>
      </c>
    </row>
    <row r="6" spans="1:46" ht="33.75" customHeight="1">
      <c r="A6" s="608" t="s">
        <v>20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10"/>
      <c r="O6" s="599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1"/>
      <c r="AQ6" s="55" t="s">
        <v>21</v>
      </c>
      <c r="AR6" s="56" t="s">
        <v>969</v>
      </c>
      <c r="AS6" s="56" t="s">
        <v>969</v>
      </c>
      <c r="AT6" s="56" t="s">
        <v>969</v>
      </c>
    </row>
    <row r="7" spans="1:46" ht="33.75" customHeight="1">
      <c r="A7" s="719"/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1"/>
      <c r="O7" s="716"/>
      <c r="P7" s="717"/>
      <c r="Q7" s="717"/>
      <c r="R7" s="717"/>
      <c r="S7" s="717"/>
      <c r="T7" s="717"/>
      <c r="U7" s="717"/>
      <c r="V7" s="717"/>
      <c r="W7" s="717"/>
      <c r="X7" s="717"/>
      <c r="Y7" s="717"/>
      <c r="Z7" s="717"/>
      <c r="AA7" s="717"/>
      <c r="AB7" s="717"/>
      <c r="AC7" s="717"/>
      <c r="AD7" s="717"/>
      <c r="AE7" s="717"/>
      <c r="AF7" s="717"/>
      <c r="AG7" s="717"/>
      <c r="AH7" s="717"/>
      <c r="AI7" s="717"/>
      <c r="AJ7" s="717"/>
      <c r="AK7" s="717"/>
      <c r="AL7" s="717"/>
      <c r="AM7" s="717"/>
      <c r="AN7" s="717"/>
      <c r="AO7" s="717"/>
      <c r="AP7" s="718"/>
      <c r="AQ7" s="57" t="s">
        <v>47</v>
      </c>
      <c r="AR7" s="58"/>
      <c r="AS7" s="58"/>
      <c r="AT7" s="56"/>
    </row>
    <row r="8" spans="1:46" s="1" customFormat="1" ht="24.95" customHeight="1">
      <c r="A8" s="702" t="s">
        <v>23</v>
      </c>
      <c r="B8" s="701" t="s">
        <v>24</v>
      </c>
      <c r="C8" s="701"/>
      <c r="D8" s="701"/>
      <c r="E8" s="701"/>
      <c r="F8" s="701"/>
      <c r="G8" s="701"/>
      <c r="H8" s="701"/>
      <c r="I8" s="701"/>
      <c r="J8" s="701"/>
      <c r="K8" s="701"/>
      <c r="L8" s="705" t="s">
        <v>1385</v>
      </c>
      <c r="M8" s="703" t="s">
        <v>1</v>
      </c>
      <c r="N8" s="701" t="s">
        <v>963</v>
      </c>
      <c r="O8" s="701" t="s">
        <v>26</v>
      </c>
      <c r="P8" s="701" t="s">
        <v>27</v>
      </c>
      <c r="Q8" s="701" t="s">
        <v>28</v>
      </c>
      <c r="R8" s="701" t="s">
        <v>29</v>
      </c>
      <c r="S8" s="703" t="s">
        <v>30</v>
      </c>
      <c r="T8" s="704" t="s">
        <v>970</v>
      </c>
      <c r="U8" s="709" t="s">
        <v>971</v>
      </c>
      <c r="V8" s="703" t="s">
        <v>33</v>
      </c>
      <c r="W8" s="710" t="s">
        <v>972</v>
      </c>
      <c r="X8" s="710" t="s">
        <v>973</v>
      </c>
      <c r="Y8" s="713" t="s">
        <v>36</v>
      </c>
      <c r="Z8" s="713" t="s">
        <v>37</v>
      </c>
      <c r="AA8" s="701" t="s">
        <v>38</v>
      </c>
      <c r="AB8" s="701" t="s">
        <v>974</v>
      </c>
      <c r="AC8" s="714" t="s">
        <v>975</v>
      </c>
      <c r="AD8" s="714" t="s">
        <v>41</v>
      </c>
      <c r="AE8" s="729" t="s">
        <v>976</v>
      </c>
      <c r="AF8" s="711" t="s">
        <v>977</v>
      </c>
      <c r="AG8" s="712" t="s">
        <v>978</v>
      </c>
      <c r="AH8" s="712" t="s">
        <v>979</v>
      </c>
      <c r="AI8" s="712" t="s">
        <v>980</v>
      </c>
      <c r="AJ8" s="705" t="s">
        <v>40</v>
      </c>
      <c r="AK8" s="722" t="s">
        <v>41</v>
      </c>
      <c r="AL8" s="722" t="s">
        <v>42</v>
      </c>
      <c r="AM8" s="722" t="s">
        <v>43</v>
      </c>
      <c r="AN8" s="722" t="s">
        <v>981</v>
      </c>
      <c r="AO8" s="724" t="s">
        <v>982</v>
      </c>
      <c r="AP8" s="724" t="s">
        <v>47</v>
      </c>
      <c r="AQ8" s="727" t="s">
        <v>983</v>
      </c>
      <c r="AR8" s="705" t="s">
        <v>49</v>
      </c>
      <c r="AS8" s="705" t="s">
        <v>49</v>
      </c>
      <c r="AT8" s="701" t="s">
        <v>49</v>
      </c>
    </row>
    <row r="9" spans="1:46" s="2" customFormat="1" ht="24.95" customHeight="1">
      <c r="A9" s="702"/>
      <c r="B9" s="8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12">
        <v>9</v>
      </c>
      <c r="L9" s="706"/>
      <c r="M9" s="703"/>
      <c r="N9" s="704"/>
      <c r="O9" s="701"/>
      <c r="P9" s="701"/>
      <c r="Q9" s="701"/>
      <c r="R9" s="701"/>
      <c r="S9" s="703"/>
      <c r="T9" s="704"/>
      <c r="U9" s="709"/>
      <c r="V9" s="703"/>
      <c r="W9" s="710"/>
      <c r="X9" s="710"/>
      <c r="Y9" s="713"/>
      <c r="Z9" s="713"/>
      <c r="AA9" s="701"/>
      <c r="AB9" s="701"/>
      <c r="AC9" s="714"/>
      <c r="AD9" s="714"/>
      <c r="AE9" s="729"/>
      <c r="AF9" s="711"/>
      <c r="AG9" s="712"/>
      <c r="AH9" s="712"/>
      <c r="AI9" s="712"/>
      <c r="AJ9" s="715"/>
      <c r="AK9" s="723"/>
      <c r="AL9" s="723"/>
      <c r="AM9" s="723"/>
      <c r="AN9" s="723"/>
      <c r="AO9" s="725"/>
      <c r="AP9" s="726"/>
      <c r="AQ9" s="728"/>
      <c r="AR9" s="715"/>
      <c r="AS9" s="715"/>
      <c r="AT9" s="701"/>
    </row>
    <row r="10" spans="1:46" s="2" customFormat="1" ht="24.95" customHeight="1">
      <c r="A10" s="207">
        <v>1</v>
      </c>
      <c r="B10" s="8"/>
      <c r="C10" s="260">
        <v>1</v>
      </c>
      <c r="D10" s="8"/>
      <c r="E10" s="8"/>
      <c r="F10" s="8"/>
      <c r="G10" s="8"/>
      <c r="H10" s="8"/>
      <c r="I10" s="8"/>
      <c r="J10" s="8"/>
      <c r="K10" s="12"/>
      <c r="L10" s="12"/>
      <c r="M10" s="205" t="s">
        <v>984</v>
      </c>
      <c r="N10" s="199" t="s">
        <v>985</v>
      </c>
      <c r="O10" s="199" t="s">
        <v>968</v>
      </c>
      <c r="P10" s="199" t="s">
        <v>147</v>
      </c>
      <c r="Q10" s="199" t="s">
        <v>256</v>
      </c>
      <c r="R10" s="199"/>
      <c r="S10" s="205" t="s">
        <v>73</v>
      </c>
      <c r="T10" s="203" t="s">
        <v>14</v>
      </c>
      <c r="U10" s="204" t="s">
        <v>986</v>
      </c>
      <c r="V10" s="205" t="s">
        <v>174</v>
      </c>
      <c r="W10" s="206" t="s">
        <v>63</v>
      </c>
      <c r="X10" s="203" t="s">
        <v>64</v>
      </c>
      <c r="Y10" s="203" t="s">
        <v>55</v>
      </c>
      <c r="Z10" s="203" t="s">
        <v>14</v>
      </c>
      <c r="AA10" s="199" t="s">
        <v>987</v>
      </c>
      <c r="AB10" s="203" t="s">
        <v>14</v>
      </c>
      <c r="AC10" s="203"/>
      <c r="AD10" s="203"/>
      <c r="AE10" s="203"/>
      <c r="AF10" s="203"/>
      <c r="AG10" s="203"/>
      <c r="AH10" s="203"/>
      <c r="AI10" s="203"/>
      <c r="AJ10" s="198" t="s">
        <v>14</v>
      </c>
      <c r="AK10" s="200"/>
      <c r="AL10" s="200"/>
      <c r="AM10" s="200"/>
      <c r="AN10" s="200"/>
      <c r="AO10" s="44"/>
      <c r="AP10" s="201"/>
      <c r="AQ10" s="202"/>
      <c r="AR10" s="198">
        <v>0</v>
      </c>
      <c r="AS10" s="198">
        <v>0</v>
      </c>
      <c r="AT10" s="199">
        <v>1</v>
      </c>
    </row>
    <row r="11" spans="1:46" s="2" customFormat="1" ht="24.95" customHeight="1">
      <c r="A11" s="297">
        <v>2</v>
      </c>
      <c r="B11" s="8"/>
      <c r="C11" s="260">
        <v>1</v>
      </c>
      <c r="D11" s="8"/>
      <c r="E11" s="8"/>
      <c r="F11" s="8"/>
      <c r="G11" s="8"/>
      <c r="H11" s="8"/>
      <c r="I11" s="8"/>
      <c r="J11" s="8"/>
      <c r="K11" s="12"/>
      <c r="L11" s="12"/>
      <c r="M11" s="205" t="s">
        <v>988</v>
      </c>
      <c r="N11" s="199" t="s">
        <v>985</v>
      </c>
      <c r="O11" s="199" t="s">
        <v>19</v>
      </c>
      <c r="P11" s="199" t="s">
        <v>989</v>
      </c>
      <c r="Q11" s="199" t="s">
        <v>256</v>
      </c>
      <c r="R11" s="199"/>
      <c r="S11" s="205" t="s">
        <v>73</v>
      </c>
      <c r="T11" s="203" t="s">
        <v>14</v>
      </c>
      <c r="U11" s="204" t="s">
        <v>986</v>
      </c>
      <c r="V11" s="205" t="s">
        <v>174</v>
      </c>
      <c r="W11" s="206" t="s">
        <v>63</v>
      </c>
      <c r="X11" s="203" t="s">
        <v>64</v>
      </c>
      <c r="Y11" s="203" t="s">
        <v>55</v>
      </c>
      <c r="Z11" s="203" t="s">
        <v>14</v>
      </c>
      <c r="AA11" s="199" t="s">
        <v>987</v>
      </c>
      <c r="AB11" s="203" t="s">
        <v>14</v>
      </c>
      <c r="AC11" s="203"/>
      <c r="AD11" s="203"/>
      <c r="AE11" s="203"/>
      <c r="AF11" s="203"/>
      <c r="AG11" s="203"/>
      <c r="AH11" s="203"/>
      <c r="AI11" s="203"/>
      <c r="AJ11" s="198" t="s">
        <v>14</v>
      </c>
      <c r="AK11" s="200"/>
      <c r="AL11" s="200"/>
      <c r="AM11" s="200"/>
      <c r="AN11" s="200"/>
      <c r="AO11" s="44"/>
      <c r="AP11" s="201"/>
      <c r="AQ11" s="202"/>
      <c r="AR11" s="198">
        <v>0</v>
      </c>
      <c r="AS11" s="198">
        <v>1</v>
      </c>
      <c r="AT11" s="199">
        <v>0</v>
      </c>
    </row>
    <row r="12" spans="1:46" s="2" customFormat="1" ht="30" customHeight="1">
      <c r="A12" s="297">
        <v>3</v>
      </c>
      <c r="B12" s="10"/>
      <c r="C12" s="260">
        <v>1</v>
      </c>
      <c r="D12" s="10"/>
      <c r="E12" s="10"/>
      <c r="F12" s="10"/>
      <c r="G12" s="10"/>
      <c r="H12" s="10"/>
      <c r="I12" s="10"/>
      <c r="J12" s="10"/>
      <c r="K12" s="15"/>
      <c r="L12" s="15"/>
      <c r="M12" s="205" t="s">
        <v>990</v>
      </c>
      <c r="N12" s="199" t="s">
        <v>985</v>
      </c>
      <c r="O12" s="199" t="s">
        <v>17</v>
      </c>
      <c r="P12" s="199" t="s">
        <v>147</v>
      </c>
      <c r="Q12" s="199" t="s">
        <v>256</v>
      </c>
      <c r="R12" s="13"/>
      <c r="S12" s="205" t="s">
        <v>73</v>
      </c>
      <c r="T12" s="203" t="s">
        <v>14</v>
      </c>
      <c r="U12" s="204" t="s">
        <v>986</v>
      </c>
      <c r="V12" s="205" t="s">
        <v>174</v>
      </c>
      <c r="W12" s="206" t="s">
        <v>63</v>
      </c>
      <c r="X12" s="203" t="s">
        <v>64</v>
      </c>
      <c r="Y12" s="203" t="s">
        <v>55</v>
      </c>
      <c r="Z12" s="203" t="s">
        <v>14</v>
      </c>
      <c r="AA12" s="199" t="s">
        <v>987</v>
      </c>
      <c r="AB12" s="203" t="s">
        <v>14</v>
      </c>
      <c r="AC12" s="203"/>
      <c r="AD12" s="203"/>
      <c r="AE12" s="203"/>
      <c r="AF12" s="203"/>
      <c r="AG12" s="203"/>
      <c r="AH12" s="203"/>
      <c r="AI12" s="203"/>
      <c r="AJ12" s="198" t="s">
        <v>14</v>
      </c>
      <c r="AK12" s="45"/>
      <c r="AL12" s="45"/>
      <c r="AM12" s="45"/>
      <c r="AN12" s="45"/>
      <c r="AO12" s="46"/>
      <c r="AP12" s="47"/>
      <c r="AQ12" s="11"/>
      <c r="AR12" s="13">
        <v>1</v>
      </c>
      <c r="AS12" s="22">
        <v>0</v>
      </c>
      <c r="AT12" s="22">
        <v>0</v>
      </c>
    </row>
    <row r="13" spans="1:46" ht="30" customHeight="1">
      <c r="A13" s="297">
        <v>4</v>
      </c>
      <c r="B13" s="8"/>
      <c r="C13" s="8"/>
      <c r="D13" s="8">
        <v>2</v>
      </c>
      <c r="E13" s="8"/>
      <c r="F13" s="8"/>
      <c r="G13" s="11"/>
      <c r="H13" s="11"/>
      <c r="I13" s="11"/>
      <c r="J13" s="11"/>
      <c r="K13" s="13"/>
      <c r="L13" s="13"/>
      <c r="M13" s="13" t="s">
        <v>991</v>
      </c>
      <c r="N13" s="13" t="s">
        <v>992</v>
      </c>
      <c r="O13" s="13"/>
      <c r="P13" s="16" t="s">
        <v>986</v>
      </c>
      <c r="Q13" s="199" t="s">
        <v>256</v>
      </c>
      <c r="R13" s="13"/>
      <c r="S13" s="205" t="s">
        <v>73</v>
      </c>
      <c r="T13" s="22" t="str">
        <f t="shared" ref="T13:T31" si="0">M13</f>
        <v>H4681020800A0</v>
      </c>
      <c r="U13" s="204" t="s">
        <v>986</v>
      </c>
      <c r="V13" s="205" t="s">
        <v>174</v>
      </c>
      <c r="W13" s="206" t="s">
        <v>63</v>
      </c>
      <c r="X13" s="8" t="s">
        <v>993</v>
      </c>
      <c r="Y13" s="13"/>
      <c r="Z13" s="13" t="s">
        <v>14</v>
      </c>
      <c r="AA13" s="13" t="s">
        <v>14</v>
      </c>
      <c r="AB13" s="13"/>
      <c r="AC13" s="13"/>
      <c r="AD13" s="13"/>
      <c r="AE13" s="13"/>
      <c r="AF13" s="13"/>
      <c r="AG13" s="13"/>
      <c r="AH13" s="13"/>
      <c r="AI13" s="13"/>
      <c r="AJ13" s="24"/>
      <c r="AK13" s="24"/>
      <c r="AL13" s="24"/>
      <c r="AM13" s="24"/>
      <c r="AN13" s="24"/>
      <c r="AO13" s="46" t="s">
        <v>133</v>
      </c>
      <c r="AP13" s="47"/>
      <c r="AQ13" s="11"/>
      <c r="AR13" s="13">
        <v>1</v>
      </c>
      <c r="AS13" s="13">
        <v>1</v>
      </c>
      <c r="AT13" s="13">
        <v>1</v>
      </c>
    </row>
    <row r="14" spans="1:46" ht="30" customHeight="1">
      <c r="A14" s="297">
        <v>5</v>
      </c>
      <c r="B14" s="8"/>
      <c r="C14" s="8"/>
      <c r="D14" s="8"/>
      <c r="E14" s="8">
        <v>3</v>
      </c>
      <c r="F14" s="8"/>
      <c r="G14" s="11"/>
      <c r="H14" s="11"/>
      <c r="I14" s="11"/>
      <c r="J14" s="11"/>
      <c r="K14" s="13"/>
      <c r="L14" s="13"/>
      <c r="M14" s="13" t="s">
        <v>1472</v>
      </c>
      <c r="N14" s="13" t="s">
        <v>1473</v>
      </c>
      <c r="O14" s="13"/>
      <c r="P14" s="16" t="s">
        <v>986</v>
      </c>
      <c r="Q14" s="288" t="s">
        <v>256</v>
      </c>
      <c r="R14" s="13"/>
      <c r="S14" s="289" t="s">
        <v>73</v>
      </c>
      <c r="T14" s="22"/>
      <c r="U14" s="290" t="s">
        <v>986</v>
      </c>
      <c r="V14" s="289" t="s">
        <v>174</v>
      </c>
      <c r="W14" s="291" t="s">
        <v>63</v>
      </c>
      <c r="X14" s="8" t="s">
        <v>993</v>
      </c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24"/>
      <c r="AK14" s="24"/>
      <c r="AL14" s="24"/>
      <c r="AM14" s="24"/>
      <c r="AN14" s="24"/>
      <c r="AO14" s="46"/>
      <c r="AP14" s="47"/>
      <c r="AQ14" s="11"/>
      <c r="AR14" s="13">
        <v>1</v>
      </c>
      <c r="AS14" s="13">
        <v>1</v>
      </c>
      <c r="AT14" s="13">
        <v>1</v>
      </c>
    </row>
    <row r="15" spans="1:46" ht="30" customHeight="1">
      <c r="A15" s="297">
        <v>6</v>
      </c>
      <c r="B15" s="8"/>
      <c r="C15" s="8"/>
      <c r="D15" s="8"/>
      <c r="E15" s="8">
        <v>3</v>
      </c>
      <c r="F15" s="8"/>
      <c r="G15" s="11"/>
      <c r="H15" s="11"/>
      <c r="I15" s="11"/>
      <c r="J15" s="11"/>
      <c r="K15" s="13"/>
      <c r="L15" s="13"/>
      <c r="M15" s="13" t="s">
        <v>1474</v>
      </c>
      <c r="N15" s="13" t="s">
        <v>1475</v>
      </c>
      <c r="O15" s="13"/>
      <c r="P15" s="16" t="s">
        <v>986</v>
      </c>
      <c r="Q15" s="288" t="s">
        <v>256</v>
      </c>
      <c r="R15" s="13"/>
      <c r="S15" s="289" t="s">
        <v>73</v>
      </c>
      <c r="T15" s="22"/>
      <c r="U15" s="290" t="s">
        <v>986</v>
      </c>
      <c r="V15" s="289" t="s">
        <v>174</v>
      </c>
      <c r="W15" s="291" t="s">
        <v>63</v>
      </c>
      <c r="X15" s="8" t="s">
        <v>993</v>
      </c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24"/>
      <c r="AK15" s="24"/>
      <c r="AL15" s="24"/>
      <c r="AM15" s="24"/>
      <c r="AN15" s="24"/>
      <c r="AO15" s="46"/>
      <c r="AP15" s="47"/>
      <c r="AQ15" s="11"/>
      <c r="AR15" s="13">
        <v>1</v>
      </c>
      <c r="AS15" s="13">
        <v>1</v>
      </c>
      <c r="AT15" s="13">
        <v>1</v>
      </c>
    </row>
    <row r="16" spans="1:46" s="2" customFormat="1" ht="30" customHeight="1">
      <c r="A16" s="297">
        <v>7</v>
      </c>
      <c r="B16" s="10"/>
      <c r="C16" s="8"/>
      <c r="D16" s="8">
        <v>2</v>
      </c>
      <c r="E16" s="10"/>
      <c r="F16" s="10"/>
      <c r="G16" s="10"/>
      <c r="H16" s="10"/>
      <c r="I16" s="10"/>
      <c r="J16" s="10"/>
      <c r="K16" s="15"/>
      <c r="L16" s="15"/>
      <c r="M16" s="13" t="s">
        <v>994</v>
      </c>
      <c r="N16" s="13" t="s">
        <v>995</v>
      </c>
      <c r="O16" s="199" t="s">
        <v>968</v>
      </c>
      <c r="P16" s="16" t="s">
        <v>96</v>
      </c>
      <c r="Q16" s="199" t="s">
        <v>256</v>
      </c>
      <c r="R16" s="13"/>
      <c r="S16" s="205" t="s">
        <v>73</v>
      </c>
      <c r="T16" s="22" t="str">
        <f t="shared" si="0"/>
        <v>6902010X2019A</v>
      </c>
      <c r="U16" s="204" t="s">
        <v>986</v>
      </c>
      <c r="V16" s="205" t="s">
        <v>174</v>
      </c>
      <c r="W16" s="206" t="s">
        <v>63</v>
      </c>
      <c r="X16" s="8" t="s">
        <v>77</v>
      </c>
      <c r="Y16" s="13" t="s">
        <v>14</v>
      </c>
      <c r="Z16" s="13" t="s">
        <v>14</v>
      </c>
      <c r="AA16" s="13" t="s">
        <v>14</v>
      </c>
      <c r="AB16" s="13"/>
      <c r="AC16" s="13"/>
      <c r="AD16" s="13"/>
      <c r="AE16" s="13"/>
      <c r="AF16" s="13"/>
      <c r="AG16" s="13"/>
      <c r="AH16" s="13"/>
      <c r="AI16" s="13"/>
      <c r="AJ16" s="24"/>
      <c r="AK16" s="24"/>
      <c r="AL16" s="24"/>
      <c r="AM16" s="24"/>
      <c r="AN16" s="24"/>
      <c r="AO16" s="46"/>
      <c r="AP16" s="47"/>
      <c r="AQ16" s="11"/>
      <c r="AR16" s="13">
        <v>0</v>
      </c>
      <c r="AS16" s="59">
        <v>0</v>
      </c>
      <c r="AT16" s="59">
        <v>1</v>
      </c>
    </row>
    <row r="17" spans="1:46" ht="30" customHeight="1">
      <c r="A17" s="297">
        <v>8</v>
      </c>
      <c r="B17" s="8"/>
      <c r="C17" s="8"/>
      <c r="D17" s="8">
        <v>2</v>
      </c>
      <c r="E17" s="8"/>
      <c r="F17" s="8"/>
      <c r="G17" s="11"/>
      <c r="H17" s="11"/>
      <c r="I17" s="11"/>
      <c r="J17" s="11"/>
      <c r="K17" s="15"/>
      <c r="L17" s="15"/>
      <c r="M17" s="13" t="s">
        <v>996</v>
      </c>
      <c r="N17" s="13" t="s">
        <v>995</v>
      </c>
      <c r="O17" s="199" t="s">
        <v>19</v>
      </c>
      <c r="P17" s="16" t="s">
        <v>96</v>
      </c>
      <c r="Q17" s="199" t="s">
        <v>256</v>
      </c>
      <c r="R17" s="13"/>
      <c r="S17" s="205" t="s">
        <v>73</v>
      </c>
      <c r="T17" s="22" t="str">
        <f t="shared" si="0"/>
        <v>6902020X2019A</v>
      </c>
      <c r="U17" s="204" t="s">
        <v>986</v>
      </c>
      <c r="V17" s="205" t="s">
        <v>174</v>
      </c>
      <c r="W17" s="206" t="s">
        <v>63</v>
      </c>
      <c r="X17" s="8" t="s">
        <v>77</v>
      </c>
      <c r="Y17" s="13" t="s">
        <v>14</v>
      </c>
      <c r="Z17" s="13" t="s">
        <v>14</v>
      </c>
      <c r="AA17" s="13" t="s">
        <v>14</v>
      </c>
      <c r="AB17" s="13"/>
      <c r="AC17" s="13"/>
      <c r="AD17" s="13"/>
      <c r="AE17" s="13"/>
      <c r="AF17" s="13"/>
      <c r="AG17" s="13"/>
      <c r="AH17" s="13"/>
      <c r="AI17" s="13"/>
      <c r="AJ17" s="24"/>
      <c r="AK17" s="24"/>
      <c r="AL17" s="24"/>
      <c r="AM17" s="24"/>
      <c r="AN17" s="24"/>
      <c r="AO17" s="46"/>
      <c r="AP17" s="47"/>
      <c r="AQ17" s="11"/>
      <c r="AR17" s="13">
        <v>0</v>
      </c>
      <c r="AS17" s="59">
        <v>1</v>
      </c>
      <c r="AT17" s="59">
        <v>0</v>
      </c>
    </row>
    <row r="18" spans="1:46" ht="30" customHeight="1">
      <c r="A18" s="297">
        <v>9</v>
      </c>
      <c r="B18" s="8"/>
      <c r="C18" s="8"/>
      <c r="D18" s="8">
        <v>2</v>
      </c>
      <c r="E18" s="8"/>
      <c r="F18" s="8"/>
      <c r="G18" s="11"/>
      <c r="H18" s="11"/>
      <c r="I18" s="11"/>
      <c r="J18" s="11"/>
      <c r="K18" s="15"/>
      <c r="L18" s="15"/>
      <c r="M18" s="13" t="s">
        <v>997</v>
      </c>
      <c r="N18" s="13" t="s">
        <v>995</v>
      </c>
      <c r="O18" s="199" t="s">
        <v>17</v>
      </c>
      <c r="P18" s="16" t="s">
        <v>96</v>
      </c>
      <c r="Q18" s="199" t="s">
        <v>256</v>
      </c>
      <c r="R18" s="13"/>
      <c r="S18" s="205" t="s">
        <v>73</v>
      </c>
      <c r="T18" s="22" t="str">
        <f t="shared" si="0"/>
        <v>6902030X2019A</v>
      </c>
      <c r="U18" s="204" t="s">
        <v>986</v>
      </c>
      <c r="V18" s="205" t="s">
        <v>174</v>
      </c>
      <c r="W18" s="206" t="s">
        <v>63</v>
      </c>
      <c r="X18" s="8" t="s">
        <v>77</v>
      </c>
      <c r="Y18" s="13" t="s">
        <v>14</v>
      </c>
      <c r="Z18" s="13" t="s">
        <v>14</v>
      </c>
      <c r="AA18" s="13" t="s">
        <v>14</v>
      </c>
      <c r="AB18" s="13"/>
      <c r="AC18" s="13"/>
      <c r="AD18" s="13"/>
      <c r="AE18" s="13"/>
      <c r="AF18" s="13"/>
      <c r="AG18" s="13"/>
      <c r="AH18" s="13"/>
      <c r="AI18" s="13"/>
      <c r="AJ18" s="24"/>
      <c r="AK18" s="24"/>
      <c r="AL18" s="24"/>
      <c r="AM18" s="24"/>
      <c r="AN18" s="24"/>
      <c r="AO18" s="46"/>
      <c r="AP18" s="47"/>
      <c r="AQ18" s="11"/>
      <c r="AR18" s="13">
        <v>1</v>
      </c>
      <c r="AS18" s="59">
        <v>0</v>
      </c>
      <c r="AT18" s="59">
        <v>0</v>
      </c>
    </row>
    <row r="19" spans="1:46" ht="30" customHeight="1">
      <c r="A19" s="297">
        <v>10</v>
      </c>
      <c r="B19" s="8"/>
      <c r="C19" s="8"/>
      <c r="D19" s="8">
        <v>2</v>
      </c>
      <c r="E19" s="8"/>
      <c r="F19" s="8"/>
      <c r="G19" s="11"/>
      <c r="H19" s="11"/>
      <c r="I19" s="11"/>
      <c r="J19" s="11"/>
      <c r="K19" s="15"/>
      <c r="L19" s="15"/>
      <c r="M19" s="13" t="s">
        <v>998</v>
      </c>
      <c r="N19" s="17" t="s">
        <v>999</v>
      </c>
      <c r="O19" s="13"/>
      <c r="P19" s="16" t="s">
        <v>96</v>
      </c>
      <c r="Q19" s="199" t="s">
        <v>256</v>
      </c>
      <c r="R19" s="13"/>
      <c r="S19" s="205" t="s">
        <v>73</v>
      </c>
      <c r="T19" s="22" t="str">
        <f t="shared" si="0"/>
        <v>H4681020020A0</v>
      </c>
      <c r="U19" s="204" t="s">
        <v>986</v>
      </c>
      <c r="V19" s="205" t="s">
        <v>174</v>
      </c>
      <c r="W19" s="206" t="s">
        <v>63</v>
      </c>
      <c r="X19" s="8" t="s">
        <v>83</v>
      </c>
      <c r="Y19" s="13" t="s">
        <v>14</v>
      </c>
      <c r="Z19" s="13" t="s">
        <v>14</v>
      </c>
      <c r="AA19" s="24" t="s">
        <v>14</v>
      </c>
      <c r="AB19" s="13"/>
      <c r="AC19" s="13"/>
      <c r="AD19" s="13"/>
      <c r="AE19" s="13"/>
      <c r="AF19" s="13"/>
      <c r="AG19" s="13"/>
      <c r="AH19" s="13"/>
      <c r="AI19" s="13"/>
      <c r="AJ19" s="24"/>
      <c r="AK19" s="24"/>
      <c r="AL19" s="24"/>
      <c r="AM19" s="24"/>
      <c r="AN19" s="24"/>
      <c r="AO19" s="46" t="s">
        <v>84</v>
      </c>
      <c r="AP19" s="47"/>
      <c r="AQ19" s="11"/>
      <c r="AR19" s="13">
        <v>1</v>
      </c>
      <c r="AS19" s="13">
        <v>1</v>
      </c>
      <c r="AT19" s="13">
        <v>1</v>
      </c>
    </row>
    <row r="20" spans="1:46" ht="30" customHeight="1">
      <c r="A20" s="297">
        <v>11</v>
      </c>
      <c r="B20" s="8"/>
      <c r="C20" s="8"/>
      <c r="D20" s="8"/>
      <c r="E20" s="8">
        <v>3</v>
      </c>
      <c r="F20" s="8"/>
      <c r="G20" s="11"/>
      <c r="H20" s="11"/>
      <c r="I20" s="11"/>
      <c r="J20" s="11"/>
      <c r="K20" s="15"/>
      <c r="L20" s="15"/>
      <c r="M20" s="13" t="s">
        <v>1000</v>
      </c>
      <c r="N20" s="13" t="s">
        <v>1001</v>
      </c>
      <c r="O20" s="13"/>
      <c r="P20" s="16" t="s">
        <v>96</v>
      </c>
      <c r="Q20" s="199" t="s">
        <v>256</v>
      </c>
      <c r="R20" s="13"/>
      <c r="S20" s="205" t="s">
        <v>73</v>
      </c>
      <c r="T20" s="22" t="str">
        <f t="shared" si="0"/>
        <v>H4681020021A0</v>
      </c>
      <c r="U20" s="204" t="s">
        <v>986</v>
      </c>
      <c r="V20" s="205" t="s">
        <v>174</v>
      </c>
      <c r="W20" s="206" t="s">
        <v>63</v>
      </c>
      <c r="X20" s="13" t="s">
        <v>14</v>
      </c>
      <c r="Y20" s="13" t="s">
        <v>90</v>
      </c>
      <c r="Z20" s="13" t="s">
        <v>14</v>
      </c>
      <c r="AA20" s="25" t="s">
        <v>1002</v>
      </c>
      <c r="AB20" s="13">
        <v>1.4630000000000001</v>
      </c>
      <c r="AC20" s="13" t="s">
        <v>88</v>
      </c>
      <c r="AD20" s="26" t="s">
        <v>1003</v>
      </c>
      <c r="AE20" s="27">
        <f>AB20*1.08</f>
        <v>1.5800400000000001</v>
      </c>
      <c r="AF20" s="13"/>
      <c r="AG20" s="28">
        <v>11</v>
      </c>
      <c r="AH20" s="28">
        <v>17</v>
      </c>
      <c r="AI20" s="28">
        <v>17</v>
      </c>
      <c r="AJ20" s="24"/>
      <c r="AK20" s="24"/>
      <c r="AL20" s="24"/>
      <c r="AM20" s="24"/>
      <c r="AN20" s="24"/>
      <c r="AO20" s="46"/>
      <c r="AP20" s="47"/>
      <c r="AQ20" s="11"/>
      <c r="AR20" s="13">
        <v>1</v>
      </c>
      <c r="AS20" s="13">
        <v>1</v>
      </c>
      <c r="AT20" s="13">
        <v>1</v>
      </c>
    </row>
    <row r="21" spans="1:46" ht="30" customHeight="1">
      <c r="A21" s="297">
        <v>12</v>
      </c>
      <c r="B21" s="8"/>
      <c r="C21" s="8"/>
      <c r="D21" s="8"/>
      <c r="E21" s="8">
        <v>3</v>
      </c>
      <c r="F21" s="8"/>
      <c r="G21" s="11"/>
      <c r="H21" s="11"/>
      <c r="I21" s="11"/>
      <c r="J21" s="11"/>
      <c r="K21" s="18"/>
      <c r="L21" s="18"/>
      <c r="M21" s="13" t="s">
        <v>93</v>
      </c>
      <c r="N21" s="13" t="s">
        <v>94</v>
      </c>
      <c r="O21" s="13"/>
      <c r="P21" s="16" t="s">
        <v>96</v>
      </c>
      <c r="Q21" s="199" t="s">
        <v>256</v>
      </c>
      <c r="R21" s="21"/>
      <c r="S21" s="205" t="s">
        <v>73</v>
      </c>
      <c r="T21" s="22" t="str">
        <f t="shared" si="0"/>
        <v>H4681010024A0</v>
      </c>
      <c r="U21" s="204" t="s">
        <v>986</v>
      </c>
      <c r="V21" s="205" t="s">
        <v>174</v>
      </c>
      <c r="W21" s="206" t="s">
        <v>63</v>
      </c>
      <c r="X21" s="8" t="s">
        <v>167</v>
      </c>
      <c r="Y21" s="13" t="s">
        <v>98</v>
      </c>
      <c r="Z21" s="25" t="s">
        <v>99</v>
      </c>
      <c r="AA21" s="25" t="s">
        <v>1004</v>
      </c>
      <c r="AB21" s="13">
        <v>3.3000000000000002E-2</v>
      </c>
      <c r="AC21" s="29" t="s">
        <v>1005</v>
      </c>
      <c r="AD21" s="29" t="s">
        <v>1006</v>
      </c>
      <c r="AE21" s="27">
        <f>1220*2440*1*7860/336/1000000000</f>
        <v>6.9635857142857152E-2</v>
      </c>
      <c r="AF21" s="30">
        <f>AB21/AE21</f>
        <v>0.473893786247233</v>
      </c>
      <c r="AG21" s="28">
        <v>4</v>
      </c>
      <c r="AH21" s="13"/>
      <c r="AI21" s="13"/>
      <c r="AJ21" s="24" t="s">
        <v>101</v>
      </c>
      <c r="AK21" s="24"/>
      <c r="AL21" s="24"/>
      <c r="AM21" s="24"/>
      <c r="AN21" s="24"/>
      <c r="AO21" s="15" t="s">
        <v>102</v>
      </c>
      <c r="AP21" s="47"/>
      <c r="AQ21" s="11"/>
      <c r="AR21" s="13">
        <v>1</v>
      </c>
      <c r="AS21" s="13">
        <v>1</v>
      </c>
      <c r="AT21" s="13">
        <v>1</v>
      </c>
    </row>
    <row r="22" spans="1:46" ht="30" customHeight="1">
      <c r="A22" s="297">
        <v>13</v>
      </c>
      <c r="B22" s="8"/>
      <c r="C22" s="8"/>
      <c r="D22" s="8"/>
      <c r="E22" s="8">
        <v>3</v>
      </c>
      <c r="F22" s="8"/>
      <c r="G22" s="11"/>
      <c r="H22" s="11"/>
      <c r="I22" s="11"/>
      <c r="J22" s="11"/>
      <c r="K22" s="18"/>
      <c r="L22" s="18"/>
      <c r="M22" s="13" t="s">
        <v>103</v>
      </c>
      <c r="N22" s="13" t="s">
        <v>104</v>
      </c>
      <c r="O22" s="13"/>
      <c r="P22" s="16" t="s">
        <v>96</v>
      </c>
      <c r="Q22" s="199" t="s">
        <v>256</v>
      </c>
      <c r="R22" s="21"/>
      <c r="S22" s="205" t="s">
        <v>73</v>
      </c>
      <c r="T22" s="22" t="str">
        <f t="shared" si="0"/>
        <v>H4681011022A0</v>
      </c>
      <c r="U22" s="204" t="s">
        <v>986</v>
      </c>
      <c r="V22" s="205" t="s">
        <v>174</v>
      </c>
      <c r="W22" s="206" t="s">
        <v>63</v>
      </c>
      <c r="X22" s="8" t="s">
        <v>105</v>
      </c>
      <c r="Y22" s="13" t="s">
        <v>514</v>
      </c>
      <c r="Z22" s="29" t="s">
        <v>1007</v>
      </c>
      <c r="AA22" s="29" t="s">
        <v>1008</v>
      </c>
      <c r="AB22" s="31">
        <v>1.8700000000000001E-2</v>
      </c>
      <c r="AC22" s="31"/>
      <c r="AD22" s="31"/>
      <c r="AE22" s="31">
        <v>1.8700000000000001E-2</v>
      </c>
      <c r="AF22" s="30"/>
      <c r="AG22" s="28">
        <v>4</v>
      </c>
      <c r="AH22" s="31"/>
      <c r="AI22" s="31"/>
      <c r="AJ22" s="24"/>
      <c r="AK22" s="24"/>
      <c r="AL22" s="24"/>
      <c r="AM22" s="24"/>
      <c r="AN22" s="24"/>
      <c r="AO22" s="15" t="s">
        <v>109</v>
      </c>
      <c r="AP22" s="47"/>
      <c r="AQ22" s="11"/>
      <c r="AR22" s="13">
        <v>2</v>
      </c>
      <c r="AS22" s="13">
        <v>2</v>
      </c>
      <c r="AT22" s="13">
        <v>2</v>
      </c>
    </row>
    <row r="23" spans="1:46" ht="30" customHeight="1">
      <c r="A23" s="297">
        <v>14</v>
      </c>
      <c r="B23" s="8"/>
      <c r="C23" s="8"/>
      <c r="D23" s="8"/>
      <c r="E23" s="8">
        <v>3</v>
      </c>
      <c r="F23" s="8"/>
      <c r="G23" s="11"/>
      <c r="H23" s="11"/>
      <c r="I23" s="11"/>
      <c r="J23" s="11"/>
      <c r="K23" s="18"/>
      <c r="L23" s="18"/>
      <c r="M23" s="13" t="s">
        <v>110</v>
      </c>
      <c r="N23" s="13" t="s">
        <v>111</v>
      </c>
      <c r="O23" s="13"/>
      <c r="P23" s="16" t="s">
        <v>96</v>
      </c>
      <c r="Q23" s="199" t="s">
        <v>256</v>
      </c>
      <c r="R23" s="21"/>
      <c r="S23" s="205" t="s">
        <v>73</v>
      </c>
      <c r="T23" s="22" t="str">
        <f t="shared" si="0"/>
        <v>H4681011023A0</v>
      </c>
      <c r="U23" s="204" t="s">
        <v>986</v>
      </c>
      <c r="V23" s="205" t="s">
        <v>174</v>
      </c>
      <c r="W23" s="206" t="s">
        <v>63</v>
      </c>
      <c r="X23" s="8" t="s">
        <v>105</v>
      </c>
      <c r="Y23" s="13" t="s">
        <v>514</v>
      </c>
      <c r="Z23" s="29" t="s">
        <v>1007</v>
      </c>
      <c r="AA23" s="29" t="s">
        <v>1009</v>
      </c>
      <c r="AB23" s="29">
        <v>6.1999999999999998E-3</v>
      </c>
      <c r="AC23" s="29"/>
      <c r="AD23" s="29"/>
      <c r="AE23" s="29">
        <v>6.1999999999999998E-3</v>
      </c>
      <c r="AF23" s="30"/>
      <c r="AG23" s="28">
        <v>3</v>
      </c>
      <c r="AH23" s="29"/>
      <c r="AI23" s="29"/>
      <c r="AJ23" s="24"/>
      <c r="AK23" s="24"/>
      <c r="AL23" s="24"/>
      <c r="AM23" s="24"/>
      <c r="AN23" s="24"/>
      <c r="AO23" s="15" t="s">
        <v>109</v>
      </c>
      <c r="AP23" s="47"/>
      <c r="AQ23" s="11"/>
      <c r="AR23" s="13">
        <v>2</v>
      </c>
      <c r="AS23" s="13">
        <v>2</v>
      </c>
      <c r="AT23" s="13">
        <v>2</v>
      </c>
    </row>
    <row r="24" spans="1:46" ht="30" customHeight="1">
      <c r="A24" s="297">
        <v>15</v>
      </c>
      <c r="B24" s="8"/>
      <c r="C24" s="8"/>
      <c r="D24" s="8">
        <v>2</v>
      </c>
      <c r="E24" s="8"/>
      <c r="F24" s="8"/>
      <c r="G24" s="11"/>
      <c r="H24" s="11"/>
      <c r="I24" s="11"/>
      <c r="J24" s="11"/>
      <c r="K24" s="13"/>
      <c r="L24" s="13"/>
      <c r="M24" s="102" t="s">
        <v>119</v>
      </c>
      <c r="N24" s="102" t="s">
        <v>120</v>
      </c>
      <c r="O24" s="102" t="s">
        <v>121</v>
      </c>
      <c r="P24" s="98" t="s">
        <v>96</v>
      </c>
      <c r="Q24" s="9" t="s">
        <v>52</v>
      </c>
      <c r="R24" s="112"/>
      <c r="S24" s="205" t="s">
        <v>73</v>
      </c>
      <c r="T24" s="104" t="str">
        <f t="shared" si="0"/>
        <v>H5-6802126</v>
      </c>
      <c r="U24" s="48" t="s">
        <v>51</v>
      </c>
      <c r="V24" s="48" t="s">
        <v>63</v>
      </c>
      <c r="W24" s="111" t="s">
        <v>53</v>
      </c>
      <c r="X24" s="9" t="s">
        <v>122</v>
      </c>
      <c r="Y24" s="102" t="s">
        <v>123</v>
      </c>
      <c r="Z24" s="110" t="s">
        <v>14</v>
      </c>
      <c r="AA24" s="9" t="s">
        <v>124</v>
      </c>
      <c r="AB24" s="123">
        <v>1.72E-2</v>
      </c>
      <c r="AD24" s="26" t="s">
        <v>1010</v>
      </c>
      <c r="AE24" s="27" t="e">
        <f>AJ24*1.02</f>
        <v>#VALUE!</v>
      </c>
      <c r="AF24" s="30"/>
      <c r="AG24" s="28" t="s">
        <v>1011</v>
      </c>
      <c r="AH24" s="28">
        <v>60</v>
      </c>
      <c r="AI24" s="28">
        <v>1</v>
      </c>
      <c r="AJ24" s="111" t="s">
        <v>125</v>
      </c>
      <c r="AK24" s="24"/>
      <c r="AL24" s="24"/>
      <c r="AM24" s="24"/>
      <c r="AN24" s="24"/>
      <c r="AO24" s="212" t="s">
        <v>1012</v>
      </c>
      <c r="AP24" s="47"/>
      <c r="AQ24" s="11"/>
      <c r="AR24" s="13">
        <v>1</v>
      </c>
      <c r="AS24" s="13">
        <v>1</v>
      </c>
      <c r="AT24" s="13">
        <v>1</v>
      </c>
    </row>
    <row r="25" spans="1:46" ht="30" customHeight="1">
      <c r="A25" s="297">
        <v>16</v>
      </c>
      <c r="B25" s="8"/>
      <c r="C25" s="8"/>
      <c r="D25" s="8">
        <v>2</v>
      </c>
      <c r="E25" s="8"/>
      <c r="F25" s="8"/>
      <c r="G25" s="11"/>
      <c r="H25" s="11"/>
      <c r="I25" s="11"/>
      <c r="J25" s="11"/>
      <c r="K25" s="18"/>
      <c r="L25" s="18"/>
      <c r="M25" s="102" t="s">
        <v>126</v>
      </c>
      <c r="N25" s="102" t="s">
        <v>127</v>
      </c>
      <c r="O25" s="110" t="s">
        <v>14</v>
      </c>
      <c r="P25" s="98" t="s">
        <v>96</v>
      </c>
      <c r="Q25" s="9" t="s">
        <v>52</v>
      </c>
      <c r="R25" s="112"/>
      <c r="S25" s="205" t="s">
        <v>73</v>
      </c>
      <c r="T25" s="104" t="str">
        <f t="shared" si="0"/>
        <v>H5-6802127</v>
      </c>
      <c r="U25" s="48" t="s">
        <v>51</v>
      </c>
      <c r="V25" s="48" t="s">
        <v>63</v>
      </c>
      <c r="W25" s="111" t="s">
        <v>53</v>
      </c>
      <c r="X25" s="9" t="s">
        <v>97</v>
      </c>
      <c r="Y25" s="102" t="s">
        <v>128</v>
      </c>
      <c r="Z25" s="9" t="s">
        <v>99</v>
      </c>
      <c r="AA25" s="110" t="s">
        <v>14</v>
      </c>
      <c r="AB25" s="123">
        <v>7.6E-3</v>
      </c>
      <c r="AD25" s="29" t="s">
        <v>1013</v>
      </c>
      <c r="AE25" s="27">
        <f>93*54*1*7860/1000000000</f>
        <v>3.9472920000000002E-2</v>
      </c>
      <c r="AF25" s="30" t="e">
        <f>AJ25/AE25</f>
        <v>#VALUE!</v>
      </c>
      <c r="AG25" s="28">
        <v>3</v>
      </c>
      <c r="AH25" s="13"/>
      <c r="AI25" s="13"/>
      <c r="AJ25" s="104" t="s">
        <v>101</v>
      </c>
      <c r="AK25" s="24"/>
      <c r="AL25" s="24"/>
      <c r="AM25" s="24"/>
      <c r="AN25" s="24"/>
      <c r="AO25" s="15" t="s">
        <v>102</v>
      </c>
      <c r="AP25" s="47"/>
      <c r="AQ25" s="11"/>
      <c r="AR25" s="13">
        <v>1</v>
      </c>
      <c r="AS25" s="13">
        <v>1</v>
      </c>
      <c r="AT25" s="13">
        <v>1</v>
      </c>
    </row>
    <row r="26" spans="1:46" ht="30" customHeight="1">
      <c r="A26" s="297">
        <v>17</v>
      </c>
      <c r="B26" s="8"/>
      <c r="C26" s="8"/>
      <c r="D26" s="8">
        <v>2</v>
      </c>
      <c r="E26" s="8"/>
      <c r="F26" s="8"/>
      <c r="G26" s="11"/>
      <c r="H26" s="11"/>
      <c r="I26" s="11"/>
      <c r="J26" s="11"/>
      <c r="K26" s="18"/>
      <c r="L26" s="18"/>
      <c r="M26" s="13" t="s">
        <v>1014</v>
      </c>
      <c r="N26" s="13" t="s">
        <v>1015</v>
      </c>
      <c r="O26" s="19"/>
      <c r="P26" s="16" t="s">
        <v>96</v>
      </c>
      <c r="Q26" s="199" t="s">
        <v>256</v>
      </c>
      <c r="R26" s="21"/>
      <c r="S26" s="205" t="s">
        <v>73</v>
      </c>
      <c r="T26" s="22" t="str">
        <f t="shared" si="0"/>
        <v>GB/T 12618-1990</v>
      </c>
      <c r="U26" s="204" t="s">
        <v>986</v>
      </c>
      <c r="V26" s="205" t="s">
        <v>174</v>
      </c>
      <c r="W26" s="206" t="s">
        <v>63</v>
      </c>
      <c r="X26" s="8" t="s">
        <v>114</v>
      </c>
      <c r="Y26" s="13" t="s">
        <v>1016</v>
      </c>
      <c r="Z26" s="13" t="s">
        <v>14</v>
      </c>
      <c r="AA26" s="13" t="s">
        <v>14</v>
      </c>
      <c r="AB26" s="13">
        <v>0.01</v>
      </c>
      <c r="AC26" s="13"/>
      <c r="AD26" s="13"/>
      <c r="AE26" s="13"/>
      <c r="AF26" s="13"/>
      <c r="AG26" s="13"/>
      <c r="AH26" s="13"/>
      <c r="AI26" s="13"/>
      <c r="AJ26" s="24"/>
      <c r="AK26" s="24"/>
      <c r="AL26" s="24"/>
      <c r="AM26" s="24"/>
      <c r="AN26" s="24"/>
      <c r="AO26" s="15"/>
      <c r="AP26" s="47"/>
      <c r="AQ26" s="11"/>
      <c r="AR26" s="13">
        <v>6</v>
      </c>
      <c r="AS26" s="13">
        <v>6</v>
      </c>
      <c r="AT26" s="13">
        <v>6</v>
      </c>
    </row>
    <row r="27" spans="1:46" s="3" customFormat="1" ht="30" customHeight="1">
      <c r="A27" s="297">
        <v>18</v>
      </c>
      <c r="B27" s="10"/>
      <c r="C27" s="10"/>
      <c r="D27" s="8">
        <v>2</v>
      </c>
      <c r="E27" s="12"/>
      <c r="F27" s="12"/>
      <c r="G27" s="12"/>
      <c r="H27" s="12"/>
      <c r="I27" s="12"/>
      <c r="J27" s="12"/>
      <c r="K27" s="15"/>
      <c r="L27" s="15"/>
      <c r="M27" s="205" t="s">
        <v>1017</v>
      </c>
      <c r="N27" s="199" t="s">
        <v>139</v>
      </c>
      <c r="O27" s="13"/>
      <c r="P27" s="199" t="s">
        <v>51</v>
      </c>
      <c r="Q27" s="199" t="s">
        <v>256</v>
      </c>
      <c r="R27" s="13"/>
      <c r="S27" s="205" t="s">
        <v>73</v>
      </c>
      <c r="T27" s="204" t="str">
        <f t="shared" si="0"/>
        <v>SHT0010244</v>
      </c>
      <c r="U27" s="204" t="s">
        <v>986</v>
      </c>
      <c r="V27" s="205" t="s">
        <v>174</v>
      </c>
      <c r="W27" s="206" t="s">
        <v>63</v>
      </c>
      <c r="X27" s="203" t="s">
        <v>429</v>
      </c>
      <c r="Y27" s="203" t="s">
        <v>55</v>
      </c>
      <c r="Z27" s="203" t="s">
        <v>14</v>
      </c>
      <c r="AA27" s="13" t="s">
        <v>1018</v>
      </c>
      <c r="AB27" s="203"/>
      <c r="AC27" s="23" t="s">
        <v>1019</v>
      </c>
      <c r="AD27" s="29" t="s">
        <v>14</v>
      </c>
      <c r="AE27" s="32">
        <v>103.5</v>
      </c>
      <c r="AF27" s="30"/>
      <c r="AG27" s="28">
        <v>1</v>
      </c>
      <c r="AH27" s="28"/>
      <c r="AI27" s="28">
        <v>1</v>
      </c>
      <c r="AJ27" s="198" t="s">
        <v>14</v>
      </c>
      <c r="AK27" s="47"/>
      <c r="AL27" s="47"/>
      <c r="AM27" s="47"/>
      <c r="AN27" s="47"/>
      <c r="AO27" s="15" t="s">
        <v>92</v>
      </c>
      <c r="AP27" s="47"/>
      <c r="AQ27" s="11"/>
      <c r="AR27" s="13">
        <v>1</v>
      </c>
      <c r="AS27" s="13">
        <v>1</v>
      </c>
      <c r="AT27" s="13">
        <v>1</v>
      </c>
    </row>
    <row r="28" spans="1:46" s="3" customFormat="1" ht="30" customHeight="1">
      <c r="A28" s="297">
        <v>19</v>
      </c>
      <c r="B28" s="10"/>
      <c r="C28" s="10"/>
      <c r="D28" s="12"/>
      <c r="E28" s="12">
        <v>3</v>
      </c>
      <c r="F28" s="12"/>
      <c r="G28" s="12"/>
      <c r="H28" s="12"/>
      <c r="I28" s="12"/>
      <c r="J28" s="12"/>
      <c r="K28" s="15"/>
      <c r="L28" s="15"/>
      <c r="M28" s="13" t="s">
        <v>1020</v>
      </c>
      <c r="N28" s="13" t="s">
        <v>146</v>
      </c>
      <c r="O28" s="13"/>
      <c r="P28" s="10" t="s">
        <v>96</v>
      </c>
      <c r="Q28" s="199" t="s">
        <v>256</v>
      </c>
      <c r="R28" s="21"/>
      <c r="S28" s="205" t="s">
        <v>73</v>
      </c>
      <c r="T28" s="22" t="str">
        <f t="shared" si="0"/>
        <v>H4A-6802105</v>
      </c>
      <c r="U28" s="204" t="s">
        <v>986</v>
      </c>
      <c r="V28" s="205" t="s">
        <v>174</v>
      </c>
      <c r="W28" s="206" t="s">
        <v>63</v>
      </c>
      <c r="X28" s="8" t="s">
        <v>1021</v>
      </c>
      <c r="Y28" s="13" t="s">
        <v>1022</v>
      </c>
      <c r="Z28" s="33" t="s">
        <v>1023</v>
      </c>
      <c r="AA28" s="199" t="s">
        <v>14</v>
      </c>
      <c r="AB28" s="13">
        <v>0.54700000000000004</v>
      </c>
      <c r="AC28" s="13" t="s">
        <v>1024</v>
      </c>
      <c r="AD28" s="34">
        <f>AB28/0.869*1000+10</f>
        <v>639.4591484464903</v>
      </c>
      <c r="AE28" s="35">
        <f>AD28*0.869/1000</f>
        <v>0.55569000000000002</v>
      </c>
      <c r="AF28" s="30">
        <f>AB28/AE28</f>
        <v>0.98436178444816358</v>
      </c>
      <c r="AG28" s="28">
        <v>5</v>
      </c>
      <c r="AH28" s="13"/>
      <c r="AI28" s="13"/>
      <c r="AJ28" s="198" t="s">
        <v>14</v>
      </c>
      <c r="AK28" s="48"/>
      <c r="AL28" s="48"/>
      <c r="AM28" s="48"/>
      <c r="AN28" s="48"/>
      <c r="AO28" s="15" t="s">
        <v>92</v>
      </c>
      <c r="AP28" s="47"/>
      <c r="AQ28" s="11"/>
      <c r="AR28" s="13">
        <v>1</v>
      </c>
      <c r="AS28" s="13">
        <v>1</v>
      </c>
      <c r="AT28" s="13">
        <v>1</v>
      </c>
    </row>
    <row r="29" spans="1:46" s="3" customFormat="1" ht="30" customHeight="1">
      <c r="A29" s="297">
        <v>20</v>
      </c>
      <c r="B29" s="10"/>
      <c r="C29" s="10"/>
      <c r="D29" s="12"/>
      <c r="E29" s="12">
        <v>3</v>
      </c>
      <c r="F29" s="12"/>
      <c r="G29" s="12"/>
      <c r="H29" s="12"/>
      <c r="I29" s="12"/>
      <c r="J29" s="12"/>
      <c r="K29" s="15"/>
      <c r="L29" s="15"/>
      <c r="M29" s="13" t="s">
        <v>1641</v>
      </c>
      <c r="N29" s="13" t="s">
        <v>1644</v>
      </c>
      <c r="O29" s="13"/>
      <c r="P29" s="10" t="s">
        <v>1627</v>
      </c>
      <c r="Q29" s="293" t="s">
        <v>1628</v>
      </c>
      <c r="R29" s="21"/>
      <c r="S29" s="299" t="s">
        <v>73</v>
      </c>
      <c r="T29" s="22" t="s">
        <v>1629</v>
      </c>
      <c r="U29" s="300" t="s">
        <v>986</v>
      </c>
      <c r="V29" s="299" t="s">
        <v>174</v>
      </c>
      <c r="W29" s="301" t="s">
        <v>63</v>
      </c>
      <c r="X29" s="8" t="s">
        <v>1630</v>
      </c>
      <c r="Y29" s="13" t="s">
        <v>1631</v>
      </c>
      <c r="Z29" s="13" t="s">
        <v>1632</v>
      </c>
      <c r="AA29" s="293"/>
      <c r="AB29" s="13"/>
      <c r="AC29" s="13"/>
      <c r="AD29" s="34"/>
      <c r="AE29" s="35"/>
      <c r="AF29" s="30"/>
      <c r="AG29" s="28"/>
      <c r="AH29" s="13"/>
      <c r="AI29" s="13"/>
      <c r="AJ29" s="292"/>
      <c r="AK29" s="48"/>
      <c r="AL29" s="48"/>
      <c r="AM29" s="48"/>
      <c r="AN29" s="48"/>
      <c r="AO29" s="15"/>
      <c r="AP29" s="47"/>
      <c r="AQ29" s="11"/>
      <c r="AR29" s="13">
        <v>1</v>
      </c>
      <c r="AS29" s="13">
        <v>1</v>
      </c>
      <c r="AT29" s="13">
        <v>1</v>
      </c>
    </row>
    <row r="30" spans="1:46" s="325" customFormat="1" ht="30" customHeight="1">
      <c r="A30" s="372">
        <v>21</v>
      </c>
      <c r="B30" s="326"/>
      <c r="C30" s="326"/>
      <c r="D30" s="304"/>
      <c r="E30" s="304">
        <v>3</v>
      </c>
      <c r="F30" s="304"/>
      <c r="G30" s="304"/>
      <c r="H30" s="304"/>
      <c r="I30" s="304"/>
      <c r="J30" s="304"/>
      <c r="K30" s="306"/>
      <c r="L30" s="306"/>
      <c r="M30" s="307" t="s">
        <v>1633</v>
      </c>
      <c r="N30" s="307" t="s">
        <v>1636</v>
      </c>
      <c r="O30" s="307"/>
      <c r="P30" s="326" t="s">
        <v>96</v>
      </c>
      <c r="Q30" s="310" t="s">
        <v>256</v>
      </c>
      <c r="R30" s="323"/>
      <c r="S30" s="311" t="s">
        <v>73</v>
      </c>
      <c r="T30" s="312" t="str">
        <f t="shared" si="0"/>
        <v>H4A-6802106</v>
      </c>
      <c r="U30" s="313" t="s">
        <v>986</v>
      </c>
      <c r="V30" s="311" t="s">
        <v>174</v>
      </c>
      <c r="W30" s="314" t="s">
        <v>63</v>
      </c>
      <c r="X30" s="303" t="s">
        <v>151</v>
      </c>
      <c r="Y30" s="307" t="s">
        <v>1025</v>
      </c>
      <c r="Z30" s="319" t="s">
        <v>1026</v>
      </c>
      <c r="AA30" s="310" t="s">
        <v>14</v>
      </c>
      <c r="AB30" s="373">
        <v>4.3099999999999999E-2</v>
      </c>
      <c r="AC30" s="327" t="s">
        <v>1027</v>
      </c>
      <c r="AD30" s="374" t="s">
        <v>1028</v>
      </c>
      <c r="AE30" s="375">
        <f>275*10*2*7860/1000000000</f>
        <v>4.3229999999999998E-2</v>
      </c>
      <c r="AF30" s="338">
        <f>AB30/AE30</f>
        <v>0.99699282905389774</v>
      </c>
      <c r="AG30" s="322">
        <v>1</v>
      </c>
      <c r="AH30" s="373"/>
      <c r="AI30" s="373"/>
      <c r="AJ30" s="376" t="s">
        <v>14</v>
      </c>
      <c r="AK30" s="303"/>
      <c r="AL30" s="303"/>
      <c r="AM30" s="303"/>
      <c r="AN30" s="303"/>
      <c r="AO30" s="306" t="s">
        <v>92</v>
      </c>
      <c r="AP30" s="317"/>
      <c r="AQ30" s="305"/>
      <c r="AR30" s="307">
        <v>1</v>
      </c>
      <c r="AS30" s="307">
        <v>1</v>
      </c>
      <c r="AT30" s="307">
        <v>1</v>
      </c>
    </row>
    <row r="31" spans="1:46" s="325" customFormat="1" ht="30" customHeight="1">
      <c r="A31" s="372">
        <v>22</v>
      </c>
      <c r="B31" s="326"/>
      <c r="C31" s="326"/>
      <c r="D31" s="304"/>
      <c r="E31" s="304">
        <v>3</v>
      </c>
      <c r="F31" s="304"/>
      <c r="G31" s="304"/>
      <c r="H31" s="304"/>
      <c r="I31" s="304"/>
      <c r="J31" s="304"/>
      <c r="K31" s="306"/>
      <c r="L31" s="306"/>
      <c r="M31" s="307" t="s">
        <v>1637</v>
      </c>
      <c r="N31" s="307" t="s">
        <v>1639</v>
      </c>
      <c r="O31" s="307"/>
      <c r="P31" s="326" t="s">
        <v>96</v>
      </c>
      <c r="Q31" s="310" t="s">
        <v>256</v>
      </c>
      <c r="R31" s="323"/>
      <c r="S31" s="311" t="s">
        <v>73</v>
      </c>
      <c r="T31" s="312" t="str">
        <f t="shared" si="0"/>
        <v>H4A-6802107</v>
      </c>
      <c r="U31" s="313" t="s">
        <v>986</v>
      </c>
      <c r="V31" s="311" t="s">
        <v>174</v>
      </c>
      <c r="W31" s="314" t="s">
        <v>63</v>
      </c>
      <c r="X31" s="303" t="s">
        <v>151</v>
      </c>
      <c r="Y31" s="307" t="s">
        <v>1025</v>
      </c>
      <c r="Z31" s="319" t="s">
        <v>1026</v>
      </c>
      <c r="AA31" s="310" t="s">
        <v>14</v>
      </c>
      <c r="AB31" s="373">
        <v>2.3099999999999999E-2</v>
      </c>
      <c r="AC31" s="327" t="s">
        <v>1027</v>
      </c>
      <c r="AD31" s="374" t="s">
        <v>1029</v>
      </c>
      <c r="AE31" s="375">
        <f>148*10*2*7860/1000000000</f>
        <v>2.3265600000000001E-2</v>
      </c>
      <c r="AF31" s="338">
        <f>AB31/AE31</f>
        <v>0.99288219517227139</v>
      </c>
      <c r="AG31" s="322">
        <v>1</v>
      </c>
      <c r="AH31" s="373"/>
      <c r="AI31" s="373"/>
      <c r="AJ31" s="376" t="s">
        <v>14</v>
      </c>
      <c r="AK31" s="304"/>
      <c r="AL31" s="304"/>
      <c r="AM31" s="304"/>
      <c r="AN31" s="304"/>
      <c r="AO31" s="306" t="s">
        <v>92</v>
      </c>
      <c r="AP31" s="317"/>
      <c r="AQ31" s="305"/>
      <c r="AR31" s="307">
        <v>2</v>
      </c>
      <c r="AS31" s="307">
        <v>2</v>
      </c>
      <c r="AT31" s="307">
        <v>2</v>
      </c>
    </row>
    <row r="32" spans="1:46" s="3" customFormat="1" ht="30" customHeight="1">
      <c r="A32" s="297">
        <v>23</v>
      </c>
      <c r="B32" s="10"/>
      <c r="C32" s="10"/>
      <c r="D32" s="12"/>
      <c r="E32" s="12">
        <v>3</v>
      </c>
      <c r="F32" s="12"/>
      <c r="G32" s="12"/>
      <c r="H32" s="12"/>
      <c r="I32" s="12"/>
      <c r="J32" s="12"/>
      <c r="K32" s="15"/>
      <c r="L32" s="15"/>
      <c r="M32" s="8" t="s">
        <v>1030</v>
      </c>
      <c r="N32" s="8" t="s">
        <v>1031</v>
      </c>
      <c r="O32" s="8" t="s">
        <v>178</v>
      </c>
      <c r="P32" s="8" t="s">
        <v>147</v>
      </c>
      <c r="Q32" s="8" t="s">
        <v>115</v>
      </c>
      <c r="R32" s="8"/>
      <c r="S32" s="8" t="s">
        <v>51</v>
      </c>
      <c r="T32" s="8" t="s">
        <v>1032</v>
      </c>
      <c r="U32" s="8" t="s">
        <v>51</v>
      </c>
      <c r="V32" s="8" t="s">
        <v>60</v>
      </c>
      <c r="W32" s="8" t="s">
        <v>53</v>
      </c>
      <c r="X32" s="8" t="s">
        <v>204</v>
      </c>
      <c r="Y32" s="8" t="s">
        <v>55</v>
      </c>
      <c r="Z32" s="8" t="s">
        <v>14</v>
      </c>
      <c r="AA32" s="8" t="s">
        <v>14</v>
      </c>
      <c r="AB32" s="31">
        <f>AB33+AB34</f>
        <v>0.43390000000000001</v>
      </c>
      <c r="AC32" s="23"/>
      <c r="AD32" s="34"/>
      <c r="AE32" s="35"/>
      <c r="AF32" s="30"/>
      <c r="AG32" s="28"/>
      <c r="AH32" s="31"/>
      <c r="AI32" s="31"/>
      <c r="AJ32" s="198"/>
      <c r="AK32" s="12"/>
      <c r="AL32" s="12"/>
      <c r="AM32" s="12"/>
      <c r="AN32" s="12"/>
      <c r="AO32" s="15"/>
      <c r="AP32" s="47"/>
      <c r="AQ32" s="11"/>
      <c r="AR32" s="13">
        <v>1</v>
      </c>
      <c r="AS32" s="13">
        <v>1</v>
      </c>
      <c r="AT32" s="13">
        <v>1</v>
      </c>
    </row>
    <row r="33" spans="1:46" s="3" customFormat="1" ht="30" customHeight="1">
      <c r="A33" s="297">
        <v>24</v>
      </c>
      <c r="B33" s="10"/>
      <c r="C33" s="10"/>
      <c r="D33" s="12"/>
      <c r="E33" s="12"/>
      <c r="F33" s="12">
        <v>4</v>
      </c>
      <c r="G33" s="12"/>
      <c r="H33" s="12"/>
      <c r="I33" s="12"/>
      <c r="J33" s="12"/>
      <c r="K33" s="15"/>
      <c r="L33" s="15"/>
      <c r="M33" s="8" t="s">
        <v>1033</v>
      </c>
      <c r="N33" s="8" t="s">
        <v>1034</v>
      </c>
      <c r="O33" s="8" t="s">
        <v>182</v>
      </c>
      <c r="P33" s="8" t="s">
        <v>147</v>
      </c>
      <c r="Q33" s="8" t="s">
        <v>115</v>
      </c>
      <c r="R33" s="8"/>
      <c r="S33" s="8" t="s">
        <v>51</v>
      </c>
      <c r="T33" s="8" t="s">
        <v>1035</v>
      </c>
      <c r="U33" s="8" t="s">
        <v>51</v>
      </c>
      <c r="V33" s="8" t="s">
        <v>60</v>
      </c>
      <c r="W33" s="8" t="s">
        <v>53</v>
      </c>
      <c r="X33" s="8" t="s">
        <v>167</v>
      </c>
      <c r="Y33" s="8" t="s">
        <v>1036</v>
      </c>
      <c r="Z33" s="8" t="s">
        <v>1037</v>
      </c>
      <c r="AA33" s="8" t="s">
        <v>184</v>
      </c>
      <c r="AB33" s="31">
        <v>0.42349999999999999</v>
      </c>
      <c r="AC33" s="23"/>
      <c r="AD33" s="34"/>
      <c r="AE33" s="35"/>
      <c r="AF33" s="30"/>
      <c r="AG33" s="28"/>
      <c r="AH33" s="31"/>
      <c r="AI33" s="31"/>
      <c r="AJ33" s="198"/>
      <c r="AK33" s="12"/>
      <c r="AL33" s="12"/>
      <c r="AM33" s="12"/>
      <c r="AN33" s="12"/>
      <c r="AO33" s="15"/>
      <c r="AP33" s="47"/>
      <c r="AQ33" s="11"/>
      <c r="AR33" s="13">
        <v>1</v>
      </c>
      <c r="AS33" s="13">
        <v>1</v>
      </c>
      <c r="AT33" s="13">
        <v>1</v>
      </c>
    </row>
    <row r="34" spans="1:46" s="3" customFormat="1" ht="30" customHeight="1">
      <c r="A34" s="297">
        <v>25</v>
      </c>
      <c r="B34" s="10"/>
      <c r="C34" s="10"/>
      <c r="D34" s="12"/>
      <c r="E34" s="12"/>
      <c r="F34" s="12">
        <v>4</v>
      </c>
      <c r="G34" s="12"/>
      <c r="H34" s="12"/>
      <c r="I34" s="12"/>
      <c r="J34" s="12"/>
      <c r="K34" s="15"/>
      <c r="L34" s="15"/>
      <c r="M34" s="8" t="s">
        <v>185</v>
      </c>
      <c r="N34" s="8" t="s">
        <v>186</v>
      </c>
      <c r="O34" s="8" t="s">
        <v>114</v>
      </c>
      <c r="P34" s="8" t="s">
        <v>147</v>
      </c>
      <c r="Q34" s="8" t="s">
        <v>115</v>
      </c>
      <c r="R34" s="8"/>
      <c r="S34" s="8" t="s">
        <v>51</v>
      </c>
      <c r="T34" s="8" t="s">
        <v>1038</v>
      </c>
      <c r="U34" s="8" t="s">
        <v>51</v>
      </c>
      <c r="V34" s="8" t="s">
        <v>60</v>
      </c>
      <c r="W34" s="8" t="s">
        <v>53</v>
      </c>
      <c r="X34" s="8" t="s">
        <v>161</v>
      </c>
      <c r="Y34" s="8" t="s">
        <v>14</v>
      </c>
      <c r="Z34" s="8" t="s">
        <v>187</v>
      </c>
      <c r="AA34" s="8" t="s">
        <v>14</v>
      </c>
      <c r="AB34" s="31">
        <v>1.04E-2</v>
      </c>
      <c r="AC34" s="23"/>
      <c r="AD34" s="34"/>
      <c r="AE34" s="35"/>
      <c r="AF34" s="30"/>
      <c r="AG34" s="28"/>
      <c r="AH34" s="31"/>
      <c r="AI34" s="31"/>
      <c r="AJ34" s="198"/>
      <c r="AK34" s="12"/>
      <c r="AL34" s="12"/>
      <c r="AM34" s="12"/>
      <c r="AN34" s="12"/>
      <c r="AO34" s="15"/>
      <c r="AP34" s="47"/>
      <c r="AQ34" s="11"/>
      <c r="AR34" s="13">
        <v>1</v>
      </c>
      <c r="AS34" s="13">
        <v>1</v>
      </c>
      <c r="AT34" s="13">
        <v>1</v>
      </c>
    </row>
    <row r="35" spans="1:46" s="3" customFormat="1" ht="30" customHeight="1">
      <c r="A35" s="297">
        <v>26</v>
      </c>
      <c r="B35" s="10"/>
      <c r="C35" s="10"/>
      <c r="D35" s="12"/>
      <c r="E35" s="12">
        <v>3</v>
      </c>
      <c r="F35" s="12"/>
      <c r="G35" s="12"/>
      <c r="H35" s="12"/>
      <c r="I35" s="12"/>
      <c r="J35" s="12"/>
      <c r="K35" s="15"/>
      <c r="L35" s="15"/>
      <c r="M35" s="205" t="s">
        <v>1039</v>
      </c>
      <c r="N35" s="199" t="s">
        <v>172</v>
      </c>
      <c r="O35" s="13"/>
      <c r="P35" s="199" t="s">
        <v>96</v>
      </c>
      <c r="Q35" s="199" t="s">
        <v>256</v>
      </c>
      <c r="R35" s="21"/>
      <c r="S35" s="205" t="s">
        <v>73</v>
      </c>
      <c r="T35" s="205" t="s">
        <v>1039</v>
      </c>
      <c r="U35" s="204" t="s">
        <v>986</v>
      </c>
      <c r="V35" s="205" t="s">
        <v>174</v>
      </c>
      <c r="W35" s="206" t="s">
        <v>63</v>
      </c>
      <c r="X35" s="203" t="s">
        <v>1021</v>
      </c>
      <c r="Y35" s="13" t="s">
        <v>1040</v>
      </c>
      <c r="Z35" s="29" t="s">
        <v>1041</v>
      </c>
      <c r="AA35" s="203" t="s">
        <v>14</v>
      </c>
      <c r="AB35" s="13">
        <v>1.7889999999999999</v>
      </c>
      <c r="AC35" s="23" t="s">
        <v>1042</v>
      </c>
      <c r="AD35" s="34">
        <f>AB35/1.134*1000+10</f>
        <v>1587.6014109347443</v>
      </c>
      <c r="AE35" s="35">
        <f>AD35*1.134/1000</f>
        <v>1.8003399999999998</v>
      </c>
      <c r="AF35" s="30">
        <f>AB35/AE35</f>
        <v>0.99370118977526467</v>
      </c>
      <c r="AG35" s="28">
        <v>2</v>
      </c>
      <c r="AH35" s="13"/>
      <c r="AI35" s="13"/>
      <c r="AJ35" s="198" t="s">
        <v>14</v>
      </c>
      <c r="AK35" s="47"/>
      <c r="AL35" s="47"/>
      <c r="AM35" s="47"/>
      <c r="AN35" s="47"/>
      <c r="AO35" s="15" t="s">
        <v>92</v>
      </c>
      <c r="AP35" s="47"/>
      <c r="AQ35" s="11"/>
      <c r="AR35" s="13">
        <v>1</v>
      </c>
      <c r="AS35" s="13">
        <v>1</v>
      </c>
      <c r="AT35" s="13">
        <v>1</v>
      </c>
    </row>
    <row r="36" spans="1:46" s="3" customFormat="1" ht="30" customHeight="1">
      <c r="A36" s="297">
        <v>27</v>
      </c>
      <c r="B36" s="10"/>
      <c r="C36" s="10"/>
      <c r="D36" s="12"/>
      <c r="E36" s="12">
        <v>3</v>
      </c>
      <c r="F36" s="12"/>
      <c r="G36" s="12"/>
      <c r="H36" s="12"/>
      <c r="I36" s="12"/>
      <c r="J36" s="12"/>
      <c r="K36" s="15"/>
      <c r="L36" s="15"/>
      <c r="M36" s="205" t="s">
        <v>153</v>
      </c>
      <c r="N36" s="199" t="s">
        <v>154</v>
      </c>
      <c r="O36" s="13"/>
      <c r="P36" s="10" t="s">
        <v>96</v>
      </c>
      <c r="Q36" s="199" t="s">
        <v>256</v>
      </c>
      <c r="R36" s="13"/>
      <c r="S36" s="205" t="s">
        <v>73</v>
      </c>
      <c r="T36" s="205" t="s">
        <v>153</v>
      </c>
      <c r="U36" s="204" t="s">
        <v>986</v>
      </c>
      <c r="V36" s="205" t="s">
        <v>174</v>
      </c>
      <c r="W36" s="206" t="s">
        <v>63</v>
      </c>
      <c r="X36" s="203" t="s">
        <v>1021</v>
      </c>
      <c r="Y36" s="13" t="s">
        <v>1040</v>
      </c>
      <c r="Z36" s="29" t="s">
        <v>1041</v>
      </c>
      <c r="AA36" s="12" t="s">
        <v>1043</v>
      </c>
      <c r="AB36" s="36">
        <v>0.49199999999999999</v>
      </c>
      <c r="AC36" s="23" t="s">
        <v>1044</v>
      </c>
      <c r="AD36" s="34">
        <f>AB36/0.869*1000+10</f>
        <v>576.16800920598382</v>
      </c>
      <c r="AE36" s="35">
        <f>AD36*0.869/1000</f>
        <v>0.50068999999999997</v>
      </c>
      <c r="AF36" s="30">
        <f t="shared" ref="AF36:AF39" si="1">AB36/AE36</f>
        <v>0.982643951347141</v>
      </c>
      <c r="AG36" s="28">
        <v>4</v>
      </c>
      <c r="AH36" s="36"/>
      <c r="AI36" s="36"/>
      <c r="AJ36" s="198" t="s">
        <v>14</v>
      </c>
      <c r="AK36" s="47"/>
      <c r="AL36" s="47"/>
      <c r="AM36" s="47"/>
      <c r="AN36" s="47"/>
      <c r="AO36" s="46"/>
      <c r="AP36" s="47"/>
      <c r="AQ36" s="11"/>
      <c r="AR36" s="13">
        <v>1</v>
      </c>
      <c r="AS36" s="13">
        <v>1</v>
      </c>
      <c r="AT36" s="13">
        <v>1</v>
      </c>
    </row>
    <row r="37" spans="1:46" s="3" customFormat="1" ht="30" customHeight="1">
      <c r="A37" s="297">
        <v>28</v>
      </c>
      <c r="B37" s="10"/>
      <c r="C37" s="10"/>
      <c r="D37" s="12"/>
      <c r="E37" s="12">
        <v>3</v>
      </c>
      <c r="F37" s="10"/>
      <c r="G37" s="10"/>
      <c r="H37" s="10"/>
      <c r="I37" s="10"/>
      <c r="J37" s="10"/>
      <c r="K37" s="15"/>
      <c r="L37" s="15"/>
      <c r="M37" s="199" t="s">
        <v>1045</v>
      </c>
      <c r="N37" s="199" t="s">
        <v>1046</v>
      </c>
      <c r="O37" s="199" t="s">
        <v>161</v>
      </c>
      <c r="P37" s="199" t="s">
        <v>147</v>
      </c>
      <c r="Q37" s="199" t="s">
        <v>115</v>
      </c>
      <c r="R37" s="199"/>
      <c r="S37" s="205" t="s">
        <v>73</v>
      </c>
      <c r="T37" s="205" t="s">
        <v>1045</v>
      </c>
      <c r="U37" s="205" t="s">
        <v>51</v>
      </c>
      <c r="V37" s="205" t="s">
        <v>53</v>
      </c>
      <c r="W37" s="205" t="s">
        <v>60</v>
      </c>
      <c r="X37" s="205" t="s">
        <v>105</v>
      </c>
      <c r="Y37" s="205" t="s">
        <v>162</v>
      </c>
      <c r="Z37" s="205" t="s">
        <v>163</v>
      </c>
      <c r="AA37" s="205" t="s">
        <v>150</v>
      </c>
      <c r="AB37" s="205" t="s">
        <v>1047</v>
      </c>
      <c r="AC37" s="29" t="s">
        <v>1027</v>
      </c>
      <c r="AD37" s="29">
        <v>454</v>
      </c>
      <c r="AE37" s="29">
        <v>7.0999999999999994E-2</v>
      </c>
      <c r="AF37" s="29" t="e">
        <f>#REF!/AE37</f>
        <v>#REF!</v>
      </c>
      <c r="AG37" s="29">
        <v>1</v>
      </c>
      <c r="AH37" s="29"/>
      <c r="AI37" s="29"/>
      <c r="AJ37" s="29" t="s">
        <v>101</v>
      </c>
      <c r="AK37" s="47"/>
      <c r="AL37" s="47"/>
      <c r="AM37" s="47"/>
      <c r="AN37" s="47"/>
      <c r="AO37" s="46"/>
      <c r="AP37" s="47"/>
      <c r="AQ37" s="11"/>
      <c r="AR37" s="13">
        <v>1</v>
      </c>
      <c r="AS37" s="13">
        <v>1</v>
      </c>
      <c r="AT37" s="13">
        <v>1</v>
      </c>
    </row>
    <row r="38" spans="1:46" s="325" customFormat="1" ht="30" customHeight="1">
      <c r="A38" s="372">
        <v>29</v>
      </c>
      <c r="B38" s="326"/>
      <c r="C38" s="326"/>
      <c r="D38" s="304"/>
      <c r="E38" s="304">
        <v>3</v>
      </c>
      <c r="F38" s="326"/>
      <c r="G38" s="326"/>
      <c r="H38" s="326"/>
      <c r="I38" s="326"/>
      <c r="J38" s="326"/>
      <c r="K38" s="306"/>
      <c r="L38" s="306"/>
      <c r="M38" s="307" t="s">
        <v>1648</v>
      </c>
      <c r="N38" s="307" t="s">
        <v>1650</v>
      </c>
      <c r="O38" s="307"/>
      <c r="P38" s="326" t="s">
        <v>96</v>
      </c>
      <c r="Q38" s="310" t="s">
        <v>256</v>
      </c>
      <c r="R38" s="307"/>
      <c r="S38" s="311" t="s">
        <v>73</v>
      </c>
      <c r="T38" s="312" t="str">
        <f t="shared" ref="T38:T39" si="2">M38</f>
        <v>H5-6802137</v>
      </c>
      <c r="U38" s="313" t="s">
        <v>986</v>
      </c>
      <c r="V38" s="311" t="s">
        <v>174</v>
      </c>
      <c r="W38" s="314" t="s">
        <v>63</v>
      </c>
      <c r="X38" s="303" t="s">
        <v>151</v>
      </c>
      <c r="Y38" s="307" t="s">
        <v>1025</v>
      </c>
      <c r="Z38" s="319" t="s">
        <v>1026</v>
      </c>
      <c r="AA38" s="304" t="s">
        <v>1048</v>
      </c>
      <c r="AB38" s="377">
        <v>4.8000000000000001E-2</v>
      </c>
      <c r="AC38" s="378" t="s">
        <v>1027</v>
      </c>
      <c r="AD38" s="379">
        <v>307</v>
      </c>
      <c r="AE38" s="377">
        <v>4.8000000000000001E-2</v>
      </c>
      <c r="AF38" s="338">
        <f t="shared" si="1"/>
        <v>1</v>
      </c>
      <c r="AG38" s="379">
        <v>1</v>
      </c>
      <c r="AH38" s="377"/>
      <c r="AI38" s="377"/>
      <c r="AJ38" s="376" t="s">
        <v>14</v>
      </c>
      <c r="AK38" s="317"/>
      <c r="AL38" s="317"/>
      <c r="AM38" s="317"/>
      <c r="AN38" s="317"/>
      <c r="AO38" s="316"/>
      <c r="AP38" s="317"/>
      <c r="AQ38" s="305"/>
      <c r="AR38" s="307">
        <v>2</v>
      </c>
      <c r="AS38" s="307">
        <v>2</v>
      </c>
      <c r="AT38" s="307">
        <v>2</v>
      </c>
    </row>
    <row r="39" spans="1:46" s="3" customFormat="1" ht="30" customHeight="1">
      <c r="A39" s="297">
        <v>30</v>
      </c>
      <c r="B39" s="10"/>
      <c r="C39" s="10"/>
      <c r="D39" s="12"/>
      <c r="E39" s="12">
        <v>3</v>
      </c>
      <c r="F39" s="10"/>
      <c r="G39" s="10"/>
      <c r="H39" s="10"/>
      <c r="I39" s="10"/>
      <c r="J39" s="10"/>
      <c r="K39" s="15"/>
      <c r="L39" s="15"/>
      <c r="M39" s="13" t="s">
        <v>1049</v>
      </c>
      <c r="N39" s="13" t="s">
        <v>1050</v>
      </c>
      <c r="O39" s="13"/>
      <c r="P39" s="10" t="s">
        <v>96</v>
      </c>
      <c r="Q39" s="199" t="s">
        <v>256</v>
      </c>
      <c r="R39" s="13"/>
      <c r="S39" s="205" t="s">
        <v>73</v>
      </c>
      <c r="T39" s="22" t="str">
        <f t="shared" si="2"/>
        <v>H4681010405A0</v>
      </c>
      <c r="U39" s="204" t="s">
        <v>986</v>
      </c>
      <c r="V39" s="205" t="s">
        <v>174</v>
      </c>
      <c r="W39" s="206" t="s">
        <v>63</v>
      </c>
      <c r="X39" s="203" t="s">
        <v>1021</v>
      </c>
      <c r="Y39" s="13" t="s">
        <v>1051</v>
      </c>
      <c r="Z39" s="29" t="s">
        <v>1041</v>
      </c>
      <c r="AA39" s="12" t="s">
        <v>1052</v>
      </c>
      <c r="AB39" s="36">
        <v>0.41399999999999998</v>
      </c>
      <c r="AC39" s="23" t="s">
        <v>1005</v>
      </c>
      <c r="AD39" s="34">
        <f>AB39/1.134*1000+10</f>
        <v>375.07936507936512</v>
      </c>
      <c r="AE39" s="35">
        <f>AD39*1.134/1000</f>
        <v>0.42534000000000005</v>
      </c>
      <c r="AF39" s="30">
        <f t="shared" si="1"/>
        <v>0.9733389758781209</v>
      </c>
      <c r="AG39" s="28">
        <v>4</v>
      </c>
      <c r="AH39" s="36"/>
      <c r="AI39" s="36"/>
      <c r="AJ39" s="198" t="s">
        <v>14</v>
      </c>
      <c r="AK39" s="47"/>
      <c r="AL39" s="47"/>
      <c r="AM39" s="47"/>
      <c r="AN39" s="47"/>
      <c r="AO39" s="46"/>
      <c r="AP39" s="47"/>
      <c r="AQ39" s="11"/>
      <c r="AR39" s="13">
        <v>1</v>
      </c>
      <c r="AS39" s="13">
        <v>1</v>
      </c>
      <c r="AT39" s="13">
        <v>1</v>
      </c>
    </row>
    <row r="40" spans="1:46" s="325" customFormat="1" ht="30" customHeight="1">
      <c r="A40" s="372">
        <v>31</v>
      </c>
      <c r="B40" s="304"/>
      <c r="C40" s="304"/>
      <c r="D40" s="304"/>
      <c r="E40" s="304">
        <v>3</v>
      </c>
      <c r="F40" s="304"/>
      <c r="G40" s="304"/>
      <c r="H40" s="304"/>
      <c r="I40" s="304"/>
      <c r="J40" s="304"/>
      <c r="K40" s="306"/>
      <c r="L40" s="306"/>
      <c r="M40" s="307" t="s">
        <v>1652</v>
      </c>
      <c r="N40" s="307" t="s">
        <v>1654</v>
      </c>
      <c r="O40" s="307" t="s">
        <v>330</v>
      </c>
      <c r="P40" s="307" t="s">
        <v>147</v>
      </c>
      <c r="Q40" s="307" t="s">
        <v>115</v>
      </c>
      <c r="R40" s="307"/>
      <c r="S40" s="307" t="s">
        <v>147</v>
      </c>
      <c r="T40" s="307" t="s">
        <v>1053</v>
      </c>
      <c r="U40" s="307" t="s">
        <v>147</v>
      </c>
      <c r="V40" s="307" t="s">
        <v>63</v>
      </c>
      <c r="W40" s="307" t="s">
        <v>174</v>
      </c>
      <c r="X40" s="307" t="s">
        <v>1054</v>
      </c>
      <c r="Y40" s="307" t="s">
        <v>1055</v>
      </c>
      <c r="Z40" s="307" t="s">
        <v>150</v>
      </c>
      <c r="AA40" s="307" t="s">
        <v>14</v>
      </c>
      <c r="AB40" s="307">
        <v>6.6100000000000006E-2</v>
      </c>
      <c r="AC40" s="307"/>
      <c r="AD40" s="307"/>
      <c r="AE40" s="307"/>
      <c r="AF40" s="307"/>
      <c r="AG40" s="380"/>
      <c r="AH40" s="335"/>
      <c r="AI40" s="335"/>
      <c r="AJ40" s="376"/>
      <c r="AK40" s="317"/>
      <c r="AL40" s="317"/>
      <c r="AM40" s="317"/>
      <c r="AN40" s="317"/>
      <c r="AO40" s="353"/>
      <c r="AP40" s="317"/>
      <c r="AQ40" s="305"/>
      <c r="AR40" s="323">
        <v>3</v>
      </c>
      <c r="AS40" s="323">
        <v>3</v>
      </c>
      <c r="AT40" s="323">
        <v>3</v>
      </c>
    </row>
    <row r="41" spans="1:46" s="3" customFormat="1" ht="30" customHeight="1">
      <c r="A41" s="297">
        <v>32</v>
      </c>
      <c r="B41" s="12"/>
      <c r="C41" s="12"/>
      <c r="D41" s="12"/>
      <c r="E41" s="12">
        <v>3</v>
      </c>
      <c r="F41" s="12"/>
      <c r="G41" s="12"/>
      <c r="H41" s="12"/>
      <c r="I41" s="12"/>
      <c r="J41" s="12"/>
      <c r="K41" s="15"/>
      <c r="L41" s="15"/>
      <c r="M41" s="13" t="s">
        <v>1656</v>
      </c>
      <c r="N41" s="13" t="s">
        <v>1657</v>
      </c>
      <c r="O41" s="13" t="s">
        <v>1057</v>
      </c>
      <c r="P41" s="13" t="s">
        <v>147</v>
      </c>
      <c r="Q41" s="13" t="s">
        <v>115</v>
      </c>
      <c r="R41" s="13"/>
      <c r="S41" s="13" t="s">
        <v>51</v>
      </c>
      <c r="T41" s="13" t="s">
        <v>1056</v>
      </c>
      <c r="U41" s="13" t="s">
        <v>51</v>
      </c>
      <c r="V41" s="13" t="s">
        <v>63</v>
      </c>
      <c r="W41" s="13" t="s">
        <v>174</v>
      </c>
      <c r="X41" s="13" t="s">
        <v>1054</v>
      </c>
      <c r="Y41" s="13" t="s">
        <v>162</v>
      </c>
      <c r="Z41" s="13" t="s">
        <v>150</v>
      </c>
      <c r="AA41" s="13" t="s">
        <v>14</v>
      </c>
      <c r="AB41" s="13">
        <v>5.8700000000000002E-2</v>
      </c>
      <c r="AC41" s="13"/>
      <c r="AD41" s="13"/>
      <c r="AE41" s="13"/>
      <c r="AF41" s="13"/>
      <c r="AG41" s="38"/>
      <c r="AH41" s="43"/>
      <c r="AI41" s="43"/>
      <c r="AJ41" s="198"/>
      <c r="AK41" s="47"/>
      <c r="AL41" s="47"/>
      <c r="AM41" s="47"/>
      <c r="AN41" s="47"/>
      <c r="AO41" s="18"/>
      <c r="AP41" s="47"/>
      <c r="AQ41" s="11"/>
      <c r="AR41" s="21">
        <v>1</v>
      </c>
      <c r="AS41" s="21">
        <v>1</v>
      </c>
      <c r="AT41" s="21">
        <v>1</v>
      </c>
    </row>
    <row r="42" spans="1:46" s="3" customFormat="1" ht="30" customHeight="1">
      <c r="A42" s="297">
        <v>33</v>
      </c>
      <c r="B42" s="12"/>
      <c r="C42" s="12"/>
      <c r="D42" s="12"/>
      <c r="E42" s="12">
        <v>3</v>
      </c>
      <c r="F42" s="12"/>
      <c r="G42" s="13"/>
      <c r="H42" s="13"/>
      <c r="I42" s="13"/>
      <c r="J42" s="13"/>
      <c r="K42" s="13"/>
      <c r="L42" s="13"/>
      <c r="M42" s="13" t="s">
        <v>1058</v>
      </c>
      <c r="N42" s="13" t="s">
        <v>1059</v>
      </c>
      <c r="O42" s="13" t="s">
        <v>161</v>
      </c>
      <c r="P42" s="13" t="s">
        <v>147</v>
      </c>
      <c r="Q42" s="13" t="s">
        <v>115</v>
      </c>
      <c r="R42" s="13"/>
      <c r="S42" s="13" t="s">
        <v>51</v>
      </c>
      <c r="T42" s="13" t="s">
        <v>1058</v>
      </c>
      <c r="U42" s="13" t="s">
        <v>51</v>
      </c>
      <c r="V42" s="13" t="s">
        <v>53</v>
      </c>
      <c r="W42" s="13" t="s">
        <v>60</v>
      </c>
      <c r="X42" s="13" t="s">
        <v>105</v>
      </c>
      <c r="Y42" s="13" t="s">
        <v>162</v>
      </c>
      <c r="Z42" s="13" t="s">
        <v>1060</v>
      </c>
      <c r="AA42" s="13" t="s">
        <v>1061</v>
      </c>
      <c r="AB42" s="13">
        <v>5.8700000000000002E-2</v>
      </c>
      <c r="AC42" s="39"/>
      <c r="AE42" s="13"/>
      <c r="AF42" s="13"/>
      <c r="AG42" s="38"/>
      <c r="AH42" s="43"/>
      <c r="AI42" s="43"/>
      <c r="AJ42" s="198"/>
      <c r="AK42" s="47"/>
      <c r="AL42" s="47"/>
      <c r="AM42" s="47"/>
      <c r="AN42" s="47"/>
      <c r="AO42" s="18"/>
      <c r="AP42" s="47"/>
      <c r="AQ42" s="11"/>
      <c r="AR42" s="21"/>
      <c r="AS42" s="21"/>
      <c r="AT42" s="21"/>
    </row>
    <row r="43" spans="1:46" s="3" customFormat="1" ht="30" customHeight="1">
      <c r="A43" s="297">
        <v>34</v>
      </c>
      <c r="B43" s="12"/>
      <c r="C43" s="12"/>
      <c r="D43" s="12"/>
      <c r="E43" s="12">
        <v>3</v>
      </c>
      <c r="F43" s="12"/>
      <c r="G43" s="12"/>
      <c r="H43" s="12"/>
      <c r="I43" s="12"/>
      <c r="J43" s="12"/>
      <c r="K43" s="15"/>
      <c r="L43" s="15"/>
      <c r="M43" s="13" t="s">
        <v>202</v>
      </c>
      <c r="N43" s="13" t="s">
        <v>203</v>
      </c>
      <c r="O43" s="13" t="s">
        <v>178</v>
      </c>
      <c r="P43" s="13" t="s">
        <v>147</v>
      </c>
      <c r="Q43" s="13" t="s">
        <v>115</v>
      </c>
      <c r="R43" s="13"/>
      <c r="S43" s="13" t="s">
        <v>51</v>
      </c>
      <c r="T43" s="13" t="str">
        <f t="shared" ref="T43:T48" si="3">M43</f>
        <v>H5-6802109</v>
      </c>
      <c r="U43" s="13" t="s">
        <v>51</v>
      </c>
      <c r="V43" s="13" t="s">
        <v>63</v>
      </c>
      <c r="W43" s="13" t="s">
        <v>174</v>
      </c>
      <c r="X43" s="13" t="s">
        <v>204</v>
      </c>
      <c r="Y43" s="13" t="s">
        <v>55</v>
      </c>
      <c r="Z43" s="13" t="s">
        <v>14</v>
      </c>
      <c r="AA43" s="13" t="s">
        <v>14</v>
      </c>
      <c r="AB43" s="13">
        <f>AB44+AB45*2</f>
        <v>0.53579999999999994</v>
      </c>
      <c r="AC43" s="13" t="s">
        <v>14</v>
      </c>
      <c r="AD43" s="13"/>
      <c r="AE43" s="13"/>
      <c r="AF43" s="13"/>
      <c r="AG43" s="38"/>
      <c r="AH43" s="49"/>
      <c r="AI43" s="49"/>
      <c r="AJ43" s="198" t="s">
        <v>14</v>
      </c>
      <c r="AK43" s="47"/>
      <c r="AL43" s="47"/>
      <c r="AM43" s="47"/>
      <c r="AN43" s="47"/>
      <c r="AO43" s="18"/>
      <c r="AP43" s="47"/>
      <c r="AQ43" s="11"/>
      <c r="AR43" s="21">
        <v>1</v>
      </c>
      <c r="AS43" s="21">
        <v>1</v>
      </c>
      <c r="AT43" s="21">
        <v>1</v>
      </c>
    </row>
    <row r="44" spans="1:46" s="3" customFormat="1" ht="30" customHeight="1">
      <c r="A44" s="297">
        <v>35</v>
      </c>
      <c r="B44" s="12"/>
      <c r="C44" s="12"/>
      <c r="D44" s="12"/>
      <c r="E44" s="12"/>
      <c r="F44" s="12">
        <v>4</v>
      </c>
      <c r="G44" s="12"/>
      <c r="H44" s="12"/>
      <c r="I44" s="12"/>
      <c r="J44" s="12"/>
      <c r="K44" s="15"/>
      <c r="L44" s="15"/>
      <c r="M44" s="13" t="s">
        <v>206</v>
      </c>
      <c r="N44" s="13" t="s">
        <v>207</v>
      </c>
      <c r="O44" s="13" t="s">
        <v>182</v>
      </c>
      <c r="P44" s="13" t="s">
        <v>147</v>
      </c>
      <c r="Q44" s="13" t="s">
        <v>115</v>
      </c>
      <c r="R44" s="13"/>
      <c r="S44" s="13" t="s">
        <v>51</v>
      </c>
      <c r="T44" s="13" t="str">
        <f t="shared" si="3"/>
        <v>H5-6802110</v>
      </c>
      <c r="U44" s="13" t="s">
        <v>51</v>
      </c>
      <c r="V44" s="13" t="s">
        <v>63</v>
      </c>
      <c r="W44" s="13" t="s">
        <v>174</v>
      </c>
      <c r="X44" s="13" t="s">
        <v>167</v>
      </c>
      <c r="Y44" s="13" t="s">
        <v>1062</v>
      </c>
      <c r="Z44" s="13" t="s">
        <v>1063</v>
      </c>
      <c r="AA44" s="13" t="s">
        <v>184</v>
      </c>
      <c r="AB44" s="13">
        <v>0.51639999999999997</v>
      </c>
      <c r="AC44" s="13" t="s">
        <v>14</v>
      </c>
      <c r="AD44" s="13"/>
      <c r="AE44" s="13"/>
      <c r="AF44" s="13"/>
      <c r="AG44" s="38"/>
      <c r="AH44" s="49"/>
      <c r="AI44" s="49"/>
      <c r="AJ44" s="198"/>
      <c r="AK44" s="47"/>
      <c r="AL44" s="47"/>
      <c r="AM44" s="47"/>
      <c r="AN44" s="47"/>
      <c r="AO44" s="18"/>
      <c r="AP44" s="47"/>
      <c r="AQ44" s="11"/>
      <c r="AR44" s="21">
        <v>1</v>
      </c>
      <c r="AS44" s="21">
        <v>1</v>
      </c>
      <c r="AT44" s="21">
        <v>1</v>
      </c>
    </row>
    <row r="45" spans="1:46" s="3" customFormat="1" ht="30" customHeight="1">
      <c r="A45" s="297">
        <v>36</v>
      </c>
      <c r="B45" s="12"/>
      <c r="C45" s="12"/>
      <c r="D45" s="12"/>
      <c r="E45" s="12"/>
      <c r="F45" s="12">
        <v>4</v>
      </c>
      <c r="G45" s="12"/>
      <c r="H45" s="12"/>
      <c r="I45" s="12"/>
      <c r="J45" s="12"/>
      <c r="K45" s="15"/>
      <c r="L45" s="15"/>
      <c r="M45" s="13" t="s">
        <v>209</v>
      </c>
      <c r="N45" s="13" t="s">
        <v>210</v>
      </c>
      <c r="O45" s="13" t="s">
        <v>114</v>
      </c>
      <c r="P45" s="13" t="s">
        <v>147</v>
      </c>
      <c r="Q45" s="13" t="s">
        <v>115</v>
      </c>
      <c r="R45" s="13"/>
      <c r="S45" s="13" t="s">
        <v>51</v>
      </c>
      <c r="T45" s="13" t="str">
        <f t="shared" si="3"/>
        <v>Q370C10</v>
      </c>
      <c r="U45" s="13" t="s">
        <v>51</v>
      </c>
      <c r="V45" s="13" t="s">
        <v>63</v>
      </c>
      <c r="W45" s="13" t="s">
        <v>174</v>
      </c>
      <c r="X45" s="13" t="s">
        <v>114</v>
      </c>
      <c r="Y45" s="13" t="s">
        <v>14</v>
      </c>
      <c r="Z45" s="13" t="s">
        <v>211</v>
      </c>
      <c r="AA45" s="13" t="s">
        <v>14</v>
      </c>
      <c r="AB45" s="13">
        <v>9.7000000000000003E-3</v>
      </c>
      <c r="AC45" s="13" t="s">
        <v>14</v>
      </c>
      <c r="AD45" s="13"/>
      <c r="AE45" s="13"/>
      <c r="AF45" s="13"/>
      <c r="AG45" s="38"/>
      <c r="AH45" s="49"/>
      <c r="AI45" s="49"/>
      <c r="AJ45" s="198"/>
      <c r="AK45" s="47"/>
      <c r="AL45" s="47"/>
      <c r="AM45" s="47"/>
      <c r="AN45" s="47"/>
      <c r="AO45" s="18"/>
      <c r="AP45" s="47"/>
      <c r="AQ45" s="11"/>
      <c r="AR45" s="60">
        <v>2</v>
      </c>
      <c r="AS45" s="60">
        <v>2</v>
      </c>
      <c r="AT45" s="60">
        <v>2</v>
      </c>
    </row>
    <row r="46" spans="1:46" s="3" customFormat="1" ht="30" customHeight="1">
      <c r="A46" s="297">
        <v>37</v>
      </c>
      <c r="B46" s="12"/>
      <c r="C46" s="12"/>
      <c r="D46" s="12"/>
      <c r="E46" s="12">
        <v>3</v>
      </c>
      <c r="F46" s="12"/>
      <c r="G46" s="12"/>
      <c r="H46" s="12"/>
      <c r="I46" s="12"/>
      <c r="J46" s="12"/>
      <c r="K46" s="15"/>
      <c r="L46" s="15"/>
      <c r="M46" s="13" t="s">
        <v>221</v>
      </c>
      <c r="N46" s="13" t="s">
        <v>222</v>
      </c>
      <c r="O46" s="13" t="s">
        <v>178</v>
      </c>
      <c r="P46" s="13" t="s">
        <v>147</v>
      </c>
      <c r="Q46" s="13" t="s">
        <v>115</v>
      </c>
      <c r="R46" s="13"/>
      <c r="S46" s="13" t="s">
        <v>51</v>
      </c>
      <c r="T46" s="13" t="str">
        <f t="shared" si="3"/>
        <v>H5-6802111</v>
      </c>
      <c r="U46" s="13" t="s">
        <v>51</v>
      </c>
      <c r="V46" s="13" t="s">
        <v>63</v>
      </c>
      <c r="W46" s="13" t="s">
        <v>174</v>
      </c>
      <c r="X46" s="13" t="s">
        <v>204</v>
      </c>
      <c r="Y46" s="13" t="s">
        <v>55</v>
      </c>
      <c r="Z46" s="13" t="s">
        <v>14</v>
      </c>
      <c r="AA46" s="13" t="s">
        <v>14</v>
      </c>
      <c r="AB46" s="13">
        <f>AB47+AB48*2</f>
        <v>0.53579999999999994</v>
      </c>
      <c r="AC46" s="13" t="s">
        <v>14</v>
      </c>
      <c r="AD46" s="13"/>
      <c r="AE46" s="13"/>
      <c r="AF46" s="13"/>
      <c r="AG46" s="38"/>
      <c r="AH46" s="49"/>
      <c r="AI46" s="49"/>
      <c r="AJ46" s="198" t="s">
        <v>14</v>
      </c>
      <c r="AK46" s="47"/>
      <c r="AL46" s="47"/>
      <c r="AM46" s="47"/>
      <c r="AN46" s="47"/>
      <c r="AO46" s="18"/>
      <c r="AP46" s="47"/>
      <c r="AQ46" s="11"/>
      <c r="AR46" s="21">
        <v>1</v>
      </c>
      <c r="AS46" s="21">
        <v>1</v>
      </c>
      <c r="AT46" s="21">
        <v>1</v>
      </c>
    </row>
    <row r="47" spans="1:46" s="3" customFormat="1" ht="30" customHeight="1">
      <c r="A47" s="297">
        <v>38</v>
      </c>
      <c r="B47" s="12"/>
      <c r="C47" s="12"/>
      <c r="D47" s="12"/>
      <c r="E47" s="12"/>
      <c r="F47" s="12">
        <v>4</v>
      </c>
      <c r="G47" s="12"/>
      <c r="H47" s="12"/>
      <c r="I47" s="12"/>
      <c r="J47" s="12"/>
      <c r="K47" s="15"/>
      <c r="L47" s="15"/>
      <c r="M47" s="13" t="s">
        <v>223</v>
      </c>
      <c r="N47" s="13" t="s">
        <v>224</v>
      </c>
      <c r="O47" s="13" t="s">
        <v>182</v>
      </c>
      <c r="P47" s="13" t="s">
        <v>147</v>
      </c>
      <c r="Q47" s="13" t="s">
        <v>115</v>
      </c>
      <c r="R47" s="13"/>
      <c r="S47" s="13" t="s">
        <v>51</v>
      </c>
      <c r="T47" s="13" t="str">
        <f t="shared" si="3"/>
        <v>H5-6802112</v>
      </c>
      <c r="U47" s="13" t="s">
        <v>51</v>
      </c>
      <c r="V47" s="13" t="s">
        <v>63</v>
      </c>
      <c r="W47" s="13" t="s">
        <v>174</v>
      </c>
      <c r="X47" s="13" t="s">
        <v>167</v>
      </c>
      <c r="Y47" s="13" t="s">
        <v>1064</v>
      </c>
      <c r="Z47" s="13" t="s">
        <v>166</v>
      </c>
      <c r="AA47" s="13" t="s">
        <v>184</v>
      </c>
      <c r="AB47" s="13">
        <v>0.51639999999999997</v>
      </c>
      <c r="AC47" s="13" t="s">
        <v>14</v>
      </c>
      <c r="AD47" s="13"/>
      <c r="AE47" s="13"/>
      <c r="AF47" s="13"/>
      <c r="AG47" s="38"/>
      <c r="AH47" s="49"/>
      <c r="AI47" s="49"/>
      <c r="AJ47" s="198"/>
      <c r="AK47" s="47"/>
      <c r="AL47" s="47"/>
      <c r="AM47" s="47"/>
      <c r="AN47" s="47"/>
      <c r="AO47" s="18"/>
      <c r="AP47" s="47"/>
      <c r="AQ47" s="11"/>
      <c r="AR47" s="21">
        <v>1</v>
      </c>
      <c r="AS47" s="21">
        <v>1</v>
      </c>
      <c r="AT47" s="21">
        <v>1</v>
      </c>
    </row>
    <row r="48" spans="1:46" s="3" customFormat="1" ht="30" customHeight="1">
      <c r="A48" s="297">
        <v>39</v>
      </c>
      <c r="B48" s="12"/>
      <c r="C48" s="12"/>
      <c r="D48" s="12"/>
      <c r="E48" s="12"/>
      <c r="F48" s="12">
        <v>4</v>
      </c>
      <c r="G48" s="12"/>
      <c r="H48" s="12"/>
      <c r="I48" s="12"/>
      <c r="J48" s="12"/>
      <c r="K48" s="15"/>
      <c r="L48" s="15"/>
      <c r="M48" s="13" t="s">
        <v>209</v>
      </c>
      <c r="N48" s="13" t="s">
        <v>225</v>
      </c>
      <c r="O48" s="13" t="s">
        <v>114</v>
      </c>
      <c r="P48" s="13" t="s">
        <v>147</v>
      </c>
      <c r="Q48" s="13" t="s">
        <v>115</v>
      </c>
      <c r="R48" s="13"/>
      <c r="S48" s="13" t="s">
        <v>51</v>
      </c>
      <c r="T48" s="13" t="str">
        <f t="shared" si="3"/>
        <v>Q370C10</v>
      </c>
      <c r="U48" s="13" t="s">
        <v>51</v>
      </c>
      <c r="V48" s="13" t="s">
        <v>63</v>
      </c>
      <c r="W48" s="13" t="s">
        <v>174</v>
      </c>
      <c r="X48" s="13" t="s">
        <v>114</v>
      </c>
      <c r="Y48" s="13" t="s">
        <v>14</v>
      </c>
      <c r="Z48" s="13" t="s">
        <v>211</v>
      </c>
      <c r="AA48" s="13" t="s">
        <v>14</v>
      </c>
      <c r="AB48" s="13">
        <v>9.7000000000000003E-3</v>
      </c>
      <c r="AC48" s="13" t="s">
        <v>14</v>
      </c>
      <c r="AD48" s="13"/>
      <c r="AE48" s="13"/>
      <c r="AF48" s="13"/>
      <c r="AG48" s="38"/>
      <c r="AH48" s="43"/>
      <c r="AI48" s="43"/>
      <c r="AJ48" s="198" t="s">
        <v>14</v>
      </c>
      <c r="AK48" s="47"/>
      <c r="AL48" s="47"/>
      <c r="AM48" s="47"/>
      <c r="AN48" s="47"/>
      <c r="AO48" s="18"/>
      <c r="AP48" s="47"/>
      <c r="AQ48" s="11"/>
      <c r="AR48" s="60">
        <v>2</v>
      </c>
      <c r="AS48" s="60">
        <v>2</v>
      </c>
      <c r="AT48" s="60">
        <v>2</v>
      </c>
    </row>
    <row r="49" spans="1:46" s="3" customFormat="1" ht="30" customHeight="1">
      <c r="A49" s="297">
        <v>40</v>
      </c>
      <c r="B49" s="8"/>
      <c r="C49" s="8"/>
      <c r="D49" s="8"/>
      <c r="E49" s="12">
        <v>3</v>
      </c>
      <c r="F49" s="8"/>
      <c r="G49" s="11"/>
      <c r="H49" s="11"/>
      <c r="I49" s="11"/>
      <c r="J49" s="11"/>
      <c r="K49" s="15"/>
      <c r="L49" s="15"/>
      <c r="M49" s="21" t="s">
        <v>1658</v>
      </c>
      <c r="N49" s="21" t="s">
        <v>1661</v>
      </c>
      <c r="O49" s="21" t="s">
        <v>161</v>
      </c>
      <c r="P49" s="21" t="s">
        <v>147</v>
      </c>
      <c r="Q49" s="21" t="s">
        <v>115</v>
      </c>
      <c r="R49" s="21"/>
      <c r="S49" s="205" t="s">
        <v>73</v>
      </c>
      <c r="T49" s="21" t="s">
        <v>1065</v>
      </c>
      <c r="U49" s="21" t="s">
        <v>51</v>
      </c>
      <c r="V49" s="21" t="s">
        <v>53</v>
      </c>
      <c r="W49" s="21" t="s">
        <v>60</v>
      </c>
      <c r="X49" s="21" t="s">
        <v>105</v>
      </c>
      <c r="Y49" s="21" t="s">
        <v>162</v>
      </c>
      <c r="Z49" s="21" t="s">
        <v>1664</v>
      </c>
      <c r="AA49" s="21" t="s">
        <v>150</v>
      </c>
      <c r="AB49" s="21">
        <v>5.8700000000000002E-2</v>
      </c>
      <c r="AC49" s="23" t="s">
        <v>1066</v>
      </c>
      <c r="AD49" s="34" t="e">
        <f>#REF!/0.395*1000</f>
        <v>#REF!</v>
      </c>
      <c r="AE49" s="35" t="e">
        <f>AD49*0.395/1000</f>
        <v>#REF!</v>
      </c>
      <c r="AF49" s="30" t="e">
        <f>#REF!/AE49</f>
        <v>#REF!</v>
      </c>
      <c r="AG49" s="28">
        <v>2</v>
      </c>
      <c r="AH49" s="213"/>
      <c r="AI49" s="213"/>
      <c r="AJ49" s="198" t="s">
        <v>101</v>
      </c>
      <c r="AK49" s="16"/>
      <c r="AL49" s="16"/>
      <c r="AM49" s="16"/>
      <c r="AN49" s="16"/>
      <c r="AO49" s="18"/>
      <c r="AP49" s="47"/>
      <c r="AQ49" s="11"/>
      <c r="AR49" s="21">
        <v>1</v>
      </c>
      <c r="AS49" s="21">
        <v>1</v>
      </c>
      <c r="AT49" s="21">
        <v>1</v>
      </c>
    </row>
    <row r="50" spans="1:46" s="3" customFormat="1" ht="30" customHeight="1">
      <c r="A50" s="297">
        <v>41</v>
      </c>
      <c r="B50" s="12"/>
      <c r="C50" s="12"/>
      <c r="D50" s="12">
        <v>2</v>
      </c>
      <c r="E50" s="12"/>
      <c r="F50" s="12"/>
      <c r="G50" s="12"/>
      <c r="H50" s="12"/>
      <c r="I50" s="12"/>
      <c r="J50" s="12"/>
      <c r="K50" s="15"/>
      <c r="L50" s="15"/>
      <c r="M50" s="13" t="s">
        <v>1067</v>
      </c>
      <c r="N50" s="13" t="s">
        <v>1068</v>
      </c>
      <c r="O50" s="199" t="s">
        <v>968</v>
      </c>
      <c r="P50" s="16" t="s">
        <v>147</v>
      </c>
      <c r="Q50" s="199" t="s">
        <v>256</v>
      </c>
      <c r="R50" s="13"/>
      <c r="S50" s="205" t="s">
        <v>73</v>
      </c>
      <c r="T50" s="22" t="str">
        <f t="shared" ref="T50:T102" si="4">M50</f>
        <v>6903100S2019A</v>
      </c>
      <c r="U50" s="204" t="s">
        <v>986</v>
      </c>
      <c r="V50" s="205" t="s">
        <v>174</v>
      </c>
      <c r="W50" s="206" t="s">
        <v>63</v>
      </c>
      <c r="X50" s="16" t="s">
        <v>64</v>
      </c>
      <c r="Y50" s="13" t="s">
        <v>55</v>
      </c>
      <c r="Z50" s="24" t="s">
        <v>14</v>
      </c>
      <c r="AA50" s="24" t="s">
        <v>14</v>
      </c>
      <c r="AB50" s="24" t="s">
        <v>14</v>
      </c>
      <c r="AC50" s="24"/>
      <c r="AD50" s="24"/>
      <c r="AE50" s="24"/>
      <c r="AF50" s="24"/>
      <c r="AG50" s="24"/>
      <c r="AH50" s="24"/>
      <c r="AI50" s="24"/>
      <c r="AJ50" s="198" t="s">
        <v>14</v>
      </c>
      <c r="AK50" s="12"/>
      <c r="AL50" s="12"/>
      <c r="AM50" s="12"/>
      <c r="AN50" s="12"/>
      <c r="AO50" s="50"/>
      <c r="AP50" s="47"/>
      <c r="AQ50" s="11"/>
      <c r="AR50" s="61">
        <v>0</v>
      </c>
      <c r="AS50" s="22">
        <v>0</v>
      </c>
      <c r="AT50" s="22">
        <v>1</v>
      </c>
    </row>
    <row r="51" spans="1:46" s="3" customFormat="1" ht="30" customHeight="1">
      <c r="A51" s="297">
        <v>42</v>
      </c>
      <c r="B51" s="12"/>
      <c r="C51" s="12"/>
      <c r="D51" s="12">
        <v>2</v>
      </c>
      <c r="E51" s="12"/>
      <c r="F51" s="12"/>
      <c r="G51" s="12"/>
      <c r="H51" s="12"/>
      <c r="I51" s="12"/>
      <c r="J51" s="12"/>
      <c r="K51" s="15"/>
      <c r="L51" s="15"/>
      <c r="M51" s="13" t="s">
        <v>1069</v>
      </c>
      <c r="N51" s="13" t="s">
        <v>1068</v>
      </c>
      <c r="O51" s="199" t="s">
        <v>19</v>
      </c>
      <c r="P51" s="16" t="s">
        <v>147</v>
      </c>
      <c r="Q51" s="199" t="s">
        <v>256</v>
      </c>
      <c r="R51" s="13"/>
      <c r="S51" s="205" t="s">
        <v>73</v>
      </c>
      <c r="T51" s="22" t="str">
        <f t="shared" si="4"/>
        <v>6903100B2019A</v>
      </c>
      <c r="U51" s="204" t="s">
        <v>986</v>
      </c>
      <c r="V51" s="205" t="s">
        <v>174</v>
      </c>
      <c r="W51" s="206" t="s">
        <v>63</v>
      </c>
      <c r="X51" s="16" t="s">
        <v>64</v>
      </c>
      <c r="Y51" s="13" t="s">
        <v>55</v>
      </c>
      <c r="Z51" s="24" t="s">
        <v>14</v>
      </c>
      <c r="AA51" s="24" t="s">
        <v>14</v>
      </c>
      <c r="AB51" s="24" t="s">
        <v>14</v>
      </c>
      <c r="AC51" s="24"/>
      <c r="AD51" s="24"/>
      <c r="AE51" s="24"/>
      <c r="AF51" s="24"/>
      <c r="AG51" s="24"/>
      <c r="AH51" s="24"/>
      <c r="AI51" s="24"/>
      <c r="AJ51" s="198" t="s">
        <v>14</v>
      </c>
      <c r="AK51" s="12"/>
      <c r="AL51" s="12"/>
      <c r="AM51" s="12"/>
      <c r="AN51" s="12"/>
      <c r="AO51" s="50"/>
      <c r="AP51" s="47"/>
      <c r="AQ51" s="11"/>
      <c r="AR51" s="61">
        <v>0</v>
      </c>
      <c r="AS51" s="22">
        <v>1</v>
      </c>
      <c r="AT51" s="22">
        <v>0</v>
      </c>
    </row>
    <row r="52" spans="1:46" s="3" customFormat="1" ht="30" customHeight="1">
      <c r="A52" s="297">
        <v>43</v>
      </c>
      <c r="B52" s="12"/>
      <c r="C52" s="12"/>
      <c r="D52" s="12">
        <v>2</v>
      </c>
      <c r="E52" s="12"/>
      <c r="F52" s="12"/>
      <c r="G52" s="12"/>
      <c r="H52" s="12"/>
      <c r="I52" s="12"/>
      <c r="J52" s="12"/>
      <c r="K52" s="15"/>
      <c r="L52" s="15"/>
      <c r="M52" s="13" t="s">
        <v>1070</v>
      </c>
      <c r="N52" s="13" t="s">
        <v>1068</v>
      </c>
      <c r="O52" s="199" t="s">
        <v>17</v>
      </c>
      <c r="P52" s="16" t="s">
        <v>147</v>
      </c>
      <c r="Q52" s="199" t="s">
        <v>256</v>
      </c>
      <c r="R52" s="13"/>
      <c r="S52" s="205" t="s">
        <v>73</v>
      </c>
      <c r="T52" s="22" t="str">
        <f t="shared" si="4"/>
        <v>6903100A2019A</v>
      </c>
      <c r="U52" s="204" t="s">
        <v>986</v>
      </c>
      <c r="V52" s="205" t="s">
        <v>174</v>
      </c>
      <c r="W52" s="206" t="s">
        <v>63</v>
      </c>
      <c r="X52" s="16" t="s">
        <v>64</v>
      </c>
      <c r="Y52" s="13" t="s">
        <v>55</v>
      </c>
      <c r="Z52" s="24" t="s">
        <v>14</v>
      </c>
      <c r="AA52" s="24" t="s">
        <v>14</v>
      </c>
      <c r="AB52" s="24" t="s">
        <v>14</v>
      </c>
      <c r="AC52" s="24"/>
      <c r="AD52" s="24"/>
      <c r="AE52" s="24"/>
      <c r="AF52" s="24"/>
      <c r="AG52" s="24"/>
      <c r="AH52" s="24"/>
      <c r="AI52" s="24"/>
      <c r="AJ52" s="198" t="s">
        <v>14</v>
      </c>
      <c r="AK52" s="12"/>
      <c r="AL52" s="12"/>
      <c r="AM52" s="12"/>
      <c r="AN52" s="12"/>
      <c r="AO52" s="50"/>
      <c r="AP52" s="47"/>
      <c r="AQ52" s="11"/>
      <c r="AR52" s="61">
        <v>1</v>
      </c>
      <c r="AS52" s="22">
        <v>0</v>
      </c>
      <c r="AT52" s="22">
        <v>0</v>
      </c>
    </row>
    <row r="53" spans="1:46" ht="30" customHeight="1">
      <c r="A53" s="297">
        <v>44</v>
      </c>
      <c r="B53" s="8"/>
      <c r="C53" s="8"/>
      <c r="D53" s="12">
        <v>2</v>
      </c>
      <c r="E53" s="8"/>
      <c r="F53" s="8"/>
      <c r="G53" s="11"/>
      <c r="H53" s="11"/>
      <c r="I53" s="11"/>
      <c r="J53" s="11"/>
      <c r="K53" s="15"/>
      <c r="L53" s="15"/>
      <c r="M53" s="13" t="s">
        <v>1071</v>
      </c>
      <c r="N53" s="13" t="s">
        <v>1072</v>
      </c>
      <c r="O53" s="199" t="s">
        <v>968</v>
      </c>
      <c r="P53" s="16" t="s">
        <v>96</v>
      </c>
      <c r="Q53" s="199" t="s">
        <v>256</v>
      </c>
      <c r="R53" s="13"/>
      <c r="S53" s="205" t="s">
        <v>73</v>
      </c>
      <c r="T53" s="22" t="str">
        <f t="shared" si="4"/>
        <v>6902001X2019A</v>
      </c>
      <c r="U53" s="204" t="s">
        <v>986</v>
      </c>
      <c r="V53" s="205" t="s">
        <v>174</v>
      </c>
      <c r="W53" s="206" t="s">
        <v>63</v>
      </c>
      <c r="X53" s="8" t="s">
        <v>77</v>
      </c>
      <c r="Y53" s="13" t="s">
        <v>14</v>
      </c>
      <c r="Z53" s="13" t="s">
        <v>14</v>
      </c>
      <c r="AA53" s="13" t="s">
        <v>14</v>
      </c>
      <c r="AB53" s="13"/>
      <c r="AC53" s="13"/>
      <c r="AD53" s="13"/>
      <c r="AE53" s="13"/>
      <c r="AF53" s="13"/>
      <c r="AG53" s="13"/>
      <c r="AH53" s="13"/>
      <c r="AI53" s="13"/>
      <c r="AJ53" s="24"/>
      <c r="AK53" s="24"/>
      <c r="AL53" s="24"/>
      <c r="AM53" s="24"/>
      <c r="AN53" s="24"/>
      <c r="AO53" s="46"/>
      <c r="AP53" s="47"/>
      <c r="AQ53" s="11"/>
      <c r="AR53" s="13">
        <v>0</v>
      </c>
      <c r="AS53" s="59">
        <v>0</v>
      </c>
      <c r="AT53" s="59">
        <v>1</v>
      </c>
    </row>
    <row r="54" spans="1:46" ht="30" customHeight="1">
      <c r="A54" s="297">
        <v>45</v>
      </c>
      <c r="B54" s="8"/>
      <c r="C54" s="8"/>
      <c r="D54" s="12">
        <v>2</v>
      </c>
      <c r="E54" s="8"/>
      <c r="F54" s="8"/>
      <c r="G54" s="11"/>
      <c r="H54" s="11"/>
      <c r="I54" s="11"/>
      <c r="J54" s="11"/>
      <c r="K54" s="15"/>
      <c r="L54" s="15"/>
      <c r="M54" s="13" t="s">
        <v>1073</v>
      </c>
      <c r="N54" s="13" t="s">
        <v>1072</v>
      </c>
      <c r="O54" s="199" t="s">
        <v>19</v>
      </c>
      <c r="P54" s="16" t="s">
        <v>96</v>
      </c>
      <c r="Q54" s="199" t="s">
        <v>256</v>
      </c>
      <c r="R54" s="13"/>
      <c r="S54" s="205" t="s">
        <v>73</v>
      </c>
      <c r="T54" s="22" t="str">
        <f t="shared" si="4"/>
        <v>6902002X2019A</v>
      </c>
      <c r="U54" s="204" t="s">
        <v>986</v>
      </c>
      <c r="V54" s="205" t="s">
        <v>174</v>
      </c>
      <c r="W54" s="206" t="s">
        <v>63</v>
      </c>
      <c r="X54" s="8" t="s">
        <v>77</v>
      </c>
      <c r="Y54" s="13"/>
      <c r="Z54" s="13" t="s">
        <v>14</v>
      </c>
      <c r="AA54" s="13" t="s">
        <v>14</v>
      </c>
      <c r="AB54" s="13"/>
      <c r="AC54" s="13"/>
      <c r="AD54" s="13"/>
      <c r="AE54" s="13"/>
      <c r="AF54" s="13"/>
      <c r="AG54" s="13"/>
      <c r="AH54" s="13"/>
      <c r="AI54" s="13"/>
      <c r="AJ54" s="24"/>
      <c r="AK54" s="24"/>
      <c r="AL54" s="24"/>
      <c r="AM54" s="24"/>
      <c r="AN54" s="24"/>
      <c r="AO54" s="46"/>
      <c r="AP54" s="47"/>
      <c r="AQ54" s="11"/>
      <c r="AR54" s="13">
        <v>0</v>
      </c>
      <c r="AS54" s="59">
        <v>1</v>
      </c>
      <c r="AT54" s="59">
        <v>0</v>
      </c>
    </row>
    <row r="55" spans="1:46" ht="30" customHeight="1">
      <c r="A55" s="297">
        <v>46</v>
      </c>
      <c r="B55" s="8"/>
      <c r="C55" s="8"/>
      <c r="D55" s="12">
        <v>2</v>
      </c>
      <c r="E55" s="8"/>
      <c r="F55" s="8"/>
      <c r="G55" s="11"/>
      <c r="H55" s="11"/>
      <c r="I55" s="11"/>
      <c r="J55" s="11"/>
      <c r="K55" s="15"/>
      <c r="L55" s="15"/>
      <c r="M55" s="13" t="s">
        <v>1074</v>
      </c>
      <c r="N55" s="13" t="s">
        <v>1072</v>
      </c>
      <c r="O55" s="199" t="s">
        <v>17</v>
      </c>
      <c r="P55" s="16" t="s">
        <v>96</v>
      </c>
      <c r="Q55" s="199" t="s">
        <v>256</v>
      </c>
      <c r="R55" s="13"/>
      <c r="S55" s="205" t="s">
        <v>73</v>
      </c>
      <c r="T55" s="22" t="str">
        <f t="shared" si="4"/>
        <v>6902003X2019A</v>
      </c>
      <c r="U55" s="204" t="s">
        <v>986</v>
      </c>
      <c r="V55" s="205" t="s">
        <v>174</v>
      </c>
      <c r="W55" s="206" t="s">
        <v>63</v>
      </c>
      <c r="X55" s="8" t="s">
        <v>77</v>
      </c>
      <c r="Y55" s="13"/>
      <c r="Z55" s="13" t="s">
        <v>14</v>
      </c>
      <c r="AA55" s="13" t="s">
        <v>14</v>
      </c>
      <c r="AB55" s="13"/>
      <c r="AC55" s="13"/>
      <c r="AD55" s="13"/>
      <c r="AE55" s="13"/>
      <c r="AF55" s="13"/>
      <c r="AG55" s="13"/>
      <c r="AH55" s="13"/>
      <c r="AI55" s="13"/>
      <c r="AJ55" s="24"/>
      <c r="AK55" s="24"/>
      <c r="AL55" s="24"/>
      <c r="AM55" s="24"/>
      <c r="AN55" s="24"/>
      <c r="AO55" s="46" t="s">
        <v>1075</v>
      </c>
      <c r="AP55" s="47"/>
      <c r="AQ55" s="11"/>
      <c r="AR55" s="13">
        <v>1</v>
      </c>
      <c r="AS55" s="59">
        <v>0</v>
      </c>
      <c r="AT55" s="59">
        <v>0</v>
      </c>
    </row>
    <row r="56" spans="1:46" ht="30" customHeight="1">
      <c r="A56" s="297">
        <v>47</v>
      </c>
      <c r="B56" s="8"/>
      <c r="C56" s="8"/>
      <c r="D56" s="12">
        <v>2</v>
      </c>
      <c r="E56" s="8"/>
      <c r="F56" s="8"/>
      <c r="G56" s="11"/>
      <c r="H56" s="11"/>
      <c r="I56" s="11"/>
      <c r="J56" s="11"/>
      <c r="K56" s="15"/>
      <c r="L56" s="15"/>
      <c r="M56" s="13" t="s">
        <v>1503</v>
      </c>
      <c r="N56" s="13" t="s">
        <v>1504</v>
      </c>
      <c r="O56" s="293"/>
      <c r="P56" s="16" t="s">
        <v>1505</v>
      </c>
      <c r="Q56" s="293" t="s">
        <v>256</v>
      </c>
      <c r="R56" s="13"/>
      <c r="S56" s="295" t="s">
        <v>73</v>
      </c>
      <c r="T56" s="22" t="str">
        <f t="shared" si="4"/>
        <v>SHT0014642</v>
      </c>
      <c r="U56" s="294" t="s">
        <v>1506</v>
      </c>
      <c r="V56" s="295" t="s">
        <v>1507</v>
      </c>
      <c r="W56" s="296" t="s">
        <v>1508</v>
      </c>
      <c r="X56" s="8" t="s">
        <v>1509</v>
      </c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24"/>
      <c r="AK56" s="24"/>
      <c r="AL56" s="24"/>
      <c r="AM56" s="24"/>
      <c r="AN56" s="24"/>
      <c r="AO56" s="46"/>
      <c r="AP56" s="47"/>
      <c r="AQ56" s="11"/>
      <c r="AR56" s="13">
        <v>1</v>
      </c>
      <c r="AS56" s="59">
        <v>1</v>
      </c>
      <c r="AT56" s="59">
        <v>1</v>
      </c>
    </row>
    <row r="57" spans="1:46" s="318" customFormat="1" ht="30" customHeight="1">
      <c r="A57" s="297">
        <v>48</v>
      </c>
      <c r="B57" s="303"/>
      <c r="C57" s="303"/>
      <c r="D57" s="304">
        <v>2</v>
      </c>
      <c r="E57" s="303"/>
      <c r="F57" s="303"/>
      <c r="G57" s="305"/>
      <c r="H57" s="305"/>
      <c r="I57" s="305"/>
      <c r="J57" s="305"/>
      <c r="K57" s="306"/>
      <c r="L57" s="306"/>
      <c r="M57" s="307" t="s">
        <v>1534</v>
      </c>
      <c r="N57" s="307" t="s">
        <v>1536</v>
      </c>
      <c r="O57" s="308"/>
      <c r="P57" s="309" t="s">
        <v>96</v>
      </c>
      <c r="Q57" s="310" t="s">
        <v>256</v>
      </c>
      <c r="R57" s="307"/>
      <c r="S57" s="311" t="s">
        <v>73</v>
      </c>
      <c r="T57" s="312" t="str">
        <f t="shared" si="4"/>
        <v>H4681021040A0</v>
      </c>
      <c r="U57" s="313" t="s">
        <v>986</v>
      </c>
      <c r="V57" s="311" t="s">
        <v>174</v>
      </c>
      <c r="W57" s="314" t="s">
        <v>63</v>
      </c>
      <c r="X57" s="303" t="s">
        <v>1076</v>
      </c>
      <c r="Y57" s="307" t="s">
        <v>14</v>
      </c>
      <c r="Z57" s="307" t="s">
        <v>14</v>
      </c>
      <c r="AA57" s="307" t="s">
        <v>14</v>
      </c>
      <c r="AB57" s="307"/>
      <c r="AC57" s="307"/>
      <c r="AD57" s="307"/>
      <c r="AE57" s="307"/>
      <c r="AF57" s="307"/>
      <c r="AG57" s="307"/>
      <c r="AH57" s="307"/>
      <c r="AI57" s="307"/>
      <c r="AJ57" s="315"/>
      <c r="AK57" s="315"/>
      <c r="AL57" s="315"/>
      <c r="AM57" s="315"/>
      <c r="AN57" s="315"/>
      <c r="AO57" s="316" t="s">
        <v>84</v>
      </c>
      <c r="AP57" s="317"/>
      <c r="AQ57" s="305"/>
      <c r="AR57" s="307">
        <v>1</v>
      </c>
      <c r="AS57" s="307">
        <v>1</v>
      </c>
      <c r="AT57" s="307">
        <v>1</v>
      </c>
    </row>
    <row r="58" spans="1:46" ht="30" customHeight="1">
      <c r="A58" s="297">
        <v>49</v>
      </c>
      <c r="B58" s="8"/>
      <c r="C58" s="8"/>
      <c r="D58" s="12"/>
      <c r="E58" s="8"/>
      <c r="F58" s="8"/>
      <c r="G58" s="11"/>
      <c r="H58" s="11"/>
      <c r="I58" s="11"/>
      <c r="J58" s="11"/>
      <c r="K58" s="15"/>
      <c r="L58" s="15"/>
      <c r="M58" s="13" t="s">
        <v>1510</v>
      </c>
      <c r="N58" s="13" t="s">
        <v>1511</v>
      </c>
      <c r="O58" s="20"/>
      <c r="P58" s="16" t="s">
        <v>1512</v>
      </c>
      <c r="Q58" s="293" t="s">
        <v>1513</v>
      </c>
      <c r="R58" s="13"/>
      <c r="S58" s="295" t="s">
        <v>73</v>
      </c>
      <c r="T58" s="22" t="str">
        <f t="shared" si="4"/>
        <v>SHT0014732</v>
      </c>
      <c r="U58" s="294" t="s">
        <v>986</v>
      </c>
      <c r="V58" s="295" t="s">
        <v>174</v>
      </c>
      <c r="W58" s="296" t="s">
        <v>63</v>
      </c>
      <c r="X58" s="8" t="s">
        <v>1514</v>
      </c>
      <c r="Y58" s="13" t="s">
        <v>14</v>
      </c>
      <c r="Z58" s="13" t="s">
        <v>14</v>
      </c>
      <c r="AA58" s="13" t="s">
        <v>14</v>
      </c>
      <c r="AB58" s="13">
        <v>0.93799999999999994</v>
      </c>
      <c r="AC58" s="13"/>
      <c r="AD58" s="13"/>
      <c r="AE58" s="13"/>
      <c r="AF58" s="13"/>
      <c r="AG58" s="13"/>
      <c r="AH58" s="13"/>
      <c r="AI58" s="13"/>
      <c r="AJ58" s="24"/>
      <c r="AK58" s="24"/>
      <c r="AL58" s="24"/>
      <c r="AM58" s="24"/>
      <c r="AN58" s="24"/>
      <c r="AO58" s="46"/>
      <c r="AP58" s="47"/>
      <c r="AQ58" s="11"/>
      <c r="AR58" s="13">
        <v>1</v>
      </c>
      <c r="AS58" s="13">
        <v>1</v>
      </c>
      <c r="AT58" s="13">
        <v>1</v>
      </c>
    </row>
    <row r="59" spans="1:46" s="318" customFormat="1" ht="30" customHeight="1">
      <c r="A59" s="297">
        <v>50</v>
      </c>
      <c r="B59" s="303"/>
      <c r="C59" s="303"/>
      <c r="D59" s="303"/>
      <c r="E59" s="303">
        <v>3</v>
      </c>
      <c r="F59" s="303"/>
      <c r="G59" s="305"/>
      <c r="H59" s="305"/>
      <c r="I59" s="305"/>
      <c r="J59" s="305"/>
      <c r="K59" s="306"/>
      <c r="L59" s="306"/>
      <c r="M59" s="307" t="s">
        <v>1540</v>
      </c>
      <c r="N59" s="307" t="s">
        <v>1542</v>
      </c>
      <c r="O59" s="307"/>
      <c r="P59" s="309" t="s">
        <v>96</v>
      </c>
      <c r="Q59" s="310" t="s">
        <v>256</v>
      </c>
      <c r="R59" s="307"/>
      <c r="S59" s="311" t="s">
        <v>73</v>
      </c>
      <c r="T59" s="312" t="str">
        <f t="shared" si="4"/>
        <v>H4681010641A0</v>
      </c>
      <c r="U59" s="313" t="s">
        <v>986</v>
      </c>
      <c r="V59" s="311" t="s">
        <v>174</v>
      </c>
      <c r="W59" s="314" t="s">
        <v>63</v>
      </c>
      <c r="X59" s="307" t="s">
        <v>14</v>
      </c>
      <c r="Y59" s="307" t="s">
        <v>90</v>
      </c>
      <c r="Z59" s="307" t="s">
        <v>14</v>
      </c>
      <c r="AA59" s="307" t="s">
        <v>14</v>
      </c>
      <c r="AB59" s="307">
        <v>0.92</v>
      </c>
      <c r="AC59" s="319" t="s">
        <v>88</v>
      </c>
      <c r="AD59" s="320" t="s">
        <v>1003</v>
      </c>
      <c r="AE59" s="321">
        <f>AB59*1.08</f>
        <v>0.99360000000000015</v>
      </c>
      <c r="AF59" s="319"/>
      <c r="AG59" s="322">
        <v>11</v>
      </c>
      <c r="AH59" s="322">
        <v>17</v>
      </c>
      <c r="AI59" s="322">
        <v>17</v>
      </c>
      <c r="AJ59" s="315"/>
      <c r="AK59" s="315"/>
      <c r="AL59" s="315"/>
      <c r="AM59" s="315"/>
      <c r="AN59" s="315"/>
      <c r="AO59" s="316"/>
      <c r="AP59" s="317"/>
      <c r="AQ59" s="305"/>
      <c r="AR59" s="307">
        <v>1</v>
      </c>
      <c r="AS59" s="307">
        <v>1</v>
      </c>
      <c r="AT59" s="307">
        <v>1</v>
      </c>
    </row>
    <row r="60" spans="1:46" ht="30" customHeight="1">
      <c r="A60" s="297">
        <v>51</v>
      </c>
      <c r="B60" s="8"/>
      <c r="C60" s="8"/>
      <c r="D60" s="8"/>
      <c r="E60" s="8">
        <v>3</v>
      </c>
      <c r="F60" s="8"/>
      <c r="G60" s="11"/>
      <c r="H60" s="11"/>
      <c r="I60" s="11"/>
      <c r="J60" s="11"/>
      <c r="K60" s="18"/>
      <c r="L60" s="18"/>
      <c r="M60" s="13" t="s">
        <v>286</v>
      </c>
      <c r="N60" s="13" t="s">
        <v>1077</v>
      </c>
      <c r="O60" s="13"/>
      <c r="P60" s="16" t="s">
        <v>96</v>
      </c>
      <c r="Q60" s="199" t="s">
        <v>256</v>
      </c>
      <c r="R60" s="21"/>
      <c r="S60" s="205" t="s">
        <v>73</v>
      </c>
      <c r="T60" s="22" t="str">
        <f t="shared" si="4"/>
        <v>H4681011042A0</v>
      </c>
      <c r="U60" s="204" t="s">
        <v>986</v>
      </c>
      <c r="V60" s="205" t="s">
        <v>174</v>
      </c>
      <c r="W60" s="206" t="s">
        <v>63</v>
      </c>
      <c r="X60" s="8" t="s">
        <v>105</v>
      </c>
      <c r="Y60" s="13" t="s">
        <v>514</v>
      </c>
      <c r="Z60" s="29" t="s">
        <v>1007</v>
      </c>
      <c r="AA60" s="29" t="s">
        <v>1078</v>
      </c>
      <c r="AB60" s="31">
        <v>1.0699999999999999E-2</v>
      </c>
      <c r="AC60" s="31" t="s">
        <v>1027</v>
      </c>
      <c r="AD60" s="40">
        <v>440</v>
      </c>
      <c r="AE60" s="31">
        <v>1.0699999999999999E-2</v>
      </c>
      <c r="AF60" s="31"/>
      <c r="AG60" s="28">
        <v>3</v>
      </c>
      <c r="AH60" s="31"/>
      <c r="AI60" s="31"/>
      <c r="AJ60" s="24"/>
      <c r="AK60" s="24"/>
      <c r="AL60" s="24"/>
      <c r="AM60" s="24"/>
      <c r="AN60" s="24"/>
      <c r="AO60" s="15"/>
      <c r="AP60" s="47"/>
      <c r="AQ60" s="11"/>
      <c r="AR60" s="13">
        <v>2</v>
      </c>
      <c r="AS60" s="13">
        <v>2</v>
      </c>
      <c r="AT60" s="13">
        <v>2</v>
      </c>
    </row>
    <row r="61" spans="1:46" ht="30" customHeight="1">
      <c r="A61" s="297">
        <v>52</v>
      </c>
      <c r="B61" s="8"/>
      <c r="C61" s="8"/>
      <c r="D61" s="8"/>
      <c r="E61" s="8">
        <v>3</v>
      </c>
      <c r="F61" s="8"/>
      <c r="G61" s="11"/>
      <c r="H61" s="11"/>
      <c r="I61" s="11"/>
      <c r="J61" s="11"/>
      <c r="K61" s="18"/>
      <c r="L61" s="18"/>
      <c r="M61" s="13" t="s">
        <v>288</v>
      </c>
      <c r="N61" s="13" t="s">
        <v>1079</v>
      </c>
      <c r="O61" s="13"/>
      <c r="P61" s="16" t="s">
        <v>96</v>
      </c>
      <c r="Q61" s="199" t="s">
        <v>256</v>
      </c>
      <c r="R61" s="21"/>
      <c r="S61" s="205" t="s">
        <v>73</v>
      </c>
      <c r="T61" s="22" t="str">
        <f t="shared" si="4"/>
        <v>H4681011043A0</v>
      </c>
      <c r="U61" s="204" t="s">
        <v>986</v>
      </c>
      <c r="V61" s="205" t="s">
        <v>174</v>
      </c>
      <c r="W61" s="206" t="s">
        <v>63</v>
      </c>
      <c r="X61" s="8" t="s">
        <v>105</v>
      </c>
      <c r="Y61" s="13" t="s">
        <v>514</v>
      </c>
      <c r="Z61" s="29" t="s">
        <v>1007</v>
      </c>
      <c r="AA61" s="29" t="s">
        <v>1080</v>
      </c>
      <c r="AB61" s="31">
        <v>6.1999999999999998E-3</v>
      </c>
      <c r="AC61" s="31" t="s">
        <v>1027</v>
      </c>
      <c r="AD61" s="40">
        <v>260</v>
      </c>
      <c r="AE61" s="31">
        <v>6.1999999999999998E-3</v>
      </c>
      <c r="AF61" s="31"/>
      <c r="AG61" s="28">
        <v>3</v>
      </c>
      <c r="AH61" s="31"/>
      <c r="AI61" s="31"/>
      <c r="AJ61" s="24"/>
      <c r="AK61" s="24"/>
      <c r="AL61" s="24"/>
      <c r="AM61" s="24"/>
      <c r="AN61" s="24"/>
      <c r="AO61" s="15"/>
      <c r="AP61" s="47"/>
      <c r="AQ61" s="11"/>
      <c r="AR61" s="13">
        <v>2</v>
      </c>
      <c r="AS61" s="13">
        <v>2</v>
      </c>
      <c r="AT61" s="13">
        <v>2</v>
      </c>
    </row>
    <row r="62" spans="1:46" s="325" customFormat="1" ht="30" customHeight="1">
      <c r="A62" s="297">
        <v>53</v>
      </c>
      <c r="B62" s="304"/>
      <c r="C62" s="304"/>
      <c r="D62" s="304">
        <v>2</v>
      </c>
      <c r="E62" s="304"/>
      <c r="F62" s="304"/>
      <c r="G62" s="304"/>
      <c r="H62" s="304"/>
      <c r="I62" s="304"/>
      <c r="J62" s="304"/>
      <c r="K62" s="306"/>
      <c r="L62" s="306"/>
      <c r="M62" s="323" t="s">
        <v>1545</v>
      </c>
      <c r="N62" s="307" t="s">
        <v>1551</v>
      </c>
      <c r="O62" s="307"/>
      <c r="P62" s="309" t="s">
        <v>147</v>
      </c>
      <c r="Q62" s="310" t="s">
        <v>256</v>
      </c>
      <c r="R62" s="307"/>
      <c r="S62" s="311" t="s">
        <v>73</v>
      </c>
      <c r="T62" s="312" t="str">
        <f t="shared" si="4"/>
        <v>H4691010650A0</v>
      </c>
      <c r="U62" s="313" t="s">
        <v>986</v>
      </c>
      <c r="V62" s="311" t="s">
        <v>174</v>
      </c>
      <c r="W62" s="314" t="s">
        <v>63</v>
      </c>
      <c r="X62" s="309" t="s">
        <v>429</v>
      </c>
      <c r="Y62" s="307" t="s">
        <v>55</v>
      </c>
      <c r="Z62" s="315" t="s">
        <v>14</v>
      </c>
      <c r="AA62" s="315" t="s">
        <v>14</v>
      </c>
      <c r="AB62" s="324" t="s">
        <v>14</v>
      </c>
      <c r="AC62" s="324"/>
      <c r="AD62" s="324"/>
      <c r="AE62" s="324"/>
      <c r="AF62" s="324"/>
      <c r="AG62" s="324"/>
      <c r="AH62" s="324"/>
      <c r="AI62" s="324"/>
      <c r="AJ62" s="317" t="s">
        <v>101</v>
      </c>
      <c r="AK62" s="304"/>
      <c r="AL62" s="304"/>
      <c r="AM62" s="304"/>
      <c r="AN62" s="304"/>
      <c r="AO62" s="307" t="s">
        <v>1081</v>
      </c>
      <c r="AP62" s="317"/>
      <c r="AQ62" s="305"/>
      <c r="AR62" s="307">
        <v>1</v>
      </c>
      <c r="AS62" s="307">
        <v>1</v>
      </c>
      <c r="AT62" s="307">
        <v>1</v>
      </c>
    </row>
    <row r="63" spans="1:46" s="325" customFormat="1" ht="30" customHeight="1">
      <c r="A63" s="297">
        <v>54</v>
      </c>
      <c r="B63" s="326"/>
      <c r="C63" s="326"/>
      <c r="D63" s="304"/>
      <c r="E63" s="326">
        <v>3</v>
      </c>
      <c r="F63" s="326"/>
      <c r="G63" s="326"/>
      <c r="H63" s="326"/>
      <c r="I63" s="326"/>
      <c r="J63" s="326"/>
      <c r="K63" s="306"/>
      <c r="L63" s="306"/>
      <c r="M63" s="323" t="s">
        <v>1547</v>
      </c>
      <c r="N63" s="323" t="s">
        <v>1553</v>
      </c>
      <c r="O63" s="307"/>
      <c r="P63" s="309" t="s">
        <v>147</v>
      </c>
      <c r="Q63" s="310" t="s">
        <v>256</v>
      </c>
      <c r="R63" s="307"/>
      <c r="S63" s="311" t="s">
        <v>73</v>
      </c>
      <c r="T63" s="312" t="str">
        <f t="shared" si="4"/>
        <v>H4691010651A0</v>
      </c>
      <c r="U63" s="313" t="s">
        <v>986</v>
      </c>
      <c r="V63" s="311" t="s">
        <v>174</v>
      </c>
      <c r="W63" s="314" t="s">
        <v>63</v>
      </c>
      <c r="X63" s="303" t="s">
        <v>167</v>
      </c>
      <c r="Y63" s="327" t="s">
        <v>1082</v>
      </c>
      <c r="Z63" s="327" t="s">
        <v>1083</v>
      </c>
      <c r="AA63" s="315" t="s">
        <v>14</v>
      </c>
      <c r="AB63" s="324" t="s">
        <v>1084</v>
      </c>
      <c r="AC63" s="324"/>
      <c r="AD63" s="328" t="s">
        <v>1085</v>
      </c>
      <c r="AE63" s="328">
        <v>2.16</v>
      </c>
      <c r="AF63" s="324"/>
      <c r="AG63" s="329">
        <v>9</v>
      </c>
      <c r="AH63" s="324"/>
      <c r="AI63" s="324"/>
      <c r="AJ63" s="317" t="s">
        <v>101</v>
      </c>
      <c r="AK63" s="317"/>
      <c r="AL63" s="317"/>
      <c r="AM63" s="317"/>
      <c r="AN63" s="317"/>
      <c r="AO63" s="307"/>
      <c r="AP63" s="317"/>
      <c r="AQ63" s="305"/>
      <c r="AR63" s="307">
        <v>1</v>
      </c>
      <c r="AS63" s="307">
        <v>1</v>
      </c>
      <c r="AT63" s="307">
        <v>1</v>
      </c>
    </row>
    <row r="64" spans="1:46" s="325" customFormat="1" ht="30" customHeight="1" thickBot="1">
      <c r="A64" s="297">
        <v>55</v>
      </c>
      <c r="B64" s="304"/>
      <c r="C64" s="304"/>
      <c r="D64" s="304"/>
      <c r="E64" s="326">
        <v>3</v>
      </c>
      <c r="F64" s="326"/>
      <c r="G64" s="304"/>
      <c r="H64" s="304"/>
      <c r="I64" s="304"/>
      <c r="J64" s="304"/>
      <c r="K64" s="306"/>
      <c r="L64" s="306"/>
      <c r="M64" s="323" t="s">
        <v>1549</v>
      </c>
      <c r="N64" s="323" t="s">
        <v>1555</v>
      </c>
      <c r="O64" s="307"/>
      <c r="P64" s="309" t="s">
        <v>96</v>
      </c>
      <c r="Q64" s="310" t="s">
        <v>256</v>
      </c>
      <c r="R64" s="307"/>
      <c r="S64" s="311" t="s">
        <v>73</v>
      </c>
      <c r="T64" s="312" t="str">
        <f t="shared" si="4"/>
        <v>Q37106</v>
      </c>
      <c r="U64" s="313" t="s">
        <v>986</v>
      </c>
      <c r="V64" s="311" t="s">
        <v>174</v>
      </c>
      <c r="W64" s="314" t="s">
        <v>63</v>
      </c>
      <c r="X64" s="304" t="s">
        <v>114</v>
      </c>
      <c r="Y64" s="307" t="s">
        <v>1086</v>
      </c>
      <c r="Z64" s="315" t="s">
        <v>14</v>
      </c>
      <c r="AA64" s="315" t="s">
        <v>14</v>
      </c>
      <c r="AB64" s="319"/>
      <c r="AC64" s="319"/>
      <c r="AD64" s="319"/>
      <c r="AE64" s="319"/>
      <c r="AF64" s="319"/>
      <c r="AG64" s="319"/>
      <c r="AH64" s="319"/>
      <c r="AI64" s="319"/>
      <c r="AJ64" s="317" t="s">
        <v>101</v>
      </c>
      <c r="AK64" s="304"/>
      <c r="AL64" s="304"/>
      <c r="AM64" s="304"/>
      <c r="AN64" s="304"/>
      <c r="AO64" s="307"/>
      <c r="AP64" s="317"/>
      <c r="AQ64" s="305"/>
      <c r="AR64" s="307">
        <v>2</v>
      </c>
      <c r="AS64" s="307">
        <v>2</v>
      </c>
      <c r="AT64" s="307">
        <v>2</v>
      </c>
    </row>
    <row r="65" spans="1:46" s="318" customFormat="1" ht="30" customHeight="1" thickBot="1">
      <c r="A65" s="297">
        <v>56</v>
      </c>
      <c r="B65" s="303"/>
      <c r="C65" s="330"/>
      <c r="D65" s="330"/>
      <c r="E65" s="326">
        <v>3</v>
      </c>
      <c r="F65" s="330"/>
      <c r="G65" s="330"/>
      <c r="H65" s="330"/>
      <c r="I65" s="330"/>
      <c r="J65" s="330"/>
      <c r="K65" s="306"/>
      <c r="L65" s="306"/>
      <c r="M65" s="307" t="s">
        <v>1550</v>
      </c>
      <c r="N65" s="307" t="s">
        <v>1557</v>
      </c>
      <c r="O65" s="307" t="s">
        <v>1088</v>
      </c>
      <c r="P65" s="309" t="s">
        <v>96</v>
      </c>
      <c r="Q65" s="310" t="s">
        <v>256</v>
      </c>
      <c r="R65" s="307"/>
      <c r="S65" s="311" t="s">
        <v>73</v>
      </c>
      <c r="T65" s="312" t="str">
        <f t="shared" si="4"/>
        <v>GB/T12617</v>
      </c>
      <c r="U65" s="313" t="s">
        <v>986</v>
      </c>
      <c r="V65" s="311" t="s">
        <v>174</v>
      </c>
      <c r="W65" s="314" t="s">
        <v>63</v>
      </c>
      <c r="X65" s="303" t="s">
        <v>114</v>
      </c>
      <c r="Y65" s="307" t="s">
        <v>1089</v>
      </c>
      <c r="Z65" s="315" t="s">
        <v>14</v>
      </c>
      <c r="AA65" s="315" t="s">
        <v>14</v>
      </c>
      <c r="AB65" s="319">
        <v>0.02</v>
      </c>
      <c r="AC65" s="319"/>
      <c r="AD65" s="319"/>
      <c r="AE65" s="319"/>
      <c r="AF65" s="319"/>
      <c r="AG65" s="319"/>
      <c r="AH65" s="319"/>
      <c r="AI65" s="319"/>
      <c r="AJ65" s="315" t="s">
        <v>14</v>
      </c>
      <c r="AK65" s="331"/>
      <c r="AL65" s="331"/>
      <c r="AM65" s="331"/>
      <c r="AN65" s="331"/>
      <c r="AO65" s="332" t="s">
        <v>1090</v>
      </c>
      <c r="AP65" s="317"/>
      <c r="AQ65" s="305"/>
      <c r="AR65" s="333">
        <v>4</v>
      </c>
      <c r="AS65" s="333">
        <v>4</v>
      </c>
      <c r="AT65" s="333">
        <v>4</v>
      </c>
    </row>
    <row r="66" spans="1:46" ht="30" customHeight="1">
      <c r="A66" s="297">
        <v>57</v>
      </c>
      <c r="B66" s="8"/>
      <c r="C66" s="14"/>
      <c r="D66" s="10">
        <v>2</v>
      </c>
      <c r="E66" s="10"/>
      <c r="F66" s="14"/>
      <c r="G66" s="14"/>
      <c r="H66" s="14"/>
      <c r="I66" s="14"/>
      <c r="J66" s="14"/>
      <c r="K66" s="15"/>
      <c r="L66" s="15"/>
      <c r="M66" s="13" t="s">
        <v>1476</v>
      </c>
      <c r="N66" s="13" t="s">
        <v>1477</v>
      </c>
      <c r="O66" s="13"/>
      <c r="P66" s="16" t="s">
        <v>1478</v>
      </c>
      <c r="Q66" s="293" t="s">
        <v>256</v>
      </c>
      <c r="R66" s="13"/>
      <c r="S66" s="295" t="s">
        <v>73</v>
      </c>
      <c r="T66" s="22" t="str">
        <f t="shared" si="4"/>
        <v>SHT0014641</v>
      </c>
      <c r="U66" s="294" t="s">
        <v>986</v>
      </c>
      <c r="V66" s="295" t="s">
        <v>174</v>
      </c>
      <c r="W66" s="296" t="s">
        <v>63</v>
      </c>
      <c r="X66" s="8" t="s">
        <v>1479</v>
      </c>
      <c r="Y66" s="13" t="s">
        <v>1480</v>
      </c>
      <c r="Z66" s="24" t="s">
        <v>14</v>
      </c>
      <c r="AA66" s="24" t="s">
        <v>14</v>
      </c>
      <c r="AB66" s="29">
        <v>1.9019999999999999</v>
      </c>
      <c r="AC66" s="29"/>
      <c r="AD66" s="29"/>
      <c r="AE66" s="29"/>
      <c r="AF66" s="29"/>
      <c r="AG66" s="29"/>
      <c r="AH66" s="29"/>
      <c r="AI66" s="29"/>
      <c r="AJ66" s="24"/>
      <c r="AK66" s="48"/>
      <c r="AL66" s="48"/>
      <c r="AM66" s="48"/>
      <c r="AN66" s="48"/>
      <c r="AO66" s="302"/>
      <c r="AP66" s="47"/>
      <c r="AQ66" s="11"/>
      <c r="AR66" s="13">
        <v>1</v>
      </c>
      <c r="AS66" s="13">
        <v>1</v>
      </c>
      <c r="AT66" s="13">
        <v>1</v>
      </c>
    </row>
    <row r="67" spans="1:46" ht="30" customHeight="1">
      <c r="A67" s="297">
        <v>58</v>
      </c>
      <c r="B67" s="8"/>
      <c r="C67" s="14"/>
      <c r="D67" s="14"/>
      <c r="E67" s="10">
        <v>3</v>
      </c>
      <c r="F67" s="14"/>
      <c r="G67" s="14"/>
      <c r="H67" s="14"/>
      <c r="I67" s="14"/>
      <c r="J67" s="14"/>
      <c r="K67" s="15"/>
      <c r="L67" s="15"/>
      <c r="M67" s="13" t="s">
        <v>1481</v>
      </c>
      <c r="N67" s="13" t="s">
        <v>1482</v>
      </c>
      <c r="O67" s="13"/>
      <c r="P67" s="16" t="s">
        <v>1478</v>
      </c>
      <c r="Q67" s="293" t="s">
        <v>256</v>
      </c>
      <c r="R67" s="13"/>
      <c r="S67" s="295"/>
      <c r="T67" s="22" t="str">
        <f t="shared" si="4"/>
        <v>SHT0014726</v>
      </c>
      <c r="U67" s="294" t="s">
        <v>986</v>
      </c>
      <c r="V67" s="295" t="s">
        <v>174</v>
      </c>
      <c r="W67" s="296" t="s">
        <v>63</v>
      </c>
      <c r="X67" s="8" t="s">
        <v>1496</v>
      </c>
      <c r="Y67" s="13" t="s">
        <v>1499</v>
      </c>
      <c r="Z67" s="24" t="s">
        <v>1494</v>
      </c>
      <c r="AA67" s="24" t="s">
        <v>14</v>
      </c>
      <c r="AB67" s="29">
        <v>0.83699999999999997</v>
      </c>
      <c r="AC67" s="29"/>
      <c r="AD67" s="29"/>
      <c r="AE67" s="29"/>
      <c r="AF67" s="29"/>
      <c r="AG67" s="29"/>
      <c r="AH67" s="29"/>
      <c r="AI67" s="29"/>
      <c r="AJ67" s="24"/>
      <c r="AK67" s="48"/>
      <c r="AL67" s="48"/>
      <c r="AM67" s="48"/>
      <c r="AN67" s="48"/>
      <c r="AO67" s="302"/>
      <c r="AP67" s="47"/>
      <c r="AQ67" s="11"/>
      <c r="AR67" s="13">
        <v>1</v>
      </c>
      <c r="AS67" s="13">
        <v>1</v>
      </c>
      <c r="AT67" s="13">
        <v>1</v>
      </c>
    </row>
    <row r="68" spans="1:46" ht="30" customHeight="1">
      <c r="A68" s="297">
        <v>59</v>
      </c>
      <c r="B68" s="8"/>
      <c r="C68" s="14"/>
      <c r="D68" s="14"/>
      <c r="E68" s="10">
        <v>3</v>
      </c>
      <c r="F68" s="14"/>
      <c r="G68" s="14"/>
      <c r="H68" s="14"/>
      <c r="I68" s="14"/>
      <c r="J68" s="14"/>
      <c r="K68" s="15"/>
      <c r="L68" s="15"/>
      <c r="M68" s="13" t="s">
        <v>1483</v>
      </c>
      <c r="N68" s="13" t="s">
        <v>1484</v>
      </c>
      <c r="O68" s="13"/>
      <c r="P68" s="16" t="s">
        <v>1478</v>
      </c>
      <c r="Q68" s="293" t="s">
        <v>256</v>
      </c>
      <c r="R68" s="13"/>
      <c r="S68" s="295"/>
      <c r="T68" s="22" t="str">
        <f t="shared" si="4"/>
        <v>SHT0014727</v>
      </c>
      <c r="U68" s="294" t="s">
        <v>986</v>
      </c>
      <c r="V68" s="295" t="s">
        <v>174</v>
      </c>
      <c r="W68" s="296" t="s">
        <v>63</v>
      </c>
      <c r="X68" s="8" t="s">
        <v>1497</v>
      </c>
      <c r="Y68" s="13" t="s">
        <v>1500</v>
      </c>
      <c r="Z68" s="24" t="s">
        <v>1500</v>
      </c>
      <c r="AA68" s="24" t="s">
        <v>14</v>
      </c>
      <c r="AB68" s="29">
        <v>3.1E-2</v>
      </c>
      <c r="AC68" s="29"/>
      <c r="AD68" s="29"/>
      <c r="AE68" s="29"/>
      <c r="AF68" s="29"/>
      <c r="AG68" s="29"/>
      <c r="AH68" s="29"/>
      <c r="AI68" s="29"/>
      <c r="AJ68" s="24"/>
      <c r="AK68" s="48"/>
      <c r="AL68" s="48"/>
      <c r="AM68" s="48"/>
      <c r="AN68" s="48"/>
      <c r="AO68" s="302"/>
      <c r="AP68" s="47"/>
      <c r="AQ68" s="11"/>
      <c r="AR68" s="13">
        <v>2</v>
      </c>
      <c r="AS68" s="13">
        <v>2</v>
      </c>
      <c r="AT68" s="13">
        <v>2</v>
      </c>
    </row>
    <row r="69" spans="1:46" ht="30" customHeight="1">
      <c r="A69" s="297">
        <v>60</v>
      </c>
      <c r="B69" s="8"/>
      <c r="C69" s="14"/>
      <c r="D69" s="14"/>
      <c r="E69" s="10">
        <v>3</v>
      </c>
      <c r="F69" s="14"/>
      <c r="G69" s="14"/>
      <c r="H69" s="14"/>
      <c r="I69" s="14"/>
      <c r="J69" s="14"/>
      <c r="K69" s="15"/>
      <c r="L69" s="15"/>
      <c r="M69" s="13" t="s">
        <v>1485</v>
      </c>
      <c r="N69" s="13" t="s">
        <v>1486</v>
      </c>
      <c r="O69" s="13"/>
      <c r="P69" s="16" t="s">
        <v>1478</v>
      </c>
      <c r="Q69" s="293" t="s">
        <v>256</v>
      </c>
      <c r="R69" s="13"/>
      <c r="S69" s="295"/>
      <c r="T69" s="22" t="str">
        <f t="shared" si="4"/>
        <v>SHT0014728</v>
      </c>
      <c r="U69" s="294" t="s">
        <v>986</v>
      </c>
      <c r="V69" s="295" t="s">
        <v>174</v>
      </c>
      <c r="W69" s="296" t="s">
        <v>63</v>
      </c>
      <c r="X69" s="8" t="s">
        <v>1496</v>
      </c>
      <c r="Y69" s="13" t="s">
        <v>1499</v>
      </c>
      <c r="Z69" s="24" t="s">
        <v>1495</v>
      </c>
      <c r="AA69" s="24" t="s">
        <v>14</v>
      </c>
      <c r="AB69" s="29">
        <v>0.21299999999999999</v>
      </c>
      <c r="AC69" s="29"/>
      <c r="AD69" s="29"/>
      <c r="AE69" s="29"/>
      <c r="AF69" s="29"/>
      <c r="AG69" s="29"/>
      <c r="AH69" s="29"/>
      <c r="AI69" s="29"/>
      <c r="AJ69" s="24"/>
      <c r="AK69" s="48"/>
      <c r="AL69" s="48"/>
      <c r="AM69" s="48"/>
      <c r="AN69" s="48"/>
      <c r="AO69" s="302"/>
      <c r="AP69" s="47"/>
      <c r="AQ69" s="11"/>
      <c r="AR69" s="13">
        <v>1</v>
      </c>
      <c r="AS69" s="13">
        <v>1</v>
      </c>
      <c r="AT69" s="13">
        <v>1</v>
      </c>
    </row>
    <row r="70" spans="1:46" ht="30" customHeight="1">
      <c r="A70" s="297">
        <v>61</v>
      </c>
      <c r="B70" s="8"/>
      <c r="C70" s="14"/>
      <c r="D70" s="14"/>
      <c r="E70" s="10">
        <v>3</v>
      </c>
      <c r="F70" s="14"/>
      <c r="G70" s="14"/>
      <c r="H70" s="14"/>
      <c r="I70" s="14"/>
      <c r="J70" s="14"/>
      <c r="K70" s="15"/>
      <c r="L70" s="15"/>
      <c r="M70" s="13" t="s">
        <v>1487</v>
      </c>
      <c r="N70" s="13" t="s">
        <v>1488</v>
      </c>
      <c r="O70" s="13"/>
      <c r="P70" s="16" t="s">
        <v>1478</v>
      </c>
      <c r="Q70" s="293" t="s">
        <v>256</v>
      </c>
      <c r="R70" s="13"/>
      <c r="S70" s="295"/>
      <c r="T70" s="22" t="str">
        <f t="shared" si="4"/>
        <v>SHT0014729</v>
      </c>
      <c r="U70" s="294" t="s">
        <v>986</v>
      </c>
      <c r="V70" s="295" t="s">
        <v>174</v>
      </c>
      <c r="W70" s="296" t="s">
        <v>63</v>
      </c>
      <c r="X70" s="8" t="s">
        <v>1498</v>
      </c>
      <c r="Y70" s="13" t="s">
        <v>1501</v>
      </c>
      <c r="Z70" s="24" t="s">
        <v>1502</v>
      </c>
      <c r="AA70" s="24" t="s">
        <v>14</v>
      </c>
      <c r="AB70" s="29">
        <v>6.0999999999999999E-2</v>
      </c>
      <c r="AC70" s="29"/>
      <c r="AD70" s="29"/>
      <c r="AE70" s="29"/>
      <c r="AF70" s="29"/>
      <c r="AG70" s="29"/>
      <c r="AH70" s="29"/>
      <c r="AI70" s="29"/>
      <c r="AJ70" s="24"/>
      <c r="AK70" s="48"/>
      <c r="AL70" s="48"/>
      <c r="AM70" s="48"/>
      <c r="AN70" s="48"/>
      <c r="AO70" s="302"/>
      <c r="AP70" s="47"/>
      <c r="AQ70" s="11"/>
      <c r="AR70" s="13">
        <v>1</v>
      </c>
      <c r="AS70" s="13">
        <v>1</v>
      </c>
      <c r="AT70" s="13">
        <v>1</v>
      </c>
    </row>
    <row r="71" spans="1:46" ht="30" customHeight="1">
      <c r="A71" s="297">
        <v>62</v>
      </c>
      <c r="B71" s="8"/>
      <c r="C71" s="14"/>
      <c r="D71" s="14"/>
      <c r="E71" s="10">
        <v>3</v>
      </c>
      <c r="F71" s="14"/>
      <c r="G71" s="14"/>
      <c r="H71" s="14"/>
      <c r="I71" s="14"/>
      <c r="J71" s="14"/>
      <c r="K71" s="15"/>
      <c r="L71" s="15"/>
      <c r="M71" s="13" t="s">
        <v>1489</v>
      </c>
      <c r="N71" s="13" t="s">
        <v>1491</v>
      </c>
      <c r="O71" s="13"/>
      <c r="P71" s="16" t="s">
        <v>1478</v>
      </c>
      <c r="Q71" s="293" t="s">
        <v>256</v>
      </c>
      <c r="R71" s="13"/>
      <c r="S71" s="295"/>
      <c r="T71" s="22" t="str">
        <f t="shared" si="4"/>
        <v>SHT0014730</v>
      </c>
      <c r="U71" s="294" t="s">
        <v>986</v>
      </c>
      <c r="V71" s="295" t="s">
        <v>174</v>
      </c>
      <c r="W71" s="296" t="s">
        <v>63</v>
      </c>
      <c r="X71" s="8" t="s">
        <v>1498</v>
      </c>
      <c r="Y71" s="13" t="s">
        <v>1501</v>
      </c>
      <c r="Z71" s="24" t="s">
        <v>1502</v>
      </c>
      <c r="AA71" s="24" t="s">
        <v>14</v>
      </c>
      <c r="AB71" s="29">
        <v>4.9000000000000002E-2</v>
      </c>
      <c r="AC71" s="29"/>
      <c r="AD71" s="29"/>
      <c r="AE71" s="29"/>
      <c r="AF71" s="29"/>
      <c r="AG71" s="29"/>
      <c r="AH71" s="29"/>
      <c r="AI71" s="29"/>
      <c r="AJ71" s="24"/>
      <c r="AK71" s="48"/>
      <c r="AL71" s="48"/>
      <c r="AM71" s="48"/>
      <c r="AN71" s="48"/>
      <c r="AO71" s="302"/>
      <c r="AP71" s="47"/>
      <c r="AQ71" s="11"/>
      <c r="AR71" s="13">
        <v>1</v>
      </c>
      <c r="AS71" s="13">
        <v>1</v>
      </c>
      <c r="AT71" s="13">
        <v>1</v>
      </c>
    </row>
    <row r="72" spans="1:46" ht="30" customHeight="1">
      <c r="A72" s="297">
        <v>63</v>
      </c>
      <c r="B72" s="8"/>
      <c r="C72" s="14"/>
      <c r="D72" s="14"/>
      <c r="E72" s="10">
        <v>3</v>
      </c>
      <c r="F72" s="14"/>
      <c r="G72" s="14"/>
      <c r="H72" s="14"/>
      <c r="I72" s="14"/>
      <c r="J72" s="14"/>
      <c r="K72" s="15"/>
      <c r="L72" s="15"/>
      <c r="M72" s="13" t="s">
        <v>1492</v>
      </c>
      <c r="N72" s="13" t="s">
        <v>1493</v>
      </c>
      <c r="O72" s="13"/>
      <c r="P72" s="16" t="s">
        <v>1478</v>
      </c>
      <c r="Q72" s="293" t="s">
        <v>256</v>
      </c>
      <c r="R72" s="13"/>
      <c r="S72" s="295"/>
      <c r="T72" s="22" t="str">
        <f t="shared" si="4"/>
        <v>SHT0014731</v>
      </c>
      <c r="U72" s="294" t="s">
        <v>986</v>
      </c>
      <c r="V72" s="295" t="s">
        <v>174</v>
      </c>
      <c r="W72" s="296" t="s">
        <v>63</v>
      </c>
      <c r="X72" s="8" t="s">
        <v>1498</v>
      </c>
      <c r="Y72" s="13" t="s">
        <v>1501</v>
      </c>
      <c r="Z72" s="24" t="s">
        <v>1502</v>
      </c>
      <c r="AA72" s="24" t="s">
        <v>14</v>
      </c>
      <c r="AB72" s="29">
        <v>6.5000000000000002E-2</v>
      </c>
      <c r="AC72" s="29"/>
      <c r="AD72" s="29"/>
      <c r="AE72" s="29"/>
      <c r="AF72" s="29"/>
      <c r="AG72" s="29"/>
      <c r="AH72" s="29"/>
      <c r="AI72" s="29"/>
      <c r="AJ72" s="24"/>
      <c r="AK72" s="48"/>
      <c r="AL72" s="48"/>
      <c r="AM72" s="48"/>
      <c r="AN72" s="48"/>
      <c r="AO72" s="302"/>
      <c r="AP72" s="47"/>
      <c r="AQ72" s="11"/>
      <c r="AR72" s="13">
        <v>2</v>
      </c>
      <c r="AS72" s="13">
        <v>2</v>
      </c>
      <c r="AT72" s="13">
        <v>2</v>
      </c>
    </row>
    <row r="73" spans="1:46" s="325" customFormat="1" ht="30" customHeight="1">
      <c r="A73" s="297">
        <v>64</v>
      </c>
      <c r="B73" s="304"/>
      <c r="C73" s="304"/>
      <c r="D73" s="304">
        <v>2</v>
      </c>
      <c r="E73" s="304"/>
      <c r="F73" s="304"/>
      <c r="G73" s="304"/>
      <c r="H73" s="304"/>
      <c r="I73" s="304"/>
      <c r="J73" s="304"/>
      <c r="K73" s="323"/>
      <c r="L73" s="323"/>
      <c r="M73" s="323" t="s">
        <v>1558</v>
      </c>
      <c r="N73" s="334" t="s">
        <v>1560</v>
      </c>
      <c r="O73" s="323"/>
      <c r="P73" s="309" t="s">
        <v>51</v>
      </c>
      <c r="Q73" s="310" t="s">
        <v>256</v>
      </c>
      <c r="R73" s="307"/>
      <c r="S73" s="311" t="s">
        <v>73</v>
      </c>
      <c r="T73" s="312" t="str">
        <f t="shared" si="4"/>
        <v>H4A-6901100</v>
      </c>
      <c r="U73" s="313" t="s">
        <v>986</v>
      </c>
      <c r="V73" s="311" t="s">
        <v>174</v>
      </c>
      <c r="W73" s="314" t="s">
        <v>63</v>
      </c>
      <c r="X73" s="304" t="s">
        <v>429</v>
      </c>
      <c r="Y73" s="315" t="s">
        <v>14</v>
      </c>
      <c r="Z73" s="315" t="s">
        <v>14</v>
      </c>
      <c r="AA73" s="315" t="s">
        <v>14</v>
      </c>
      <c r="AB73" s="335">
        <v>2.73</v>
      </c>
      <c r="AC73" s="335"/>
      <c r="AD73" s="335"/>
      <c r="AE73" s="335"/>
      <c r="AF73" s="335"/>
      <c r="AG73" s="335"/>
      <c r="AH73" s="335"/>
      <c r="AI73" s="335"/>
      <c r="AJ73" s="315" t="s">
        <v>14</v>
      </c>
      <c r="AK73" s="304"/>
      <c r="AL73" s="304"/>
      <c r="AM73" s="304"/>
      <c r="AN73" s="304"/>
      <c r="AO73" s="336" t="s">
        <v>1091</v>
      </c>
      <c r="AP73" s="317"/>
      <c r="AQ73" s="305"/>
      <c r="AR73" s="336">
        <v>1</v>
      </c>
      <c r="AS73" s="336">
        <v>1</v>
      </c>
      <c r="AT73" s="336">
        <v>1</v>
      </c>
    </row>
    <row r="74" spans="1:46" s="325" customFormat="1" ht="30" customHeight="1">
      <c r="A74" s="297">
        <v>65</v>
      </c>
      <c r="B74" s="304"/>
      <c r="C74" s="304"/>
      <c r="D74" s="304"/>
      <c r="E74" s="304">
        <v>3</v>
      </c>
      <c r="F74" s="304"/>
      <c r="G74" s="304"/>
      <c r="H74" s="304"/>
      <c r="I74" s="304"/>
      <c r="J74" s="304"/>
      <c r="K74" s="323"/>
      <c r="L74" s="323"/>
      <c r="M74" s="323" t="s">
        <v>1561</v>
      </c>
      <c r="N74" s="323" t="s">
        <v>1563</v>
      </c>
      <c r="O74" s="323"/>
      <c r="P74" s="304" t="s">
        <v>96</v>
      </c>
      <c r="Q74" s="310" t="s">
        <v>256</v>
      </c>
      <c r="R74" s="323"/>
      <c r="S74" s="311" t="s">
        <v>73</v>
      </c>
      <c r="T74" s="312" t="str">
        <f t="shared" si="4"/>
        <v>H4681020061A0</v>
      </c>
      <c r="U74" s="313" t="s">
        <v>986</v>
      </c>
      <c r="V74" s="311" t="s">
        <v>174</v>
      </c>
      <c r="W74" s="314" t="s">
        <v>63</v>
      </c>
      <c r="X74" s="304" t="s">
        <v>173</v>
      </c>
      <c r="Y74" s="307" t="s">
        <v>1092</v>
      </c>
      <c r="Z74" s="319" t="s">
        <v>1093</v>
      </c>
      <c r="AA74" s="315" t="s">
        <v>14</v>
      </c>
      <c r="AB74" s="335">
        <v>0.47499999999999998</v>
      </c>
      <c r="AC74" s="335" t="s">
        <v>1027</v>
      </c>
      <c r="AD74" s="337" t="s">
        <v>1094</v>
      </c>
      <c r="AE74" s="337">
        <v>0.49</v>
      </c>
      <c r="AF74" s="338">
        <f>AB74/AE74</f>
        <v>0.96938775510204078</v>
      </c>
      <c r="AG74" s="335">
        <v>1</v>
      </c>
      <c r="AH74" s="335"/>
      <c r="AI74" s="335"/>
      <c r="AJ74" s="317" t="s">
        <v>101</v>
      </c>
      <c r="AK74" s="304"/>
      <c r="AL74" s="304"/>
      <c r="AM74" s="304"/>
      <c r="AN74" s="304"/>
      <c r="AO74" s="336"/>
      <c r="AP74" s="317"/>
      <c r="AQ74" s="305"/>
      <c r="AR74" s="336">
        <v>2</v>
      </c>
      <c r="AS74" s="336">
        <v>2</v>
      </c>
      <c r="AT74" s="336">
        <v>2</v>
      </c>
    </row>
    <row r="75" spans="1:46" s="325" customFormat="1" ht="30" customHeight="1">
      <c r="A75" s="297">
        <v>66</v>
      </c>
      <c r="B75" s="304"/>
      <c r="C75" s="304"/>
      <c r="D75" s="304"/>
      <c r="E75" s="304">
        <v>3</v>
      </c>
      <c r="F75" s="304"/>
      <c r="G75" s="304"/>
      <c r="H75" s="304"/>
      <c r="I75" s="304"/>
      <c r="J75" s="304"/>
      <c r="K75" s="323"/>
      <c r="L75" s="323"/>
      <c r="M75" s="323" t="s">
        <v>1564</v>
      </c>
      <c r="N75" s="323" t="s">
        <v>1566</v>
      </c>
      <c r="O75" s="323"/>
      <c r="P75" s="304"/>
      <c r="Q75" s="310"/>
      <c r="R75" s="323"/>
      <c r="S75" s="311"/>
      <c r="T75" s="312" t="str">
        <f t="shared" si="4"/>
        <v>H4A-6901103</v>
      </c>
      <c r="U75" s="313"/>
      <c r="V75" s="311"/>
      <c r="W75" s="314"/>
      <c r="X75" s="304"/>
      <c r="Y75" s="307"/>
      <c r="Z75" s="319"/>
      <c r="AA75" s="315"/>
      <c r="AB75" s="335"/>
      <c r="AC75" s="335"/>
      <c r="AD75" s="337"/>
      <c r="AE75" s="337"/>
      <c r="AF75" s="338"/>
      <c r="AG75" s="335"/>
      <c r="AH75" s="335"/>
      <c r="AI75" s="335"/>
      <c r="AJ75" s="317"/>
      <c r="AK75" s="304"/>
      <c r="AL75" s="304"/>
      <c r="AM75" s="304"/>
      <c r="AN75" s="304"/>
      <c r="AO75" s="336"/>
      <c r="AP75" s="317"/>
      <c r="AQ75" s="305"/>
      <c r="AR75" s="336"/>
      <c r="AS75" s="336"/>
      <c r="AT75" s="336"/>
    </row>
    <row r="76" spans="1:46" s="325" customFormat="1" ht="30" customHeight="1">
      <c r="A76" s="297">
        <v>67</v>
      </c>
      <c r="B76" s="304"/>
      <c r="C76" s="304"/>
      <c r="D76" s="304"/>
      <c r="E76" s="304">
        <v>3</v>
      </c>
      <c r="F76" s="304"/>
      <c r="G76" s="304"/>
      <c r="H76" s="304"/>
      <c r="I76" s="304"/>
      <c r="J76" s="304"/>
      <c r="K76" s="323"/>
      <c r="L76" s="323"/>
      <c r="M76" s="323" t="s">
        <v>1568</v>
      </c>
      <c r="N76" s="323" t="s">
        <v>1570</v>
      </c>
      <c r="O76" s="323"/>
      <c r="P76" s="304" t="s">
        <v>96</v>
      </c>
      <c r="Q76" s="310" t="s">
        <v>256</v>
      </c>
      <c r="R76" s="323"/>
      <c r="S76" s="311" t="s">
        <v>73</v>
      </c>
      <c r="T76" s="312" t="str">
        <f t="shared" si="4"/>
        <v>H4681020062A0</v>
      </c>
      <c r="U76" s="313" t="s">
        <v>986</v>
      </c>
      <c r="V76" s="311" t="s">
        <v>174</v>
      </c>
      <c r="W76" s="314" t="s">
        <v>63</v>
      </c>
      <c r="X76" s="304" t="s">
        <v>173</v>
      </c>
      <c r="Y76" s="307" t="s">
        <v>1095</v>
      </c>
      <c r="Z76" s="319" t="s">
        <v>1093</v>
      </c>
      <c r="AA76" s="315" t="s">
        <v>14</v>
      </c>
      <c r="AB76" s="335">
        <v>0.218</v>
      </c>
      <c r="AC76" s="335" t="s">
        <v>1027</v>
      </c>
      <c r="AD76" s="337" t="s">
        <v>1096</v>
      </c>
      <c r="AE76" s="337">
        <v>0.25</v>
      </c>
      <c r="AF76" s="338">
        <f>AB76/AE76</f>
        <v>0.872</v>
      </c>
      <c r="AG76" s="335">
        <v>1</v>
      </c>
      <c r="AH76" s="335"/>
      <c r="AI76" s="335"/>
      <c r="AJ76" s="317" t="s">
        <v>101</v>
      </c>
      <c r="AK76" s="304"/>
      <c r="AL76" s="304"/>
      <c r="AM76" s="304"/>
      <c r="AN76" s="304"/>
      <c r="AO76" s="336"/>
      <c r="AP76" s="317"/>
      <c r="AQ76" s="305"/>
      <c r="AR76" s="336">
        <v>2</v>
      </c>
      <c r="AS76" s="336">
        <v>2</v>
      </c>
      <c r="AT76" s="336">
        <v>2</v>
      </c>
    </row>
    <row r="77" spans="1:46" ht="30" customHeight="1">
      <c r="A77" s="297">
        <v>68</v>
      </c>
      <c r="B77" s="8"/>
      <c r="C77" s="8"/>
      <c r="D77" s="8"/>
      <c r="E77" s="12">
        <v>3</v>
      </c>
      <c r="F77" s="8"/>
      <c r="G77" s="11"/>
      <c r="H77" s="11"/>
      <c r="I77" s="11"/>
      <c r="J77" s="11"/>
      <c r="K77" s="21"/>
      <c r="L77" s="21"/>
      <c r="M77" s="21" t="s">
        <v>1097</v>
      </c>
      <c r="N77" s="21" t="s">
        <v>1098</v>
      </c>
      <c r="O77" s="13"/>
      <c r="P77" s="16" t="s">
        <v>51</v>
      </c>
      <c r="Q77" s="199" t="s">
        <v>256</v>
      </c>
      <c r="R77" s="21"/>
      <c r="S77" s="205" t="s">
        <v>73</v>
      </c>
      <c r="T77" s="22" t="str">
        <f t="shared" si="4"/>
        <v>H4A-6901101</v>
      </c>
      <c r="U77" s="204" t="s">
        <v>986</v>
      </c>
      <c r="V77" s="205" t="s">
        <v>174</v>
      </c>
      <c r="W77" s="206" t="s">
        <v>63</v>
      </c>
      <c r="X77" s="8" t="s">
        <v>167</v>
      </c>
      <c r="Y77" s="13" t="s">
        <v>1099</v>
      </c>
      <c r="Z77" s="72" t="s">
        <v>1100</v>
      </c>
      <c r="AA77" s="24" t="s">
        <v>14</v>
      </c>
      <c r="AB77" s="21">
        <v>0.34599999999999997</v>
      </c>
      <c r="AC77" s="41" t="s">
        <v>1005</v>
      </c>
      <c r="AD77" s="73" t="s">
        <v>1101</v>
      </c>
      <c r="AE77" s="73">
        <v>0.47499999999999998</v>
      </c>
      <c r="AF77" s="30">
        <f>AB77/AE77</f>
        <v>0.72842105263157897</v>
      </c>
      <c r="AG77" s="41" t="s">
        <v>1102</v>
      </c>
      <c r="AH77" s="41"/>
      <c r="AI77" s="41"/>
      <c r="AJ77" s="47" t="s">
        <v>101</v>
      </c>
      <c r="AK77" s="48"/>
      <c r="AL77" s="48"/>
      <c r="AM77" s="48"/>
      <c r="AN77" s="48"/>
      <c r="AO77" s="51"/>
      <c r="AP77" s="47"/>
      <c r="AQ77" s="11"/>
      <c r="AR77" s="51">
        <v>1</v>
      </c>
      <c r="AS77" s="51">
        <v>1</v>
      </c>
      <c r="AT77" s="51">
        <v>1</v>
      </c>
    </row>
    <row r="78" spans="1:46" ht="30" customHeight="1">
      <c r="A78" s="297">
        <v>69</v>
      </c>
      <c r="B78" s="8"/>
      <c r="C78" s="8"/>
      <c r="D78" s="8"/>
      <c r="E78" s="12">
        <v>3</v>
      </c>
      <c r="F78" s="8"/>
      <c r="G78" s="11"/>
      <c r="H78" s="11"/>
      <c r="I78" s="11"/>
      <c r="J78" s="11"/>
      <c r="K78" s="21"/>
      <c r="L78" s="21"/>
      <c r="M78" s="21" t="s">
        <v>1103</v>
      </c>
      <c r="N78" s="21" t="s">
        <v>1104</v>
      </c>
      <c r="O78" s="21"/>
      <c r="P78" s="62" t="s">
        <v>96</v>
      </c>
      <c r="Q78" s="199" t="s">
        <v>256</v>
      </c>
      <c r="R78" s="21"/>
      <c r="S78" s="205" t="s">
        <v>73</v>
      </c>
      <c r="T78" s="22" t="str">
        <f t="shared" si="4"/>
        <v>H4A-6901102</v>
      </c>
      <c r="U78" s="204" t="s">
        <v>986</v>
      </c>
      <c r="V78" s="205" t="s">
        <v>174</v>
      </c>
      <c r="W78" s="206" t="s">
        <v>63</v>
      </c>
      <c r="X78" s="8" t="s">
        <v>167</v>
      </c>
      <c r="Y78" s="13" t="s">
        <v>1099</v>
      </c>
      <c r="Z78" s="72" t="s">
        <v>1100</v>
      </c>
      <c r="AA78" s="24" t="s">
        <v>14</v>
      </c>
      <c r="AB78" s="43">
        <v>0.21199999999999999</v>
      </c>
      <c r="AC78" s="41" t="s">
        <v>1005</v>
      </c>
      <c r="AD78" s="73" t="s">
        <v>1105</v>
      </c>
      <c r="AE78" s="73">
        <v>0.36199999999999999</v>
      </c>
      <c r="AF78" s="30">
        <f>AB78/AE78</f>
        <v>0.58563535911602205</v>
      </c>
      <c r="AG78" s="43">
        <v>2</v>
      </c>
      <c r="AH78" s="43"/>
      <c r="AI78" s="43"/>
      <c r="AJ78" s="47" t="s">
        <v>101</v>
      </c>
      <c r="AK78" s="47"/>
      <c r="AL78" s="47"/>
      <c r="AM78" s="47"/>
      <c r="AN78" s="47"/>
      <c r="AO78" s="51"/>
      <c r="AP78" s="47"/>
      <c r="AQ78" s="11"/>
      <c r="AR78" s="51">
        <v>1</v>
      </c>
      <c r="AS78" s="51">
        <v>1</v>
      </c>
      <c r="AT78" s="51">
        <v>1</v>
      </c>
    </row>
    <row r="79" spans="1:46" s="318" customFormat="1" ht="30" customHeight="1">
      <c r="A79" s="297">
        <v>70</v>
      </c>
      <c r="B79" s="303"/>
      <c r="C79" s="303"/>
      <c r="D79" s="303"/>
      <c r="E79" s="304">
        <v>3</v>
      </c>
      <c r="F79" s="303"/>
      <c r="G79" s="305"/>
      <c r="H79" s="305"/>
      <c r="I79" s="305"/>
      <c r="J79" s="305"/>
      <c r="K79" s="323"/>
      <c r="L79" s="323"/>
      <c r="M79" s="323" t="s">
        <v>1572</v>
      </c>
      <c r="N79" s="323" t="s">
        <v>1573</v>
      </c>
      <c r="O79" s="323"/>
      <c r="P79" s="339" t="s">
        <v>96</v>
      </c>
      <c r="Q79" s="310" t="s">
        <v>256</v>
      </c>
      <c r="R79" s="323"/>
      <c r="S79" s="311"/>
      <c r="T79" s="312" t="str">
        <f t="shared" si="4"/>
        <v>H4A-6901104</v>
      </c>
      <c r="U79" s="313"/>
      <c r="V79" s="311"/>
      <c r="W79" s="314"/>
      <c r="X79" s="303"/>
      <c r="Y79" s="307"/>
      <c r="Z79" s="340"/>
      <c r="AA79" s="315"/>
      <c r="AB79" s="335"/>
      <c r="AC79" s="324"/>
      <c r="AD79" s="341"/>
      <c r="AE79" s="341"/>
      <c r="AF79" s="338"/>
      <c r="AG79" s="335"/>
      <c r="AH79" s="335"/>
      <c r="AI79" s="335"/>
      <c r="AJ79" s="317"/>
      <c r="AK79" s="317"/>
      <c r="AL79" s="317"/>
      <c r="AM79" s="317"/>
      <c r="AN79" s="317"/>
      <c r="AO79" s="336"/>
      <c r="AP79" s="317"/>
      <c r="AQ79" s="305"/>
      <c r="AR79" s="336"/>
      <c r="AS79" s="336"/>
      <c r="AT79" s="336"/>
    </row>
    <row r="80" spans="1:46" ht="30" customHeight="1">
      <c r="A80" s="297">
        <v>71</v>
      </c>
      <c r="B80" s="8"/>
      <c r="C80" s="8"/>
      <c r="D80" s="8">
        <v>2</v>
      </c>
      <c r="E80" s="8"/>
      <c r="F80" s="8"/>
      <c r="G80" s="11"/>
      <c r="H80" s="11"/>
      <c r="I80" s="11"/>
      <c r="J80" s="11"/>
      <c r="K80" s="21"/>
      <c r="L80" s="21"/>
      <c r="M80" s="21" t="s">
        <v>1106</v>
      </c>
      <c r="N80" s="21" t="s">
        <v>1107</v>
      </c>
      <c r="O80" s="21"/>
      <c r="P80" s="62" t="s">
        <v>96</v>
      </c>
      <c r="Q80" s="199" t="s">
        <v>256</v>
      </c>
      <c r="R80" s="21"/>
      <c r="S80" s="205" t="s">
        <v>73</v>
      </c>
      <c r="T80" s="22" t="str">
        <f t="shared" si="4"/>
        <v>H4681020087A0</v>
      </c>
      <c r="U80" s="204" t="s">
        <v>986</v>
      </c>
      <c r="V80" s="205" t="s">
        <v>174</v>
      </c>
      <c r="W80" s="206" t="s">
        <v>63</v>
      </c>
      <c r="X80" s="24" t="s">
        <v>14</v>
      </c>
      <c r="Y80" s="21" t="s">
        <v>656</v>
      </c>
      <c r="Z80" s="24" t="s">
        <v>14</v>
      </c>
      <c r="AA80" s="24" t="s">
        <v>14</v>
      </c>
      <c r="AB80" s="43">
        <v>0.02</v>
      </c>
      <c r="AC80" s="43" t="s">
        <v>1108</v>
      </c>
      <c r="AD80" s="43" t="s">
        <v>1109</v>
      </c>
      <c r="AE80" s="43">
        <f>AB80*1.05</f>
        <v>2.1000000000000001E-2</v>
      </c>
      <c r="AF80" s="43"/>
      <c r="AG80" s="43"/>
      <c r="AH80" s="43"/>
      <c r="AI80" s="43"/>
      <c r="AJ80" s="24" t="s">
        <v>14</v>
      </c>
      <c r="AK80" s="24"/>
      <c r="AL80" s="24"/>
      <c r="AM80" s="24"/>
      <c r="AN80" s="24"/>
      <c r="AO80" s="51"/>
      <c r="AP80" s="47"/>
      <c r="AQ80" s="11"/>
      <c r="AR80" s="51">
        <v>2</v>
      </c>
      <c r="AS80" s="51">
        <v>2</v>
      </c>
      <c r="AT80" s="51">
        <v>2</v>
      </c>
    </row>
    <row r="81" spans="1:46" ht="30" customHeight="1">
      <c r="A81" s="297">
        <v>72</v>
      </c>
      <c r="B81" s="8"/>
      <c r="C81" s="8"/>
      <c r="D81" s="8">
        <v>2</v>
      </c>
      <c r="E81" s="8"/>
      <c r="F81" s="8"/>
      <c r="G81" s="11"/>
      <c r="H81" s="11"/>
      <c r="I81" s="11"/>
      <c r="J81" s="11"/>
      <c r="K81" s="21"/>
      <c r="L81" s="21"/>
      <c r="M81" s="21" t="s">
        <v>1110</v>
      </c>
      <c r="N81" s="21" t="s">
        <v>1111</v>
      </c>
      <c r="O81" s="21"/>
      <c r="P81" s="16" t="s">
        <v>51</v>
      </c>
      <c r="Q81" s="199" t="s">
        <v>256</v>
      </c>
      <c r="R81" s="21"/>
      <c r="S81" s="205" t="s">
        <v>73</v>
      </c>
      <c r="T81" s="22" t="str">
        <f t="shared" si="4"/>
        <v>H4A-6901200</v>
      </c>
      <c r="U81" s="204" t="s">
        <v>986</v>
      </c>
      <c r="V81" s="205" t="s">
        <v>174</v>
      </c>
      <c r="W81" s="206" t="s">
        <v>63</v>
      </c>
      <c r="X81" s="8" t="s">
        <v>429</v>
      </c>
      <c r="Y81" s="21" t="s">
        <v>55</v>
      </c>
      <c r="Z81" s="24" t="s">
        <v>14</v>
      </c>
      <c r="AA81" s="24" t="s">
        <v>14</v>
      </c>
      <c r="AB81" s="41" t="s">
        <v>14</v>
      </c>
      <c r="AC81" s="41"/>
      <c r="AD81" s="41"/>
      <c r="AE81" s="41"/>
      <c r="AF81" s="41"/>
      <c r="AG81" s="41"/>
      <c r="AH81" s="41"/>
      <c r="AI81" s="41"/>
      <c r="AJ81" s="47" t="s">
        <v>101</v>
      </c>
      <c r="AK81" s="24"/>
      <c r="AL81" s="24"/>
      <c r="AM81" s="24"/>
      <c r="AN81" s="24"/>
      <c r="AO81" s="51" t="s">
        <v>1081</v>
      </c>
      <c r="AP81" s="47"/>
      <c r="AQ81" s="11"/>
      <c r="AR81" s="51">
        <v>1</v>
      </c>
      <c r="AS81" s="51">
        <v>1</v>
      </c>
      <c r="AT81" s="51">
        <v>1</v>
      </c>
    </row>
    <row r="82" spans="1:46" ht="30" customHeight="1">
      <c r="A82" s="297">
        <v>73</v>
      </c>
      <c r="B82" s="8"/>
      <c r="C82" s="8"/>
      <c r="D82" s="8"/>
      <c r="E82" s="8">
        <v>3</v>
      </c>
      <c r="F82" s="8"/>
      <c r="G82" s="11"/>
      <c r="H82" s="11"/>
      <c r="I82" s="11"/>
      <c r="J82" s="11"/>
      <c r="K82" s="21"/>
      <c r="L82" s="21"/>
      <c r="M82" s="21" t="s">
        <v>1112</v>
      </c>
      <c r="N82" s="13" t="s">
        <v>1113</v>
      </c>
      <c r="O82" s="21"/>
      <c r="P82" s="16" t="s">
        <v>96</v>
      </c>
      <c r="Q82" s="199" t="s">
        <v>256</v>
      </c>
      <c r="R82" s="13"/>
      <c r="S82" s="205" t="s">
        <v>73</v>
      </c>
      <c r="T82" s="22" t="str">
        <f t="shared" si="4"/>
        <v>H4A-6901201</v>
      </c>
      <c r="U82" s="204" t="s">
        <v>986</v>
      </c>
      <c r="V82" s="205" t="s">
        <v>174</v>
      </c>
      <c r="W82" s="206" t="s">
        <v>63</v>
      </c>
      <c r="X82" s="8" t="s">
        <v>167</v>
      </c>
      <c r="Y82" s="13" t="s">
        <v>1114</v>
      </c>
      <c r="Z82" s="72" t="s">
        <v>1115</v>
      </c>
      <c r="AA82" s="24" t="s">
        <v>14</v>
      </c>
      <c r="AB82" s="29">
        <v>1.1200000000000001</v>
      </c>
      <c r="AC82" s="29" t="s">
        <v>1005</v>
      </c>
      <c r="AD82" s="43" t="s">
        <v>1116</v>
      </c>
      <c r="AE82" s="43">
        <v>1.56</v>
      </c>
      <c r="AF82" s="30">
        <f t="shared" ref="AF82:AF87" si="5">AB82/AE82</f>
        <v>0.71794871794871795</v>
      </c>
      <c r="AG82" s="29">
        <v>3</v>
      </c>
      <c r="AH82" s="29"/>
      <c r="AI82" s="29"/>
      <c r="AJ82" s="47" t="s">
        <v>101</v>
      </c>
      <c r="AK82" s="24"/>
      <c r="AL82" s="24"/>
      <c r="AM82" s="24"/>
      <c r="AN82" s="24"/>
      <c r="AO82" s="46"/>
      <c r="AP82" s="47"/>
      <c r="AQ82" s="11"/>
      <c r="AR82" s="13">
        <v>1</v>
      </c>
      <c r="AS82" s="13">
        <v>1</v>
      </c>
      <c r="AT82" s="13">
        <v>1</v>
      </c>
    </row>
    <row r="83" spans="1:46" ht="30" customHeight="1">
      <c r="A83" s="297">
        <v>74</v>
      </c>
      <c r="B83" s="8"/>
      <c r="C83" s="8"/>
      <c r="D83" s="8"/>
      <c r="E83" s="8">
        <v>3</v>
      </c>
      <c r="F83" s="8"/>
      <c r="G83" s="11"/>
      <c r="H83" s="11"/>
      <c r="I83" s="11"/>
      <c r="J83" s="11"/>
      <c r="K83" s="21"/>
      <c r="L83" s="21"/>
      <c r="M83" s="21" t="s">
        <v>1117</v>
      </c>
      <c r="N83" s="13" t="s">
        <v>1118</v>
      </c>
      <c r="O83" s="13"/>
      <c r="P83" s="16" t="s">
        <v>96</v>
      </c>
      <c r="Q83" s="199" t="s">
        <v>256</v>
      </c>
      <c r="R83" s="13"/>
      <c r="S83" s="205" t="s">
        <v>73</v>
      </c>
      <c r="T83" s="22" t="str">
        <f t="shared" si="4"/>
        <v>H4A-6901202</v>
      </c>
      <c r="U83" s="204" t="s">
        <v>986</v>
      </c>
      <c r="V83" s="205" t="s">
        <v>174</v>
      </c>
      <c r="W83" s="206" t="s">
        <v>63</v>
      </c>
      <c r="X83" s="8" t="s">
        <v>167</v>
      </c>
      <c r="Y83" s="13" t="s">
        <v>1114</v>
      </c>
      <c r="Z83" s="72" t="s">
        <v>1115</v>
      </c>
      <c r="AA83" s="24" t="s">
        <v>14</v>
      </c>
      <c r="AB83" s="29">
        <v>1.222</v>
      </c>
      <c r="AC83" s="29" t="s">
        <v>1005</v>
      </c>
      <c r="AD83" s="43" t="s">
        <v>1116</v>
      </c>
      <c r="AE83" s="43">
        <v>1.56</v>
      </c>
      <c r="AF83" s="30">
        <f t="shared" si="5"/>
        <v>0.78333333333333333</v>
      </c>
      <c r="AG83" s="29">
        <v>3</v>
      </c>
      <c r="AH83" s="29"/>
      <c r="AI83" s="29"/>
      <c r="AJ83" s="47" t="s">
        <v>101</v>
      </c>
      <c r="AK83" s="24"/>
      <c r="AL83" s="24"/>
      <c r="AM83" s="24"/>
      <c r="AN83" s="24"/>
      <c r="AO83" s="46"/>
      <c r="AP83" s="47"/>
      <c r="AQ83" s="11"/>
      <c r="AR83" s="13">
        <v>1</v>
      </c>
      <c r="AS83" s="13">
        <v>1</v>
      </c>
      <c r="AT83" s="13">
        <v>1</v>
      </c>
    </row>
    <row r="84" spans="1:46" ht="30" customHeight="1">
      <c r="A84" s="297">
        <v>75</v>
      </c>
      <c r="B84" s="8"/>
      <c r="C84" s="8"/>
      <c r="D84" s="8"/>
      <c r="E84" s="8">
        <v>3</v>
      </c>
      <c r="F84" s="8"/>
      <c r="G84" s="11"/>
      <c r="H84" s="11"/>
      <c r="I84" s="11"/>
      <c r="J84" s="11"/>
      <c r="K84" s="21"/>
      <c r="L84" s="21"/>
      <c r="M84" s="13" t="s">
        <v>1119</v>
      </c>
      <c r="N84" s="13" t="s">
        <v>1120</v>
      </c>
      <c r="O84" s="13"/>
      <c r="P84" s="16" t="s">
        <v>96</v>
      </c>
      <c r="Q84" s="199" t="s">
        <v>256</v>
      </c>
      <c r="R84" s="13"/>
      <c r="S84" s="205" t="s">
        <v>73</v>
      </c>
      <c r="T84" s="22" t="str">
        <f t="shared" si="4"/>
        <v>H4681020313A0</v>
      </c>
      <c r="U84" s="204" t="s">
        <v>986</v>
      </c>
      <c r="V84" s="205" t="s">
        <v>174</v>
      </c>
      <c r="W84" s="206" t="s">
        <v>63</v>
      </c>
      <c r="X84" s="8" t="s">
        <v>167</v>
      </c>
      <c r="Y84" s="13" t="s">
        <v>1114</v>
      </c>
      <c r="Z84" s="72" t="s">
        <v>1115</v>
      </c>
      <c r="AA84" s="24" t="s">
        <v>14</v>
      </c>
      <c r="AB84" s="29">
        <v>0.44800000000000001</v>
      </c>
      <c r="AC84" s="29" t="s">
        <v>1005</v>
      </c>
      <c r="AD84" s="43" t="s">
        <v>1121</v>
      </c>
      <c r="AE84" s="43">
        <v>0.61699999999999999</v>
      </c>
      <c r="AF84" s="30">
        <f t="shared" si="5"/>
        <v>0.72609400324149109</v>
      </c>
      <c r="AG84" s="29">
        <v>3</v>
      </c>
      <c r="AH84" s="29"/>
      <c r="AI84" s="29"/>
      <c r="AJ84" s="47" t="s">
        <v>101</v>
      </c>
      <c r="AK84" s="24"/>
      <c r="AL84" s="24"/>
      <c r="AM84" s="24"/>
      <c r="AN84" s="24"/>
      <c r="AO84" s="46"/>
      <c r="AP84" s="47"/>
      <c r="AQ84" s="11"/>
      <c r="AR84" s="13">
        <v>1</v>
      </c>
      <c r="AS84" s="13">
        <v>1</v>
      </c>
      <c r="AT84" s="13">
        <v>1</v>
      </c>
    </row>
    <row r="85" spans="1:46" ht="30" customHeight="1">
      <c r="A85" s="297">
        <v>76</v>
      </c>
      <c r="B85" s="8"/>
      <c r="C85" s="8"/>
      <c r="D85" s="8"/>
      <c r="E85" s="8">
        <v>3</v>
      </c>
      <c r="F85" s="8"/>
      <c r="G85" s="11"/>
      <c r="H85" s="11"/>
      <c r="I85" s="11"/>
      <c r="J85" s="11"/>
      <c r="K85" s="21"/>
      <c r="L85" s="21"/>
      <c r="M85" s="13" t="s">
        <v>1122</v>
      </c>
      <c r="N85" s="13" t="s">
        <v>1123</v>
      </c>
      <c r="O85" s="13"/>
      <c r="P85" s="16" t="s">
        <v>96</v>
      </c>
      <c r="Q85" s="199" t="s">
        <v>256</v>
      </c>
      <c r="R85" s="13"/>
      <c r="S85" s="205" t="s">
        <v>73</v>
      </c>
      <c r="T85" s="22" t="str">
        <f t="shared" si="4"/>
        <v>H4681020314A0</v>
      </c>
      <c r="U85" s="204" t="s">
        <v>986</v>
      </c>
      <c r="V85" s="205" t="s">
        <v>174</v>
      </c>
      <c r="W85" s="206" t="s">
        <v>63</v>
      </c>
      <c r="X85" s="8" t="s">
        <v>167</v>
      </c>
      <c r="Y85" s="13" t="s">
        <v>1114</v>
      </c>
      <c r="Z85" s="72" t="s">
        <v>1115</v>
      </c>
      <c r="AA85" s="24" t="s">
        <v>14</v>
      </c>
      <c r="AB85" s="29">
        <v>0.42499999999999999</v>
      </c>
      <c r="AC85" s="29" t="s">
        <v>1005</v>
      </c>
      <c r="AD85" s="43" t="s">
        <v>1124</v>
      </c>
      <c r="AE85" s="43">
        <v>0.74</v>
      </c>
      <c r="AF85" s="30">
        <f t="shared" si="5"/>
        <v>0.57432432432432434</v>
      </c>
      <c r="AG85" s="29">
        <v>3</v>
      </c>
      <c r="AH85" s="29"/>
      <c r="AI85" s="29"/>
      <c r="AJ85" s="47" t="s">
        <v>101</v>
      </c>
      <c r="AK85" s="24"/>
      <c r="AL85" s="24"/>
      <c r="AM85" s="24"/>
      <c r="AN85" s="24"/>
      <c r="AO85" s="46"/>
      <c r="AP85" s="47"/>
      <c r="AQ85" s="11"/>
      <c r="AR85" s="13">
        <v>1</v>
      </c>
      <c r="AS85" s="13">
        <v>1</v>
      </c>
      <c r="AT85" s="13">
        <v>1</v>
      </c>
    </row>
    <row r="86" spans="1:46" ht="30" customHeight="1">
      <c r="A86" s="297">
        <v>77</v>
      </c>
      <c r="B86" s="8"/>
      <c r="C86" s="8"/>
      <c r="D86" s="8"/>
      <c r="E86" s="8">
        <v>3</v>
      </c>
      <c r="F86" s="8"/>
      <c r="G86" s="11"/>
      <c r="H86" s="11"/>
      <c r="I86" s="11"/>
      <c r="J86" s="11"/>
      <c r="K86" s="21"/>
      <c r="L86" s="21"/>
      <c r="M86" s="13" t="s">
        <v>1125</v>
      </c>
      <c r="N86" s="13" t="s">
        <v>1126</v>
      </c>
      <c r="O86" s="13"/>
      <c r="P86" s="16" t="s">
        <v>96</v>
      </c>
      <c r="Q86" s="199" t="s">
        <v>256</v>
      </c>
      <c r="R86" s="13"/>
      <c r="S86" s="205" t="s">
        <v>73</v>
      </c>
      <c r="T86" s="22" t="str">
        <f t="shared" si="4"/>
        <v>H4681020315A0</v>
      </c>
      <c r="U86" s="204" t="s">
        <v>986</v>
      </c>
      <c r="V86" s="205" t="s">
        <v>174</v>
      </c>
      <c r="W86" s="206" t="s">
        <v>63</v>
      </c>
      <c r="X86" s="8" t="s">
        <v>1127</v>
      </c>
      <c r="Y86" s="13" t="s">
        <v>1128</v>
      </c>
      <c r="Z86" s="29" t="s">
        <v>1093</v>
      </c>
      <c r="AA86" s="24" t="s">
        <v>14</v>
      </c>
      <c r="AB86" s="29">
        <v>0.61399999999999999</v>
      </c>
      <c r="AC86" s="29" t="s">
        <v>1027</v>
      </c>
      <c r="AD86" s="73" t="s">
        <v>1129</v>
      </c>
      <c r="AE86" s="73">
        <v>0.64</v>
      </c>
      <c r="AF86" s="30">
        <f t="shared" si="5"/>
        <v>0.95937499999999998</v>
      </c>
      <c r="AG86" s="29">
        <v>1</v>
      </c>
      <c r="AH86" s="29"/>
      <c r="AI86" s="29"/>
      <c r="AJ86" s="47" t="s">
        <v>101</v>
      </c>
      <c r="AK86" s="24"/>
      <c r="AL86" s="24"/>
      <c r="AM86" s="24"/>
      <c r="AN86" s="24"/>
      <c r="AO86" s="46"/>
      <c r="AP86" s="47"/>
      <c r="AQ86" s="11"/>
      <c r="AR86" s="13">
        <v>2</v>
      </c>
      <c r="AS86" s="13">
        <v>2</v>
      </c>
      <c r="AT86" s="13">
        <v>2</v>
      </c>
    </row>
    <row r="87" spans="1:46" ht="30" customHeight="1">
      <c r="A87" s="297">
        <v>78</v>
      </c>
      <c r="B87" s="8"/>
      <c r="C87" s="8"/>
      <c r="D87" s="8"/>
      <c r="E87" s="8">
        <v>3</v>
      </c>
      <c r="F87" s="8"/>
      <c r="G87" s="11"/>
      <c r="H87" s="11"/>
      <c r="I87" s="11"/>
      <c r="J87" s="11"/>
      <c r="K87" s="21"/>
      <c r="L87" s="21"/>
      <c r="M87" s="13" t="s">
        <v>1130</v>
      </c>
      <c r="N87" s="13" t="s">
        <v>1131</v>
      </c>
      <c r="O87" s="13"/>
      <c r="P87" s="16" t="s">
        <v>96</v>
      </c>
      <c r="Q87" s="199" t="s">
        <v>256</v>
      </c>
      <c r="R87" s="13"/>
      <c r="S87" s="205" t="s">
        <v>73</v>
      </c>
      <c r="T87" s="22" t="str">
        <f t="shared" si="4"/>
        <v>H4681020316A0</v>
      </c>
      <c r="U87" s="204" t="s">
        <v>986</v>
      </c>
      <c r="V87" s="205" t="s">
        <v>174</v>
      </c>
      <c r="W87" s="206" t="s">
        <v>63</v>
      </c>
      <c r="X87" s="8" t="s">
        <v>1127</v>
      </c>
      <c r="Y87" s="13" t="s">
        <v>1132</v>
      </c>
      <c r="Z87" s="29" t="s">
        <v>1093</v>
      </c>
      <c r="AA87" s="24" t="s">
        <v>14</v>
      </c>
      <c r="AB87" s="29">
        <v>0.39700000000000002</v>
      </c>
      <c r="AC87" s="29" t="s">
        <v>1027</v>
      </c>
      <c r="AD87" s="73" t="s">
        <v>1129</v>
      </c>
      <c r="AE87" s="29">
        <v>0.42</v>
      </c>
      <c r="AF87" s="30">
        <f t="shared" si="5"/>
        <v>0.94523809523809532</v>
      </c>
      <c r="AG87" s="29">
        <v>1</v>
      </c>
      <c r="AH87" s="29"/>
      <c r="AI87" s="29"/>
      <c r="AJ87" s="47" t="s">
        <v>101</v>
      </c>
      <c r="AK87" s="24"/>
      <c r="AL87" s="24"/>
      <c r="AM87" s="24"/>
      <c r="AN87" s="24"/>
      <c r="AO87" s="46"/>
      <c r="AP87" s="47"/>
      <c r="AQ87" s="11"/>
      <c r="AR87" s="13">
        <v>1</v>
      </c>
      <c r="AS87" s="13">
        <v>1</v>
      </c>
      <c r="AT87" s="13">
        <v>1</v>
      </c>
    </row>
    <row r="88" spans="1:46" ht="30" customHeight="1">
      <c r="A88" s="297">
        <v>79</v>
      </c>
      <c r="B88" s="8"/>
      <c r="C88" s="8"/>
      <c r="D88" s="8"/>
      <c r="E88" s="8">
        <v>3</v>
      </c>
      <c r="F88" s="8"/>
      <c r="G88" s="11"/>
      <c r="H88" s="11"/>
      <c r="I88" s="11"/>
      <c r="J88" s="11"/>
      <c r="K88" s="15"/>
      <c r="L88" s="15"/>
      <c r="M88" s="63" t="s">
        <v>1133</v>
      </c>
      <c r="N88" s="64" t="s">
        <v>1134</v>
      </c>
      <c r="O88" s="13"/>
      <c r="P88" s="16" t="s">
        <v>96</v>
      </c>
      <c r="Q88" s="199" t="s">
        <v>256</v>
      </c>
      <c r="R88" s="21"/>
      <c r="S88" s="205" t="s">
        <v>73</v>
      </c>
      <c r="T88" s="22" t="str">
        <f t="shared" si="4"/>
        <v>H4681010215A0</v>
      </c>
      <c r="U88" s="204" t="s">
        <v>986</v>
      </c>
      <c r="V88" s="205" t="s">
        <v>174</v>
      </c>
      <c r="W88" s="206" t="s">
        <v>63</v>
      </c>
      <c r="X88" s="8" t="s">
        <v>1135</v>
      </c>
      <c r="Y88" s="68" t="s">
        <v>1136</v>
      </c>
      <c r="Z88" s="8"/>
      <c r="AA88" s="24" t="s">
        <v>14</v>
      </c>
      <c r="AB88" s="74">
        <v>2.9000000000000001E-2</v>
      </c>
      <c r="AC88" s="74"/>
      <c r="AD88" s="74"/>
      <c r="AE88" s="74"/>
      <c r="AF88" s="74"/>
      <c r="AG88" s="74"/>
      <c r="AH88" s="74"/>
      <c r="AI88" s="74"/>
      <c r="AJ88" s="47" t="s">
        <v>101</v>
      </c>
      <c r="AK88" s="24"/>
      <c r="AL88" s="24"/>
      <c r="AM88" s="24"/>
      <c r="AN88" s="24"/>
      <c r="AO88" s="15"/>
      <c r="AP88" s="47"/>
      <c r="AQ88" s="11"/>
      <c r="AR88" s="93">
        <v>2</v>
      </c>
      <c r="AS88" s="93">
        <v>2</v>
      </c>
      <c r="AT88" s="93">
        <v>2</v>
      </c>
    </row>
    <row r="89" spans="1:46" ht="30" customHeight="1">
      <c r="A89" s="297">
        <v>80</v>
      </c>
      <c r="B89" s="8"/>
      <c r="C89" s="8"/>
      <c r="D89" s="8"/>
      <c r="E89" s="8">
        <v>3</v>
      </c>
      <c r="F89" s="8"/>
      <c r="G89" s="11"/>
      <c r="H89" s="11"/>
      <c r="I89" s="11"/>
      <c r="J89" s="11"/>
      <c r="K89" s="15"/>
      <c r="L89" s="15"/>
      <c r="M89" s="13" t="s">
        <v>1137</v>
      </c>
      <c r="N89" s="13" t="s">
        <v>1138</v>
      </c>
      <c r="O89" s="13"/>
      <c r="P89" s="16" t="s">
        <v>96</v>
      </c>
      <c r="Q89" s="199" t="s">
        <v>256</v>
      </c>
      <c r="R89" s="13"/>
      <c r="S89" s="205" t="s">
        <v>73</v>
      </c>
      <c r="T89" s="22" t="str">
        <f t="shared" si="4"/>
        <v>H4681010216A0</v>
      </c>
      <c r="U89" s="204" t="s">
        <v>986</v>
      </c>
      <c r="V89" s="205" t="s">
        <v>174</v>
      </c>
      <c r="W89" s="206" t="s">
        <v>63</v>
      </c>
      <c r="X89" s="8" t="s">
        <v>167</v>
      </c>
      <c r="Y89" s="13" t="s">
        <v>326</v>
      </c>
      <c r="Z89" s="29" t="s">
        <v>1139</v>
      </c>
      <c r="AA89" s="24" t="s">
        <v>14</v>
      </c>
      <c r="AB89" s="29">
        <v>1.9E-2</v>
      </c>
      <c r="AC89" s="29" t="s">
        <v>1005</v>
      </c>
      <c r="AD89" s="42" t="s">
        <v>1140</v>
      </c>
      <c r="AE89" s="42">
        <v>3.6999999999999998E-2</v>
      </c>
      <c r="AF89" s="30">
        <f>AB89/AE89</f>
        <v>0.51351351351351349</v>
      </c>
      <c r="AG89" s="29">
        <v>1</v>
      </c>
      <c r="AH89" s="29"/>
      <c r="AI89" s="29"/>
      <c r="AJ89" s="47" t="s">
        <v>101</v>
      </c>
      <c r="AK89" s="24"/>
      <c r="AL89" s="24"/>
      <c r="AM89" s="24"/>
      <c r="AN89" s="24"/>
      <c r="AO89" s="46"/>
      <c r="AP89" s="47"/>
      <c r="AQ89" s="11"/>
      <c r="AR89" s="13">
        <v>2</v>
      </c>
      <c r="AS89" s="13">
        <v>2</v>
      </c>
      <c r="AT89" s="13">
        <v>2</v>
      </c>
    </row>
    <row r="90" spans="1:46" ht="30" customHeight="1">
      <c r="A90" s="297">
        <v>81</v>
      </c>
      <c r="B90" s="8"/>
      <c r="C90" s="8"/>
      <c r="D90" s="8"/>
      <c r="E90" s="8">
        <v>3</v>
      </c>
      <c r="F90" s="8"/>
      <c r="G90" s="11"/>
      <c r="H90" s="11"/>
      <c r="I90" s="11"/>
      <c r="J90" s="11"/>
      <c r="K90" s="15"/>
      <c r="L90" s="15"/>
      <c r="M90" s="13" t="s">
        <v>1141</v>
      </c>
      <c r="N90" s="13" t="s">
        <v>1142</v>
      </c>
      <c r="O90" s="13"/>
      <c r="P90" s="16" t="s">
        <v>96</v>
      </c>
      <c r="Q90" s="199" t="s">
        <v>256</v>
      </c>
      <c r="R90" s="13"/>
      <c r="S90" s="205" t="s">
        <v>73</v>
      </c>
      <c r="T90" s="22" t="str">
        <f t="shared" si="4"/>
        <v>H4681010391A0</v>
      </c>
      <c r="U90" s="204" t="s">
        <v>986</v>
      </c>
      <c r="V90" s="205" t="s">
        <v>174</v>
      </c>
      <c r="W90" s="206" t="s">
        <v>63</v>
      </c>
      <c r="X90" s="8" t="s">
        <v>167</v>
      </c>
      <c r="Y90" s="13" t="s">
        <v>1143</v>
      </c>
      <c r="Z90" s="72" t="s">
        <v>1144</v>
      </c>
      <c r="AA90" s="24" t="s">
        <v>14</v>
      </c>
      <c r="AB90" s="29">
        <v>0.26900000000000002</v>
      </c>
      <c r="AC90" s="29" t="s">
        <v>1005</v>
      </c>
      <c r="AD90" s="42" t="s">
        <v>1145</v>
      </c>
      <c r="AE90" s="42">
        <v>0.47</v>
      </c>
      <c r="AF90" s="30">
        <f>AB90/AE90</f>
        <v>0.572340425531915</v>
      </c>
      <c r="AG90" s="29">
        <v>4</v>
      </c>
      <c r="AH90" s="29"/>
      <c r="AI90" s="29"/>
      <c r="AJ90" s="47" t="s">
        <v>101</v>
      </c>
      <c r="AK90" s="24"/>
      <c r="AL90" s="24"/>
      <c r="AM90" s="24"/>
      <c r="AN90" s="24"/>
      <c r="AO90" s="46"/>
      <c r="AP90" s="47"/>
      <c r="AQ90" s="11"/>
      <c r="AR90" s="13">
        <v>1</v>
      </c>
      <c r="AS90" s="13">
        <v>1</v>
      </c>
      <c r="AT90" s="13">
        <v>1</v>
      </c>
    </row>
    <row r="91" spans="1:46" ht="30" customHeight="1">
      <c r="A91" s="297">
        <v>82</v>
      </c>
      <c r="B91" s="8"/>
      <c r="C91" s="8"/>
      <c r="D91" s="8"/>
      <c r="E91" s="8">
        <v>3</v>
      </c>
      <c r="F91" s="8"/>
      <c r="G91" s="11"/>
      <c r="H91" s="11"/>
      <c r="I91" s="11"/>
      <c r="J91" s="11"/>
      <c r="K91" s="15"/>
      <c r="L91" s="15"/>
      <c r="M91" s="13" t="s">
        <v>1146</v>
      </c>
      <c r="N91" s="13" t="s">
        <v>1147</v>
      </c>
      <c r="O91" s="13"/>
      <c r="P91" s="16" t="s">
        <v>96</v>
      </c>
      <c r="Q91" s="199" t="s">
        <v>256</v>
      </c>
      <c r="R91" s="13"/>
      <c r="S91" s="205" t="s">
        <v>73</v>
      </c>
      <c r="T91" s="22" t="str">
        <f t="shared" si="4"/>
        <v>H4A-6901203</v>
      </c>
      <c r="U91" s="204" t="s">
        <v>986</v>
      </c>
      <c r="V91" s="205" t="s">
        <v>174</v>
      </c>
      <c r="W91" s="206" t="s">
        <v>63</v>
      </c>
      <c r="X91" s="8" t="s">
        <v>167</v>
      </c>
      <c r="Y91" s="13" t="s">
        <v>1099</v>
      </c>
      <c r="Z91" s="72" t="s">
        <v>1148</v>
      </c>
      <c r="AA91" s="24" t="s">
        <v>14</v>
      </c>
      <c r="AB91" s="29">
        <v>0.32500000000000001</v>
      </c>
      <c r="AC91" s="29" t="s">
        <v>1005</v>
      </c>
      <c r="AD91" s="42" t="s">
        <v>1149</v>
      </c>
      <c r="AE91" s="42">
        <v>0.52900000000000003</v>
      </c>
      <c r="AF91" s="30">
        <f>AB91/AE91</f>
        <v>0.61436672967863892</v>
      </c>
      <c r="AG91" s="29">
        <v>2</v>
      </c>
      <c r="AH91" s="29"/>
      <c r="AI91" s="29"/>
      <c r="AJ91" s="47" t="s">
        <v>101</v>
      </c>
      <c r="AK91" s="24"/>
      <c r="AL91" s="24"/>
      <c r="AM91" s="24"/>
      <c r="AN91" s="24"/>
      <c r="AO91" s="46"/>
      <c r="AP91" s="47"/>
      <c r="AQ91" s="11"/>
      <c r="AR91" s="13">
        <v>1</v>
      </c>
      <c r="AS91" s="13">
        <v>1</v>
      </c>
      <c r="AT91" s="13">
        <v>1</v>
      </c>
    </row>
    <row r="92" spans="1:46" ht="30" customHeight="1">
      <c r="A92" s="297">
        <v>83</v>
      </c>
      <c r="B92" s="8"/>
      <c r="C92" s="8"/>
      <c r="D92" s="8"/>
      <c r="E92" s="8">
        <v>3</v>
      </c>
      <c r="F92" s="8"/>
      <c r="G92" s="11"/>
      <c r="H92" s="11"/>
      <c r="I92" s="11"/>
      <c r="J92" s="11"/>
      <c r="K92" s="15"/>
      <c r="L92" s="15"/>
      <c r="M92" s="13" t="s">
        <v>1150</v>
      </c>
      <c r="N92" s="13" t="s">
        <v>1151</v>
      </c>
      <c r="O92" s="13"/>
      <c r="P92" s="16" t="s">
        <v>96</v>
      </c>
      <c r="Q92" s="199" t="s">
        <v>256</v>
      </c>
      <c r="R92" s="13"/>
      <c r="S92" s="205" t="s">
        <v>73</v>
      </c>
      <c r="T92" s="22" t="str">
        <f t="shared" si="4"/>
        <v>H4A-6901204</v>
      </c>
      <c r="U92" s="204" t="s">
        <v>986</v>
      </c>
      <c r="V92" s="205" t="s">
        <v>174</v>
      </c>
      <c r="W92" s="206" t="s">
        <v>63</v>
      </c>
      <c r="X92" s="8" t="s">
        <v>167</v>
      </c>
      <c r="Y92" s="13" t="s">
        <v>1099</v>
      </c>
      <c r="Z92" s="72" t="s">
        <v>1148</v>
      </c>
      <c r="AA92" s="24" t="s">
        <v>14</v>
      </c>
      <c r="AB92" s="29">
        <v>0.35399999999999998</v>
      </c>
      <c r="AC92" s="29" t="s">
        <v>1005</v>
      </c>
      <c r="AD92" s="42" t="s">
        <v>1149</v>
      </c>
      <c r="AE92" s="42">
        <v>0.52900000000000003</v>
      </c>
      <c r="AF92" s="30">
        <f>AB92/AE92</f>
        <v>0.6691871455576559</v>
      </c>
      <c r="AG92" s="29">
        <v>2</v>
      </c>
      <c r="AH92" s="29"/>
      <c r="AI92" s="29"/>
      <c r="AJ92" s="47" t="s">
        <v>101</v>
      </c>
      <c r="AK92" s="24"/>
      <c r="AL92" s="24"/>
      <c r="AM92" s="24"/>
      <c r="AN92" s="24"/>
      <c r="AO92" s="13"/>
      <c r="AP92" s="47"/>
      <c r="AQ92" s="11"/>
      <c r="AR92" s="13">
        <v>1</v>
      </c>
      <c r="AS92" s="13">
        <v>1</v>
      </c>
      <c r="AT92" s="13">
        <v>1</v>
      </c>
    </row>
    <row r="93" spans="1:46" ht="30" customHeight="1">
      <c r="A93" s="297">
        <v>84</v>
      </c>
      <c r="B93" s="8"/>
      <c r="C93" s="8"/>
      <c r="D93" s="8"/>
      <c r="E93" s="8">
        <v>3</v>
      </c>
      <c r="F93" s="8"/>
      <c r="G93" s="11"/>
      <c r="H93" s="11"/>
      <c r="I93" s="11"/>
      <c r="J93" s="11"/>
      <c r="K93" s="15"/>
      <c r="L93" s="15"/>
      <c r="M93" s="21" t="s">
        <v>209</v>
      </c>
      <c r="N93" s="13" t="s">
        <v>1152</v>
      </c>
      <c r="O93" s="21"/>
      <c r="P93" s="16" t="s">
        <v>96</v>
      </c>
      <c r="Q93" s="199" t="s">
        <v>256</v>
      </c>
      <c r="R93" s="18"/>
      <c r="S93" s="205" t="s">
        <v>73</v>
      </c>
      <c r="T93" s="22" t="str">
        <f t="shared" si="4"/>
        <v>Q370C10</v>
      </c>
      <c r="U93" s="204" t="s">
        <v>986</v>
      </c>
      <c r="V93" s="205" t="s">
        <v>174</v>
      </c>
      <c r="W93" s="206" t="s">
        <v>63</v>
      </c>
      <c r="X93" s="8" t="s">
        <v>114</v>
      </c>
      <c r="Y93" s="24" t="s">
        <v>14</v>
      </c>
      <c r="Z93" s="21" t="s">
        <v>211</v>
      </c>
      <c r="AA93" s="24" t="s">
        <v>14</v>
      </c>
      <c r="AB93" s="41" t="s">
        <v>14</v>
      </c>
      <c r="AC93" s="41"/>
      <c r="AD93" s="41"/>
      <c r="AE93" s="41"/>
      <c r="AF93" s="41"/>
      <c r="AG93" s="41"/>
      <c r="AH93" s="41"/>
      <c r="AI93" s="41"/>
      <c r="AJ93" s="24" t="s">
        <v>14</v>
      </c>
      <c r="AK93" s="24"/>
      <c r="AL93" s="24"/>
      <c r="AM93" s="24"/>
      <c r="AN93" s="24"/>
      <c r="AO93" s="18"/>
      <c r="AP93" s="47"/>
      <c r="AQ93" s="11"/>
      <c r="AR93" s="21">
        <v>6</v>
      </c>
      <c r="AS93" s="21">
        <v>6</v>
      </c>
      <c r="AT93" s="21">
        <v>6</v>
      </c>
    </row>
    <row r="94" spans="1:46" ht="30" customHeight="1">
      <c r="A94" s="297">
        <v>85</v>
      </c>
      <c r="B94" s="8"/>
      <c r="C94" s="8"/>
      <c r="D94" s="8"/>
      <c r="E94" s="8">
        <v>3</v>
      </c>
      <c r="F94" s="8"/>
      <c r="G94" s="11"/>
      <c r="H94" s="11"/>
      <c r="I94" s="11"/>
      <c r="J94" s="11"/>
      <c r="K94" s="15"/>
      <c r="L94" s="15"/>
      <c r="M94" s="13" t="s">
        <v>1153</v>
      </c>
      <c r="N94" s="13" t="s">
        <v>1154</v>
      </c>
      <c r="O94" s="21"/>
      <c r="P94" s="16" t="s">
        <v>51</v>
      </c>
      <c r="Q94" s="199" t="s">
        <v>256</v>
      </c>
      <c r="R94" s="18"/>
      <c r="S94" s="205" t="s">
        <v>73</v>
      </c>
      <c r="T94" s="22" t="str">
        <f t="shared" si="4"/>
        <v>H4A-6901215</v>
      </c>
      <c r="U94" s="204" t="s">
        <v>986</v>
      </c>
      <c r="V94" s="205" t="s">
        <v>174</v>
      </c>
      <c r="W94" s="206" t="s">
        <v>63</v>
      </c>
      <c r="X94" s="8" t="s">
        <v>64</v>
      </c>
      <c r="Y94" s="37" t="s">
        <v>55</v>
      </c>
      <c r="Z94" s="24" t="s">
        <v>14</v>
      </c>
      <c r="AA94" s="24" t="s">
        <v>14</v>
      </c>
      <c r="AB94" s="41" t="s">
        <v>14</v>
      </c>
      <c r="AC94" s="41"/>
      <c r="AD94" s="41"/>
      <c r="AE94" s="41"/>
      <c r="AF94" s="41"/>
      <c r="AG94" s="41"/>
      <c r="AH94" s="41"/>
      <c r="AI94" s="41"/>
      <c r="AJ94" s="24" t="s">
        <v>14</v>
      </c>
      <c r="AK94" s="24"/>
      <c r="AL94" s="24"/>
      <c r="AM94" s="24"/>
      <c r="AN94" s="24"/>
      <c r="AO94" s="18"/>
      <c r="AP94" s="47"/>
      <c r="AQ94" s="11"/>
      <c r="AR94" s="21">
        <v>1</v>
      </c>
      <c r="AS94" s="21">
        <v>1</v>
      </c>
      <c r="AT94" s="21">
        <v>1</v>
      </c>
    </row>
    <row r="95" spans="1:46" ht="30" customHeight="1">
      <c r="A95" s="297">
        <v>86</v>
      </c>
      <c r="B95" s="8"/>
      <c r="C95" s="8"/>
      <c r="D95" s="8"/>
      <c r="E95" s="8"/>
      <c r="F95" s="8">
        <v>4</v>
      </c>
      <c r="G95" s="11"/>
      <c r="H95" s="11"/>
      <c r="I95" s="11"/>
      <c r="J95" s="11"/>
      <c r="K95" s="15"/>
      <c r="L95" s="15"/>
      <c r="M95" s="13" t="s">
        <v>1155</v>
      </c>
      <c r="N95" s="13" t="s">
        <v>1156</v>
      </c>
      <c r="O95" s="13"/>
      <c r="P95" s="16" t="s">
        <v>51</v>
      </c>
      <c r="Q95" s="199" t="s">
        <v>256</v>
      </c>
      <c r="R95" s="15"/>
      <c r="S95" s="205" t="s">
        <v>73</v>
      </c>
      <c r="T95" s="22" t="str">
        <f t="shared" si="4"/>
        <v>H4A-6901205</v>
      </c>
      <c r="U95" s="204" t="s">
        <v>986</v>
      </c>
      <c r="V95" s="205" t="s">
        <v>174</v>
      </c>
      <c r="W95" s="206" t="s">
        <v>63</v>
      </c>
      <c r="X95" s="8" t="s">
        <v>167</v>
      </c>
      <c r="Y95" s="13" t="s">
        <v>1099</v>
      </c>
      <c r="Z95" s="72" t="s">
        <v>1148</v>
      </c>
      <c r="AA95" s="24" t="s">
        <v>14</v>
      </c>
      <c r="AB95" s="43">
        <v>0.19500000000000001</v>
      </c>
      <c r="AC95" s="29" t="s">
        <v>1005</v>
      </c>
      <c r="AD95" s="75" t="s">
        <v>1157</v>
      </c>
      <c r="AE95" s="75">
        <v>0.33</v>
      </c>
      <c r="AF95" s="30">
        <f>AB95/AE95</f>
        <v>0.59090909090909094</v>
      </c>
      <c r="AG95" s="43">
        <v>2</v>
      </c>
      <c r="AH95" s="43"/>
      <c r="AI95" s="43"/>
      <c r="AJ95" s="47" t="s">
        <v>101</v>
      </c>
      <c r="AK95" s="24"/>
      <c r="AL95" s="24"/>
      <c r="AM95" s="24"/>
      <c r="AN95" s="24"/>
      <c r="AO95" s="18"/>
      <c r="AP95" s="47"/>
      <c r="AQ95" s="11"/>
      <c r="AR95" s="21">
        <v>1</v>
      </c>
      <c r="AS95" s="21">
        <v>1</v>
      </c>
      <c r="AT95" s="21">
        <v>1</v>
      </c>
    </row>
    <row r="96" spans="1:46" ht="30" customHeight="1">
      <c r="A96" s="297">
        <v>87</v>
      </c>
      <c r="B96" s="8"/>
      <c r="C96" s="8"/>
      <c r="D96" s="8"/>
      <c r="E96" s="8"/>
      <c r="F96" s="8">
        <v>4</v>
      </c>
      <c r="G96" s="11"/>
      <c r="H96" s="11"/>
      <c r="I96" s="11"/>
      <c r="J96" s="11"/>
      <c r="K96" s="15"/>
      <c r="L96" s="15"/>
      <c r="M96" s="13" t="s">
        <v>689</v>
      </c>
      <c r="N96" s="13" t="s">
        <v>1158</v>
      </c>
      <c r="O96" s="13"/>
      <c r="P96" s="16" t="s">
        <v>96</v>
      </c>
      <c r="Q96" s="199" t="s">
        <v>256</v>
      </c>
      <c r="R96" s="18"/>
      <c r="S96" s="205" t="s">
        <v>73</v>
      </c>
      <c r="T96" s="22" t="str">
        <f t="shared" si="4"/>
        <v>Q32608</v>
      </c>
      <c r="U96" s="204" t="s">
        <v>986</v>
      </c>
      <c r="V96" s="205" t="s">
        <v>174</v>
      </c>
      <c r="W96" s="206" t="s">
        <v>63</v>
      </c>
      <c r="X96" s="8" t="s">
        <v>114</v>
      </c>
      <c r="Y96" s="13" t="s">
        <v>14</v>
      </c>
      <c r="Z96" s="8" t="s">
        <v>810</v>
      </c>
      <c r="AA96" s="24" t="s">
        <v>14</v>
      </c>
      <c r="AB96" s="43"/>
      <c r="AC96" s="43"/>
      <c r="AD96" s="43"/>
      <c r="AE96" s="43"/>
      <c r="AF96" s="43"/>
      <c r="AG96" s="43"/>
      <c r="AH96" s="43"/>
      <c r="AI96" s="43"/>
      <c r="AJ96" s="24" t="s">
        <v>117</v>
      </c>
      <c r="AK96" s="24"/>
      <c r="AL96" s="24"/>
      <c r="AM96" s="24"/>
      <c r="AN96" s="24"/>
      <c r="AO96" s="18"/>
      <c r="AP96" s="47"/>
      <c r="AQ96" s="11"/>
      <c r="AR96" s="21">
        <v>1</v>
      </c>
      <c r="AS96" s="21">
        <v>1</v>
      </c>
      <c r="AT96" s="21">
        <v>1</v>
      </c>
    </row>
    <row r="97" spans="1:46" ht="30" customHeight="1">
      <c r="A97" s="297">
        <v>88</v>
      </c>
      <c r="B97" s="8"/>
      <c r="C97" s="8"/>
      <c r="D97" s="8"/>
      <c r="E97" s="8"/>
      <c r="F97" s="8">
        <v>4</v>
      </c>
      <c r="G97" s="11"/>
      <c r="H97" s="11"/>
      <c r="I97" s="11"/>
      <c r="J97" s="11"/>
      <c r="K97" s="15"/>
      <c r="L97" s="15"/>
      <c r="M97" s="13" t="s">
        <v>1159</v>
      </c>
      <c r="N97" s="13" t="s">
        <v>1160</v>
      </c>
      <c r="O97" s="13"/>
      <c r="P97" s="16" t="s">
        <v>96</v>
      </c>
      <c r="Q97" s="199" t="s">
        <v>256</v>
      </c>
      <c r="R97" s="13"/>
      <c r="S97" s="205" t="s">
        <v>73</v>
      </c>
      <c r="T97" s="22" t="str">
        <f t="shared" si="4"/>
        <v>H4681021412A0</v>
      </c>
      <c r="U97" s="204" t="s">
        <v>986</v>
      </c>
      <c r="V97" s="205" t="s">
        <v>174</v>
      </c>
      <c r="W97" s="206" t="s">
        <v>63</v>
      </c>
      <c r="X97" s="8" t="s">
        <v>167</v>
      </c>
      <c r="Y97" s="13" t="s">
        <v>1161</v>
      </c>
      <c r="Z97" s="13" t="s">
        <v>14</v>
      </c>
      <c r="AA97" s="24" t="s">
        <v>14</v>
      </c>
      <c r="AB97" s="29">
        <v>2.5000000000000001E-2</v>
      </c>
      <c r="AC97" s="29" t="s">
        <v>1005</v>
      </c>
      <c r="AD97" s="76" t="s">
        <v>1162</v>
      </c>
      <c r="AE97" s="76">
        <v>5.0999999999999997E-2</v>
      </c>
      <c r="AF97" s="30">
        <f>AB97/AE97</f>
        <v>0.49019607843137258</v>
      </c>
      <c r="AG97" s="29">
        <v>1</v>
      </c>
      <c r="AH97" s="29"/>
      <c r="AI97" s="29"/>
      <c r="AJ97" s="24"/>
      <c r="AK97" s="24"/>
      <c r="AL97" s="24"/>
      <c r="AM97" s="24"/>
      <c r="AN97" s="24"/>
      <c r="AO97" s="13"/>
      <c r="AP97" s="47"/>
      <c r="AQ97" s="11"/>
      <c r="AR97" s="13">
        <v>1</v>
      </c>
      <c r="AS97" s="13">
        <v>1</v>
      </c>
      <c r="AT97" s="13">
        <v>1</v>
      </c>
    </row>
    <row r="98" spans="1:46" ht="30" customHeight="1">
      <c r="A98" s="297">
        <v>89</v>
      </c>
      <c r="B98" s="8"/>
      <c r="C98" s="8"/>
      <c r="D98" s="8"/>
      <c r="E98" s="8"/>
      <c r="F98" s="8">
        <v>4</v>
      </c>
      <c r="G98" s="11"/>
      <c r="H98" s="11"/>
      <c r="I98" s="11"/>
      <c r="J98" s="11"/>
      <c r="K98" s="15"/>
      <c r="L98" s="15"/>
      <c r="M98" s="13" t="s">
        <v>1163</v>
      </c>
      <c r="N98" s="13" t="s">
        <v>1164</v>
      </c>
      <c r="O98" s="13"/>
      <c r="P98" s="16" t="s">
        <v>96</v>
      </c>
      <c r="Q98" s="199" t="s">
        <v>256</v>
      </c>
      <c r="R98" s="13"/>
      <c r="S98" s="205" t="s">
        <v>73</v>
      </c>
      <c r="T98" s="22" t="str">
        <f t="shared" si="4"/>
        <v>H4681021401A0</v>
      </c>
      <c r="U98" s="204" t="s">
        <v>986</v>
      </c>
      <c r="V98" s="205" t="s">
        <v>174</v>
      </c>
      <c r="W98" s="206" t="s">
        <v>63</v>
      </c>
      <c r="X98" s="8" t="s">
        <v>114</v>
      </c>
      <c r="Y98" s="13" t="s">
        <v>1165</v>
      </c>
      <c r="Z98" s="13" t="s">
        <v>14</v>
      </c>
      <c r="AA98" s="24" t="s">
        <v>14</v>
      </c>
      <c r="AB98" s="29">
        <v>2E-3</v>
      </c>
      <c r="AC98" s="29"/>
      <c r="AD98" s="29"/>
      <c r="AE98" s="29">
        <v>2E-3</v>
      </c>
      <c r="AF98" s="29"/>
      <c r="AG98" s="29"/>
      <c r="AH98" s="29"/>
      <c r="AI98" s="29"/>
      <c r="AJ98" s="24"/>
      <c r="AK98" s="24"/>
      <c r="AL98" s="24"/>
      <c r="AM98" s="24"/>
      <c r="AN98" s="24"/>
      <c r="AO98" s="46"/>
      <c r="AP98" s="47"/>
      <c r="AQ98" s="11"/>
      <c r="AR98" s="13">
        <v>1</v>
      </c>
      <c r="AS98" s="13">
        <v>1</v>
      </c>
      <c r="AT98" s="13">
        <v>1</v>
      </c>
    </row>
    <row r="99" spans="1:46" ht="30" customHeight="1">
      <c r="A99" s="297">
        <v>90</v>
      </c>
      <c r="B99" s="8"/>
      <c r="C99" s="8"/>
      <c r="D99" s="8"/>
      <c r="E99" s="8">
        <v>3</v>
      </c>
      <c r="F99" s="8"/>
      <c r="G99" s="11"/>
      <c r="H99" s="11"/>
      <c r="I99" s="11"/>
      <c r="J99" s="11"/>
      <c r="K99" s="15"/>
      <c r="L99" s="15"/>
      <c r="M99" s="13" t="s">
        <v>1166</v>
      </c>
      <c r="N99" s="13" t="s">
        <v>1167</v>
      </c>
      <c r="O99" s="13"/>
      <c r="P99" s="16" t="s">
        <v>96</v>
      </c>
      <c r="Q99" s="199" t="s">
        <v>256</v>
      </c>
      <c r="R99" s="18"/>
      <c r="S99" s="205" t="s">
        <v>73</v>
      </c>
      <c r="T99" s="22" t="str">
        <f t="shared" si="4"/>
        <v>H4A-6901207</v>
      </c>
      <c r="U99" s="204" t="s">
        <v>986</v>
      </c>
      <c r="V99" s="205" t="s">
        <v>174</v>
      </c>
      <c r="W99" s="206" t="s">
        <v>63</v>
      </c>
      <c r="X99" s="8" t="s">
        <v>167</v>
      </c>
      <c r="Y99" s="13" t="s">
        <v>1099</v>
      </c>
      <c r="Z99" s="72" t="s">
        <v>1148</v>
      </c>
      <c r="AA99" s="24" t="s">
        <v>14</v>
      </c>
      <c r="AB99" s="43">
        <v>0.106</v>
      </c>
      <c r="AC99" s="43" t="s">
        <v>1005</v>
      </c>
      <c r="AD99" s="76" t="s">
        <v>1168</v>
      </c>
      <c r="AE99" s="76">
        <v>0.14199999999999999</v>
      </c>
      <c r="AF99" s="30">
        <f>AB99/AE99</f>
        <v>0.74647887323943662</v>
      </c>
      <c r="AG99" s="43">
        <v>2</v>
      </c>
      <c r="AH99" s="43"/>
      <c r="AI99" s="43"/>
      <c r="AJ99" s="24"/>
      <c r="AK99" s="24"/>
      <c r="AL99" s="24"/>
      <c r="AM99" s="24"/>
      <c r="AN99" s="24"/>
      <c r="AO99" s="86"/>
      <c r="AP99" s="47"/>
      <c r="AQ99" s="11"/>
      <c r="AR99" s="21">
        <v>1</v>
      </c>
      <c r="AS99" s="21">
        <v>1</v>
      </c>
      <c r="AT99" s="21">
        <v>1</v>
      </c>
    </row>
    <row r="100" spans="1:46" ht="30" customHeight="1">
      <c r="A100" s="297">
        <v>91</v>
      </c>
      <c r="B100" s="8"/>
      <c r="C100" s="8">
        <v>1</v>
      </c>
      <c r="D100" s="8"/>
      <c r="E100" s="8"/>
      <c r="F100" s="8"/>
      <c r="G100" s="11"/>
      <c r="H100" s="11"/>
      <c r="I100" s="11"/>
      <c r="J100" s="11"/>
      <c r="K100" s="15"/>
      <c r="L100" s="15"/>
      <c r="M100" s="13" t="s">
        <v>1169</v>
      </c>
      <c r="N100" s="17" t="s">
        <v>309</v>
      </c>
      <c r="O100" s="13"/>
      <c r="P100" s="16" t="s">
        <v>986</v>
      </c>
      <c r="Q100" s="199" t="s">
        <v>256</v>
      </c>
      <c r="R100" s="13"/>
      <c r="S100" s="205" t="s">
        <v>73</v>
      </c>
      <c r="T100" s="22" t="str">
        <f t="shared" si="4"/>
        <v>H4A-6905100</v>
      </c>
      <c r="U100" s="204" t="s">
        <v>986</v>
      </c>
      <c r="V100" s="205" t="s">
        <v>174</v>
      </c>
      <c r="W100" s="206" t="s">
        <v>63</v>
      </c>
      <c r="X100" s="8" t="s">
        <v>64</v>
      </c>
      <c r="Y100" s="13" t="s">
        <v>14</v>
      </c>
      <c r="Z100" s="13" t="s">
        <v>14</v>
      </c>
      <c r="AA100" s="24" t="s">
        <v>14</v>
      </c>
      <c r="AB100" s="29"/>
      <c r="AC100" s="29"/>
      <c r="AD100" s="29"/>
      <c r="AE100" s="29"/>
      <c r="AF100" s="29"/>
      <c r="AG100" s="29"/>
      <c r="AH100" s="29"/>
      <c r="AI100" s="29"/>
      <c r="AJ100" s="24" t="s">
        <v>101</v>
      </c>
      <c r="AK100" s="24"/>
      <c r="AL100" s="24"/>
      <c r="AM100" s="24"/>
      <c r="AN100" s="24"/>
      <c r="AO100" s="15" t="s">
        <v>92</v>
      </c>
      <c r="AP100" s="47"/>
      <c r="AQ100" s="11"/>
      <c r="AR100" s="21">
        <v>1</v>
      </c>
      <c r="AS100" s="21">
        <v>1</v>
      </c>
      <c r="AT100" s="21">
        <v>1</v>
      </c>
    </row>
    <row r="101" spans="1:46" ht="30" customHeight="1">
      <c r="A101" s="297">
        <v>92</v>
      </c>
      <c r="B101" s="8"/>
      <c r="C101" s="8"/>
      <c r="D101" s="8">
        <v>2</v>
      </c>
      <c r="E101" s="8"/>
      <c r="F101" s="8"/>
      <c r="G101" s="11"/>
      <c r="H101" s="11"/>
      <c r="I101" s="11"/>
      <c r="J101" s="11"/>
      <c r="K101" s="15"/>
      <c r="L101" s="15"/>
      <c r="M101" s="21" t="s">
        <v>349</v>
      </c>
      <c r="N101" s="21" t="s">
        <v>350</v>
      </c>
      <c r="O101" s="13"/>
      <c r="P101" s="16" t="s">
        <v>96</v>
      </c>
      <c r="Q101" s="199" t="s">
        <v>256</v>
      </c>
      <c r="R101" s="18"/>
      <c r="S101" s="205" t="s">
        <v>73</v>
      </c>
      <c r="T101" s="22" t="str">
        <f t="shared" si="4"/>
        <v>H4B-6805111</v>
      </c>
      <c r="U101" s="204" t="s">
        <v>986</v>
      </c>
      <c r="V101" s="205" t="s">
        <v>174</v>
      </c>
      <c r="W101" s="206" t="s">
        <v>63</v>
      </c>
      <c r="X101" s="8" t="s">
        <v>1170</v>
      </c>
      <c r="Y101" s="43" t="s">
        <v>198</v>
      </c>
      <c r="Z101" s="29" t="s">
        <v>1171</v>
      </c>
      <c r="AA101" s="24" t="s">
        <v>14</v>
      </c>
      <c r="AB101" s="31">
        <v>0.13200000000000001</v>
      </c>
      <c r="AC101" s="31" t="s">
        <v>1172</v>
      </c>
      <c r="AD101" s="77">
        <v>600</v>
      </c>
      <c r="AE101" s="77">
        <v>0.13300000000000001</v>
      </c>
      <c r="AF101" s="31"/>
      <c r="AG101" s="40">
        <v>3</v>
      </c>
      <c r="AH101" s="31"/>
      <c r="AI101" s="31"/>
      <c r="AJ101" s="24" t="s">
        <v>101</v>
      </c>
      <c r="AK101" s="24"/>
      <c r="AL101" s="24"/>
      <c r="AM101" s="24"/>
      <c r="AN101" s="24"/>
      <c r="AO101" s="87"/>
      <c r="AP101" s="47"/>
      <c r="AQ101" s="11"/>
      <c r="AR101" s="21">
        <v>1</v>
      </c>
      <c r="AS101" s="21">
        <v>1</v>
      </c>
      <c r="AT101" s="21">
        <v>1</v>
      </c>
    </row>
    <row r="102" spans="1:46" ht="30" customHeight="1">
      <c r="A102" s="297">
        <v>93</v>
      </c>
      <c r="B102" s="8"/>
      <c r="C102" s="8"/>
      <c r="D102" s="8">
        <v>2</v>
      </c>
      <c r="E102" s="8"/>
      <c r="F102" s="8"/>
      <c r="G102" s="11"/>
      <c r="H102" s="11"/>
      <c r="I102" s="11"/>
      <c r="J102" s="11"/>
      <c r="K102" s="15"/>
      <c r="L102" s="15"/>
      <c r="M102" s="21" t="s">
        <v>1173</v>
      </c>
      <c r="N102" s="21" t="s">
        <v>312</v>
      </c>
      <c r="O102" s="21"/>
      <c r="P102" s="16" t="s">
        <v>986</v>
      </c>
      <c r="Q102" s="199" t="s">
        <v>256</v>
      </c>
      <c r="R102" s="18"/>
      <c r="S102" s="205" t="s">
        <v>73</v>
      </c>
      <c r="T102" s="22" t="str">
        <f t="shared" si="4"/>
        <v>H4A-6905117</v>
      </c>
      <c r="U102" s="204" t="s">
        <v>986</v>
      </c>
      <c r="V102" s="205" t="s">
        <v>174</v>
      </c>
      <c r="W102" s="206" t="s">
        <v>63</v>
      </c>
      <c r="X102" s="8" t="s">
        <v>429</v>
      </c>
      <c r="Y102" s="13" t="s">
        <v>14</v>
      </c>
      <c r="Z102" s="13" t="s">
        <v>14</v>
      </c>
      <c r="AA102" s="24" t="s">
        <v>14</v>
      </c>
      <c r="AB102" s="78"/>
      <c r="AC102" s="38"/>
      <c r="AD102" s="38"/>
      <c r="AE102" s="38"/>
      <c r="AF102" s="38"/>
      <c r="AG102" s="38"/>
      <c r="AH102" s="38"/>
      <c r="AI102" s="38"/>
      <c r="AJ102" s="24"/>
      <c r="AK102" s="24"/>
      <c r="AL102" s="24"/>
      <c r="AM102" s="24"/>
      <c r="AN102" s="24"/>
      <c r="AO102" s="15" t="s">
        <v>92</v>
      </c>
      <c r="AP102" s="47"/>
      <c r="AQ102" s="11"/>
      <c r="AR102" s="21">
        <v>1</v>
      </c>
      <c r="AS102" s="21">
        <v>1</v>
      </c>
      <c r="AT102" s="21">
        <v>1</v>
      </c>
    </row>
    <row r="103" spans="1:46" ht="30" customHeight="1">
      <c r="A103" s="297">
        <v>94</v>
      </c>
      <c r="B103" s="8"/>
      <c r="C103" s="8"/>
      <c r="D103" s="8"/>
      <c r="E103" s="8">
        <v>3</v>
      </c>
      <c r="F103" s="8"/>
      <c r="G103" s="11"/>
      <c r="H103" s="11"/>
      <c r="I103" s="11"/>
      <c r="J103" s="11"/>
      <c r="K103" s="15"/>
      <c r="L103" s="15"/>
      <c r="M103" s="13" t="s">
        <v>1174</v>
      </c>
      <c r="N103" s="21" t="s">
        <v>1175</v>
      </c>
      <c r="O103" s="21"/>
      <c r="P103" s="16" t="s">
        <v>986</v>
      </c>
      <c r="Q103" s="199" t="s">
        <v>256</v>
      </c>
      <c r="R103" s="18"/>
      <c r="S103" s="205" t="s">
        <v>73</v>
      </c>
      <c r="T103" s="22" t="str">
        <f t="shared" ref="T103:T137" si="6">M103</f>
        <v>H4A-6905101</v>
      </c>
      <c r="U103" s="204" t="s">
        <v>986</v>
      </c>
      <c r="V103" s="205" t="s">
        <v>174</v>
      </c>
      <c r="W103" s="206" t="s">
        <v>63</v>
      </c>
      <c r="X103" s="8" t="s">
        <v>993</v>
      </c>
      <c r="Y103" s="13" t="s">
        <v>14</v>
      </c>
      <c r="Z103" s="13" t="s">
        <v>14</v>
      </c>
      <c r="AA103" s="24" t="s">
        <v>14</v>
      </c>
      <c r="AB103" s="78"/>
      <c r="AC103" s="38"/>
      <c r="AD103" s="38"/>
      <c r="AE103" s="38"/>
      <c r="AF103" s="38"/>
      <c r="AG103" s="38"/>
      <c r="AH103" s="38"/>
      <c r="AI103" s="38"/>
      <c r="AJ103" s="24"/>
      <c r="AK103" s="24"/>
      <c r="AL103" s="24"/>
      <c r="AM103" s="24"/>
      <c r="AN103" s="24"/>
      <c r="AO103" s="87" t="s">
        <v>335</v>
      </c>
      <c r="AP103" s="47"/>
      <c r="AQ103" s="11"/>
      <c r="AR103" s="21">
        <v>1</v>
      </c>
      <c r="AS103" s="21">
        <v>1</v>
      </c>
      <c r="AT103" s="21">
        <v>1</v>
      </c>
    </row>
    <row r="104" spans="1:46" ht="30" customHeight="1">
      <c r="A104" s="297">
        <v>95</v>
      </c>
      <c r="B104" s="8"/>
      <c r="C104" s="8"/>
      <c r="D104" s="8"/>
      <c r="E104" s="8"/>
      <c r="F104" s="8"/>
      <c r="G104" s="11"/>
      <c r="H104" s="11"/>
      <c r="I104" s="11"/>
      <c r="J104" s="11"/>
      <c r="K104" s="15"/>
      <c r="L104" s="15"/>
      <c r="M104" s="13" t="s">
        <v>1176</v>
      </c>
      <c r="N104" s="21" t="s">
        <v>1177</v>
      </c>
      <c r="O104" s="21"/>
      <c r="P104" s="16"/>
      <c r="Q104" s="199"/>
      <c r="R104" s="18"/>
      <c r="S104" s="205"/>
      <c r="T104" s="22"/>
      <c r="U104" s="204"/>
      <c r="V104" s="205"/>
      <c r="W104" s="206"/>
      <c r="X104" s="8"/>
      <c r="Y104" s="13"/>
      <c r="Z104" s="13"/>
      <c r="AA104" s="24"/>
      <c r="AB104" s="78"/>
      <c r="AC104" s="38"/>
      <c r="AD104" s="38"/>
      <c r="AE104" s="38"/>
      <c r="AF104" s="38"/>
      <c r="AG104" s="38"/>
      <c r="AH104" s="38"/>
      <c r="AI104" s="38"/>
      <c r="AJ104" s="24"/>
      <c r="AK104" s="24"/>
      <c r="AL104" s="24"/>
      <c r="AM104" s="24"/>
      <c r="AN104" s="24"/>
      <c r="AO104" s="88"/>
      <c r="AP104" s="47"/>
      <c r="AQ104" s="11"/>
      <c r="AR104" s="21">
        <v>1</v>
      </c>
      <c r="AS104" s="21">
        <v>1</v>
      </c>
      <c r="AT104" s="21">
        <v>1</v>
      </c>
    </row>
    <row r="105" spans="1:46" ht="30" customHeight="1">
      <c r="A105" s="297">
        <v>96</v>
      </c>
      <c r="B105" s="8"/>
      <c r="C105" s="8"/>
      <c r="D105" s="8"/>
      <c r="E105" s="8">
        <v>3</v>
      </c>
      <c r="F105" s="8"/>
      <c r="G105" s="11"/>
      <c r="H105" s="11"/>
      <c r="I105" s="11"/>
      <c r="J105" s="11"/>
      <c r="K105" s="18"/>
      <c r="L105" s="18"/>
      <c r="M105" s="21" t="s">
        <v>318</v>
      </c>
      <c r="N105" s="21" t="s">
        <v>319</v>
      </c>
      <c r="O105" s="21"/>
      <c r="P105" s="16" t="s">
        <v>96</v>
      </c>
      <c r="Q105" s="199" t="s">
        <v>256</v>
      </c>
      <c r="R105" s="18"/>
      <c r="S105" s="205" t="s">
        <v>73</v>
      </c>
      <c r="T105" s="22" t="str">
        <f t="shared" si="6"/>
        <v>H4B-6805101</v>
      </c>
      <c r="U105" s="204" t="s">
        <v>986</v>
      </c>
      <c r="V105" s="205" t="s">
        <v>174</v>
      </c>
      <c r="W105" s="206" t="s">
        <v>63</v>
      </c>
      <c r="X105" s="8" t="s">
        <v>167</v>
      </c>
      <c r="Y105" s="29" t="s">
        <v>321</v>
      </c>
      <c r="Z105" s="72" t="s">
        <v>1148</v>
      </c>
      <c r="AA105" s="24" t="s">
        <v>14</v>
      </c>
      <c r="AB105" s="78">
        <v>0.34699999999999998</v>
      </c>
      <c r="AC105" s="41" t="s">
        <v>1005</v>
      </c>
      <c r="AD105" s="23" t="s">
        <v>1178</v>
      </c>
      <c r="AE105" s="35">
        <f>280*150/2*3*7850/1000000000</f>
        <v>0.49454999999999999</v>
      </c>
      <c r="AF105" s="30">
        <f>AB105/AE105</f>
        <v>0.70164796279445962</v>
      </c>
      <c r="AG105" s="28">
        <v>3</v>
      </c>
      <c r="AH105" s="78"/>
      <c r="AI105" s="78"/>
      <c r="AJ105" s="24"/>
      <c r="AK105" s="24"/>
      <c r="AL105" s="24"/>
      <c r="AM105" s="24"/>
      <c r="AN105" s="24"/>
      <c r="AO105" s="18"/>
      <c r="AP105" s="47"/>
      <c r="AQ105" s="11"/>
      <c r="AR105" s="21">
        <v>1</v>
      </c>
      <c r="AS105" s="21">
        <v>1</v>
      </c>
      <c r="AT105" s="21">
        <v>1</v>
      </c>
    </row>
    <row r="106" spans="1:46" ht="30" customHeight="1">
      <c r="A106" s="297">
        <v>97</v>
      </c>
      <c r="B106" s="8"/>
      <c r="C106" s="8"/>
      <c r="D106" s="8"/>
      <c r="E106" s="8">
        <v>3</v>
      </c>
      <c r="F106" s="8"/>
      <c r="G106" s="11"/>
      <c r="H106" s="11"/>
      <c r="I106" s="11"/>
      <c r="J106" s="11"/>
      <c r="K106" s="15"/>
      <c r="L106" s="15"/>
      <c r="M106" s="21" t="s">
        <v>336</v>
      </c>
      <c r="N106" s="21" t="s">
        <v>337</v>
      </c>
      <c r="O106" s="21"/>
      <c r="P106" s="16" t="s">
        <v>96</v>
      </c>
      <c r="Q106" s="199" t="s">
        <v>256</v>
      </c>
      <c r="R106" s="18"/>
      <c r="S106" s="205" t="s">
        <v>73</v>
      </c>
      <c r="T106" s="22" t="str">
        <f t="shared" si="6"/>
        <v>H4B-6805103</v>
      </c>
      <c r="U106" s="204" t="s">
        <v>986</v>
      </c>
      <c r="V106" s="205" t="s">
        <v>174</v>
      </c>
      <c r="W106" s="206" t="s">
        <v>63</v>
      </c>
      <c r="X106" s="8" t="s">
        <v>167</v>
      </c>
      <c r="Y106" s="29" t="s">
        <v>321</v>
      </c>
      <c r="Z106" s="72" t="s">
        <v>1148</v>
      </c>
      <c r="AA106" s="24" t="s">
        <v>14</v>
      </c>
      <c r="AB106" s="31">
        <v>0.24399999999999999</v>
      </c>
      <c r="AC106" s="41" t="s">
        <v>1005</v>
      </c>
      <c r="AD106" s="23" t="s">
        <v>1179</v>
      </c>
      <c r="AE106" s="35">
        <f>147*104*3*7860/1000000000</f>
        <v>0.36049103999999998</v>
      </c>
      <c r="AF106" s="30">
        <f>AB106/AE106</f>
        <v>0.67685454817406832</v>
      </c>
      <c r="AG106" s="28">
        <v>2</v>
      </c>
      <c r="AH106" s="31"/>
      <c r="AI106" s="31"/>
      <c r="AJ106" s="24"/>
      <c r="AK106" s="24"/>
      <c r="AL106" s="24"/>
      <c r="AM106" s="24"/>
      <c r="AN106" s="24"/>
      <c r="AO106" s="18"/>
      <c r="AP106" s="47"/>
      <c r="AQ106" s="11"/>
      <c r="AR106" s="21">
        <v>1</v>
      </c>
      <c r="AS106" s="21">
        <v>1</v>
      </c>
      <c r="AT106" s="21">
        <v>1</v>
      </c>
    </row>
    <row r="107" spans="1:46" ht="30" customHeight="1">
      <c r="A107" s="297">
        <v>98</v>
      </c>
      <c r="B107" s="8"/>
      <c r="C107" s="8"/>
      <c r="D107" s="8"/>
      <c r="E107" s="8">
        <v>3</v>
      </c>
      <c r="F107" s="8"/>
      <c r="G107" s="11"/>
      <c r="H107" s="11"/>
      <c r="I107" s="11"/>
      <c r="J107" s="11"/>
      <c r="K107" s="15"/>
      <c r="L107" s="15"/>
      <c r="M107" s="21" t="s">
        <v>338</v>
      </c>
      <c r="N107" s="21" t="s">
        <v>339</v>
      </c>
      <c r="O107" s="21"/>
      <c r="P107" s="16" t="s">
        <v>96</v>
      </c>
      <c r="Q107" s="199" t="s">
        <v>256</v>
      </c>
      <c r="R107" s="18"/>
      <c r="S107" s="205" t="s">
        <v>73</v>
      </c>
      <c r="T107" s="22" t="str">
        <f t="shared" si="6"/>
        <v>B40 6805 215</v>
      </c>
      <c r="U107" s="204" t="s">
        <v>986</v>
      </c>
      <c r="V107" s="205" t="s">
        <v>174</v>
      </c>
      <c r="W107" s="206" t="s">
        <v>63</v>
      </c>
      <c r="X107" s="8" t="s">
        <v>167</v>
      </c>
      <c r="Y107" s="29" t="s">
        <v>326</v>
      </c>
      <c r="Z107" s="29" t="s">
        <v>1139</v>
      </c>
      <c r="AA107" s="24" t="s">
        <v>14</v>
      </c>
      <c r="AB107" s="31">
        <v>2.3E-2</v>
      </c>
      <c r="AC107" s="41" t="s">
        <v>1005</v>
      </c>
      <c r="AD107" s="23" t="s">
        <v>1180</v>
      </c>
      <c r="AE107" s="35">
        <f>62.5*38*3*7860/1000000000</f>
        <v>5.6002499999999997E-2</v>
      </c>
      <c r="AF107" s="30">
        <f>AB107/AE107</f>
        <v>0.41069595107361279</v>
      </c>
      <c r="AG107" s="28">
        <v>3</v>
      </c>
      <c r="AH107" s="31"/>
      <c r="AI107" s="31"/>
      <c r="AJ107" s="24"/>
      <c r="AK107" s="24"/>
      <c r="AL107" s="24"/>
      <c r="AM107" s="24"/>
      <c r="AN107" s="24"/>
      <c r="AO107" s="18"/>
      <c r="AP107" s="47"/>
      <c r="AQ107" s="11"/>
      <c r="AR107" s="21">
        <v>1</v>
      </c>
      <c r="AS107" s="21">
        <v>1</v>
      </c>
      <c r="AT107" s="21">
        <v>1</v>
      </c>
    </row>
    <row r="108" spans="1:46" ht="30" customHeight="1">
      <c r="A108" s="297">
        <v>99</v>
      </c>
      <c r="B108" s="8"/>
      <c r="C108" s="8"/>
      <c r="D108" s="8"/>
      <c r="E108" s="8">
        <v>3</v>
      </c>
      <c r="F108" s="8"/>
      <c r="G108" s="11"/>
      <c r="H108" s="11"/>
      <c r="I108" s="11"/>
      <c r="J108" s="11"/>
      <c r="K108" s="15"/>
      <c r="L108" s="15"/>
      <c r="M108" s="21" t="s">
        <v>355</v>
      </c>
      <c r="N108" s="21" t="s">
        <v>356</v>
      </c>
      <c r="O108" s="21"/>
      <c r="P108" s="16" t="s">
        <v>96</v>
      </c>
      <c r="Q108" s="199" t="s">
        <v>256</v>
      </c>
      <c r="R108" s="18"/>
      <c r="S108" s="205" t="s">
        <v>73</v>
      </c>
      <c r="T108" s="22" t="str">
        <f t="shared" si="6"/>
        <v>H4B-6805108</v>
      </c>
      <c r="U108" s="204" t="s">
        <v>986</v>
      </c>
      <c r="V108" s="205" t="s">
        <v>174</v>
      </c>
      <c r="W108" s="206" t="s">
        <v>63</v>
      </c>
      <c r="X108" s="8" t="s">
        <v>114</v>
      </c>
      <c r="Y108" s="43" t="s">
        <v>261</v>
      </c>
      <c r="Z108" s="13" t="s">
        <v>14</v>
      </c>
      <c r="AA108" s="24" t="s">
        <v>14</v>
      </c>
      <c r="AB108" s="31">
        <v>0.13500000000000001</v>
      </c>
      <c r="AC108" s="41" t="s">
        <v>1181</v>
      </c>
      <c r="AD108" s="31" t="s">
        <v>1182</v>
      </c>
      <c r="AE108" s="31">
        <v>0.13500000000000001</v>
      </c>
      <c r="AF108" s="79">
        <v>1</v>
      </c>
      <c r="AG108" s="80">
        <v>2</v>
      </c>
      <c r="AH108" s="31"/>
      <c r="AI108" s="31"/>
      <c r="AJ108" s="24"/>
      <c r="AK108" s="24"/>
      <c r="AL108" s="24"/>
      <c r="AM108" s="24"/>
      <c r="AN108" s="24"/>
      <c r="AO108" s="18"/>
      <c r="AP108" s="47"/>
      <c r="AQ108" s="11"/>
      <c r="AR108" s="21">
        <v>1</v>
      </c>
      <c r="AS108" s="21">
        <v>1</v>
      </c>
      <c r="AT108" s="21">
        <v>1</v>
      </c>
    </row>
    <row r="109" spans="1:46" ht="30" customHeight="1">
      <c r="A109" s="297">
        <v>100</v>
      </c>
      <c r="B109" s="8"/>
      <c r="C109" s="8"/>
      <c r="D109" s="8"/>
      <c r="E109" s="8">
        <v>3</v>
      </c>
      <c r="F109" s="8"/>
      <c r="G109" s="11"/>
      <c r="H109" s="11"/>
      <c r="I109" s="11"/>
      <c r="J109" s="11"/>
      <c r="K109" s="15"/>
      <c r="L109" s="15"/>
      <c r="M109" s="21" t="s">
        <v>1183</v>
      </c>
      <c r="N109" s="13" t="s">
        <v>342</v>
      </c>
      <c r="O109" s="21"/>
      <c r="P109" s="16" t="s">
        <v>96</v>
      </c>
      <c r="Q109" s="199" t="s">
        <v>256</v>
      </c>
      <c r="R109" s="18"/>
      <c r="S109" s="205" t="s">
        <v>73</v>
      </c>
      <c r="T109" s="22" t="str">
        <f t="shared" si="6"/>
        <v>H4A-6805104</v>
      </c>
      <c r="U109" s="204" t="s">
        <v>986</v>
      </c>
      <c r="V109" s="205" t="s">
        <v>174</v>
      </c>
      <c r="W109" s="206" t="s">
        <v>63</v>
      </c>
      <c r="X109" s="8" t="s">
        <v>167</v>
      </c>
      <c r="Y109" s="43" t="s">
        <v>198</v>
      </c>
      <c r="Z109" s="29" t="s">
        <v>1139</v>
      </c>
      <c r="AA109" s="24" t="s">
        <v>14</v>
      </c>
      <c r="AB109" s="31">
        <v>2.1999999999999999E-2</v>
      </c>
      <c r="AC109" s="41" t="s">
        <v>1005</v>
      </c>
      <c r="AD109" s="77" t="s">
        <v>1184</v>
      </c>
      <c r="AE109" s="77">
        <v>3.4000000000000002E-2</v>
      </c>
      <c r="AF109" s="30">
        <f>AB109/AE109</f>
        <v>0.64705882352941169</v>
      </c>
      <c r="AG109" s="28">
        <v>2</v>
      </c>
      <c r="AH109" s="31"/>
      <c r="AI109" s="31"/>
      <c r="AJ109" s="24"/>
      <c r="AK109" s="24"/>
      <c r="AL109" s="24"/>
      <c r="AM109" s="24"/>
      <c r="AN109" s="24"/>
      <c r="AO109" s="18"/>
      <c r="AP109" s="47"/>
      <c r="AQ109" s="11"/>
      <c r="AR109" s="21">
        <v>1</v>
      </c>
      <c r="AS109" s="21">
        <v>1</v>
      </c>
      <c r="AT109" s="21">
        <v>1</v>
      </c>
    </row>
    <row r="110" spans="1:46" ht="30" customHeight="1">
      <c r="A110" s="297">
        <v>101</v>
      </c>
      <c r="B110" s="8"/>
      <c r="C110" s="8"/>
      <c r="D110" s="8"/>
      <c r="E110" s="8">
        <v>3</v>
      </c>
      <c r="F110" s="8"/>
      <c r="G110" s="11"/>
      <c r="H110" s="11"/>
      <c r="I110" s="11"/>
      <c r="J110" s="11"/>
      <c r="K110" s="15"/>
      <c r="L110" s="15"/>
      <c r="M110" s="21" t="s">
        <v>1185</v>
      </c>
      <c r="N110" s="21" t="s">
        <v>345</v>
      </c>
      <c r="O110" s="21"/>
      <c r="P110" s="16" t="s">
        <v>96</v>
      </c>
      <c r="Q110" s="199" t="s">
        <v>256</v>
      </c>
      <c r="R110" s="18"/>
      <c r="S110" s="205" t="s">
        <v>73</v>
      </c>
      <c r="T110" s="22" t="str">
        <f t="shared" si="6"/>
        <v>H4A-6905112</v>
      </c>
      <c r="U110" s="204" t="s">
        <v>986</v>
      </c>
      <c r="V110" s="205" t="s">
        <v>174</v>
      </c>
      <c r="W110" s="206" t="s">
        <v>63</v>
      </c>
      <c r="X110" s="8" t="s">
        <v>167</v>
      </c>
      <c r="Y110" s="43" t="s">
        <v>1186</v>
      </c>
      <c r="Z110" s="72" t="s">
        <v>1187</v>
      </c>
      <c r="AA110" s="24" t="s">
        <v>14</v>
      </c>
      <c r="AB110" s="31">
        <v>3.6999999999999998E-2</v>
      </c>
      <c r="AC110" s="41" t="s">
        <v>1005</v>
      </c>
      <c r="AD110" s="77" t="s">
        <v>1188</v>
      </c>
      <c r="AE110" s="77">
        <v>8.8999999999999996E-2</v>
      </c>
      <c r="AF110" s="30">
        <f>AB110/AE110</f>
        <v>0.4157303370786517</v>
      </c>
      <c r="AG110" s="31">
        <v>2</v>
      </c>
      <c r="AH110" s="31"/>
      <c r="AI110" s="31"/>
      <c r="AJ110" s="24"/>
      <c r="AK110" s="24"/>
      <c r="AL110" s="24"/>
      <c r="AM110" s="24"/>
      <c r="AN110" s="24"/>
      <c r="AO110" s="89"/>
      <c r="AP110" s="47"/>
      <c r="AQ110" s="11"/>
      <c r="AR110" s="94">
        <v>1</v>
      </c>
      <c r="AS110" s="94">
        <v>1</v>
      </c>
      <c r="AT110" s="94">
        <v>1</v>
      </c>
    </row>
    <row r="111" spans="1:46" ht="30" customHeight="1">
      <c r="A111" s="297">
        <v>102</v>
      </c>
      <c r="B111" s="8"/>
      <c r="C111" s="8"/>
      <c r="D111" s="8"/>
      <c r="E111" s="8">
        <v>3</v>
      </c>
      <c r="F111" s="8"/>
      <c r="G111" s="11"/>
      <c r="H111" s="11"/>
      <c r="I111" s="11"/>
      <c r="J111" s="11"/>
      <c r="K111" s="15"/>
      <c r="L111" s="15"/>
      <c r="M111" s="21" t="s">
        <v>323</v>
      </c>
      <c r="N111" s="21" t="s">
        <v>324</v>
      </c>
      <c r="O111" s="21"/>
      <c r="P111" s="16" t="s">
        <v>96</v>
      </c>
      <c r="Q111" s="199" t="s">
        <v>256</v>
      </c>
      <c r="R111" s="18"/>
      <c r="S111" s="205" t="s">
        <v>73</v>
      </c>
      <c r="T111" s="22" t="str">
        <f t="shared" si="6"/>
        <v>H4B-6805115</v>
      </c>
      <c r="U111" s="204" t="s">
        <v>986</v>
      </c>
      <c r="V111" s="205" t="s">
        <v>174</v>
      </c>
      <c r="W111" s="206" t="s">
        <v>63</v>
      </c>
      <c r="X111" s="8" t="s">
        <v>167</v>
      </c>
      <c r="Y111" s="43" t="s">
        <v>198</v>
      </c>
      <c r="Z111" s="29" t="s">
        <v>1139</v>
      </c>
      <c r="AA111" s="24" t="s">
        <v>14</v>
      </c>
      <c r="AB111" s="31">
        <v>1.4E-2</v>
      </c>
      <c r="AC111" s="31" t="s">
        <v>1005</v>
      </c>
      <c r="AD111" s="77" t="s">
        <v>1189</v>
      </c>
      <c r="AE111" s="77">
        <v>2.7E-2</v>
      </c>
      <c r="AF111" s="30">
        <f>AB111/AE111</f>
        <v>0.51851851851851849</v>
      </c>
      <c r="AG111" s="40">
        <v>2</v>
      </c>
      <c r="AH111" s="31"/>
      <c r="AI111" s="31"/>
      <c r="AJ111" s="24"/>
      <c r="AK111" s="24"/>
      <c r="AL111" s="24"/>
      <c r="AM111" s="24"/>
      <c r="AN111" s="24"/>
      <c r="AO111" s="18"/>
      <c r="AP111" s="47"/>
      <c r="AQ111" s="11"/>
      <c r="AR111" s="21">
        <v>1</v>
      </c>
      <c r="AS111" s="21">
        <v>1</v>
      </c>
      <c r="AT111" s="21">
        <v>1</v>
      </c>
    </row>
    <row r="112" spans="1:46" ht="30" customHeight="1">
      <c r="A112" s="297">
        <v>103</v>
      </c>
      <c r="B112" s="8"/>
      <c r="C112" s="8"/>
      <c r="D112" s="8"/>
      <c r="E112" s="8">
        <v>3</v>
      </c>
      <c r="F112" s="8"/>
      <c r="G112" s="11"/>
      <c r="H112" s="11"/>
      <c r="I112" s="11"/>
      <c r="J112" s="11"/>
      <c r="K112" s="15"/>
      <c r="L112" s="15"/>
      <c r="M112" s="21" t="s">
        <v>328</v>
      </c>
      <c r="N112" s="21" t="s">
        <v>329</v>
      </c>
      <c r="O112" s="21"/>
      <c r="P112" s="16" t="s">
        <v>96</v>
      </c>
      <c r="Q112" s="199" t="s">
        <v>256</v>
      </c>
      <c r="R112" s="18"/>
      <c r="S112" s="205" t="s">
        <v>73</v>
      </c>
      <c r="T112" s="22" t="str">
        <f t="shared" si="6"/>
        <v>H4B-6805110</v>
      </c>
      <c r="U112" s="204" t="s">
        <v>986</v>
      </c>
      <c r="V112" s="205" t="s">
        <v>174</v>
      </c>
      <c r="W112" s="206" t="s">
        <v>63</v>
      </c>
      <c r="X112" s="8" t="s">
        <v>167</v>
      </c>
      <c r="Y112" s="43" t="s">
        <v>198</v>
      </c>
      <c r="Z112" s="29" t="s">
        <v>1190</v>
      </c>
      <c r="AA112" s="24" t="s">
        <v>14</v>
      </c>
      <c r="AB112" s="31">
        <v>8.9999999999999993E-3</v>
      </c>
      <c r="AC112" s="31" t="s">
        <v>1005</v>
      </c>
      <c r="AD112" s="77" t="s">
        <v>1191</v>
      </c>
      <c r="AE112" s="77">
        <v>1.2999999999999999E-2</v>
      </c>
      <c r="AF112" s="30">
        <f>AB112/AE112</f>
        <v>0.69230769230769229</v>
      </c>
      <c r="AG112" s="40">
        <v>2</v>
      </c>
      <c r="AH112" s="31"/>
      <c r="AI112" s="31"/>
      <c r="AJ112" s="24"/>
      <c r="AK112" s="24"/>
      <c r="AL112" s="24"/>
      <c r="AM112" s="24"/>
      <c r="AN112" s="24"/>
      <c r="AO112" s="18"/>
      <c r="AP112" s="47"/>
      <c r="AQ112" s="11"/>
      <c r="AR112" s="21">
        <v>1</v>
      </c>
      <c r="AS112" s="21">
        <v>1</v>
      </c>
      <c r="AT112" s="21">
        <v>1</v>
      </c>
    </row>
    <row r="113" spans="1:46" ht="30" customHeight="1">
      <c r="A113" s="297">
        <v>104</v>
      </c>
      <c r="B113" s="8"/>
      <c r="C113" s="8"/>
      <c r="D113" s="8">
        <v>2</v>
      </c>
      <c r="E113" s="8"/>
      <c r="F113" s="8"/>
      <c r="G113" s="11"/>
      <c r="H113" s="11"/>
      <c r="I113" s="11"/>
      <c r="J113" s="11"/>
      <c r="K113" s="15"/>
      <c r="L113" s="15"/>
      <c r="M113" s="21" t="s">
        <v>1192</v>
      </c>
      <c r="N113" s="21" t="s">
        <v>362</v>
      </c>
      <c r="O113" s="21"/>
      <c r="P113" s="16" t="s">
        <v>986</v>
      </c>
      <c r="Q113" s="199" t="s">
        <v>256</v>
      </c>
      <c r="R113" s="18"/>
      <c r="S113" s="205" t="s">
        <v>73</v>
      </c>
      <c r="T113" s="22" t="str">
        <f t="shared" si="6"/>
        <v>H4A-6905118</v>
      </c>
      <c r="U113" s="204" t="s">
        <v>986</v>
      </c>
      <c r="V113" s="205" t="s">
        <v>174</v>
      </c>
      <c r="W113" s="206" t="s">
        <v>63</v>
      </c>
      <c r="X113" s="8" t="s">
        <v>429</v>
      </c>
      <c r="Y113" s="13" t="s">
        <v>14</v>
      </c>
      <c r="Z113" s="13" t="s">
        <v>14</v>
      </c>
      <c r="AA113" s="24" t="s">
        <v>14</v>
      </c>
      <c r="AB113" s="13" t="s">
        <v>14</v>
      </c>
      <c r="AC113" s="13"/>
      <c r="AD113" s="13"/>
      <c r="AE113" s="13"/>
      <c r="AF113" s="13"/>
      <c r="AG113" s="13"/>
      <c r="AH113" s="13"/>
      <c r="AI113" s="13"/>
      <c r="AJ113" s="24"/>
      <c r="AK113" s="24"/>
      <c r="AL113" s="24"/>
      <c r="AM113" s="24"/>
      <c r="AN113" s="24"/>
      <c r="AO113" s="15" t="s">
        <v>92</v>
      </c>
      <c r="AP113" s="47"/>
      <c r="AQ113" s="11"/>
      <c r="AR113" s="21">
        <v>1</v>
      </c>
      <c r="AS113" s="21">
        <v>1</v>
      </c>
      <c r="AT113" s="21">
        <v>1</v>
      </c>
    </row>
    <row r="114" spans="1:46" ht="30" customHeight="1">
      <c r="A114" s="297">
        <v>105</v>
      </c>
      <c r="B114" s="8"/>
      <c r="C114" s="8"/>
      <c r="D114" s="8"/>
      <c r="E114" s="8">
        <v>3</v>
      </c>
      <c r="F114" s="8"/>
      <c r="G114" s="11"/>
      <c r="H114" s="11"/>
      <c r="I114" s="11"/>
      <c r="J114" s="11"/>
      <c r="K114" s="15"/>
      <c r="L114" s="15"/>
      <c r="M114" s="13" t="s">
        <v>1193</v>
      </c>
      <c r="N114" s="13" t="s">
        <v>1194</v>
      </c>
      <c r="O114" s="21"/>
      <c r="P114" s="16" t="s">
        <v>986</v>
      </c>
      <c r="Q114" s="199" t="s">
        <v>256</v>
      </c>
      <c r="R114" s="13"/>
      <c r="S114" s="205" t="s">
        <v>73</v>
      </c>
      <c r="T114" s="22" t="str">
        <f t="shared" si="6"/>
        <v>H4B-6905105</v>
      </c>
      <c r="U114" s="204" t="s">
        <v>986</v>
      </c>
      <c r="V114" s="205" t="s">
        <v>174</v>
      </c>
      <c r="W114" s="206" t="s">
        <v>63</v>
      </c>
      <c r="X114" s="8" t="s">
        <v>993</v>
      </c>
      <c r="Y114" s="13" t="s">
        <v>14</v>
      </c>
      <c r="Z114" s="13" t="s">
        <v>14</v>
      </c>
      <c r="AA114" s="24" t="s">
        <v>14</v>
      </c>
      <c r="AB114" s="13" t="s">
        <v>14</v>
      </c>
      <c r="AC114" s="13"/>
      <c r="AD114" s="13"/>
      <c r="AE114" s="13"/>
      <c r="AF114" s="13"/>
      <c r="AG114" s="13"/>
      <c r="AH114" s="13"/>
      <c r="AI114" s="13"/>
      <c r="AJ114" s="24"/>
      <c r="AK114" s="24"/>
      <c r="AL114" s="24"/>
      <c r="AM114" s="24"/>
      <c r="AN114" s="24"/>
      <c r="AO114" s="90" t="s">
        <v>335</v>
      </c>
      <c r="AP114" s="47"/>
      <c r="AQ114" s="11"/>
      <c r="AR114" s="13">
        <v>1</v>
      </c>
      <c r="AS114" s="13">
        <v>1</v>
      </c>
      <c r="AT114" s="13">
        <v>1</v>
      </c>
    </row>
    <row r="115" spans="1:46" ht="30" customHeight="1">
      <c r="A115" s="297">
        <v>106</v>
      </c>
      <c r="B115" s="8"/>
      <c r="C115" s="8"/>
      <c r="D115" s="8"/>
      <c r="E115" s="8">
        <v>3</v>
      </c>
      <c r="F115" s="8"/>
      <c r="G115" s="11"/>
      <c r="H115" s="11"/>
      <c r="I115" s="11"/>
      <c r="J115" s="11"/>
      <c r="K115" s="15"/>
      <c r="L115" s="15"/>
      <c r="M115" s="13"/>
      <c r="N115" s="13" t="s">
        <v>1195</v>
      </c>
      <c r="O115" s="21"/>
      <c r="P115" s="16"/>
      <c r="Q115" s="199"/>
      <c r="R115" s="13"/>
      <c r="S115" s="205"/>
      <c r="T115" s="22"/>
      <c r="U115" s="204"/>
      <c r="V115" s="205"/>
      <c r="W115" s="206"/>
      <c r="X115" s="8"/>
      <c r="Y115" s="13"/>
      <c r="Z115" s="13"/>
      <c r="AA115" s="24"/>
      <c r="AB115" s="13"/>
      <c r="AC115" s="13"/>
      <c r="AD115" s="13"/>
      <c r="AE115" s="13"/>
      <c r="AF115" s="13"/>
      <c r="AG115" s="13"/>
      <c r="AH115" s="13"/>
      <c r="AI115" s="13"/>
      <c r="AJ115" s="24"/>
      <c r="AK115" s="24"/>
      <c r="AL115" s="24"/>
      <c r="AM115" s="24"/>
      <c r="AN115" s="24"/>
      <c r="AO115" s="91"/>
      <c r="AP115" s="47"/>
      <c r="AQ115" s="11"/>
      <c r="AR115" s="13"/>
      <c r="AS115" s="13"/>
      <c r="AT115" s="13"/>
    </row>
    <row r="116" spans="1:46" ht="30" customHeight="1">
      <c r="A116" s="297">
        <v>107</v>
      </c>
      <c r="B116" s="8"/>
      <c r="C116" s="8"/>
      <c r="D116" s="8"/>
      <c r="E116" s="8">
        <v>3</v>
      </c>
      <c r="F116" s="8"/>
      <c r="G116" s="11"/>
      <c r="H116" s="11"/>
      <c r="I116" s="11"/>
      <c r="J116" s="11"/>
      <c r="K116" s="15"/>
      <c r="L116" s="15"/>
      <c r="M116" s="21" t="s">
        <v>366</v>
      </c>
      <c r="N116" s="21" t="s">
        <v>367</v>
      </c>
      <c r="O116" s="21"/>
      <c r="P116" s="16" t="s">
        <v>96</v>
      </c>
      <c r="Q116" s="199" t="s">
        <v>256</v>
      </c>
      <c r="R116" s="18"/>
      <c r="S116" s="205" t="s">
        <v>73</v>
      </c>
      <c r="T116" s="22" t="str">
        <f t="shared" si="6"/>
        <v>H4B-6805102</v>
      </c>
      <c r="U116" s="204" t="s">
        <v>986</v>
      </c>
      <c r="V116" s="205" t="s">
        <v>174</v>
      </c>
      <c r="W116" s="206" t="s">
        <v>63</v>
      </c>
      <c r="X116" s="8" t="s">
        <v>167</v>
      </c>
      <c r="Y116" s="43" t="s">
        <v>1186</v>
      </c>
      <c r="Z116" s="72" t="s">
        <v>1100</v>
      </c>
      <c r="AA116" s="24" t="s">
        <v>14</v>
      </c>
      <c r="AB116" s="31">
        <v>0.34699999999999998</v>
      </c>
      <c r="AC116" s="41" t="s">
        <v>1005</v>
      </c>
      <c r="AD116" s="23" t="s">
        <v>1178</v>
      </c>
      <c r="AE116" s="35">
        <f>280*150/2*3*7850/1000000000</f>
        <v>0.49454999999999999</v>
      </c>
      <c r="AF116" s="30">
        <f>AB116/AE116</f>
        <v>0.70164796279445962</v>
      </c>
      <c r="AG116" s="28">
        <v>3</v>
      </c>
      <c r="AH116" s="31"/>
      <c r="AI116" s="31"/>
      <c r="AJ116" s="24"/>
      <c r="AK116" s="24"/>
      <c r="AL116" s="24"/>
      <c r="AM116" s="24"/>
      <c r="AN116" s="24"/>
      <c r="AO116" s="18"/>
      <c r="AP116" s="47"/>
      <c r="AQ116" s="11"/>
      <c r="AR116" s="21">
        <v>1</v>
      </c>
      <c r="AS116" s="21">
        <v>1</v>
      </c>
      <c r="AT116" s="21">
        <v>1</v>
      </c>
    </row>
    <row r="117" spans="1:46" ht="30" customHeight="1">
      <c r="A117" s="297">
        <v>108</v>
      </c>
      <c r="B117" s="8"/>
      <c r="C117" s="8"/>
      <c r="D117" s="8"/>
      <c r="E117" s="8">
        <v>3</v>
      </c>
      <c r="F117" s="8"/>
      <c r="G117" s="11"/>
      <c r="H117" s="11"/>
      <c r="I117" s="11"/>
      <c r="J117" s="11"/>
      <c r="K117" s="15"/>
      <c r="L117" s="15"/>
      <c r="M117" s="21" t="s">
        <v>373</v>
      </c>
      <c r="N117" s="21" t="s">
        <v>374</v>
      </c>
      <c r="O117" s="21"/>
      <c r="P117" s="16" t="s">
        <v>96</v>
      </c>
      <c r="Q117" s="199" t="s">
        <v>256</v>
      </c>
      <c r="R117" s="18"/>
      <c r="S117" s="205" t="s">
        <v>73</v>
      </c>
      <c r="T117" s="22" t="str">
        <f t="shared" si="6"/>
        <v>H4B-6805104</v>
      </c>
      <c r="U117" s="204" t="s">
        <v>986</v>
      </c>
      <c r="V117" s="205" t="s">
        <v>174</v>
      </c>
      <c r="W117" s="206" t="s">
        <v>63</v>
      </c>
      <c r="X117" s="8" t="s">
        <v>167</v>
      </c>
      <c r="Y117" s="43" t="s">
        <v>1186</v>
      </c>
      <c r="Z117" s="72" t="s">
        <v>1100</v>
      </c>
      <c r="AA117" s="24" t="s">
        <v>14</v>
      </c>
      <c r="AB117" s="31">
        <v>0.24399999999999999</v>
      </c>
      <c r="AC117" s="41" t="s">
        <v>1005</v>
      </c>
      <c r="AD117" s="23" t="s">
        <v>1179</v>
      </c>
      <c r="AE117" s="35">
        <f>147*104*3*7860/1000000000</f>
        <v>0.36049103999999998</v>
      </c>
      <c r="AF117" s="30">
        <f>AB117/AE117</f>
        <v>0.67685454817406832</v>
      </c>
      <c r="AG117" s="28">
        <v>2</v>
      </c>
      <c r="AH117" s="31"/>
      <c r="AI117" s="31"/>
      <c r="AJ117" s="24"/>
      <c r="AK117" s="24"/>
      <c r="AL117" s="24"/>
      <c r="AM117" s="24"/>
      <c r="AN117" s="24"/>
      <c r="AO117" s="18"/>
      <c r="AP117" s="47"/>
      <c r="AQ117" s="11"/>
      <c r="AR117" s="21">
        <v>1</v>
      </c>
      <c r="AS117" s="21">
        <v>1</v>
      </c>
      <c r="AT117" s="21">
        <v>1</v>
      </c>
    </row>
    <row r="118" spans="1:46" ht="30" customHeight="1">
      <c r="A118" s="297">
        <v>109</v>
      </c>
      <c r="B118" s="8"/>
      <c r="C118" s="8"/>
      <c r="D118" s="8"/>
      <c r="E118" s="8">
        <v>3</v>
      </c>
      <c r="F118" s="8"/>
      <c r="G118" s="11"/>
      <c r="H118" s="11"/>
      <c r="I118" s="11"/>
      <c r="J118" s="11"/>
      <c r="K118" s="15"/>
      <c r="L118" s="15"/>
      <c r="M118" s="21" t="s">
        <v>338</v>
      </c>
      <c r="N118" s="21" t="s">
        <v>339</v>
      </c>
      <c r="O118" s="21"/>
      <c r="P118" s="16" t="s">
        <v>96</v>
      </c>
      <c r="Q118" s="199" t="s">
        <v>256</v>
      </c>
      <c r="R118" s="18"/>
      <c r="S118" s="205" t="s">
        <v>73</v>
      </c>
      <c r="T118" s="22" t="str">
        <f t="shared" si="6"/>
        <v>B40 6805 215</v>
      </c>
      <c r="U118" s="204" t="s">
        <v>986</v>
      </c>
      <c r="V118" s="205" t="s">
        <v>174</v>
      </c>
      <c r="W118" s="206" t="s">
        <v>63</v>
      </c>
      <c r="X118" s="8" t="s">
        <v>167</v>
      </c>
      <c r="Y118" s="43" t="s">
        <v>198</v>
      </c>
      <c r="Z118" s="29" t="s">
        <v>1139</v>
      </c>
      <c r="AA118" s="24" t="s">
        <v>14</v>
      </c>
      <c r="AB118" s="31">
        <v>2.3E-2</v>
      </c>
      <c r="AC118" s="41" t="s">
        <v>1005</v>
      </c>
      <c r="AD118" s="23" t="s">
        <v>1180</v>
      </c>
      <c r="AE118" s="35">
        <f>62.5*38*3*7860/1000000000</f>
        <v>5.6002499999999997E-2</v>
      </c>
      <c r="AF118" s="30">
        <f>AB118/AE118</f>
        <v>0.41069595107361279</v>
      </c>
      <c r="AG118" s="28">
        <v>3</v>
      </c>
      <c r="AH118" s="31"/>
      <c r="AI118" s="31"/>
      <c r="AJ118" s="24"/>
      <c r="AK118" s="24"/>
      <c r="AL118" s="24"/>
      <c r="AM118" s="24"/>
      <c r="AN118" s="24"/>
      <c r="AO118" s="18"/>
      <c r="AP118" s="47"/>
      <c r="AQ118" s="11"/>
      <c r="AR118" s="21">
        <v>1</v>
      </c>
      <c r="AS118" s="21">
        <v>1</v>
      </c>
      <c r="AT118" s="21">
        <v>1</v>
      </c>
    </row>
    <row r="119" spans="1:46" ht="30" customHeight="1">
      <c r="A119" s="297">
        <v>110</v>
      </c>
      <c r="B119" s="8"/>
      <c r="C119" s="8"/>
      <c r="D119" s="8"/>
      <c r="E119" s="8">
        <v>3</v>
      </c>
      <c r="F119" s="8"/>
      <c r="G119" s="11"/>
      <c r="H119" s="11"/>
      <c r="I119" s="11"/>
      <c r="J119" s="11"/>
      <c r="K119" s="15"/>
      <c r="L119" s="15"/>
      <c r="M119" s="21" t="s">
        <v>355</v>
      </c>
      <c r="N119" s="21" t="s">
        <v>356</v>
      </c>
      <c r="O119" s="21"/>
      <c r="P119" s="16" t="s">
        <v>96</v>
      </c>
      <c r="Q119" s="199" t="s">
        <v>256</v>
      </c>
      <c r="R119" s="18"/>
      <c r="S119" s="205" t="s">
        <v>73</v>
      </c>
      <c r="T119" s="22" t="str">
        <f t="shared" si="6"/>
        <v>H4B-6805108</v>
      </c>
      <c r="U119" s="204" t="s">
        <v>986</v>
      </c>
      <c r="V119" s="205" t="s">
        <v>174</v>
      </c>
      <c r="W119" s="206" t="s">
        <v>63</v>
      </c>
      <c r="X119" s="8" t="s">
        <v>315</v>
      </c>
      <c r="Y119" s="43" t="s">
        <v>261</v>
      </c>
      <c r="Z119" s="13" t="s">
        <v>14</v>
      </c>
      <c r="AA119" s="24" t="s">
        <v>14</v>
      </c>
      <c r="AB119" s="31">
        <v>0.13500000000000001</v>
      </c>
      <c r="AC119" s="41" t="s">
        <v>1181</v>
      </c>
      <c r="AD119" s="31" t="s">
        <v>1182</v>
      </c>
      <c r="AE119" s="31">
        <v>0.13500000000000001</v>
      </c>
      <c r="AF119" s="79">
        <v>1</v>
      </c>
      <c r="AG119" s="80">
        <v>2</v>
      </c>
      <c r="AH119" s="31"/>
      <c r="AI119" s="31"/>
      <c r="AJ119" s="24"/>
      <c r="AK119" s="24"/>
      <c r="AL119" s="24"/>
      <c r="AM119" s="24"/>
      <c r="AN119" s="24"/>
      <c r="AO119" s="18"/>
      <c r="AP119" s="47"/>
      <c r="AQ119" s="11"/>
      <c r="AR119" s="21">
        <v>1</v>
      </c>
      <c r="AS119" s="21">
        <v>1</v>
      </c>
      <c r="AT119" s="21">
        <v>1</v>
      </c>
    </row>
    <row r="120" spans="1:46" ht="30" customHeight="1">
      <c r="A120" s="297">
        <v>111</v>
      </c>
      <c r="B120" s="8"/>
      <c r="C120" s="8"/>
      <c r="D120" s="8"/>
      <c r="E120" s="8">
        <v>3</v>
      </c>
      <c r="F120" s="8"/>
      <c r="G120" s="11"/>
      <c r="H120" s="11"/>
      <c r="I120" s="11"/>
      <c r="J120" s="11"/>
      <c r="K120" s="15"/>
      <c r="L120" s="15"/>
      <c r="M120" s="21" t="s">
        <v>1183</v>
      </c>
      <c r="N120" s="13" t="s">
        <v>342</v>
      </c>
      <c r="O120" s="21"/>
      <c r="P120" s="16" t="s">
        <v>96</v>
      </c>
      <c r="Q120" s="199" t="s">
        <v>256</v>
      </c>
      <c r="R120" s="18"/>
      <c r="S120" s="205" t="s">
        <v>73</v>
      </c>
      <c r="T120" s="22" t="str">
        <f t="shared" si="6"/>
        <v>H4A-6805104</v>
      </c>
      <c r="U120" s="204" t="s">
        <v>986</v>
      </c>
      <c r="V120" s="205" t="s">
        <v>174</v>
      </c>
      <c r="W120" s="206" t="s">
        <v>63</v>
      </c>
      <c r="X120" s="8" t="s">
        <v>167</v>
      </c>
      <c r="Y120" s="25" t="s">
        <v>326</v>
      </c>
      <c r="Z120" s="29" t="s">
        <v>1139</v>
      </c>
      <c r="AA120" s="24" t="s">
        <v>14</v>
      </c>
      <c r="AB120" s="31">
        <v>2.1999999999999999E-2</v>
      </c>
      <c r="AC120" s="41" t="s">
        <v>1005</v>
      </c>
      <c r="AD120" s="77" t="s">
        <v>1184</v>
      </c>
      <c r="AE120" s="77">
        <v>3.4000000000000002E-2</v>
      </c>
      <c r="AF120" s="30">
        <f>AB120/AE120</f>
        <v>0.64705882352941169</v>
      </c>
      <c r="AG120" s="28">
        <v>2</v>
      </c>
      <c r="AH120" s="31"/>
      <c r="AI120" s="31"/>
      <c r="AJ120" s="24"/>
      <c r="AK120" s="24"/>
      <c r="AL120" s="24"/>
      <c r="AM120" s="24"/>
      <c r="AN120" s="24"/>
      <c r="AO120" s="18"/>
      <c r="AP120" s="47"/>
      <c r="AQ120" s="11"/>
      <c r="AR120" s="21">
        <v>1</v>
      </c>
      <c r="AS120" s="21">
        <v>1</v>
      </c>
      <c r="AT120" s="21">
        <v>1</v>
      </c>
    </row>
    <row r="121" spans="1:46" ht="30" customHeight="1">
      <c r="A121" s="297">
        <v>112</v>
      </c>
      <c r="B121" s="8"/>
      <c r="C121" s="8"/>
      <c r="D121" s="8"/>
      <c r="E121" s="8">
        <v>3</v>
      </c>
      <c r="F121" s="8"/>
      <c r="G121" s="11"/>
      <c r="H121" s="11"/>
      <c r="I121" s="11"/>
      <c r="J121" s="11"/>
      <c r="K121" s="15"/>
      <c r="L121" s="15"/>
      <c r="M121" s="21" t="s">
        <v>368</v>
      </c>
      <c r="N121" s="21" t="s">
        <v>369</v>
      </c>
      <c r="O121" s="21"/>
      <c r="P121" s="16" t="s">
        <v>96</v>
      </c>
      <c r="Q121" s="199" t="s">
        <v>256</v>
      </c>
      <c r="R121" s="18"/>
      <c r="S121" s="205" t="s">
        <v>73</v>
      </c>
      <c r="T121" s="22" t="str">
        <f t="shared" si="6"/>
        <v>H4B-6805114</v>
      </c>
      <c r="U121" s="204" t="s">
        <v>986</v>
      </c>
      <c r="V121" s="205" t="s">
        <v>174</v>
      </c>
      <c r="W121" s="206" t="s">
        <v>63</v>
      </c>
      <c r="X121" s="8" t="s">
        <v>167</v>
      </c>
      <c r="Y121" s="25" t="s">
        <v>326</v>
      </c>
      <c r="Z121" s="29" t="s">
        <v>1139</v>
      </c>
      <c r="AA121" s="24" t="s">
        <v>14</v>
      </c>
      <c r="AB121" s="31">
        <v>1.4E-2</v>
      </c>
      <c r="AC121" s="31" t="s">
        <v>1005</v>
      </c>
      <c r="AD121" s="77" t="s">
        <v>1189</v>
      </c>
      <c r="AE121" s="77">
        <v>2.7E-2</v>
      </c>
      <c r="AF121" s="30">
        <f>AB121/AE121</f>
        <v>0.51851851851851849</v>
      </c>
      <c r="AG121" s="40">
        <v>2</v>
      </c>
      <c r="AH121" s="31"/>
      <c r="AI121" s="31"/>
      <c r="AJ121" s="24"/>
      <c r="AK121" s="24"/>
      <c r="AL121" s="24"/>
      <c r="AM121" s="24"/>
      <c r="AN121" s="24"/>
      <c r="AO121" s="89"/>
      <c r="AP121" s="47"/>
      <c r="AQ121" s="11"/>
      <c r="AR121" s="94">
        <v>1</v>
      </c>
      <c r="AS121" s="94">
        <v>1</v>
      </c>
      <c r="AT121" s="94">
        <v>1</v>
      </c>
    </row>
    <row r="122" spans="1:46" ht="30" customHeight="1">
      <c r="A122" s="297">
        <v>113</v>
      </c>
      <c r="B122" s="8"/>
      <c r="C122" s="8"/>
      <c r="D122" s="8"/>
      <c r="E122" s="8">
        <v>3</v>
      </c>
      <c r="F122" s="8"/>
      <c r="G122" s="11"/>
      <c r="H122" s="11"/>
      <c r="I122" s="11"/>
      <c r="J122" s="11"/>
      <c r="K122" s="15"/>
      <c r="L122" s="15"/>
      <c r="M122" s="21" t="s">
        <v>328</v>
      </c>
      <c r="N122" s="21" t="s">
        <v>329</v>
      </c>
      <c r="O122" s="21"/>
      <c r="P122" s="16" t="s">
        <v>96</v>
      </c>
      <c r="Q122" s="199" t="s">
        <v>256</v>
      </c>
      <c r="R122" s="18"/>
      <c r="S122" s="205" t="s">
        <v>73</v>
      </c>
      <c r="T122" s="22" t="str">
        <f t="shared" si="6"/>
        <v>H4B-6805110</v>
      </c>
      <c r="U122" s="204" t="s">
        <v>986</v>
      </c>
      <c r="V122" s="205" t="s">
        <v>174</v>
      </c>
      <c r="W122" s="206" t="s">
        <v>63</v>
      </c>
      <c r="X122" s="8" t="s">
        <v>167</v>
      </c>
      <c r="Y122" s="25" t="s">
        <v>331</v>
      </c>
      <c r="Z122" s="29" t="s">
        <v>1190</v>
      </c>
      <c r="AA122" s="24" t="s">
        <v>14</v>
      </c>
      <c r="AB122" s="31">
        <v>8.9999999999999993E-3</v>
      </c>
      <c r="AC122" s="31" t="s">
        <v>1005</v>
      </c>
      <c r="AD122" s="77" t="s">
        <v>1191</v>
      </c>
      <c r="AE122" s="77">
        <v>1.2999999999999999E-2</v>
      </c>
      <c r="AF122" s="30">
        <f>AB122/AE122</f>
        <v>0.69230769230769229</v>
      </c>
      <c r="AG122" s="40">
        <v>2</v>
      </c>
      <c r="AH122" s="31"/>
      <c r="AI122" s="31"/>
      <c r="AJ122" s="24"/>
      <c r="AK122" s="24"/>
      <c r="AL122" s="24"/>
      <c r="AM122" s="24"/>
      <c r="AN122" s="24"/>
      <c r="AO122" s="18"/>
      <c r="AP122" s="47"/>
      <c r="AQ122" s="11"/>
      <c r="AR122" s="21">
        <v>1</v>
      </c>
      <c r="AS122" s="21">
        <v>1</v>
      </c>
      <c r="AT122" s="21">
        <v>1</v>
      </c>
    </row>
    <row r="123" spans="1:46" ht="30" customHeight="1">
      <c r="A123" s="297">
        <v>114</v>
      </c>
      <c r="B123" s="8"/>
      <c r="C123" s="8"/>
      <c r="D123" s="8"/>
      <c r="E123" s="8">
        <v>3</v>
      </c>
      <c r="F123" s="8"/>
      <c r="G123" s="11"/>
      <c r="H123" s="11"/>
      <c r="I123" s="11"/>
      <c r="J123" s="11"/>
      <c r="K123" s="13"/>
      <c r="L123" s="13"/>
      <c r="M123" s="13" t="s">
        <v>856</v>
      </c>
      <c r="N123" s="13" t="s">
        <v>442</v>
      </c>
      <c r="O123" s="13" t="s">
        <v>220</v>
      </c>
      <c r="P123" s="16" t="s">
        <v>96</v>
      </c>
      <c r="Q123" s="199" t="s">
        <v>256</v>
      </c>
      <c r="R123" s="13"/>
      <c r="S123" s="205" t="s">
        <v>73</v>
      </c>
      <c r="T123" s="22" t="str">
        <f t="shared" si="6"/>
        <v>GB/T 13681-1992</v>
      </c>
      <c r="U123" s="204" t="s">
        <v>986</v>
      </c>
      <c r="V123" s="205" t="s">
        <v>174</v>
      </c>
      <c r="W123" s="206" t="s">
        <v>63</v>
      </c>
      <c r="X123" s="8" t="s">
        <v>114</v>
      </c>
      <c r="Y123" s="13" t="s">
        <v>14</v>
      </c>
      <c r="Z123" s="13" t="s">
        <v>14</v>
      </c>
      <c r="AA123" s="24" t="s">
        <v>14</v>
      </c>
      <c r="AB123" s="13"/>
      <c r="AC123" s="29"/>
      <c r="AD123" s="29"/>
      <c r="AE123" s="29"/>
      <c r="AF123" s="29"/>
      <c r="AG123" s="29"/>
      <c r="AH123" s="29"/>
      <c r="AI123" s="29"/>
      <c r="AJ123" s="24"/>
      <c r="AK123" s="24"/>
      <c r="AL123" s="24"/>
      <c r="AM123" s="24"/>
      <c r="AN123" s="24"/>
      <c r="AO123" s="13"/>
      <c r="AP123" s="47"/>
      <c r="AQ123" s="11"/>
      <c r="AR123" s="13">
        <v>3</v>
      </c>
      <c r="AS123" s="13">
        <v>3</v>
      </c>
      <c r="AT123" s="13">
        <v>3</v>
      </c>
    </row>
    <row r="124" spans="1:46" ht="30" customHeight="1">
      <c r="A124" s="297">
        <v>115</v>
      </c>
      <c r="B124" s="8"/>
      <c r="C124" s="8">
        <v>1</v>
      </c>
      <c r="D124" s="8"/>
      <c r="E124" s="8"/>
      <c r="F124" s="8"/>
      <c r="G124" s="11"/>
      <c r="H124" s="11"/>
      <c r="I124" s="11"/>
      <c r="J124" s="11"/>
      <c r="K124" s="13"/>
      <c r="L124" s="13"/>
      <c r="M124" s="13" t="s">
        <v>1196</v>
      </c>
      <c r="N124" s="13" t="s">
        <v>889</v>
      </c>
      <c r="O124" s="13"/>
      <c r="P124" s="16" t="s">
        <v>147</v>
      </c>
      <c r="Q124" s="199" t="s">
        <v>256</v>
      </c>
      <c r="R124" s="13"/>
      <c r="S124" s="205" t="s">
        <v>73</v>
      </c>
      <c r="T124" s="22" t="str">
        <f t="shared" si="6"/>
        <v>H4A-6906001</v>
      </c>
      <c r="U124" s="204" t="s">
        <v>986</v>
      </c>
      <c r="V124" s="205" t="s">
        <v>174</v>
      </c>
      <c r="W124" s="206" t="s">
        <v>63</v>
      </c>
      <c r="X124" s="8" t="s">
        <v>377</v>
      </c>
      <c r="Y124" s="13" t="s">
        <v>891</v>
      </c>
      <c r="Z124" s="13" t="s">
        <v>14</v>
      </c>
      <c r="AA124" s="13" t="s">
        <v>14</v>
      </c>
      <c r="AB124" s="13">
        <v>0.185</v>
      </c>
      <c r="AC124" s="29" t="s">
        <v>1197</v>
      </c>
      <c r="AD124" s="29" t="s">
        <v>1198</v>
      </c>
      <c r="AE124" s="29">
        <f>AB124*1.015</f>
        <v>0.18777499999999997</v>
      </c>
      <c r="AF124" s="29"/>
      <c r="AG124" s="29" t="s">
        <v>1199</v>
      </c>
      <c r="AH124" s="29">
        <v>80</v>
      </c>
      <c r="AI124" s="29">
        <v>1</v>
      </c>
      <c r="AJ124" s="41"/>
      <c r="AK124" s="24"/>
      <c r="AL124" s="24"/>
      <c r="AM124" s="24"/>
      <c r="AN124" s="24"/>
      <c r="AO124" s="46" t="s">
        <v>1012</v>
      </c>
      <c r="AP124" s="47"/>
      <c r="AQ124" s="11"/>
      <c r="AR124" s="13">
        <v>1</v>
      </c>
      <c r="AS124" s="13">
        <v>1</v>
      </c>
      <c r="AT124" s="13">
        <v>1</v>
      </c>
    </row>
    <row r="125" spans="1:46" ht="30" customHeight="1">
      <c r="A125" s="297">
        <v>116</v>
      </c>
      <c r="B125" s="8"/>
      <c r="C125" s="8">
        <v>1</v>
      </c>
      <c r="D125" s="8"/>
      <c r="E125" s="8"/>
      <c r="F125" s="8"/>
      <c r="G125" s="11"/>
      <c r="H125" s="11"/>
      <c r="I125" s="11"/>
      <c r="J125" s="11"/>
      <c r="K125" s="13"/>
      <c r="L125" s="13"/>
      <c r="M125" s="13" t="s">
        <v>1200</v>
      </c>
      <c r="N125" s="13" t="s">
        <v>894</v>
      </c>
      <c r="O125" s="13"/>
      <c r="P125" s="16" t="s">
        <v>147</v>
      </c>
      <c r="Q125" s="199" t="s">
        <v>256</v>
      </c>
      <c r="R125" s="13"/>
      <c r="S125" s="205" t="s">
        <v>73</v>
      </c>
      <c r="T125" s="22" t="str">
        <f t="shared" si="6"/>
        <v>H4A-6906002</v>
      </c>
      <c r="U125" s="204" t="s">
        <v>986</v>
      </c>
      <c r="V125" s="205" t="s">
        <v>174</v>
      </c>
      <c r="W125" s="206" t="s">
        <v>63</v>
      </c>
      <c r="X125" s="8" t="s">
        <v>377</v>
      </c>
      <c r="Y125" s="13" t="s">
        <v>891</v>
      </c>
      <c r="Z125" s="13" t="s">
        <v>14</v>
      </c>
      <c r="AA125" s="13" t="s">
        <v>14</v>
      </c>
      <c r="AB125" s="13">
        <v>0.184</v>
      </c>
      <c r="AC125" s="29" t="s">
        <v>1197</v>
      </c>
      <c r="AD125" s="29" t="s">
        <v>1198</v>
      </c>
      <c r="AE125" s="29">
        <f>AB125*1.015</f>
        <v>0.18675999999999998</v>
      </c>
      <c r="AF125" s="29"/>
      <c r="AG125" s="29" t="s">
        <v>1199</v>
      </c>
      <c r="AH125" s="29">
        <v>80</v>
      </c>
      <c r="AI125" s="29">
        <v>1</v>
      </c>
      <c r="AJ125" s="41"/>
      <c r="AK125" s="24"/>
      <c r="AL125" s="24"/>
      <c r="AM125" s="24"/>
      <c r="AN125" s="24"/>
      <c r="AO125" s="46" t="s">
        <v>1012</v>
      </c>
      <c r="AP125" s="47"/>
      <c r="AQ125" s="11"/>
      <c r="AR125" s="13">
        <v>1</v>
      </c>
      <c r="AS125" s="13">
        <v>1</v>
      </c>
      <c r="AT125" s="13">
        <v>1</v>
      </c>
    </row>
    <row r="126" spans="1:46" ht="30" customHeight="1">
      <c r="A126" s="297">
        <v>117</v>
      </c>
      <c r="B126" s="8"/>
      <c r="C126" s="8">
        <v>1</v>
      </c>
      <c r="D126" s="8"/>
      <c r="E126" s="8"/>
      <c r="F126" s="8"/>
      <c r="G126" s="11"/>
      <c r="H126" s="11"/>
      <c r="I126" s="11"/>
      <c r="J126" s="11"/>
      <c r="K126" s="13"/>
      <c r="L126" s="13"/>
      <c r="M126" s="13" t="s">
        <v>898</v>
      </c>
      <c r="N126" s="13" t="s">
        <v>899</v>
      </c>
      <c r="O126" s="13"/>
      <c r="P126" s="16" t="s">
        <v>147</v>
      </c>
      <c r="Q126" s="199" t="s">
        <v>256</v>
      </c>
      <c r="R126" s="13"/>
      <c r="S126" s="205" t="s">
        <v>73</v>
      </c>
      <c r="T126" s="22" t="str">
        <f t="shared" si="6"/>
        <v>H4A-6806004</v>
      </c>
      <c r="U126" s="204" t="s">
        <v>986</v>
      </c>
      <c r="V126" s="205" t="s">
        <v>174</v>
      </c>
      <c r="W126" s="206" t="s">
        <v>63</v>
      </c>
      <c r="X126" s="8" t="s">
        <v>377</v>
      </c>
      <c r="Y126" s="13" t="s">
        <v>891</v>
      </c>
      <c r="Z126" s="13" t="s">
        <v>14</v>
      </c>
      <c r="AA126" s="13" t="s">
        <v>14</v>
      </c>
      <c r="AB126" s="13">
        <v>0.14099999999999999</v>
      </c>
      <c r="AC126" s="29" t="s">
        <v>1197</v>
      </c>
      <c r="AD126" s="29" t="s">
        <v>1198</v>
      </c>
      <c r="AE126" s="29">
        <f>AB126*1.015</f>
        <v>0.14311499999999996</v>
      </c>
      <c r="AF126" s="29"/>
      <c r="AG126" s="29" t="s">
        <v>1199</v>
      </c>
      <c r="AH126" s="29">
        <v>70</v>
      </c>
      <c r="AI126" s="29">
        <v>1</v>
      </c>
      <c r="AJ126" s="41"/>
      <c r="AK126" s="24"/>
      <c r="AL126" s="24"/>
      <c r="AM126" s="24"/>
      <c r="AN126" s="24"/>
      <c r="AO126" s="46" t="s">
        <v>1012</v>
      </c>
      <c r="AP126" s="47"/>
      <c r="AQ126" s="11"/>
      <c r="AR126" s="13">
        <v>1</v>
      </c>
      <c r="AS126" s="13">
        <v>1</v>
      </c>
      <c r="AT126" s="13">
        <v>1</v>
      </c>
    </row>
    <row r="127" spans="1:46" ht="30" customHeight="1">
      <c r="A127" s="297">
        <v>118</v>
      </c>
      <c r="B127" s="8"/>
      <c r="C127" s="8">
        <v>1</v>
      </c>
      <c r="D127" s="8"/>
      <c r="E127" s="8"/>
      <c r="F127" s="8"/>
      <c r="G127" s="11"/>
      <c r="H127" s="11"/>
      <c r="I127" s="11"/>
      <c r="J127" s="11"/>
      <c r="K127" s="13"/>
      <c r="L127" s="13"/>
      <c r="M127" s="13" t="s">
        <v>1201</v>
      </c>
      <c r="N127" s="13" t="s">
        <v>902</v>
      </c>
      <c r="O127" s="13"/>
      <c r="P127" s="16" t="s">
        <v>147</v>
      </c>
      <c r="Q127" s="199" t="s">
        <v>256</v>
      </c>
      <c r="R127" s="13"/>
      <c r="S127" s="205" t="s">
        <v>73</v>
      </c>
      <c r="T127" s="22" t="str">
        <f t="shared" si="6"/>
        <v>H4A-6906004</v>
      </c>
      <c r="U127" s="204" t="s">
        <v>986</v>
      </c>
      <c r="V127" s="205" t="s">
        <v>174</v>
      </c>
      <c r="W127" s="206" t="s">
        <v>63</v>
      </c>
      <c r="X127" s="8" t="s">
        <v>377</v>
      </c>
      <c r="Y127" s="13" t="s">
        <v>1202</v>
      </c>
      <c r="Z127" s="13" t="s">
        <v>14</v>
      </c>
      <c r="AA127" s="13" t="s">
        <v>14</v>
      </c>
      <c r="AB127" s="13">
        <v>3.4000000000000002E-2</v>
      </c>
      <c r="AC127" s="29" t="s">
        <v>1197</v>
      </c>
      <c r="AD127" s="29" t="s">
        <v>1198</v>
      </c>
      <c r="AE127" s="29">
        <f>AB127*1.015</f>
        <v>3.4509999999999999E-2</v>
      </c>
      <c r="AF127" s="29"/>
      <c r="AG127" s="29" t="s">
        <v>1011</v>
      </c>
      <c r="AH127" s="29">
        <v>60</v>
      </c>
      <c r="AI127" s="29">
        <v>1</v>
      </c>
      <c r="AJ127" s="41"/>
      <c r="AK127" s="24"/>
      <c r="AL127" s="24"/>
      <c r="AM127" s="24"/>
      <c r="AN127" s="24"/>
      <c r="AO127" s="46" t="s">
        <v>1012</v>
      </c>
      <c r="AP127" s="47"/>
      <c r="AQ127" s="11"/>
      <c r="AR127" s="13">
        <v>1</v>
      </c>
      <c r="AS127" s="13">
        <v>1</v>
      </c>
      <c r="AT127" s="13">
        <v>1</v>
      </c>
    </row>
    <row r="128" spans="1:46" s="318" customFormat="1" ht="30" customHeight="1">
      <c r="A128" s="297">
        <v>119</v>
      </c>
      <c r="B128" s="303"/>
      <c r="C128" s="303">
        <v>1</v>
      </c>
      <c r="D128" s="303"/>
      <c r="E128" s="303"/>
      <c r="F128" s="303"/>
      <c r="G128" s="305"/>
      <c r="H128" s="305"/>
      <c r="I128" s="305"/>
      <c r="J128" s="305"/>
      <c r="K128" s="307"/>
      <c r="L128" s="307"/>
      <c r="M128" s="307" t="s">
        <v>1575</v>
      </c>
      <c r="N128" s="307" t="s">
        <v>1577</v>
      </c>
      <c r="O128" s="307"/>
      <c r="P128" s="309" t="s">
        <v>147</v>
      </c>
      <c r="Q128" s="310" t="s">
        <v>256</v>
      </c>
      <c r="R128" s="307"/>
      <c r="S128" s="311" t="s">
        <v>73</v>
      </c>
      <c r="T128" s="312" t="str">
        <f t="shared" si="6"/>
        <v>H4681020096A0</v>
      </c>
      <c r="U128" s="313" t="s">
        <v>986</v>
      </c>
      <c r="V128" s="311" t="s">
        <v>174</v>
      </c>
      <c r="W128" s="314" t="s">
        <v>63</v>
      </c>
      <c r="X128" s="303" t="s">
        <v>377</v>
      </c>
      <c r="Y128" s="307" t="s">
        <v>1203</v>
      </c>
      <c r="Z128" s="307" t="s">
        <v>14</v>
      </c>
      <c r="AA128" s="307" t="s">
        <v>14</v>
      </c>
      <c r="AB128" s="307">
        <v>0.59399999999999997</v>
      </c>
      <c r="AC128" s="319" t="s">
        <v>1197</v>
      </c>
      <c r="AD128" s="319" t="s">
        <v>1198</v>
      </c>
      <c r="AE128" s="319">
        <f>AB128*1.015</f>
        <v>0.60290999999999995</v>
      </c>
      <c r="AF128" s="319"/>
      <c r="AG128" s="319" t="s">
        <v>1199</v>
      </c>
      <c r="AH128" s="319">
        <v>80</v>
      </c>
      <c r="AI128" s="319">
        <v>1</v>
      </c>
      <c r="AJ128" s="324"/>
      <c r="AK128" s="315"/>
      <c r="AL128" s="315"/>
      <c r="AM128" s="315"/>
      <c r="AN128" s="315"/>
      <c r="AO128" s="316" t="s">
        <v>1012</v>
      </c>
      <c r="AP128" s="317"/>
      <c r="AQ128" s="305"/>
      <c r="AR128" s="307">
        <v>1</v>
      </c>
      <c r="AS128" s="307">
        <v>1</v>
      </c>
      <c r="AT128" s="307">
        <v>1</v>
      </c>
    </row>
    <row r="129" spans="1:46" ht="30" customHeight="1">
      <c r="A129" s="297">
        <v>120</v>
      </c>
      <c r="B129" s="8"/>
      <c r="C129" s="8">
        <v>1</v>
      </c>
      <c r="D129" s="8"/>
      <c r="E129" s="8"/>
      <c r="F129" s="8"/>
      <c r="G129" s="11"/>
      <c r="H129" s="11"/>
      <c r="I129" s="11"/>
      <c r="J129" s="11"/>
      <c r="K129" s="18"/>
      <c r="L129" s="18"/>
      <c r="M129" s="13" t="s">
        <v>1204</v>
      </c>
      <c r="N129" s="13" t="s">
        <v>558</v>
      </c>
      <c r="O129" s="13" t="s">
        <v>1205</v>
      </c>
      <c r="P129" s="16" t="s">
        <v>96</v>
      </c>
      <c r="Q129" s="199" t="s">
        <v>256</v>
      </c>
      <c r="R129" s="21"/>
      <c r="S129" s="205" t="s">
        <v>73</v>
      </c>
      <c r="T129" s="22" t="str">
        <f t="shared" si="6"/>
        <v>GB/T 818-2000</v>
      </c>
      <c r="U129" s="204" t="s">
        <v>986</v>
      </c>
      <c r="V129" s="205" t="s">
        <v>174</v>
      </c>
      <c r="W129" s="206" t="s">
        <v>63</v>
      </c>
      <c r="X129" s="8" t="s">
        <v>114</v>
      </c>
      <c r="Y129" s="13" t="s">
        <v>14</v>
      </c>
      <c r="Z129" s="13" t="s">
        <v>14</v>
      </c>
      <c r="AA129" s="13" t="s">
        <v>14</v>
      </c>
      <c r="AB129" s="13">
        <v>0.01</v>
      </c>
      <c r="AC129" s="29"/>
      <c r="AD129" s="29"/>
      <c r="AE129" s="29"/>
      <c r="AF129" s="29"/>
      <c r="AG129" s="13"/>
      <c r="AH129" s="13"/>
      <c r="AI129" s="13"/>
      <c r="AJ129" s="24"/>
      <c r="AK129" s="24"/>
      <c r="AL129" s="24"/>
      <c r="AM129" s="24"/>
      <c r="AN129" s="24"/>
      <c r="AO129" s="92"/>
      <c r="AP129" s="47"/>
      <c r="AQ129" s="11"/>
      <c r="AR129" s="13">
        <v>2</v>
      </c>
      <c r="AS129" s="13">
        <v>2</v>
      </c>
      <c r="AT129" s="13">
        <v>2</v>
      </c>
    </row>
    <row r="130" spans="1:46" ht="30" customHeight="1">
      <c r="A130" s="297">
        <v>121</v>
      </c>
      <c r="B130" s="8"/>
      <c r="C130" s="8">
        <v>1</v>
      </c>
      <c r="D130" s="8"/>
      <c r="E130" s="8"/>
      <c r="F130" s="8"/>
      <c r="G130" s="11"/>
      <c r="H130" s="11"/>
      <c r="I130" s="11"/>
      <c r="J130" s="11"/>
      <c r="K130" s="18"/>
      <c r="L130" s="18"/>
      <c r="M130" s="13" t="s">
        <v>1204</v>
      </c>
      <c r="N130" s="13" t="s">
        <v>558</v>
      </c>
      <c r="O130" s="13" t="s">
        <v>1206</v>
      </c>
      <c r="P130" s="16" t="s">
        <v>96</v>
      </c>
      <c r="Q130" s="199" t="s">
        <v>256</v>
      </c>
      <c r="R130" s="69"/>
      <c r="S130" s="205" t="s">
        <v>73</v>
      </c>
      <c r="T130" s="22" t="str">
        <f t="shared" si="6"/>
        <v>GB/T 818-2000</v>
      </c>
      <c r="U130" s="204" t="s">
        <v>986</v>
      </c>
      <c r="V130" s="205" t="s">
        <v>174</v>
      </c>
      <c r="W130" s="206" t="s">
        <v>63</v>
      </c>
      <c r="X130" s="8" t="s">
        <v>114</v>
      </c>
      <c r="Y130" s="13" t="s">
        <v>14</v>
      </c>
      <c r="Z130" s="13" t="s">
        <v>14</v>
      </c>
      <c r="AA130" s="13" t="s">
        <v>14</v>
      </c>
      <c r="AB130" s="13">
        <v>0.01</v>
      </c>
      <c r="AC130" s="29"/>
      <c r="AD130" s="29"/>
      <c r="AE130" s="29"/>
      <c r="AF130" s="29"/>
      <c r="AG130" s="13"/>
      <c r="AH130" s="13"/>
      <c r="AI130" s="13"/>
      <c r="AJ130" s="24"/>
      <c r="AK130" s="24"/>
      <c r="AL130" s="24"/>
      <c r="AM130" s="24"/>
      <c r="AN130" s="24"/>
      <c r="AO130" s="15"/>
      <c r="AP130" s="47"/>
      <c r="AQ130" s="11"/>
      <c r="AR130" s="13">
        <v>2</v>
      </c>
      <c r="AS130" s="13">
        <v>2</v>
      </c>
      <c r="AT130" s="13">
        <v>2</v>
      </c>
    </row>
    <row r="131" spans="1:46" ht="30" customHeight="1">
      <c r="A131" s="297">
        <v>122</v>
      </c>
      <c r="B131" s="8"/>
      <c r="C131" s="8">
        <v>1</v>
      </c>
      <c r="D131" s="8"/>
      <c r="E131" s="8"/>
      <c r="F131" s="8"/>
      <c r="G131" s="11"/>
      <c r="H131" s="11"/>
      <c r="I131" s="11"/>
      <c r="J131" s="11"/>
      <c r="K131" s="18"/>
      <c r="L131" s="18"/>
      <c r="M131" s="13" t="s">
        <v>1207</v>
      </c>
      <c r="N131" s="13" t="s">
        <v>1208</v>
      </c>
      <c r="O131" s="13" t="s">
        <v>1209</v>
      </c>
      <c r="P131" s="16" t="s">
        <v>96</v>
      </c>
      <c r="Q131" s="199" t="s">
        <v>256</v>
      </c>
      <c r="R131" s="21"/>
      <c r="S131" s="205" t="s">
        <v>73</v>
      </c>
      <c r="T131" s="22" t="str">
        <f t="shared" si="6"/>
        <v>H4A-6909001</v>
      </c>
      <c r="U131" s="204" t="s">
        <v>986</v>
      </c>
      <c r="V131" s="205" t="s">
        <v>174</v>
      </c>
      <c r="W131" s="206" t="s">
        <v>63</v>
      </c>
      <c r="X131" s="8" t="s">
        <v>114</v>
      </c>
      <c r="Y131" s="13" t="s">
        <v>514</v>
      </c>
      <c r="Z131" s="13" t="s">
        <v>14</v>
      </c>
      <c r="AA131" s="13" t="s">
        <v>14</v>
      </c>
      <c r="AB131" s="13">
        <v>0.05</v>
      </c>
      <c r="AC131" s="29"/>
      <c r="AD131" s="29"/>
      <c r="AE131" s="29"/>
      <c r="AF131" s="29"/>
      <c r="AG131" s="13"/>
      <c r="AH131" s="13"/>
      <c r="AI131" s="13"/>
      <c r="AJ131" s="24"/>
      <c r="AK131" s="24"/>
      <c r="AL131" s="24"/>
      <c r="AM131" s="24"/>
      <c r="AN131" s="24"/>
      <c r="AO131" s="15"/>
      <c r="AP131" s="47"/>
      <c r="AQ131" s="11"/>
      <c r="AR131" s="13">
        <v>2</v>
      </c>
      <c r="AS131" s="13">
        <v>2</v>
      </c>
      <c r="AT131" s="13">
        <v>2</v>
      </c>
    </row>
    <row r="132" spans="1:46" ht="30" customHeight="1">
      <c r="A132" s="297">
        <v>123</v>
      </c>
      <c r="B132" s="8"/>
      <c r="C132" s="8">
        <v>1</v>
      </c>
      <c r="D132" s="8"/>
      <c r="E132" s="8"/>
      <c r="F132" s="8"/>
      <c r="G132" s="11"/>
      <c r="H132" s="11"/>
      <c r="I132" s="11"/>
      <c r="J132" s="11"/>
      <c r="K132" s="18"/>
      <c r="L132" s="18"/>
      <c r="M132" s="13" t="s">
        <v>1210</v>
      </c>
      <c r="N132" s="13" t="s">
        <v>682</v>
      </c>
      <c r="O132" s="13" t="s">
        <v>1211</v>
      </c>
      <c r="P132" s="16" t="s">
        <v>96</v>
      </c>
      <c r="Q132" s="199" t="s">
        <v>256</v>
      </c>
      <c r="R132" s="13" t="s">
        <v>1212</v>
      </c>
      <c r="S132" s="205" t="s">
        <v>73</v>
      </c>
      <c r="T132" s="22" t="str">
        <f t="shared" si="6"/>
        <v>GB/T 5781-2000</v>
      </c>
      <c r="U132" s="204" t="s">
        <v>986</v>
      </c>
      <c r="V132" s="205" t="s">
        <v>174</v>
      </c>
      <c r="W132" s="206" t="s">
        <v>63</v>
      </c>
      <c r="X132" s="8" t="s">
        <v>114</v>
      </c>
      <c r="Y132" s="13" t="s">
        <v>14</v>
      </c>
      <c r="Z132" s="13" t="s">
        <v>14</v>
      </c>
      <c r="AA132" s="13" t="s">
        <v>14</v>
      </c>
      <c r="AB132" s="13">
        <v>0.05</v>
      </c>
      <c r="AC132" s="29"/>
      <c r="AD132" s="29"/>
      <c r="AE132" s="29"/>
      <c r="AF132" s="29"/>
      <c r="AG132" s="13"/>
      <c r="AH132" s="13"/>
      <c r="AI132" s="13"/>
      <c r="AJ132" s="24"/>
      <c r="AK132" s="24"/>
      <c r="AL132" s="24"/>
      <c r="AM132" s="24"/>
      <c r="AN132" s="24"/>
      <c r="AO132" s="15"/>
      <c r="AP132" s="47"/>
      <c r="AQ132" s="11"/>
      <c r="AR132" s="13">
        <v>8</v>
      </c>
      <c r="AS132" s="13">
        <v>8</v>
      </c>
      <c r="AT132" s="13">
        <v>8</v>
      </c>
    </row>
    <row r="133" spans="1:46" ht="30" customHeight="1">
      <c r="A133" s="297">
        <v>124</v>
      </c>
      <c r="B133" s="8"/>
      <c r="C133" s="8">
        <v>1</v>
      </c>
      <c r="D133" s="8"/>
      <c r="E133" s="8"/>
      <c r="F133" s="8"/>
      <c r="G133" s="11"/>
      <c r="H133" s="11"/>
      <c r="I133" s="11"/>
      <c r="J133" s="11"/>
      <c r="K133" s="18"/>
      <c r="L133" s="18"/>
      <c r="M133" s="13" t="s">
        <v>951</v>
      </c>
      <c r="N133" s="13" t="s">
        <v>952</v>
      </c>
      <c r="O133" s="13" t="s">
        <v>1213</v>
      </c>
      <c r="P133" s="16" t="s">
        <v>96</v>
      </c>
      <c r="Q133" s="199" t="s">
        <v>256</v>
      </c>
      <c r="R133" s="21"/>
      <c r="S133" s="205" t="s">
        <v>73</v>
      </c>
      <c r="T133" s="22" t="str">
        <f t="shared" si="6"/>
        <v>GB/T 9074.18-1988</v>
      </c>
      <c r="U133" s="204" t="s">
        <v>986</v>
      </c>
      <c r="V133" s="205" t="s">
        <v>174</v>
      </c>
      <c r="W133" s="206" t="s">
        <v>63</v>
      </c>
      <c r="X133" s="8" t="s">
        <v>114</v>
      </c>
      <c r="Y133" s="13" t="s">
        <v>14</v>
      </c>
      <c r="Z133" s="13" t="s">
        <v>14</v>
      </c>
      <c r="AA133" s="13" t="s">
        <v>14</v>
      </c>
      <c r="AB133" s="13">
        <v>0.02</v>
      </c>
      <c r="AC133" s="29"/>
      <c r="AD133" s="29"/>
      <c r="AE133" s="29"/>
      <c r="AF133" s="29"/>
      <c r="AG133" s="13"/>
      <c r="AH133" s="13"/>
      <c r="AI133" s="13"/>
      <c r="AJ133" s="24"/>
      <c r="AK133" s="24"/>
      <c r="AL133" s="24"/>
      <c r="AM133" s="24"/>
      <c r="AN133" s="24"/>
      <c r="AO133" s="15"/>
      <c r="AP133" s="47"/>
      <c r="AQ133" s="11"/>
      <c r="AR133" s="13">
        <v>13</v>
      </c>
      <c r="AS133" s="13">
        <v>13</v>
      </c>
      <c r="AT133" s="13">
        <v>13</v>
      </c>
    </row>
    <row r="134" spans="1:46" ht="30" customHeight="1">
      <c r="A134" s="297">
        <v>125</v>
      </c>
      <c r="B134" s="8">
        <v>0</v>
      </c>
      <c r="C134" s="8"/>
      <c r="D134" s="8"/>
      <c r="E134" s="8"/>
      <c r="F134" s="8"/>
      <c r="G134" s="11"/>
      <c r="H134" s="11"/>
      <c r="I134" s="11"/>
      <c r="J134" s="11"/>
      <c r="K134" s="13"/>
      <c r="L134" s="13"/>
      <c r="M134" s="13" t="s">
        <v>1214</v>
      </c>
      <c r="N134" s="17" t="s">
        <v>1215</v>
      </c>
      <c r="O134" s="21"/>
      <c r="P134" s="16" t="s">
        <v>96</v>
      </c>
      <c r="Q134" s="199" t="s">
        <v>256</v>
      </c>
      <c r="R134" s="13"/>
      <c r="S134" s="205" t="s">
        <v>73</v>
      </c>
      <c r="T134" s="22" t="str">
        <f t="shared" si="6"/>
        <v>H4681020200A0</v>
      </c>
      <c r="U134" s="204" t="s">
        <v>986</v>
      </c>
      <c r="V134" s="205" t="s">
        <v>174</v>
      </c>
      <c r="W134" s="206" t="s">
        <v>63</v>
      </c>
      <c r="X134" s="13" t="s">
        <v>14</v>
      </c>
      <c r="Y134" s="13" t="s">
        <v>55</v>
      </c>
      <c r="Z134" s="13" t="s">
        <v>14</v>
      </c>
      <c r="AA134" s="24" t="s">
        <v>14</v>
      </c>
      <c r="AB134" s="13">
        <v>4.33</v>
      </c>
      <c r="AC134" s="29"/>
      <c r="AD134" s="29"/>
      <c r="AE134" s="29"/>
      <c r="AF134" s="29"/>
      <c r="AG134" s="13"/>
      <c r="AH134" s="13"/>
      <c r="AI134" s="13"/>
      <c r="AJ134" s="24"/>
      <c r="AK134" s="24"/>
      <c r="AL134" s="24"/>
      <c r="AM134" s="24"/>
      <c r="AN134" s="24"/>
      <c r="AO134" s="13" t="s">
        <v>1090</v>
      </c>
      <c r="AP134" s="47"/>
      <c r="AQ134" s="11"/>
      <c r="AR134" s="13">
        <v>1</v>
      </c>
      <c r="AS134" s="13">
        <v>1</v>
      </c>
      <c r="AT134" s="13">
        <v>1</v>
      </c>
    </row>
    <row r="135" spans="1:46" ht="30" customHeight="1">
      <c r="A135" s="297">
        <v>126</v>
      </c>
      <c r="B135" s="8"/>
      <c r="C135" s="8">
        <v>1</v>
      </c>
      <c r="D135" s="8"/>
      <c r="E135" s="8"/>
      <c r="F135" s="8"/>
      <c r="G135" s="11"/>
      <c r="H135" s="11"/>
      <c r="I135" s="11"/>
      <c r="J135" s="11"/>
      <c r="K135" s="13"/>
      <c r="L135" s="13"/>
      <c r="M135" s="13" t="s">
        <v>1216</v>
      </c>
      <c r="N135" s="13" t="s">
        <v>1217</v>
      </c>
      <c r="O135" s="13" t="s">
        <v>346</v>
      </c>
      <c r="P135" s="16" t="s">
        <v>96</v>
      </c>
      <c r="Q135" s="199" t="s">
        <v>256</v>
      </c>
      <c r="R135" s="13"/>
      <c r="S135" s="205" t="s">
        <v>73</v>
      </c>
      <c r="T135" s="22" t="str">
        <f t="shared" si="6"/>
        <v>H4681020071A0</v>
      </c>
      <c r="U135" s="204" t="s">
        <v>986</v>
      </c>
      <c r="V135" s="205" t="s">
        <v>174</v>
      </c>
      <c r="W135" s="206" t="s">
        <v>63</v>
      </c>
      <c r="X135" s="8" t="s">
        <v>167</v>
      </c>
      <c r="Y135" s="43" t="s">
        <v>1186</v>
      </c>
      <c r="Z135" s="72" t="s">
        <v>1218</v>
      </c>
      <c r="AA135" s="24" t="s">
        <v>14</v>
      </c>
      <c r="AB135" s="13">
        <v>2.5110000000000001</v>
      </c>
      <c r="AC135" s="29" t="s">
        <v>1005</v>
      </c>
      <c r="AD135" s="76" t="s">
        <v>1219</v>
      </c>
      <c r="AE135" s="76">
        <v>3.238</v>
      </c>
      <c r="AF135" s="81">
        <f>AB135/AE135</f>
        <v>0.77547869054972207</v>
      </c>
      <c r="AG135" s="13"/>
      <c r="AH135" s="13"/>
      <c r="AI135" s="13"/>
      <c r="AJ135" s="24"/>
      <c r="AK135" s="24"/>
      <c r="AL135" s="24"/>
      <c r="AM135" s="24"/>
      <c r="AN135" s="24"/>
      <c r="AO135" s="46"/>
      <c r="AP135" s="47"/>
      <c r="AQ135" s="11"/>
      <c r="AR135" s="13">
        <v>1</v>
      </c>
      <c r="AS135" s="13">
        <v>1</v>
      </c>
      <c r="AT135" s="13">
        <v>1</v>
      </c>
    </row>
    <row r="136" spans="1:46" ht="30" customHeight="1">
      <c r="A136" s="297">
        <v>127</v>
      </c>
      <c r="B136" s="8"/>
      <c r="C136" s="8">
        <v>1</v>
      </c>
      <c r="D136" s="8"/>
      <c r="E136" s="8"/>
      <c r="F136" s="8"/>
      <c r="G136" s="11"/>
      <c r="H136" s="11"/>
      <c r="I136" s="11"/>
      <c r="J136" s="11"/>
      <c r="K136" s="13"/>
      <c r="L136" s="13"/>
      <c r="M136" s="13" t="s">
        <v>1220</v>
      </c>
      <c r="N136" s="13" t="s">
        <v>1221</v>
      </c>
      <c r="O136" s="13" t="s">
        <v>346</v>
      </c>
      <c r="P136" s="16" t="s">
        <v>96</v>
      </c>
      <c r="Q136" s="199" t="s">
        <v>256</v>
      </c>
      <c r="R136" s="13"/>
      <c r="S136" s="205" t="s">
        <v>73</v>
      </c>
      <c r="T136" s="22" t="str">
        <f t="shared" si="6"/>
        <v>H4681020072A0</v>
      </c>
      <c r="U136" s="204" t="s">
        <v>986</v>
      </c>
      <c r="V136" s="205" t="s">
        <v>174</v>
      </c>
      <c r="W136" s="206" t="s">
        <v>63</v>
      </c>
      <c r="X136" s="8" t="s">
        <v>167</v>
      </c>
      <c r="Y136" s="43" t="s">
        <v>1186</v>
      </c>
      <c r="Z136" s="72" t="s">
        <v>1100</v>
      </c>
      <c r="AA136" s="24" t="s">
        <v>14</v>
      </c>
      <c r="AB136" s="13">
        <v>1.7090000000000001</v>
      </c>
      <c r="AC136" s="29" t="s">
        <v>1005</v>
      </c>
      <c r="AD136" s="76" t="s">
        <v>1222</v>
      </c>
      <c r="AE136" s="76">
        <v>2.2320000000000002</v>
      </c>
      <c r="AF136" s="81">
        <f>AB136/AE136</f>
        <v>0.7656810035842293</v>
      </c>
      <c r="AG136" s="13"/>
      <c r="AH136" s="13"/>
      <c r="AI136" s="13"/>
      <c r="AJ136" s="24"/>
      <c r="AK136" s="24"/>
      <c r="AL136" s="24"/>
      <c r="AM136" s="24"/>
      <c r="AN136" s="24"/>
      <c r="AO136" s="46"/>
      <c r="AP136" s="47"/>
      <c r="AQ136" s="11"/>
      <c r="AR136" s="13">
        <v>1</v>
      </c>
      <c r="AS136" s="13">
        <v>1</v>
      </c>
      <c r="AT136" s="13">
        <v>1</v>
      </c>
    </row>
    <row r="137" spans="1:46" ht="30" customHeight="1">
      <c r="A137" s="297">
        <v>128</v>
      </c>
      <c r="B137" s="8"/>
      <c r="C137" s="8">
        <v>1</v>
      </c>
      <c r="D137" s="8"/>
      <c r="E137" s="8"/>
      <c r="F137" s="8"/>
      <c r="G137" s="11"/>
      <c r="H137" s="11"/>
      <c r="I137" s="11"/>
      <c r="J137" s="11"/>
      <c r="K137" s="13"/>
      <c r="L137" s="13"/>
      <c r="M137" s="13" t="s">
        <v>1223</v>
      </c>
      <c r="N137" s="13" t="s">
        <v>1224</v>
      </c>
      <c r="O137" s="13" t="s">
        <v>1225</v>
      </c>
      <c r="P137" s="16" t="s">
        <v>96</v>
      </c>
      <c r="Q137" s="199" t="s">
        <v>256</v>
      </c>
      <c r="R137" s="13"/>
      <c r="S137" s="205" t="s">
        <v>73</v>
      </c>
      <c r="T137" s="22" t="str">
        <f t="shared" si="6"/>
        <v>H4681020073A0</v>
      </c>
      <c r="U137" s="204" t="s">
        <v>986</v>
      </c>
      <c r="V137" s="205" t="s">
        <v>174</v>
      </c>
      <c r="W137" s="206" t="s">
        <v>63</v>
      </c>
      <c r="X137" s="8" t="s">
        <v>173</v>
      </c>
      <c r="Y137" s="13" t="s">
        <v>514</v>
      </c>
      <c r="Z137" s="13"/>
      <c r="AA137" s="24" t="s">
        <v>14</v>
      </c>
      <c r="AB137" s="13">
        <v>5.8999999999999997E-2</v>
      </c>
      <c r="AC137" s="29" t="s">
        <v>1226</v>
      </c>
      <c r="AD137" s="82" t="s">
        <v>1227</v>
      </c>
      <c r="AE137" s="82">
        <v>7.0999999999999994E-2</v>
      </c>
      <c r="AF137" s="81">
        <f>AB137/AE137</f>
        <v>0.83098591549295775</v>
      </c>
      <c r="AG137" s="13"/>
      <c r="AH137" s="13"/>
      <c r="AI137" s="13"/>
      <c r="AJ137" s="24"/>
      <c r="AK137" s="24"/>
      <c r="AL137" s="24"/>
      <c r="AM137" s="24"/>
      <c r="AN137" s="24"/>
      <c r="AO137" s="46"/>
      <c r="AP137" s="47"/>
      <c r="AQ137" s="11"/>
      <c r="AR137" s="13">
        <v>3</v>
      </c>
      <c r="AS137" s="13">
        <v>3</v>
      </c>
      <c r="AT137" s="13">
        <v>3</v>
      </c>
    </row>
    <row r="138" spans="1:46" ht="30" customHeight="1">
      <c r="A138" s="297">
        <v>129</v>
      </c>
      <c r="B138" s="8"/>
      <c r="C138" s="8"/>
      <c r="D138" s="8">
        <v>2</v>
      </c>
      <c r="E138" s="8"/>
      <c r="F138" s="8"/>
      <c r="G138" s="11"/>
      <c r="H138" s="11"/>
      <c r="I138" s="11"/>
      <c r="J138" s="11"/>
      <c r="K138" s="15"/>
      <c r="L138" s="15"/>
      <c r="M138" s="13" t="s">
        <v>1228</v>
      </c>
      <c r="N138" s="13" t="s">
        <v>1229</v>
      </c>
      <c r="O138" s="13"/>
      <c r="P138" s="16" t="s">
        <v>96</v>
      </c>
      <c r="Q138" s="199" t="s">
        <v>256</v>
      </c>
      <c r="R138" s="13"/>
      <c r="S138" s="205" t="s">
        <v>73</v>
      </c>
      <c r="T138" s="22"/>
      <c r="U138" s="204" t="s">
        <v>986</v>
      </c>
      <c r="V138" s="205" t="s">
        <v>174</v>
      </c>
      <c r="W138" s="206" t="s">
        <v>63</v>
      </c>
      <c r="X138" s="8" t="s">
        <v>167</v>
      </c>
      <c r="Y138" s="13" t="s">
        <v>326</v>
      </c>
      <c r="Z138" s="29" t="s">
        <v>1139</v>
      </c>
      <c r="AA138" s="24"/>
      <c r="AB138" s="29"/>
      <c r="AC138" s="29"/>
      <c r="AD138" s="42"/>
      <c r="AE138" s="42"/>
      <c r="AF138" s="30"/>
      <c r="AG138" s="29"/>
      <c r="AH138" s="29"/>
      <c r="AI138" s="29"/>
      <c r="AJ138" s="47"/>
      <c r="AK138" s="24"/>
      <c r="AL138" s="24"/>
      <c r="AM138" s="24"/>
      <c r="AN138" s="24"/>
      <c r="AO138" s="46"/>
      <c r="AP138" s="47"/>
      <c r="AQ138" s="11"/>
      <c r="AR138" s="13">
        <v>2</v>
      </c>
      <c r="AS138" s="13">
        <v>2</v>
      </c>
      <c r="AT138" s="13">
        <v>2</v>
      </c>
    </row>
    <row r="139" spans="1:46" ht="30" customHeight="1">
      <c r="A139" s="8"/>
      <c r="B139" s="8"/>
      <c r="C139" s="8"/>
      <c r="D139" s="8"/>
      <c r="E139" s="8"/>
      <c r="F139" s="8"/>
      <c r="G139" s="11"/>
      <c r="H139" s="11"/>
      <c r="I139" s="11"/>
      <c r="J139" s="11"/>
      <c r="K139" s="11"/>
      <c r="L139" s="11"/>
      <c r="M139" s="65"/>
      <c r="N139" s="66"/>
      <c r="O139" s="67"/>
      <c r="P139" s="16"/>
      <c r="Q139" s="8"/>
      <c r="R139" s="70"/>
      <c r="S139" s="71"/>
      <c r="T139" s="22"/>
      <c r="U139" s="22"/>
      <c r="V139" s="11"/>
      <c r="W139" s="11"/>
      <c r="X139" s="8"/>
      <c r="Y139" s="8"/>
      <c r="Z139" s="8"/>
      <c r="AA139" s="8"/>
      <c r="AB139" s="83"/>
      <c r="AC139" s="84" t="s">
        <v>101</v>
      </c>
      <c r="AD139" s="84"/>
      <c r="AE139" s="85">
        <v>0.56000000000000005</v>
      </c>
      <c r="AF139" s="84"/>
      <c r="AG139" s="83"/>
      <c r="AH139" s="83"/>
      <c r="AI139" s="83"/>
      <c r="AJ139" s="24"/>
      <c r="AK139" s="24"/>
      <c r="AL139" s="24"/>
      <c r="AM139" s="24"/>
      <c r="AN139" s="24"/>
      <c r="AO139" s="47"/>
      <c r="AP139" s="47"/>
      <c r="AQ139" s="11"/>
      <c r="AR139" s="59"/>
      <c r="AS139" s="59"/>
      <c r="AT139" s="59"/>
    </row>
    <row r="140" spans="1:46" ht="30" customHeight="1">
      <c r="A140" s="8"/>
      <c r="B140" s="8"/>
      <c r="C140" s="8"/>
      <c r="D140" s="8"/>
      <c r="E140" s="8"/>
      <c r="F140" s="8"/>
      <c r="G140" s="11"/>
      <c r="H140" s="11"/>
      <c r="I140" s="11"/>
      <c r="J140" s="11"/>
      <c r="K140" s="11"/>
      <c r="L140" s="11"/>
      <c r="M140" s="65"/>
      <c r="N140" s="66"/>
      <c r="O140" s="67"/>
      <c r="P140" s="16"/>
      <c r="Q140" s="8"/>
      <c r="R140" s="70"/>
      <c r="S140" s="71"/>
      <c r="T140" s="22"/>
      <c r="U140" s="22"/>
      <c r="V140" s="11"/>
      <c r="W140" s="11"/>
      <c r="X140" s="8"/>
      <c r="Y140" s="8"/>
      <c r="Z140" s="8"/>
      <c r="AA140" s="8"/>
      <c r="AB140" s="83"/>
      <c r="AC140" s="84" t="s">
        <v>1019</v>
      </c>
      <c r="AD140" s="84"/>
      <c r="AE140" s="85">
        <v>56</v>
      </c>
      <c r="AF140" s="84"/>
      <c r="AG140" s="83"/>
      <c r="AH140" s="83"/>
      <c r="AI140" s="83"/>
      <c r="AJ140" s="24"/>
      <c r="AK140" s="24"/>
      <c r="AL140" s="24"/>
      <c r="AM140" s="24"/>
      <c r="AN140" s="24"/>
      <c r="AO140" s="47"/>
      <c r="AP140" s="47"/>
      <c r="AQ140" s="11"/>
      <c r="AR140" s="59"/>
      <c r="AS140" s="59"/>
      <c r="AT140" s="59"/>
    </row>
    <row r="141" spans="1:46" ht="30" customHeight="1">
      <c r="A141" s="8"/>
      <c r="B141" s="8"/>
      <c r="C141" s="8"/>
      <c r="D141" s="8"/>
      <c r="E141" s="8"/>
      <c r="F141" s="8"/>
      <c r="G141" s="11"/>
      <c r="H141" s="11"/>
      <c r="I141" s="11"/>
      <c r="J141" s="11"/>
      <c r="K141" s="11"/>
      <c r="L141" s="11"/>
      <c r="M141" s="65"/>
      <c r="N141" s="66"/>
      <c r="O141" s="67"/>
      <c r="P141" s="16"/>
      <c r="Q141" s="8"/>
      <c r="R141" s="70"/>
      <c r="S141" s="71"/>
      <c r="T141" s="22"/>
      <c r="U141" s="22"/>
      <c r="V141" s="11"/>
      <c r="W141" s="11"/>
      <c r="X141" s="8"/>
      <c r="Y141" s="8"/>
      <c r="Z141" s="8"/>
      <c r="AA141" s="8"/>
      <c r="AB141" s="83"/>
      <c r="AC141" s="83"/>
      <c r="AD141" s="83"/>
      <c r="AE141" s="83"/>
      <c r="AF141" s="83"/>
      <c r="AG141" s="83"/>
      <c r="AH141" s="83"/>
      <c r="AI141" s="83"/>
      <c r="AJ141" s="24"/>
      <c r="AK141" s="24"/>
      <c r="AL141" s="24"/>
      <c r="AM141" s="24"/>
      <c r="AN141" s="24"/>
      <c r="AO141" s="47"/>
      <c r="AP141" s="47"/>
      <c r="AQ141" s="11"/>
      <c r="AR141" s="59"/>
      <c r="AS141" s="59"/>
      <c r="AT141" s="59"/>
    </row>
    <row r="142" spans="1:46" ht="30" customHeight="1">
      <c r="A142" s="8"/>
      <c r="B142" s="8"/>
      <c r="C142" s="8"/>
      <c r="D142" s="8"/>
      <c r="E142" s="8"/>
      <c r="F142" s="8"/>
      <c r="G142" s="11"/>
      <c r="H142" s="11"/>
      <c r="I142" s="11"/>
      <c r="J142" s="11"/>
      <c r="K142" s="11"/>
      <c r="L142" s="11"/>
      <c r="M142" s="65"/>
      <c r="N142" s="66"/>
      <c r="O142" s="67"/>
      <c r="P142" s="16"/>
      <c r="Q142" s="8"/>
      <c r="R142" s="70"/>
      <c r="S142" s="71"/>
      <c r="T142" s="22"/>
      <c r="U142" s="22"/>
      <c r="V142" s="11"/>
      <c r="W142" s="11"/>
      <c r="X142" s="8"/>
      <c r="Y142" s="8"/>
      <c r="Z142" s="8"/>
      <c r="AA142" s="8"/>
      <c r="AB142" s="83"/>
      <c r="AC142" s="83"/>
      <c r="AD142" s="83"/>
      <c r="AE142" s="83"/>
      <c r="AF142" s="83"/>
      <c r="AG142" s="83"/>
      <c r="AH142" s="83"/>
      <c r="AI142" s="83"/>
      <c r="AJ142" s="24"/>
      <c r="AK142" s="24"/>
      <c r="AL142" s="24"/>
      <c r="AM142" s="24"/>
      <c r="AN142" s="24"/>
      <c r="AO142" s="47"/>
      <c r="AP142" s="47"/>
      <c r="AQ142" s="11"/>
      <c r="AR142" s="59"/>
      <c r="AS142" s="59"/>
      <c r="AT142" s="59"/>
    </row>
    <row r="143" spans="1:46" ht="30" customHeight="1">
      <c r="A143" s="8"/>
      <c r="B143" s="8"/>
      <c r="C143" s="8"/>
      <c r="D143" s="8"/>
      <c r="E143" s="8"/>
      <c r="F143" s="8"/>
      <c r="G143" s="11"/>
      <c r="H143" s="11"/>
      <c r="I143" s="11"/>
      <c r="J143" s="11"/>
      <c r="K143" s="11"/>
      <c r="L143" s="11"/>
      <c r="M143" s="65"/>
      <c r="N143" s="66"/>
      <c r="O143" s="67"/>
      <c r="P143" s="16"/>
      <c r="Q143" s="8"/>
      <c r="R143" s="70"/>
      <c r="S143" s="71"/>
      <c r="T143" s="22"/>
      <c r="U143" s="22"/>
      <c r="V143" s="11"/>
      <c r="W143" s="11"/>
      <c r="X143" s="8"/>
      <c r="Y143" s="8"/>
      <c r="Z143" s="8"/>
      <c r="AA143" s="8"/>
      <c r="AB143" s="83"/>
      <c r="AC143" s="83"/>
      <c r="AD143" s="83"/>
      <c r="AE143" s="83"/>
      <c r="AF143" s="83"/>
      <c r="AG143" s="83"/>
      <c r="AH143" s="83"/>
      <c r="AI143" s="83"/>
      <c r="AJ143" s="24"/>
      <c r="AK143" s="24"/>
      <c r="AL143" s="24"/>
      <c r="AM143" s="24"/>
      <c r="AN143" s="24"/>
      <c r="AO143" s="47"/>
      <c r="AP143" s="47"/>
      <c r="AQ143" s="11"/>
      <c r="AR143" s="59"/>
      <c r="AS143" s="59"/>
      <c r="AT143" s="59"/>
    </row>
    <row r="144" spans="1:46" ht="30" customHeight="1">
      <c r="A144" s="8"/>
      <c r="B144" s="8"/>
      <c r="C144" s="8"/>
      <c r="D144" s="8"/>
      <c r="E144" s="8"/>
      <c r="F144" s="8"/>
      <c r="G144" s="11"/>
      <c r="H144" s="11"/>
      <c r="I144" s="11"/>
      <c r="J144" s="11"/>
      <c r="K144" s="11"/>
      <c r="L144" s="11"/>
      <c r="M144" s="65"/>
      <c r="N144" s="66"/>
      <c r="O144" s="67"/>
      <c r="P144" s="16"/>
      <c r="Q144" s="8"/>
      <c r="R144" s="70"/>
      <c r="S144" s="71"/>
      <c r="T144" s="22"/>
      <c r="U144" s="22"/>
      <c r="V144" s="11"/>
      <c r="W144" s="11"/>
      <c r="X144" s="8"/>
      <c r="Y144" s="8"/>
      <c r="Z144" s="8"/>
      <c r="AA144" s="8"/>
      <c r="AB144" s="83"/>
      <c r="AC144" s="83"/>
      <c r="AD144" s="83"/>
      <c r="AE144" s="83"/>
      <c r="AF144" s="83"/>
      <c r="AG144" s="83"/>
      <c r="AH144" s="83"/>
      <c r="AI144" s="83"/>
      <c r="AJ144" s="24"/>
      <c r="AK144" s="24"/>
      <c r="AL144" s="24"/>
      <c r="AM144" s="24"/>
      <c r="AN144" s="24"/>
      <c r="AO144" s="47"/>
      <c r="AP144" s="47"/>
      <c r="AQ144" s="11"/>
      <c r="AR144" s="59"/>
      <c r="AS144" s="59"/>
      <c r="AT144" s="59"/>
    </row>
    <row r="145" spans="1:46" ht="30" customHeight="1">
      <c r="A145" s="8"/>
      <c r="B145" s="8"/>
      <c r="C145" s="8"/>
      <c r="D145" s="8"/>
      <c r="E145" s="8"/>
      <c r="F145" s="8"/>
      <c r="G145" s="11"/>
      <c r="H145" s="11"/>
      <c r="I145" s="11"/>
      <c r="J145" s="11"/>
      <c r="K145" s="11"/>
      <c r="L145" s="11"/>
      <c r="M145" s="65"/>
      <c r="N145" s="66"/>
      <c r="O145" s="67"/>
      <c r="P145" s="16"/>
      <c r="Q145" s="8"/>
      <c r="R145" s="70"/>
      <c r="S145" s="71"/>
      <c r="T145" s="22"/>
      <c r="U145" s="22"/>
      <c r="V145" s="11"/>
      <c r="W145" s="11"/>
      <c r="X145" s="8"/>
      <c r="Y145" s="8"/>
      <c r="Z145" s="8"/>
      <c r="AA145" s="8"/>
      <c r="AB145" s="83"/>
      <c r="AC145" s="83"/>
      <c r="AD145" s="83"/>
      <c r="AE145" s="83"/>
      <c r="AF145" s="83"/>
      <c r="AG145" s="83"/>
      <c r="AH145" s="83"/>
      <c r="AI145" s="83"/>
      <c r="AJ145" s="24"/>
      <c r="AK145" s="24"/>
      <c r="AL145" s="24"/>
      <c r="AM145" s="24"/>
      <c r="AN145" s="24"/>
      <c r="AO145" s="47"/>
      <c r="AP145" s="47"/>
      <c r="AQ145" s="11"/>
      <c r="AR145" s="59"/>
      <c r="AS145" s="59"/>
      <c r="AT145" s="59"/>
    </row>
    <row r="146" spans="1:46" ht="30" customHeight="1">
      <c r="A146" s="8"/>
      <c r="B146" s="8"/>
      <c r="C146" s="8"/>
      <c r="D146" s="8"/>
      <c r="E146" s="8"/>
      <c r="F146" s="8"/>
      <c r="G146" s="11"/>
      <c r="H146" s="11"/>
      <c r="I146" s="11"/>
      <c r="J146" s="11"/>
      <c r="K146" s="11"/>
      <c r="L146" s="11"/>
      <c r="M146" s="65"/>
      <c r="N146" s="66"/>
      <c r="O146" s="67"/>
      <c r="P146" s="16"/>
      <c r="Q146" s="8"/>
      <c r="R146" s="70"/>
      <c r="S146" s="71"/>
      <c r="T146" s="22"/>
      <c r="U146" s="22"/>
      <c r="V146" s="11"/>
      <c r="W146" s="11"/>
      <c r="X146" s="8"/>
      <c r="Y146" s="8"/>
      <c r="Z146" s="8"/>
      <c r="AA146" s="8"/>
      <c r="AB146" s="83"/>
      <c r="AC146" s="83"/>
      <c r="AD146" s="83"/>
      <c r="AE146" s="83"/>
      <c r="AF146" s="83"/>
      <c r="AG146" s="83"/>
      <c r="AH146" s="83"/>
      <c r="AI146" s="83"/>
      <c r="AJ146" s="24"/>
      <c r="AK146" s="24"/>
      <c r="AL146" s="24"/>
      <c r="AM146" s="24"/>
      <c r="AN146" s="24"/>
      <c r="AO146" s="47"/>
      <c r="AP146" s="47"/>
      <c r="AQ146" s="11"/>
      <c r="AR146" s="59"/>
      <c r="AS146" s="59"/>
      <c r="AT146" s="59"/>
    </row>
    <row r="147" spans="1:46" ht="30" customHeight="1">
      <c r="A147" s="8"/>
      <c r="B147" s="8"/>
      <c r="C147" s="8"/>
      <c r="D147" s="8"/>
      <c r="E147" s="8"/>
      <c r="F147" s="8"/>
      <c r="G147" s="11"/>
      <c r="H147" s="11"/>
      <c r="I147" s="11"/>
      <c r="J147" s="11"/>
      <c r="K147" s="11"/>
      <c r="L147" s="11"/>
      <c r="M147" s="65"/>
      <c r="N147" s="66"/>
      <c r="O147" s="67"/>
      <c r="P147" s="16"/>
      <c r="Q147" s="8"/>
      <c r="R147" s="70"/>
      <c r="S147" s="71"/>
      <c r="T147" s="22"/>
      <c r="U147" s="22"/>
      <c r="V147" s="11"/>
      <c r="W147" s="11"/>
      <c r="X147" s="8"/>
      <c r="Y147" s="8"/>
      <c r="Z147" s="8"/>
      <c r="AA147" s="8"/>
      <c r="AB147" s="83"/>
      <c r="AC147" s="83"/>
      <c r="AD147" s="83"/>
      <c r="AE147" s="83"/>
      <c r="AF147" s="83"/>
      <c r="AG147" s="83"/>
      <c r="AH147" s="83"/>
      <c r="AI147" s="83"/>
      <c r="AJ147" s="24"/>
      <c r="AK147" s="24"/>
      <c r="AL147" s="24"/>
      <c r="AM147" s="24"/>
      <c r="AN147" s="24"/>
      <c r="AO147" s="47"/>
      <c r="AP147" s="47"/>
      <c r="AQ147" s="11"/>
      <c r="AR147" s="59"/>
      <c r="AS147" s="59"/>
      <c r="AT147" s="59"/>
    </row>
    <row r="148" spans="1:46" ht="30" customHeight="1">
      <c r="A148" s="8"/>
      <c r="B148" s="8"/>
      <c r="C148" s="8"/>
      <c r="D148" s="8"/>
      <c r="E148" s="8"/>
      <c r="F148" s="8"/>
      <c r="G148" s="11"/>
      <c r="H148" s="11"/>
      <c r="I148" s="11"/>
      <c r="J148" s="11"/>
      <c r="K148" s="11"/>
      <c r="L148" s="11"/>
      <c r="M148" s="65"/>
      <c r="N148" s="66"/>
      <c r="O148" s="67"/>
      <c r="P148" s="16"/>
      <c r="Q148" s="8"/>
      <c r="R148" s="70"/>
      <c r="S148" s="71"/>
      <c r="T148" s="22"/>
      <c r="U148" s="22"/>
      <c r="V148" s="11"/>
      <c r="W148" s="11"/>
      <c r="X148" s="8"/>
      <c r="Y148" s="8"/>
      <c r="Z148" s="8"/>
      <c r="AA148" s="8"/>
      <c r="AB148" s="83"/>
      <c r="AC148" s="83"/>
      <c r="AD148" s="83"/>
      <c r="AE148" s="83"/>
      <c r="AF148" s="83"/>
      <c r="AG148" s="83"/>
      <c r="AH148" s="83"/>
      <c r="AI148" s="83"/>
      <c r="AJ148" s="24"/>
      <c r="AK148" s="24"/>
      <c r="AL148" s="24"/>
      <c r="AM148" s="24"/>
      <c r="AN148" s="24"/>
      <c r="AO148" s="47"/>
      <c r="AP148" s="47"/>
      <c r="AQ148" s="11"/>
      <c r="AR148" s="59"/>
      <c r="AS148" s="59"/>
      <c r="AT148" s="59"/>
    </row>
    <row r="149" spans="1:46" ht="30" customHeight="1">
      <c r="A149" s="8"/>
      <c r="B149" s="8"/>
      <c r="C149" s="8"/>
      <c r="D149" s="8"/>
      <c r="E149" s="8"/>
      <c r="F149" s="8"/>
      <c r="G149" s="11"/>
      <c r="H149" s="11"/>
      <c r="I149" s="11"/>
      <c r="J149" s="11"/>
      <c r="K149" s="11"/>
      <c r="L149" s="11"/>
      <c r="M149" s="65"/>
      <c r="N149" s="66"/>
      <c r="O149" s="67"/>
      <c r="P149" s="16"/>
      <c r="Q149" s="8"/>
      <c r="R149" s="70"/>
      <c r="S149" s="71"/>
      <c r="T149" s="22"/>
      <c r="U149" s="22"/>
      <c r="V149" s="11"/>
      <c r="W149" s="11"/>
      <c r="X149" s="8"/>
      <c r="Y149" s="8"/>
      <c r="Z149" s="8"/>
      <c r="AA149" s="8"/>
      <c r="AB149" s="83"/>
      <c r="AC149" s="83"/>
      <c r="AD149" s="83"/>
      <c r="AE149" s="83"/>
      <c r="AF149" s="83"/>
      <c r="AG149" s="83"/>
      <c r="AH149" s="83"/>
      <c r="AI149" s="83"/>
      <c r="AJ149" s="24"/>
      <c r="AK149" s="24"/>
      <c r="AL149" s="24"/>
      <c r="AM149" s="24"/>
      <c r="AN149" s="24"/>
      <c r="AO149" s="47"/>
      <c r="AP149" s="47"/>
      <c r="AQ149" s="11"/>
      <c r="AR149" s="59"/>
      <c r="AS149" s="59"/>
      <c r="AT149" s="59"/>
    </row>
    <row r="150" spans="1:46" ht="30" customHeight="1">
      <c r="A150" s="8"/>
      <c r="B150" s="8"/>
      <c r="C150" s="8"/>
      <c r="D150" s="8"/>
      <c r="E150" s="8"/>
      <c r="F150" s="8"/>
      <c r="G150" s="11"/>
      <c r="H150" s="11"/>
      <c r="I150" s="11"/>
      <c r="J150" s="11"/>
      <c r="K150" s="11"/>
      <c r="L150" s="11"/>
      <c r="M150" s="65"/>
      <c r="N150" s="66"/>
      <c r="O150" s="67"/>
      <c r="P150" s="16"/>
      <c r="Q150" s="8"/>
      <c r="R150" s="70"/>
      <c r="S150" s="71"/>
      <c r="T150" s="22"/>
      <c r="U150" s="22"/>
      <c r="V150" s="11"/>
      <c r="W150" s="11"/>
      <c r="X150" s="8"/>
      <c r="Y150" s="8"/>
      <c r="Z150" s="8"/>
      <c r="AA150" s="8"/>
      <c r="AB150" s="83"/>
      <c r="AC150" s="83"/>
      <c r="AD150" s="83"/>
      <c r="AE150" s="83"/>
      <c r="AF150" s="83"/>
      <c r="AG150" s="83"/>
      <c r="AH150" s="83"/>
      <c r="AI150" s="83"/>
      <c r="AJ150" s="24"/>
      <c r="AK150" s="24"/>
      <c r="AL150" s="24"/>
      <c r="AM150" s="24"/>
      <c r="AN150" s="24"/>
      <c r="AO150" s="47"/>
      <c r="AP150" s="47"/>
      <c r="AQ150" s="11"/>
      <c r="AR150" s="59"/>
      <c r="AS150" s="59"/>
      <c r="AT150" s="59"/>
    </row>
    <row r="151" spans="1:46" ht="30" customHeight="1">
      <c r="A151" s="8"/>
      <c r="B151" s="8"/>
      <c r="C151" s="8"/>
      <c r="D151" s="8"/>
      <c r="E151" s="8"/>
      <c r="F151" s="8"/>
      <c r="G151" s="11"/>
      <c r="H151" s="11"/>
      <c r="I151" s="11"/>
      <c r="J151" s="11"/>
      <c r="K151" s="11"/>
      <c r="L151" s="11"/>
      <c r="M151" s="65"/>
      <c r="N151" s="66"/>
      <c r="O151" s="67"/>
      <c r="P151" s="16"/>
      <c r="Q151" s="8"/>
      <c r="R151" s="70"/>
      <c r="S151" s="71"/>
      <c r="T151" s="22"/>
      <c r="U151" s="22"/>
      <c r="V151" s="11"/>
      <c r="W151" s="11"/>
      <c r="X151" s="8"/>
      <c r="Y151" s="8"/>
      <c r="Z151" s="8"/>
      <c r="AA151" s="8"/>
      <c r="AB151" s="83"/>
      <c r="AC151" s="83"/>
      <c r="AD151" s="83"/>
      <c r="AE151" s="83"/>
      <c r="AF151" s="83"/>
      <c r="AG151" s="83"/>
      <c r="AH151" s="83"/>
      <c r="AI151" s="83"/>
      <c r="AJ151" s="24"/>
      <c r="AK151" s="24"/>
      <c r="AL151" s="24"/>
      <c r="AM151" s="24"/>
      <c r="AN151" s="24"/>
      <c r="AO151" s="47"/>
      <c r="AP151" s="47"/>
      <c r="AQ151" s="11"/>
      <c r="AR151" s="59"/>
      <c r="AS151" s="59"/>
      <c r="AT151" s="59"/>
    </row>
    <row r="152" spans="1:46" ht="30" customHeight="1">
      <c r="A152" s="8"/>
      <c r="B152" s="8"/>
      <c r="C152" s="8"/>
      <c r="D152" s="8"/>
      <c r="E152" s="8"/>
      <c r="F152" s="8"/>
      <c r="G152" s="11"/>
      <c r="H152" s="11"/>
      <c r="I152" s="11"/>
      <c r="J152" s="11"/>
      <c r="K152" s="11"/>
      <c r="L152" s="11"/>
      <c r="M152" s="65"/>
      <c r="N152" s="66"/>
      <c r="O152" s="67"/>
      <c r="P152" s="16"/>
      <c r="Q152" s="8"/>
      <c r="R152" s="70"/>
      <c r="S152" s="71"/>
      <c r="T152" s="22"/>
      <c r="U152" s="22"/>
      <c r="V152" s="11"/>
      <c r="W152" s="11"/>
      <c r="X152" s="8"/>
      <c r="Y152" s="8"/>
      <c r="Z152" s="8"/>
      <c r="AA152" s="8"/>
      <c r="AB152" s="83"/>
      <c r="AC152" s="83"/>
      <c r="AD152" s="83"/>
      <c r="AE152" s="83"/>
      <c r="AF152" s="83"/>
      <c r="AG152" s="83"/>
      <c r="AH152" s="83"/>
      <c r="AI152" s="83"/>
      <c r="AJ152" s="24"/>
      <c r="AK152" s="24"/>
      <c r="AL152" s="24"/>
      <c r="AM152" s="24"/>
      <c r="AN152" s="24"/>
      <c r="AO152" s="47"/>
      <c r="AP152" s="47"/>
      <c r="AQ152" s="11"/>
      <c r="AR152" s="59"/>
      <c r="AS152" s="59"/>
      <c r="AT152" s="59"/>
    </row>
    <row r="153" spans="1:46" ht="30" customHeight="1">
      <c r="A153" s="8"/>
      <c r="B153" s="8"/>
      <c r="C153" s="8"/>
      <c r="D153" s="8"/>
      <c r="E153" s="8"/>
      <c r="F153" s="8"/>
      <c r="G153" s="11"/>
      <c r="H153" s="11"/>
      <c r="I153" s="11"/>
      <c r="J153" s="11"/>
      <c r="K153" s="11"/>
      <c r="L153" s="11"/>
      <c r="M153" s="65"/>
      <c r="N153" s="66"/>
      <c r="O153" s="67"/>
      <c r="P153" s="16"/>
      <c r="Q153" s="8"/>
      <c r="R153" s="70"/>
      <c r="S153" s="71"/>
      <c r="T153" s="22"/>
      <c r="U153" s="22"/>
      <c r="V153" s="11"/>
      <c r="W153" s="11"/>
      <c r="X153" s="8"/>
      <c r="Y153" s="8"/>
      <c r="Z153" s="8"/>
      <c r="AA153" s="8"/>
      <c r="AB153" s="83"/>
      <c r="AC153" s="83"/>
      <c r="AD153" s="83"/>
      <c r="AE153" s="83"/>
      <c r="AF153" s="83"/>
      <c r="AG153" s="83"/>
      <c r="AH153" s="83"/>
      <c r="AI153" s="83"/>
      <c r="AJ153" s="24"/>
      <c r="AK153" s="24"/>
      <c r="AL153" s="24"/>
      <c r="AM153" s="24"/>
      <c r="AN153" s="24"/>
      <c r="AO153" s="47"/>
      <c r="AP153" s="47"/>
      <c r="AQ153" s="11"/>
      <c r="AR153" s="59"/>
      <c r="AS153" s="59"/>
      <c r="AT153" s="59"/>
    </row>
    <row r="154" spans="1:46" ht="30" customHeight="1">
      <c r="A154" s="8"/>
      <c r="B154" s="8"/>
      <c r="C154" s="8"/>
      <c r="D154" s="8"/>
      <c r="E154" s="8"/>
      <c r="F154" s="8"/>
      <c r="G154" s="11"/>
      <c r="H154" s="11"/>
      <c r="I154" s="11"/>
      <c r="J154" s="11"/>
      <c r="K154" s="11"/>
      <c r="L154" s="11"/>
      <c r="M154" s="65"/>
      <c r="N154" s="66"/>
      <c r="O154" s="67"/>
      <c r="P154" s="16"/>
      <c r="Q154" s="8"/>
      <c r="R154" s="70"/>
      <c r="S154" s="71"/>
      <c r="T154" s="22"/>
      <c r="U154" s="22"/>
      <c r="V154" s="11"/>
      <c r="W154" s="11"/>
      <c r="X154" s="8"/>
      <c r="Y154" s="8"/>
      <c r="Z154" s="8"/>
      <c r="AA154" s="8"/>
      <c r="AB154" s="83"/>
      <c r="AC154" s="83"/>
      <c r="AD154" s="83"/>
      <c r="AE154" s="83"/>
      <c r="AF154" s="83"/>
      <c r="AG154" s="83"/>
      <c r="AH154" s="83"/>
      <c r="AI154" s="83"/>
      <c r="AJ154" s="24"/>
      <c r="AK154" s="24"/>
      <c r="AL154" s="24"/>
      <c r="AM154" s="24"/>
      <c r="AN154" s="24"/>
      <c r="AO154" s="47"/>
      <c r="AP154" s="47"/>
      <c r="AQ154" s="11"/>
      <c r="AR154" s="59"/>
      <c r="AS154" s="59"/>
      <c r="AT154" s="59"/>
    </row>
    <row r="155" spans="1:46" ht="30" customHeight="1">
      <c r="A155" s="8"/>
      <c r="B155" s="8"/>
      <c r="C155" s="8"/>
      <c r="D155" s="8"/>
      <c r="E155" s="8"/>
      <c r="F155" s="8"/>
      <c r="G155" s="11"/>
      <c r="H155" s="11"/>
      <c r="I155" s="11"/>
      <c r="J155" s="11"/>
      <c r="K155" s="11"/>
      <c r="L155" s="11"/>
      <c r="M155" s="65"/>
      <c r="N155" s="66"/>
      <c r="O155" s="67"/>
      <c r="P155" s="16"/>
      <c r="Q155" s="8"/>
      <c r="R155" s="70"/>
      <c r="S155" s="71"/>
      <c r="T155" s="22"/>
      <c r="U155" s="22"/>
      <c r="V155" s="11"/>
      <c r="W155" s="11"/>
      <c r="X155" s="8"/>
      <c r="Y155" s="8"/>
      <c r="Z155" s="8"/>
      <c r="AA155" s="8"/>
      <c r="AB155" s="83"/>
      <c r="AC155" s="83"/>
      <c r="AD155" s="83"/>
      <c r="AE155" s="83"/>
      <c r="AF155" s="83"/>
      <c r="AG155" s="83"/>
      <c r="AH155" s="83"/>
      <c r="AI155" s="83"/>
      <c r="AJ155" s="24"/>
      <c r="AK155" s="24"/>
      <c r="AL155" s="24"/>
      <c r="AM155" s="24"/>
      <c r="AN155" s="24"/>
      <c r="AO155" s="47"/>
      <c r="AP155" s="47"/>
      <c r="AQ155" s="11"/>
      <c r="AR155" s="59"/>
      <c r="AS155" s="59"/>
      <c r="AT155" s="59"/>
    </row>
    <row r="156" spans="1:46" ht="30" customHeight="1">
      <c r="A156" s="8"/>
      <c r="B156" s="8"/>
      <c r="C156" s="8"/>
      <c r="D156" s="8"/>
      <c r="E156" s="8"/>
      <c r="F156" s="8"/>
      <c r="G156" s="11"/>
      <c r="H156" s="11"/>
      <c r="I156" s="11"/>
      <c r="J156" s="11"/>
      <c r="K156" s="11"/>
      <c r="L156" s="11"/>
      <c r="M156" s="65"/>
      <c r="N156" s="66"/>
      <c r="O156" s="67"/>
      <c r="P156" s="16"/>
      <c r="Q156" s="8"/>
      <c r="R156" s="70"/>
      <c r="S156" s="71"/>
      <c r="T156" s="22"/>
      <c r="U156" s="22"/>
      <c r="V156" s="11"/>
      <c r="W156" s="11"/>
      <c r="X156" s="8"/>
      <c r="Y156" s="8"/>
      <c r="Z156" s="8"/>
      <c r="AA156" s="8"/>
      <c r="AB156" s="83"/>
      <c r="AC156" s="83"/>
      <c r="AD156" s="83"/>
      <c r="AE156" s="83"/>
      <c r="AF156" s="83"/>
      <c r="AG156" s="83"/>
      <c r="AH156" s="83"/>
      <c r="AI156" s="83"/>
      <c r="AJ156" s="24"/>
      <c r="AK156" s="24"/>
      <c r="AL156" s="24"/>
      <c r="AM156" s="24"/>
      <c r="AN156" s="24"/>
      <c r="AO156" s="47"/>
      <c r="AP156" s="47"/>
      <c r="AQ156" s="11"/>
      <c r="AR156" s="59"/>
      <c r="AS156" s="59"/>
      <c r="AT156" s="59"/>
    </row>
    <row r="157" spans="1:46" ht="30" customHeight="1">
      <c r="A157" s="8"/>
      <c r="B157" s="8"/>
      <c r="C157" s="8"/>
      <c r="D157" s="8"/>
      <c r="E157" s="8"/>
      <c r="F157" s="8"/>
      <c r="G157" s="11"/>
      <c r="H157" s="11"/>
      <c r="I157" s="11"/>
      <c r="J157" s="11"/>
      <c r="K157" s="11"/>
      <c r="L157" s="11"/>
      <c r="M157" s="65"/>
      <c r="N157" s="66"/>
      <c r="O157" s="67"/>
      <c r="P157" s="16"/>
      <c r="Q157" s="8"/>
      <c r="R157" s="70"/>
      <c r="S157" s="71"/>
      <c r="T157" s="22"/>
      <c r="U157" s="22"/>
      <c r="V157" s="11"/>
      <c r="W157" s="11"/>
      <c r="X157" s="8"/>
      <c r="Y157" s="8"/>
      <c r="Z157" s="8"/>
      <c r="AA157" s="8"/>
      <c r="AB157" s="83"/>
      <c r="AC157" s="83"/>
      <c r="AD157" s="83"/>
      <c r="AE157" s="83"/>
      <c r="AF157" s="83"/>
      <c r="AG157" s="83"/>
      <c r="AH157" s="83"/>
      <c r="AI157" s="83"/>
      <c r="AJ157" s="24"/>
      <c r="AK157" s="24"/>
      <c r="AL157" s="24"/>
      <c r="AM157" s="24"/>
      <c r="AN157" s="24"/>
      <c r="AO157" s="47"/>
      <c r="AP157" s="47"/>
      <c r="AQ157" s="11"/>
      <c r="AR157" s="59"/>
      <c r="AS157" s="59"/>
      <c r="AT157" s="59"/>
    </row>
    <row r="158" spans="1:46" ht="30" customHeight="1">
      <c r="A158" s="8"/>
      <c r="B158" s="8"/>
      <c r="C158" s="8"/>
      <c r="D158" s="8"/>
      <c r="E158" s="8"/>
      <c r="F158" s="8"/>
      <c r="G158" s="11"/>
      <c r="H158" s="11"/>
      <c r="I158" s="11"/>
      <c r="J158" s="11"/>
      <c r="K158" s="11"/>
      <c r="L158" s="11"/>
      <c r="M158" s="65"/>
      <c r="N158" s="66"/>
      <c r="O158" s="67"/>
      <c r="P158" s="16"/>
      <c r="Q158" s="8"/>
      <c r="R158" s="70"/>
      <c r="S158" s="71"/>
      <c r="T158" s="22"/>
      <c r="U158" s="22"/>
      <c r="V158" s="11"/>
      <c r="W158" s="11"/>
      <c r="X158" s="8"/>
      <c r="Y158" s="8"/>
      <c r="Z158" s="8"/>
      <c r="AA158" s="8"/>
      <c r="AB158" s="83"/>
      <c r="AC158" s="83"/>
      <c r="AD158" s="83"/>
      <c r="AE158" s="83"/>
      <c r="AF158" s="83"/>
      <c r="AG158" s="83"/>
      <c r="AH158" s="83"/>
      <c r="AI158" s="83"/>
      <c r="AJ158" s="24"/>
      <c r="AK158" s="24"/>
      <c r="AL158" s="24"/>
      <c r="AM158" s="24"/>
      <c r="AN158" s="24"/>
      <c r="AO158" s="47"/>
      <c r="AP158" s="47"/>
      <c r="AQ158" s="11"/>
      <c r="AR158" s="59"/>
      <c r="AS158" s="59"/>
      <c r="AT158" s="59"/>
    </row>
    <row r="159" spans="1:46" ht="30" customHeight="1">
      <c r="A159" s="8"/>
      <c r="B159" s="8"/>
      <c r="C159" s="8"/>
      <c r="D159" s="8"/>
      <c r="E159" s="8"/>
      <c r="F159" s="8"/>
      <c r="G159" s="11"/>
      <c r="H159" s="11"/>
      <c r="I159" s="11"/>
      <c r="J159" s="11"/>
      <c r="K159" s="11"/>
      <c r="L159" s="11"/>
      <c r="M159" s="65"/>
      <c r="N159" s="66"/>
      <c r="O159" s="67"/>
      <c r="P159" s="16"/>
      <c r="Q159" s="8"/>
      <c r="R159" s="70"/>
      <c r="S159" s="71"/>
      <c r="T159" s="22"/>
      <c r="U159" s="22"/>
      <c r="V159" s="11"/>
      <c r="W159" s="11"/>
      <c r="X159" s="8"/>
      <c r="Y159" s="8"/>
      <c r="Z159" s="8"/>
      <c r="AA159" s="8"/>
      <c r="AB159" s="83"/>
      <c r="AC159" s="83"/>
      <c r="AD159" s="83"/>
      <c r="AE159" s="83"/>
      <c r="AF159" s="83"/>
      <c r="AG159" s="83"/>
      <c r="AH159" s="83"/>
      <c r="AI159" s="83"/>
      <c r="AJ159" s="24"/>
      <c r="AK159" s="24"/>
      <c r="AL159" s="24"/>
      <c r="AM159" s="24"/>
      <c r="AN159" s="24"/>
      <c r="AO159" s="47"/>
      <c r="AP159" s="47"/>
      <c r="AQ159" s="11"/>
      <c r="AR159" s="59"/>
      <c r="AS159" s="59"/>
      <c r="AT159" s="59"/>
    </row>
    <row r="160" spans="1:46" ht="30" customHeight="1">
      <c r="A160" s="8"/>
      <c r="B160" s="8"/>
      <c r="C160" s="8"/>
      <c r="D160" s="8"/>
      <c r="E160" s="8"/>
      <c r="F160" s="8"/>
      <c r="G160" s="11"/>
      <c r="H160" s="11"/>
      <c r="I160" s="11"/>
      <c r="J160" s="11"/>
      <c r="K160" s="11"/>
      <c r="L160" s="11"/>
      <c r="M160" s="65"/>
      <c r="N160" s="66"/>
      <c r="O160" s="67"/>
      <c r="P160" s="16"/>
      <c r="Q160" s="8"/>
      <c r="R160" s="70"/>
      <c r="S160" s="71"/>
      <c r="T160" s="22"/>
      <c r="U160" s="22"/>
      <c r="V160" s="11"/>
      <c r="W160" s="11"/>
      <c r="X160" s="8"/>
      <c r="Y160" s="8"/>
      <c r="Z160" s="8"/>
      <c r="AA160" s="8"/>
      <c r="AB160" s="83"/>
      <c r="AC160" s="83"/>
      <c r="AD160" s="83"/>
      <c r="AE160" s="83"/>
      <c r="AF160" s="83"/>
      <c r="AG160" s="83"/>
      <c r="AH160" s="83"/>
      <c r="AI160" s="83"/>
      <c r="AJ160" s="24"/>
      <c r="AK160" s="24"/>
      <c r="AL160" s="24"/>
      <c r="AM160" s="24"/>
      <c r="AN160" s="24"/>
      <c r="AO160" s="47"/>
      <c r="AP160" s="47"/>
      <c r="AQ160" s="11"/>
      <c r="AR160" s="59"/>
      <c r="AS160" s="59"/>
      <c r="AT160" s="59"/>
    </row>
    <row r="161" spans="1:46" ht="30" customHeight="1">
      <c r="A161" s="8"/>
      <c r="B161" s="8"/>
      <c r="C161" s="8"/>
      <c r="D161" s="8"/>
      <c r="E161" s="8"/>
      <c r="F161" s="8"/>
      <c r="G161" s="11"/>
      <c r="H161" s="11"/>
      <c r="I161" s="11"/>
      <c r="J161" s="11"/>
      <c r="K161" s="11"/>
      <c r="L161" s="11"/>
      <c r="M161" s="65"/>
      <c r="N161" s="66"/>
      <c r="O161" s="67"/>
      <c r="P161" s="16"/>
      <c r="Q161" s="8"/>
      <c r="R161" s="70"/>
      <c r="S161" s="71"/>
      <c r="T161" s="22"/>
      <c r="U161" s="22"/>
      <c r="V161" s="11"/>
      <c r="W161" s="11"/>
      <c r="X161" s="8"/>
      <c r="Y161" s="8"/>
      <c r="Z161" s="8"/>
      <c r="AA161" s="8"/>
      <c r="AB161" s="83"/>
      <c r="AC161" s="83"/>
      <c r="AD161" s="83"/>
      <c r="AE161" s="83"/>
      <c r="AF161" s="83"/>
      <c r="AG161" s="83"/>
      <c r="AH161" s="83"/>
      <c r="AI161" s="83"/>
      <c r="AJ161" s="24"/>
      <c r="AK161" s="24"/>
      <c r="AL161" s="24"/>
      <c r="AM161" s="24"/>
      <c r="AN161" s="24"/>
      <c r="AO161" s="47"/>
      <c r="AP161" s="47"/>
      <c r="AQ161" s="11"/>
      <c r="AR161" s="59"/>
      <c r="AS161" s="59"/>
      <c r="AT161" s="59"/>
    </row>
    <row r="162" spans="1:46" ht="30" customHeight="1">
      <c r="A162" s="8"/>
      <c r="B162" s="8"/>
      <c r="C162" s="8"/>
      <c r="D162" s="8"/>
      <c r="E162" s="8"/>
      <c r="F162" s="8"/>
      <c r="G162" s="11"/>
      <c r="H162" s="11"/>
      <c r="I162" s="11"/>
      <c r="J162" s="11"/>
      <c r="K162" s="11"/>
      <c r="L162" s="11"/>
      <c r="M162" s="65"/>
      <c r="N162" s="66"/>
      <c r="O162" s="67"/>
      <c r="P162" s="16"/>
      <c r="Q162" s="8"/>
      <c r="R162" s="70"/>
      <c r="S162" s="71"/>
      <c r="T162" s="22"/>
      <c r="U162" s="22"/>
      <c r="V162" s="11"/>
      <c r="W162" s="11"/>
      <c r="X162" s="8"/>
      <c r="Y162" s="8"/>
      <c r="Z162" s="8"/>
      <c r="AA162" s="8"/>
      <c r="AB162" s="83"/>
      <c r="AC162" s="83"/>
      <c r="AD162" s="83"/>
      <c r="AE162" s="83"/>
      <c r="AF162" s="83"/>
      <c r="AG162" s="83"/>
      <c r="AH162" s="83"/>
      <c r="AI162" s="83"/>
      <c r="AJ162" s="24"/>
      <c r="AK162" s="24"/>
      <c r="AL162" s="24"/>
      <c r="AM162" s="24"/>
      <c r="AN162" s="24"/>
      <c r="AO162" s="47"/>
      <c r="AP162" s="47"/>
      <c r="AQ162" s="11"/>
      <c r="AR162" s="59"/>
      <c r="AS162" s="59"/>
      <c r="AT162" s="59"/>
    </row>
    <row r="163" spans="1:46" ht="30" customHeight="1">
      <c r="A163" s="8"/>
      <c r="B163" s="8"/>
      <c r="C163" s="8"/>
      <c r="D163" s="8"/>
      <c r="E163" s="8"/>
      <c r="F163" s="8"/>
      <c r="G163" s="11"/>
      <c r="H163" s="11"/>
      <c r="I163" s="11"/>
      <c r="J163" s="11"/>
      <c r="K163" s="11"/>
      <c r="L163" s="11"/>
      <c r="M163" s="65"/>
      <c r="N163" s="66"/>
      <c r="O163" s="67"/>
      <c r="P163" s="16"/>
      <c r="Q163" s="8"/>
      <c r="R163" s="70"/>
      <c r="S163" s="71"/>
      <c r="T163" s="22"/>
      <c r="U163" s="22"/>
      <c r="V163" s="11"/>
      <c r="W163" s="11"/>
      <c r="X163" s="8"/>
      <c r="Y163" s="8"/>
      <c r="Z163" s="8"/>
      <c r="AA163" s="8"/>
      <c r="AB163" s="83"/>
      <c r="AC163" s="83"/>
      <c r="AD163" s="83"/>
      <c r="AE163" s="83"/>
      <c r="AF163" s="83"/>
      <c r="AG163" s="83"/>
      <c r="AH163" s="83"/>
      <c r="AI163" s="83"/>
      <c r="AJ163" s="24"/>
      <c r="AK163" s="24"/>
      <c r="AL163" s="24"/>
      <c r="AM163" s="24"/>
      <c r="AN163" s="24"/>
      <c r="AO163" s="47"/>
      <c r="AP163" s="47"/>
      <c r="AQ163" s="11"/>
      <c r="AR163" s="59"/>
      <c r="AS163" s="59"/>
      <c r="AT163" s="59"/>
    </row>
    <row r="164" spans="1:46" ht="30" customHeight="1">
      <c r="A164" s="8"/>
      <c r="B164" s="8"/>
      <c r="C164" s="8"/>
      <c r="D164" s="8"/>
      <c r="E164" s="8"/>
      <c r="F164" s="8"/>
      <c r="G164" s="11"/>
      <c r="H164" s="11"/>
      <c r="I164" s="11"/>
      <c r="J164" s="11"/>
      <c r="K164" s="11"/>
      <c r="L164" s="11"/>
      <c r="M164" s="65"/>
      <c r="N164" s="66"/>
      <c r="O164" s="67"/>
      <c r="P164" s="16"/>
      <c r="Q164" s="8"/>
      <c r="R164" s="70"/>
      <c r="S164" s="71"/>
      <c r="T164" s="22"/>
      <c r="U164" s="22"/>
      <c r="V164" s="11"/>
      <c r="W164" s="11"/>
      <c r="X164" s="8"/>
      <c r="Y164" s="8"/>
      <c r="Z164" s="8"/>
      <c r="AA164" s="8"/>
      <c r="AB164" s="83"/>
      <c r="AC164" s="83"/>
      <c r="AD164" s="83"/>
      <c r="AE164" s="83"/>
      <c r="AF164" s="83"/>
      <c r="AG164" s="83"/>
      <c r="AH164" s="83"/>
      <c r="AI164" s="83"/>
      <c r="AJ164" s="24"/>
      <c r="AK164" s="24"/>
      <c r="AL164" s="24"/>
      <c r="AM164" s="24"/>
      <c r="AN164" s="24"/>
      <c r="AO164" s="47"/>
      <c r="AP164" s="47"/>
      <c r="AQ164" s="11"/>
      <c r="AR164" s="59"/>
      <c r="AS164" s="59"/>
      <c r="AT164" s="59"/>
    </row>
    <row r="165" spans="1:46" ht="30" customHeight="1">
      <c r="A165" s="8"/>
      <c r="B165" s="8"/>
      <c r="C165" s="8"/>
      <c r="D165" s="8"/>
      <c r="E165" s="8"/>
      <c r="F165" s="8"/>
      <c r="G165" s="11"/>
      <c r="H165" s="11"/>
      <c r="I165" s="11"/>
      <c r="J165" s="11"/>
      <c r="K165" s="11"/>
      <c r="L165" s="11"/>
      <c r="M165" s="65"/>
      <c r="N165" s="66"/>
      <c r="O165" s="67"/>
      <c r="P165" s="16"/>
      <c r="Q165" s="8"/>
      <c r="R165" s="70"/>
      <c r="S165" s="71"/>
      <c r="T165" s="22"/>
      <c r="U165" s="22"/>
      <c r="V165" s="11"/>
      <c r="W165" s="11"/>
      <c r="X165" s="8"/>
      <c r="Y165" s="8"/>
      <c r="Z165" s="8"/>
      <c r="AA165" s="8"/>
      <c r="AB165" s="83"/>
      <c r="AC165" s="83"/>
      <c r="AD165" s="83"/>
      <c r="AE165" s="83"/>
      <c r="AF165" s="83"/>
      <c r="AG165" s="83"/>
      <c r="AH165" s="83"/>
      <c r="AI165" s="83"/>
      <c r="AJ165" s="24"/>
      <c r="AK165" s="24"/>
      <c r="AL165" s="24"/>
      <c r="AM165" s="24"/>
      <c r="AN165" s="24"/>
      <c r="AO165" s="47"/>
      <c r="AP165" s="47"/>
      <c r="AQ165" s="11"/>
      <c r="AR165" s="59"/>
      <c r="AS165" s="59"/>
      <c r="AT165" s="59"/>
    </row>
    <row r="166" spans="1:46" ht="30" customHeight="1">
      <c r="A166" s="8"/>
      <c r="B166" s="8"/>
      <c r="C166" s="8"/>
      <c r="D166" s="8"/>
      <c r="E166" s="8"/>
      <c r="F166" s="8"/>
      <c r="G166" s="11"/>
      <c r="H166" s="11"/>
      <c r="I166" s="11"/>
      <c r="J166" s="11"/>
      <c r="K166" s="11"/>
      <c r="L166" s="11"/>
      <c r="M166" s="65"/>
      <c r="N166" s="66"/>
      <c r="O166" s="67"/>
      <c r="P166" s="16"/>
      <c r="Q166" s="8"/>
      <c r="R166" s="70"/>
      <c r="S166" s="71"/>
      <c r="T166" s="22"/>
      <c r="U166" s="22"/>
      <c r="V166" s="11"/>
      <c r="W166" s="11"/>
      <c r="X166" s="8"/>
      <c r="Y166" s="8"/>
      <c r="Z166" s="8"/>
      <c r="AA166" s="8"/>
      <c r="AB166" s="83"/>
      <c r="AC166" s="83"/>
      <c r="AD166" s="83"/>
      <c r="AE166" s="83"/>
      <c r="AF166" s="83"/>
      <c r="AG166" s="83"/>
      <c r="AH166" s="83"/>
      <c r="AI166" s="83"/>
      <c r="AJ166" s="24"/>
      <c r="AK166" s="24"/>
      <c r="AL166" s="24"/>
      <c r="AM166" s="24"/>
      <c r="AN166" s="24"/>
      <c r="AO166" s="47"/>
      <c r="AP166" s="47"/>
      <c r="AQ166" s="11"/>
      <c r="AR166" s="59"/>
      <c r="AS166" s="59"/>
      <c r="AT166" s="59"/>
    </row>
    <row r="167" spans="1:46" ht="30" customHeight="1">
      <c r="A167" s="8"/>
      <c r="B167" s="8"/>
      <c r="C167" s="8"/>
      <c r="D167" s="8"/>
      <c r="E167" s="8"/>
      <c r="F167" s="8"/>
      <c r="G167" s="11"/>
      <c r="H167" s="11"/>
      <c r="I167" s="11"/>
      <c r="J167" s="11"/>
      <c r="K167" s="11"/>
      <c r="L167" s="11"/>
      <c r="M167" s="65"/>
      <c r="N167" s="66"/>
      <c r="O167" s="67"/>
      <c r="P167" s="16"/>
      <c r="Q167" s="8"/>
      <c r="R167" s="70"/>
      <c r="S167" s="71"/>
      <c r="T167" s="22"/>
      <c r="U167" s="22"/>
      <c r="V167" s="11"/>
      <c r="W167" s="11"/>
      <c r="X167" s="8"/>
      <c r="Y167" s="8"/>
      <c r="Z167" s="8"/>
      <c r="AA167" s="8"/>
      <c r="AB167" s="83"/>
      <c r="AC167" s="83"/>
      <c r="AD167" s="83"/>
      <c r="AE167" s="83"/>
      <c r="AF167" s="83"/>
      <c r="AG167" s="83"/>
      <c r="AH167" s="83"/>
      <c r="AI167" s="83"/>
      <c r="AJ167" s="24"/>
      <c r="AK167" s="24"/>
      <c r="AL167" s="24"/>
      <c r="AM167" s="24"/>
      <c r="AN167" s="24"/>
      <c r="AO167" s="47"/>
      <c r="AP167" s="47"/>
      <c r="AQ167" s="11"/>
      <c r="AR167" s="59"/>
      <c r="AS167" s="59"/>
      <c r="AT167" s="59"/>
    </row>
    <row r="168" spans="1:46" ht="30" customHeight="1">
      <c r="A168" s="8"/>
      <c r="B168" s="8"/>
      <c r="C168" s="8"/>
      <c r="D168" s="8"/>
      <c r="E168" s="8"/>
      <c r="F168" s="8"/>
      <c r="G168" s="11"/>
      <c r="H168" s="11"/>
      <c r="I168" s="11"/>
      <c r="J168" s="11"/>
      <c r="K168" s="11"/>
      <c r="L168" s="11"/>
      <c r="M168" s="65"/>
      <c r="N168" s="66"/>
      <c r="O168" s="67"/>
      <c r="P168" s="16"/>
      <c r="Q168" s="8"/>
      <c r="R168" s="70"/>
      <c r="S168" s="71"/>
      <c r="T168" s="22"/>
      <c r="U168" s="22"/>
      <c r="V168" s="11"/>
      <c r="W168" s="11"/>
      <c r="X168" s="8"/>
      <c r="Y168" s="8"/>
      <c r="Z168" s="8"/>
      <c r="AA168" s="8"/>
      <c r="AB168" s="83"/>
      <c r="AC168" s="83"/>
      <c r="AD168" s="83"/>
      <c r="AE168" s="83"/>
      <c r="AF168" s="83"/>
      <c r="AG168" s="83"/>
      <c r="AH168" s="83"/>
      <c r="AI168" s="83"/>
      <c r="AJ168" s="24"/>
      <c r="AK168" s="24"/>
      <c r="AL168" s="24"/>
      <c r="AM168" s="24"/>
      <c r="AN168" s="24"/>
      <c r="AO168" s="47"/>
      <c r="AP168" s="47"/>
      <c r="AQ168" s="11"/>
      <c r="AR168" s="59"/>
      <c r="AS168" s="59"/>
      <c r="AT168" s="59"/>
    </row>
    <row r="169" spans="1:46" ht="30" customHeight="1">
      <c r="A169" s="8"/>
      <c r="B169" s="8"/>
      <c r="C169" s="8"/>
      <c r="D169" s="8"/>
      <c r="E169" s="8"/>
      <c r="F169" s="8"/>
      <c r="G169" s="11"/>
      <c r="H169" s="11"/>
      <c r="I169" s="11"/>
      <c r="J169" s="11"/>
      <c r="K169" s="11"/>
      <c r="L169" s="11"/>
      <c r="M169" s="65"/>
      <c r="N169" s="66"/>
      <c r="O169" s="67"/>
      <c r="P169" s="16"/>
      <c r="Q169" s="8"/>
      <c r="R169" s="70"/>
      <c r="S169" s="71"/>
      <c r="T169" s="22"/>
      <c r="U169" s="22"/>
      <c r="V169" s="11"/>
      <c r="W169" s="11"/>
      <c r="X169" s="8"/>
      <c r="Y169" s="8"/>
      <c r="Z169" s="8"/>
      <c r="AA169" s="8"/>
      <c r="AB169" s="83"/>
      <c r="AC169" s="83"/>
      <c r="AD169" s="83"/>
      <c r="AE169" s="83"/>
      <c r="AF169" s="83"/>
      <c r="AG169" s="83"/>
      <c r="AH169" s="83"/>
      <c r="AI169" s="83"/>
      <c r="AJ169" s="24"/>
      <c r="AK169" s="24"/>
      <c r="AL169" s="24"/>
      <c r="AM169" s="24"/>
      <c r="AN169" s="24"/>
      <c r="AO169" s="47"/>
      <c r="AP169" s="47"/>
      <c r="AQ169" s="11"/>
      <c r="AR169" s="59"/>
      <c r="AS169" s="59"/>
      <c r="AT169" s="59"/>
    </row>
    <row r="170" spans="1:46" ht="30" customHeight="1">
      <c r="A170" s="8"/>
      <c r="B170" s="8"/>
      <c r="C170" s="8"/>
      <c r="D170" s="8"/>
      <c r="E170" s="8"/>
      <c r="F170" s="8"/>
      <c r="G170" s="11"/>
      <c r="H170" s="11"/>
      <c r="I170" s="11"/>
      <c r="J170" s="11"/>
      <c r="K170" s="11"/>
      <c r="L170" s="11"/>
      <c r="M170" s="65"/>
      <c r="N170" s="66"/>
      <c r="O170" s="67"/>
      <c r="P170" s="16"/>
      <c r="Q170" s="8"/>
      <c r="R170" s="70"/>
      <c r="S170" s="71"/>
      <c r="T170" s="22"/>
      <c r="U170" s="22"/>
      <c r="V170" s="11"/>
      <c r="W170" s="11"/>
      <c r="X170" s="8"/>
      <c r="Y170" s="8"/>
      <c r="Z170" s="8"/>
      <c r="AA170" s="8"/>
      <c r="AB170" s="83"/>
      <c r="AC170" s="83"/>
      <c r="AD170" s="83"/>
      <c r="AE170" s="83"/>
      <c r="AF170" s="83"/>
      <c r="AG170" s="83"/>
      <c r="AH170" s="83"/>
      <c r="AI170" s="83"/>
      <c r="AJ170" s="24"/>
      <c r="AK170" s="24"/>
      <c r="AL170" s="24"/>
      <c r="AM170" s="24"/>
      <c r="AN170" s="24"/>
      <c r="AO170" s="47"/>
      <c r="AP170" s="47"/>
      <c r="AQ170" s="11"/>
      <c r="AR170" s="59"/>
      <c r="AS170" s="59"/>
      <c r="AT170" s="59"/>
    </row>
    <row r="171" spans="1:46" ht="30" customHeight="1">
      <c r="A171" s="8"/>
      <c r="B171" s="8"/>
      <c r="C171" s="8"/>
      <c r="D171" s="8"/>
      <c r="E171" s="8"/>
      <c r="F171" s="8"/>
      <c r="G171" s="11"/>
      <c r="H171" s="11"/>
      <c r="I171" s="11"/>
      <c r="J171" s="11"/>
      <c r="K171" s="11"/>
      <c r="L171" s="11"/>
      <c r="M171" s="65"/>
      <c r="N171" s="66"/>
      <c r="O171" s="67"/>
      <c r="P171" s="16"/>
      <c r="Q171" s="8"/>
      <c r="R171" s="70"/>
      <c r="S171" s="71"/>
      <c r="T171" s="22"/>
      <c r="U171" s="22"/>
      <c r="V171" s="11"/>
      <c r="W171" s="11"/>
      <c r="X171" s="8"/>
      <c r="Y171" s="8"/>
      <c r="Z171" s="8"/>
      <c r="AA171" s="8"/>
      <c r="AB171" s="83"/>
      <c r="AC171" s="83"/>
      <c r="AD171" s="83"/>
      <c r="AE171" s="83"/>
      <c r="AF171" s="83"/>
      <c r="AG171" s="83"/>
      <c r="AH171" s="83"/>
      <c r="AI171" s="83"/>
      <c r="AJ171" s="24"/>
      <c r="AK171" s="24"/>
      <c r="AL171" s="24"/>
      <c r="AM171" s="24"/>
      <c r="AN171" s="24"/>
      <c r="AO171" s="47"/>
      <c r="AP171" s="47"/>
      <c r="AQ171" s="11"/>
      <c r="AR171" s="59"/>
      <c r="AS171" s="59"/>
      <c r="AT171" s="59"/>
    </row>
    <row r="172" spans="1:46" ht="30" customHeight="1">
      <c r="A172" s="8"/>
      <c r="B172" s="8"/>
      <c r="C172" s="8"/>
      <c r="D172" s="8"/>
      <c r="E172" s="8"/>
      <c r="F172" s="8"/>
      <c r="G172" s="11"/>
      <c r="H172" s="11"/>
      <c r="I172" s="11"/>
      <c r="J172" s="11"/>
      <c r="K172" s="11"/>
      <c r="L172" s="11"/>
      <c r="M172" s="65"/>
      <c r="N172" s="66"/>
      <c r="O172" s="67"/>
      <c r="P172" s="16"/>
      <c r="Q172" s="8"/>
      <c r="R172" s="70"/>
      <c r="S172" s="71"/>
      <c r="T172" s="22"/>
      <c r="U172" s="22"/>
      <c r="V172" s="11"/>
      <c r="W172" s="11"/>
      <c r="X172" s="8"/>
      <c r="Y172" s="8"/>
      <c r="Z172" s="8"/>
      <c r="AA172" s="8"/>
      <c r="AB172" s="83"/>
      <c r="AC172" s="83"/>
      <c r="AD172" s="83"/>
      <c r="AE172" s="83"/>
      <c r="AF172" s="83"/>
      <c r="AG172" s="83"/>
      <c r="AH172" s="83"/>
      <c r="AI172" s="83"/>
      <c r="AJ172" s="24"/>
      <c r="AK172" s="24"/>
      <c r="AL172" s="24"/>
      <c r="AM172" s="24"/>
      <c r="AN172" s="24"/>
      <c r="AO172" s="47"/>
      <c r="AP172" s="47"/>
      <c r="AQ172" s="11"/>
      <c r="AR172" s="59"/>
      <c r="AS172" s="59"/>
      <c r="AT172" s="59"/>
    </row>
    <row r="173" spans="1:46" ht="30" customHeight="1">
      <c r="A173" s="8"/>
      <c r="B173" s="8"/>
      <c r="C173" s="8"/>
      <c r="D173" s="8"/>
      <c r="E173" s="8"/>
      <c r="F173" s="8"/>
      <c r="G173" s="11"/>
      <c r="H173" s="11"/>
      <c r="I173" s="11"/>
      <c r="J173" s="11"/>
      <c r="K173" s="11"/>
      <c r="L173" s="11"/>
      <c r="M173" s="65"/>
      <c r="N173" s="66"/>
      <c r="O173" s="67"/>
      <c r="P173" s="16"/>
      <c r="Q173" s="8"/>
      <c r="R173" s="70"/>
      <c r="S173" s="71"/>
      <c r="T173" s="22"/>
      <c r="U173" s="22"/>
      <c r="V173" s="11"/>
      <c r="W173" s="11"/>
      <c r="X173" s="8"/>
      <c r="Y173" s="8"/>
      <c r="Z173" s="8"/>
      <c r="AA173" s="8"/>
      <c r="AB173" s="83"/>
      <c r="AC173" s="83"/>
      <c r="AD173" s="83"/>
      <c r="AE173" s="83"/>
      <c r="AF173" s="83"/>
      <c r="AG173" s="83"/>
      <c r="AH173" s="83"/>
      <c r="AI173" s="83"/>
      <c r="AJ173" s="24"/>
      <c r="AK173" s="24"/>
      <c r="AL173" s="24"/>
      <c r="AM173" s="24"/>
      <c r="AN173" s="24"/>
      <c r="AO173" s="47"/>
      <c r="AP173" s="47"/>
      <c r="AQ173" s="11"/>
      <c r="AR173" s="59"/>
      <c r="AS173" s="59"/>
      <c r="AT173" s="59"/>
    </row>
    <row r="174" spans="1:46" ht="30" customHeight="1">
      <c r="A174" s="8"/>
      <c r="B174" s="8"/>
      <c r="C174" s="8"/>
      <c r="D174" s="8"/>
      <c r="E174" s="8"/>
      <c r="F174" s="8"/>
      <c r="G174" s="11"/>
      <c r="H174" s="11"/>
      <c r="I174" s="11"/>
      <c r="J174" s="11"/>
      <c r="K174" s="11"/>
      <c r="L174" s="11"/>
      <c r="M174" s="65"/>
      <c r="N174" s="66"/>
      <c r="O174" s="67"/>
      <c r="P174" s="16"/>
      <c r="Q174" s="8"/>
      <c r="R174" s="70"/>
      <c r="S174" s="71"/>
      <c r="T174" s="22"/>
      <c r="U174" s="22"/>
      <c r="V174" s="11"/>
      <c r="W174" s="11"/>
      <c r="X174" s="8"/>
      <c r="Y174" s="8"/>
      <c r="Z174" s="8"/>
      <c r="AA174" s="8"/>
      <c r="AB174" s="83"/>
      <c r="AC174" s="83"/>
      <c r="AD174" s="83"/>
      <c r="AE174" s="83"/>
      <c r="AF174" s="83"/>
      <c r="AG174" s="83"/>
      <c r="AH174" s="83"/>
      <c r="AI174" s="83"/>
      <c r="AJ174" s="24"/>
      <c r="AK174" s="24"/>
      <c r="AL174" s="24"/>
      <c r="AM174" s="24"/>
      <c r="AN174" s="24"/>
      <c r="AO174" s="47"/>
      <c r="AP174" s="47"/>
      <c r="AQ174" s="11"/>
      <c r="AR174" s="59"/>
      <c r="AS174" s="59"/>
      <c r="AT174" s="59"/>
    </row>
    <row r="175" spans="1:46" ht="30" customHeight="1">
      <c r="A175" s="8"/>
      <c r="B175" s="8"/>
      <c r="C175" s="8"/>
      <c r="D175" s="8"/>
      <c r="E175" s="8"/>
      <c r="F175" s="8"/>
      <c r="G175" s="11"/>
      <c r="H175" s="11"/>
      <c r="I175" s="11"/>
      <c r="J175" s="11"/>
      <c r="K175" s="11"/>
      <c r="L175" s="11"/>
      <c r="M175" s="65"/>
      <c r="N175" s="66"/>
      <c r="O175" s="67"/>
      <c r="P175" s="16"/>
      <c r="Q175" s="8"/>
      <c r="R175" s="70"/>
      <c r="S175" s="71"/>
      <c r="T175" s="22"/>
      <c r="U175" s="22"/>
      <c r="V175" s="11"/>
      <c r="W175" s="11"/>
      <c r="X175" s="8"/>
      <c r="Y175" s="8"/>
      <c r="Z175" s="8"/>
      <c r="AA175" s="8"/>
      <c r="AB175" s="83"/>
      <c r="AC175" s="83"/>
      <c r="AD175" s="83"/>
      <c r="AE175" s="83"/>
      <c r="AF175" s="83"/>
      <c r="AG175" s="83"/>
      <c r="AH175" s="83"/>
      <c r="AI175" s="83"/>
      <c r="AJ175" s="24"/>
      <c r="AK175" s="24"/>
      <c r="AL175" s="24"/>
      <c r="AM175" s="24"/>
      <c r="AN175" s="24"/>
      <c r="AO175" s="47"/>
      <c r="AP175" s="47"/>
      <c r="AQ175" s="11"/>
      <c r="AR175" s="59"/>
      <c r="AS175" s="59"/>
      <c r="AT175" s="59"/>
    </row>
    <row r="176" spans="1:46" ht="30" customHeight="1">
      <c r="A176" s="8"/>
      <c r="B176" s="8"/>
      <c r="C176" s="8"/>
      <c r="D176" s="8"/>
      <c r="E176" s="8"/>
      <c r="F176" s="8"/>
      <c r="G176" s="11"/>
      <c r="H176" s="11"/>
      <c r="I176" s="11"/>
      <c r="J176" s="11"/>
      <c r="K176" s="11"/>
      <c r="L176" s="11"/>
      <c r="M176" s="65"/>
      <c r="N176" s="66"/>
      <c r="O176" s="67"/>
      <c r="P176" s="16"/>
      <c r="Q176" s="8"/>
      <c r="R176" s="70"/>
      <c r="S176" s="71"/>
      <c r="T176" s="22"/>
      <c r="U176" s="22"/>
      <c r="V176" s="11"/>
      <c r="W176" s="11"/>
      <c r="X176" s="8"/>
      <c r="Y176" s="8"/>
      <c r="Z176" s="8"/>
      <c r="AA176" s="8"/>
      <c r="AB176" s="83"/>
      <c r="AC176" s="83"/>
      <c r="AD176" s="83"/>
      <c r="AE176" s="83"/>
      <c r="AF176" s="83"/>
      <c r="AG176" s="83"/>
      <c r="AH176" s="83"/>
      <c r="AI176" s="83"/>
      <c r="AJ176" s="24"/>
      <c r="AK176" s="24"/>
      <c r="AL176" s="24"/>
      <c r="AM176" s="24"/>
      <c r="AN176" s="24"/>
      <c r="AO176" s="47"/>
      <c r="AP176" s="47"/>
      <c r="AQ176" s="11"/>
      <c r="AR176" s="59"/>
      <c r="AS176" s="59"/>
      <c r="AT176" s="59"/>
    </row>
    <row r="177" spans="1:46" ht="30" customHeight="1">
      <c r="A177" s="8"/>
      <c r="B177" s="8"/>
      <c r="C177" s="8"/>
      <c r="D177" s="8"/>
      <c r="E177" s="8"/>
      <c r="F177" s="8"/>
      <c r="G177" s="11"/>
      <c r="H177" s="11"/>
      <c r="I177" s="11"/>
      <c r="J177" s="11"/>
      <c r="K177" s="11"/>
      <c r="L177" s="11"/>
      <c r="M177" s="65"/>
      <c r="N177" s="66"/>
      <c r="O177" s="67"/>
      <c r="P177" s="16"/>
      <c r="Q177" s="8"/>
      <c r="R177" s="70"/>
      <c r="S177" s="71"/>
      <c r="T177" s="22"/>
      <c r="U177" s="22"/>
      <c r="V177" s="11"/>
      <c r="W177" s="11"/>
      <c r="X177" s="8"/>
      <c r="Y177" s="8"/>
      <c r="Z177" s="8"/>
      <c r="AA177" s="8"/>
      <c r="AB177" s="83"/>
      <c r="AC177" s="83"/>
      <c r="AD177" s="83"/>
      <c r="AE177" s="83"/>
      <c r="AF177" s="83"/>
      <c r="AG177" s="83"/>
      <c r="AH177" s="83"/>
      <c r="AI177" s="83"/>
      <c r="AJ177" s="24"/>
      <c r="AK177" s="24"/>
      <c r="AL177" s="24"/>
      <c r="AM177" s="24"/>
      <c r="AN177" s="24"/>
      <c r="AO177" s="47"/>
      <c r="AP177" s="47"/>
      <c r="AQ177" s="11"/>
      <c r="AR177" s="59"/>
      <c r="AS177" s="59"/>
      <c r="AT177" s="59"/>
    </row>
    <row r="178" spans="1:46" ht="30" customHeight="1">
      <c r="A178" s="8"/>
      <c r="B178" s="8"/>
      <c r="C178" s="8"/>
      <c r="D178" s="8"/>
      <c r="E178" s="8"/>
      <c r="F178" s="8"/>
      <c r="G178" s="11"/>
      <c r="H178" s="11"/>
      <c r="I178" s="11"/>
      <c r="J178" s="11"/>
      <c r="K178" s="11"/>
      <c r="L178" s="11"/>
      <c r="M178" s="65"/>
      <c r="N178" s="66"/>
      <c r="O178" s="67"/>
      <c r="P178" s="16"/>
      <c r="Q178" s="8"/>
      <c r="R178" s="70"/>
      <c r="S178" s="71"/>
      <c r="T178" s="22"/>
      <c r="U178" s="22"/>
      <c r="V178" s="11"/>
      <c r="W178" s="11"/>
      <c r="X178" s="8"/>
      <c r="Y178" s="8"/>
      <c r="Z178" s="8"/>
      <c r="AA178" s="8"/>
      <c r="AB178" s="83"/>
      <c r="AC178" s="83"/>
      <c r="AD178" s="83"/>
      <c r="AE178" s="83"/>
      <c r="AF178" s="83"/>
      <c r="AG178" s="83"/>
      <c r="AH178" s="83"/>
      <c r="AI178" s="83"/>
      <c r="AJ178" s="24"/>
      <c r="AK178" s="24"/>
      <c r="AL178" s="24"/>
      <c r="AM178" s="24"/>
      <c r="AN178" s="24"/>
      <c r="AO178" s="47"/>
      <c r="AP178" s="47"/>
      <c r="AQ178" s="11"/>
      <c r="AR178" s="59"/>
      <c r="AS178" s="59"/>
      <c r="AT178" s="59"/>
    </row>
    <row r="179" spans="1:46" ht="30" customHeight="1">
      <c r="A179" s="8"/>
      <c r="B179" s="8"/>
      <c r="C179" s="8"/>
      <c r="D179" s="8"/>
      <c r="E179" s="8"/>
      <c r="F179" s="8"/>
      <c r="G179" s="11"/>
      <c r="H179" s="11"/>
      <c r="I179" s="11"/>
      <c r="J179" s="11"/>
      <c r="K179" s="11"/>
      <c r="L179" s="11"/>
      <c r="M179" s="65"/>
      <c r="N179" s="66"/>
      <c r="O179" s="67"/>
      <c r="P179" s="16"/>
      <c r="Q179" s="8"/>
      <c r="R179" s="70"/>
      <c r="S179" s="71"/>
      <c r="T179" s="22"/>
      <c r="U179" s="22"/>
      <c r="V179" s="11"/>
      <c r="W179" s="11"/>
      <c r="X179" s="8"/>
      <c r="Y179" s="8"/>
      <c r="Z179" s="8"/>
      <c r="AA179" s="8"/>
      <c r="AB179" s="83"/>
      <c r="AC179" s="83"/>
      <c r="AD179" s="83"/>
      <c r="AE179" s="83"/>
      <c r="AF179" s="83"/>
      <c r="AG179" s="83"/>
      <c r="AH179" s="83"/>
      <c r="AI179" s="83"/>
      <c r="AJ179" s="24"/>
      <c r="AK179" s="24"/>
      <c r="AL179" s="24"/>
      <c r="AM179" s="24"/>
      <c r="AN179" s="24"/>
      <c r="AO179" s="47"/>
      <c r="AP179" s="47"/>
      <c r="AQ179" s="11"/>
      <c r="AR179" s="59"/>
      <c r="AS179" s="59"/>
      <c r="AT179" s="59"/>
    </row>
    <row r="180" spans="1:46" ht="30" customHeight="1">
      <c r="A180" s="8"/>
      <c r="B180" s="8"/>
      <c r="C180" s="8"/>
      <c r="D180" s="8"/>
      <c r="E180" s="8"/>
      <c r="F180" s="8"/>
      <c r="G180" s="11"/>
      <c r="H180" s="11"/>
      <c r="I180" s="11"/>
      <c r="J180" s="11"/>
      <c r="K180" s="11"/>
      <c r="L180" s="11"/>
      <c r="M180" s="65"/>
      <c r="N180" s="66"/>
      <c r="O180" s="67"/>
      <c r="P180" s="16"/>
      <c r="Q180" s="8"/>
      <c r="R180" s="70"/>
      <c r="S180" s="71"/>
      <c r="T180" s="22"/>
      <c r="U180" s="22"/>
      <c r="V180" s="11"/>
      <c r="W180" s="11"/>
      <c r="X180" s="8"/>
      <c r="Y180" s="8"/>
      <c r="Z180" s="8"/>
      <c r="AA180" s="8"/>
      <c r="AB180" s="83"/>
      <c r="AC180" s="83"/>
      <c r="AD180" s="83"/>
      <c r="AE180" s="83"/>
      <c r="AF180" s="83"/>
      <c r="AG180" s="83"/>
      <c r="AH180" s="83"/>
      <c r="AI180" s="83"/>
      <c r="AJ180" s="24"/>
      <c r="AK180" s="24"/>
      <c r="AL180" s="24"/>
      <c r="AM180" s="24"/>
      <c r="AN180" s="24"/>
      <c r="AO180" s="47"/>
      <c r="AP180" s="47"/>
      <c r="AQ180" s="11"/>
      <c r="AR180" s="59"/>
      <c r="AS180" s="59"/>
      <c r="AT180" s="59"/>
    </row>
    <row r="181" spans="1:46" ht="30" customHeight="1">
      <c r="A181" s="8"/>
      <c r="B181" s="8"/>
      <c r="C181" s="8"/>
      <c r="D181" s="8"/>
      <c r="E181" s="8"/>
      <c r="F181" s="8"/>
      <c r="G181" s="11"/>
      <c r="H181" s="11"/>
      <c r="I181" s="11"/>
      <c r="J181" s="11"/>
      <c r="K181" s="11"/>
      <c r="L181" s="11"/>
      <c r="M181" s="65"/>
      <c r="N181" s="66"/>
      <c r="O181" s="67"/>
      <c r="P181" s="16"/>
      <c r="Q181" s="8"/>
      <c r="R181" s="70"/>
      <c r="S181" s="71"/>
      <c r="T181" s="22"/>
      <c r="U181" s="22"/>
      <c r="V181" s="11"/>
      <c r="W181" s="11"/>
      <c r="X181" s="8"/>
      <c r="Y181" s="8"/>
      <c r="Z181" s="8"/>
      <c r="AA181" s="8"/>
      <c r="AB181" s="83"/>
      <c r="AC181" s="83"/>
      <c r="AD181" s="83"/>
      <c r="AE181" s="83"/>
      <c r="AF181" s="83"/>
      <c r="AG181" s="83"/>
      <c r="AH181" s="83"/>
      <c r="AI181" s="83"/>
      <c r="AJ181" s="24"/>
      <c r="AK181" s="24"/>
      <c r="AL181" s="24"/>
      <c r="AM181" s="24"/>
      <c r="AN181" s="24"/>
      <c r="AO181" s="47"/>
      <c r="AP181" s="47"/>
      <c r="AQ181" s="11"/>
      <c r="AR181" s="59"/>
      <c r="AS181" s="59"/>
      <c r="AT181" s="59"/>
    </row>
    <row r="182" spans="1:46" ht="30" customHeight="1">
      <c r="A182" s="8"/>
      <c r="B182" s="8"/>
      <c r="C182" s="8"/>
      <c r="D182" s="8"/>
      <c r="E182" s="8"/>
      <c r="F182" s="8"/>
      <c r="G182" s="11"/>
      <c r="H182" s="11"/>
      <c r="I182" s="11"/>
      <c r="J182" s="11"/>
      <c r="K182" s="11"/>
      <c r="L182" s="11"/>
      <c r="M182" s="65"/>
      <c r="N182" s="66"/>
      <c r="O182" s="67"/>
      <c r="P182" s="16"/>
      <c r="Q182" s="8"/>
      <c r="R182" s="70"/>
      <c r="S182" s="71"/>
      <c r="T182" s="22"/>
      <c r="U182" s="22"/>
      <c r="V182" s="11"/>
      <c r="W182" s="11"/>
      <c r="X182" s="8"/>
      <c r="Y182" s="8"/>
      <c r="Z182" s="8"/>
      <c r="AA182" s="8"/>
      <c r="AB182" s="83"/>
      <c r="AC182" s="83"/>
      <c r="AD182" s="83"/>
      <c r="AE182" s="83"/>
      <c r="AF182" s="83"/>
      <c r="AG182" s="83"/>
      <c r="AH182" s="83"/>
      <c r="AI182" s="83"/>
      <c r="AJ182" s="24"/>
      <c r="AK182" s="24"/>
      <c r="AL182" s="24"/>
      <c r="AM182" s="24"/>
      <c r="AN182" s="24"/>
      <c r="AO182" s="47"/>
      <c r="AP182" s="47"/>
      <c r="AQ182" s="11"/>
      <c r="AR182" s="59"/>
      <c r="AS182" s="59"/>
      <c r="AT182" s="59"/>
    </row>
    <row r="183" spans="1:46" ht="30" customHeight="1">
      <c r="A183" s="8"/>
      <c r="B183" s="8"/>
      <c r="C183" s="8"/>
      <c r="D183" s="8"/>
      <c r="E183" s="8"/>
      <c r="F183" s="8"/>
      <c r="G183" s="11"/>
      <c r="H183" s="11"/>
      <c r="I183" s="11"/>
      <c r="J183" s="11"/>
      <c r="K183" s="11"/>
      <c r="L183" s="11"/>
      <c r="M183" s="65"/>
      <c r="N183" s="66"/>
      <c r="O183" s="67"/>
      <c r="P183" s="16"/>
      <c r="Q183" s="8"/>
      <c r="R183" s="70"/>
      <c r="S183" s="71"/>
      <c r="T183" s="22"/>
      <c r="U183" s="22"/>
      <c r="V183" s="11"/>
      <c r="W183" s="11"/>
      <c r="X183" s="8"/>
      <c r="Y183" s="8"/>
      <c r="Z183" s="8"/>
      <c r="AA183" s="8"/>
      <c r="AB183" s="83"/>
      <c r="AC183" s="83"/>
      <c r="AD183" s="83"/>
      <c r="AE183" s="83"/>
      <c r="AF183" s="83"/>
      <c r="AG183" s="83"/>
      <c r="AH183" s="83"/>
      <c r="AI183" s="83"/>
      <c r="AJ183" s="24"/>
      <c r="AK183" s="24"/>
      <c r="AL183" s="24"/>
      <c r="AM183" s="24"/>
      <c r="AN183" s="24"/>
      <c r="AO183" s="47"/>
      <c r="AP183" s="47"/>
      <c r="AQ183" s="11"/>
      <c r="AR183" s="59"/>
      <c r="AS183" s="59"/>
      <c r="AT183" s="59"/>
    </row>
    <row r="184" spans="1:46" ht="30" customHeight="1">
      <c r="A184" s="8"/>
      <c r="B184" s="8"/>
      <c r="C184" s="8"/>
      <c r="D184" s="8"/>
      <c r="E184" s="8"/>
      <c r="F184" s="8"/>
      <c r="G184" s="11"/>
      <c r="H184" s="11"/>
      <c r="I184" s="11"/>
      <c r="J184" s="11"/>
      <c r="K184" s="11"/>
      <c r="L184" s="11"/>
      <c r="M184" s="65"/>
      <c r="N184" s="66"/>
      <c r="O184" s="67"/>
      <c r="P184" s="16"/>
      <c r="Q184" s="8"/>
      <c r="R184" s="70"/>
      <c r="S184" s="71"/>
      <c r="T184" s="22"/>
      <c r="U184" s="22"/>
      <c r="V184" s="11"/>
      <c r="W184" s="11"/>
      <c r="X184" s="8"/>
      <c r="Y184" s="8"/>
      <c r="Z184" s="8"/>
      <c r="AA184" s="8"/>
      <c r="AB184" s="83"/>
      <c r="AC184" s="83"/>
      <c r="AD184" s="83"/>
      <c r="AE184" s="83"/>
      <c r="AF184" s="83"/>
      <c r="AG184" s="83"/>
      <c r="AH184" s="83"/>
      <c r="AI184" s="83"/>
      <c r="AJ184" s="24"/>
      <c r="AK184" s="24"/>
      <c r="AL184" s="24"/>
      <c r="AM184" s="24"/>
      <c r="AN184" s="24"/>
      <c r="AO184" s="47"/>
      <c r="AP184" s="47"/>
      <c r="AQ184" s="11"/>
      <c r="AR184" s="59"/>
      <c r="AS184" s="59"/>
      <c r="AT184" s="59"/>
    </row>
    <row r="185" spans="1:46" ht="30" customHeight="1">
      <c r="A185" s="8"/>
      <c r="B185" s="8"/>
      <c r="C185" s="8"/>
      <c r="D185" s="8"/>
      <c r="E185" s="8"/>
      <c r="F185" s="8"/>
      <c r="G185" s="11"/>
      <c r="H185" s="11"/>
      <c r="I185" s="11"/>
      <c r="J185" s="11"/>
      <c r="K185" s="11"/>
      <c r="L185" s="11"/>
      <c r="M185" s="65"/>
      <c r="N185" s="66"/>
      <c r="O185" s="67"/>
      <c r="P185" s="16"/>
      <c r="Q185" s="8"/>
      <c r="R185" s="70"/>
      <c r="S185" s="71"/>
      <c r="T185" s="22"/>
      <c r="U185" s="22"/>
      <c r="V185" s="11"/>
      <c r="W185" s="11"/>
      <c r="X185" s="8"/>
      <c r="Y185" s="8"/>
      <c r="Z185" s="8"/>
      <c r="AA185" s="8"/>
      <c r="AB185" s="83"/>
      <c r="AC185" s="83"/>
      <c r="AD185" s="83"/>
      <c r="AE185" s="83"/>
      <c r="AF185" s="83"/>
      <c r="AG185" s="83"/>
      <c r="AH185" s="83"/>
      <c r="AI185" s="83"/>
      <c r="AJ185" s="24"/>
      <c r="AK185" s="24"/>
      <c r="AL185" s="24"/>
      <c r="AM185" s="24"/>
      <c r="AN185" s="24"/>
      <c r="AO185" s="47"/>
      <c r="AP185" s="47"/>
      <c r="AQ185" s="11"/>
      <c r="AR185" s="59"/>
      <c r="AS185" s="59"/>
      <c r="AT185" s="59"/>
    </row>
    <row r="186" spans="1:46" ht="30" customHeight="1">
      <c r="A186" s="8"/>
      <c r="B186" s="8"/>
      <c r="C186" s="8"/>
      <c r="D186" s="8"/>
      <c r="E186" s="8"/>
      <c r="F186" s="8"/>
      <c r="G186" s="11"/>
      <c r="H186" s="11"/>
      <c r="I186" s="11"/>
      <c r="J186" s="11"/>
      <c r="K186" s="11"/>
      <c r="L186" s="11"/>
      <c r="M186" s="65"/>
      <c r="N186" s="66"/>
      <c r="O186" s="67"/>
      <c r="P186" s="16"/>
      <c r="Q186" s="8"/>
      <c r="R186" s="70"/>
      <c r="S186" s="71"/>
      <c r="T186" s="22"/>
      <c r="U186" s="22"/>
      <c r="V186" s="11"/>
      <c r="W186" s="11"/>
      <c r="X186" s="8"/>
      <c r="Y186" s="8"/>
      <c r="Z186" s="8"/>
      <c r="AA186" s="8"/>
      <c r="AB186" s="83"/>
      <c r="AC186" s="83"/>
      <c r="AD186" s="83"/>
      <c r="AE186" s="83"/>
      <c r="AF186" s="83"/>
      <c r="AG186" s="83"/>
      <c r="AH186" s="83"/>
      <c r="AI186" s="83"/>
      <c r="AJ186" s="24"/>
      <c r="AK186" s="24"/>
      <c r="AL186" s="24"/>
      <c r="AM186" s="24"/>
      <c r="AN186" s="24"/>
      <c r="AO186" s="47"/>
      <c r="AP186" s="47"/>
      <c r="AQ186" s="11"/>
      <c r="AR186" s="59"/>
      <c r="AS186" s="59"/>
      <c r="AT186" s="59"/>
    </row>
    <row r="187" spans="1:46" ht="30" customHeight="1">
      <c r="A187" s="8"/>
      <c r="B187" s="8"/>
      <c r="C187" s="8"/>
      <c r="D187" s="8"/>
      <c r="E187" s="8"/>
      <c r="F187" s="8"/>
      <c r="G187" s="11"/>
      <c r="H187" s="11"/>
      <c r="I187" s="11"/>
      <c r="J187" s="11"/>
      <c r="K187" s="11"/>
      <c r="L187" s="11"/>
      <c r="M187" s="65"/>
      <c r="N187" s="66"/>
      <c r="O187" s="67"/>
      <c r="P187" s="16"/>
      <c r="Q187" s="8"/>
      <c r="R187" s="70"/>
      <c r="S187" s="71"/>
      <c r="T187" s="22"/>
      <c r="U187" s="22"/>
      <c r="V187" s="11"/>
      <c r="W187" s="11"/>
      <c r="X187" s="8"/>
      <c r="Y187" s="8"/>
      <c r="Z187" s="8"/>
      <c r="AA187" s="8"/>
      <c r="AB187" s="83"/>
      <c r="AC187" s="83"/>
      <c r="AD187" s="83"/>
      <c r="AE187" s="83"/>
      <c r="AF187" s="83"/>
      <c r="AG187" s="83"/>
      <c r="AH187" s="83"/>
      <c r="AI187" s="83"/>
      <c r="AJ187" s="24"/>
      <c r="AK187" s="24"/>
      <c r="AL187" s="24"/>
      <c r="AM187" s="24"/>
      <c r="AN187" s="24"/>
      <c r="AO187" s="47"/>
      <c r="AP187" s="47"/>
      <c r="AQ187" s="11"/>
      <c r="AR187" s="59"/>
      <c r="AS187" s="59"/>
      <c r="AT187" s="59"/>
    </row>
    <row r="188" spans="1:46">
      <c r="O188" s="67"/>
    </row>
  </sheetData>
  <mergeCells count="47">
    <mergeCell ref="AS8:AS9"/>
    <mergeCell ref="AT8:AT9"/>
    <mergeCell ref="O2:AP7"/>
    <mergeCell ref="A6:N7"/>
    <mergeCell ref="AN8:AN9"/>
    <mergeCell ref="AO8:AO9"/>
    <mergeCell ref="AP8:AP9"/>
    <mergeCell ref="AQ8:AQ9"/>
    <mergeCell ref="AR8:AR9"/>
    <mergeCell ref="AI8:AI9"/>
    <mergeCell ref="AJ8:AJ9"/>
    <mergeCell ref="AK8:AK9"/>
    <mergeCell ref="AL8:AL9"/>
    <mergeCell ref="AM8:AM9"/>
    <mergeCell ref="AD8:AD9"/>
    <mergeCell ref="AE8:AE9"/>
    <mergeCell ref="AF8:AF9"/>
    <mergeCell ref="AG8:AG9"/>
    <mergeCell ref="AH8:AH9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  <mergeCell ref="R8:R9"/>
    <mergeCell ref="S8:S9"/>
    <mergeCell ref="M4:N4"/>
    <mergeCell ref="A5:N5"/>
    <mergeCell ref="B8:K8"/>
    <mergeCell ref="A8:A9"/>
    <mergeCell ref="M8:M9"/>
    <mergeCell ref="N8:N9"/>
    <mergeCell ref="L8:L9"/>
    <mergeCell ref="A4:L4"/>
    <mergeCell ref="A1:AT1"/>
    <mergeCell ref="A2:E2"/>
    <mergeCell ref="M2:N2"/>
    <mergeCell ref="A3:N3"/>
    <mergeCell ref="F2:L2"/>
  </mergeCells>
  <phoneticPr fontId="70" type="noConversion"/>
  <conditionalFormatting sqref="N16">
    <cfRule type="duplicateValues" dxfId="22" priority="21"/>
  </conditionalFormatting>
  <conditionalFormatting sqref="T35">
    <cfRule type="duplicateValues" dxfId="21" priority="36"/>
  </conditionalFormatting>
  <conditionalFormatting sqref="T36">
    <cfRule type="duplicateValues" dxfId="20" priority="22"/>
  </conditionalFormatting>
  <conditionalFormatting sqref="S37:AB37">
    <cfRule type="duplicateValues" dxfId="19" priority="2"/>
  </conditionalFormatting>
  <conditionalFormatting sqref="K49:L49">
    <cfRule type="duplicateValues" dxfId="18" priority="40"/>
  </conditionalFormatting>
  <conditionalFormatting sqref="M16:M18">
    <cfRule type="duplicateValues" dxfId="17" priority="12"/>
    <cfRule type="duplicateValues" dxfId="16" priority="13"/>
    <cfRule type="duplicateValues" dxfId="15" priority="14"/>
    <cfRule type="duplicateValues" dxfId="14" priority="15"/>
    <cfRule type="duplicateValues" dxfId="13" priority="16"/>
    <cfRule type="duplicateValues" dxfId="12" priority="17"/>
    <cfRule type="duplicateValues" dxfId="11" priority="18"/>
    <cfRule type="duplicateValues" dxfId="10" priority="19"/>
    <cfRule type="duplicateValues" dxfId="9" priority="20"/>
  </conditionalFormatting>
  <conditionalFormatting sqref="M53:M56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  <cfRule type="duplicateValues" dxfId="0" priority="11"/>
  </conditionalFormatting>
  <dataValidations disablePrompts="1" count="3">
    <dataValidation allowBlank="1" showErrorMessage="1" sqref="Y90 Y96 Y100 Y102 Y77:Y79 Y82:Y85 Y92:Y93 Y106:Y111 Y121:Y123"/>
    <dataValidation allowBlank="1" showErrorMessage="1" promptTitle="提示" prompt="该字段按需填写" sqref="O121 O103:O111"/>
    <dataValidation allowBlank="1" showInputMessage="1" showErrorMessage="1" promptTitle="包括4种填写情况：" prompt="具体数字；_x000a_RF--参考图、表格图或原理图；_x000a_AR--零件用量按需；_x000a_RP--零件为维修专用。" sqref="AR121:AT121 AR106:AT111 AR102:AT104 AR43:AT49"/>
  </dataValidations>
  <printOptions horizontalCentered="1"/>
  <pageMargins left="0.31496062992126" right="0.27559055118110198" top="0.39370078740157499" bottom="0.55118110236220497" header="0.31496062992126" footer="0.31496062992126"/>
  <pageSetup paperSize="8" scale="74" orientation="landscape" r:id="rId1"/>
  <headerFooter>
    <oddFooter>&amp;C第 &amp;P 页，共 &amp;N 页</oddFooter>
  </headerFooter>
  <rowBreaks count="1" manualBreakCount="1">
    <brk id="37" max="44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5"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  <comment s:ref="M104" rgbClr="BCC79C"/>
  </commentList>
  <commentList sheetStid="6">
    <comment s:ref="T153" rgbClr="BCC79C"/>
    <comment s:ref="T153" rgbClr="BCC79C"/>
    <comment s:ref="T153" rgbClr="BCC79C"/>
    <comment s:ref="T153" rgbClr="BCC79C"/>
    <comment s:ref="T153" rgbClr="BCC79C"/>
    <comment s:ref="T153" rgbClr="BCC79C"/>
    <comment s:ref="T153" rgbClr="BCC79C"/>
  </commentList>
  <commentList sheetStid="7">
    <comment s:ref="P155" rgbClr="BCC79C"/>
    <comment s:ref="P155" rgbClr="BCC79C"/>
    <comment s:ref="P155" rgbClr="BCC79C"/>
    <comment s:ref="P155" rgbClr="BCC79C"/>
    <comment s:ref="P155" rgbClr="BCC79C"/>
    <comment s:ref="P155" rgbClr="BCC79C"/>
    <comment s:ref="P155" rgbClr="BCC79C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驾驶员首页</vt:lpstr>
      <vt:lpstr>司机座椅总成-EBOM</vt:lpstr>
      <vt:lpstr>驾驶员座椅总成</vt:lpstr>
      <vt:lpstr>驾驶员座椅总成-EBOM</vt:lpstr>
      <vt:lpstr>副驾驶员首页</vt:lpstr>
      <vt:lpstr>副司机座椅总成</vt:lpstr>
      <vt:lpstr>副司机座椅总成!Print_Area</vt:lpstr>
      <vt:lpstr>'司机座椅总成-EBOM'!Print_Area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卢海涛</dc:creator>
  <cp:lastModifiedBy>Administrator</cp:lastModifiedBy>
  <dcterms:created xsi:type="dcterms:W3CDTF">2006-09-13T11:21:00Z</dcterms:created>
  <dcterms:modified xsi:type="dcterms:W3CDTF">2025-09-12T09:43:28Z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DA3722A0006142C0A712EB55E8A99CE8</vt:lpwstr>
  </property>
  <property fmtid="{D5CDD505-2E9C-101B-9397-08002B2CF9AE}" pid="3" name="KSOProductBuildVer">
    <vt:lpwstr>2052-11.1.0.10397</vt:lpwstr>
  </property>
</Properties>
</file>