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主动头枕导套弹簧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<sst xmlns="http://schemas.openxmlformats.org/spreadsheetml/2006/main" count="103" uniqueCount="82">
  <si>
    <t>零部件报价单</t>
  </si>
  <si>
    <t>供货单位信息</t>
  </si>
  <si>
    <t>单位名称</t>
  </si>
  <si>
    <t>海兴中盛弹簧有限公司</t>
  </si>
  <si>
    <t>地    址</t>
  </si>
  <si>
    <t>海兴县赵毛陶镇正港路南</t>
  </si>
  <si>
    <t>联 系 人</t>
  </si>
  <si>
    <t>吕大庆</t>
  </si>
  <si>
    <t>联系电话</t>
  </si>
  <si>
    <t>日    期</t>
  </si>
  <si>
    <t>计量单位</t>
  </si>
  <si>
    <t>件</t>
  </si>
  <si>
    <t>产品名称</t>
  </si>
  <si>
    <t>回位簧</t>
  </si>
  <si>
    <t>产品毛重</t>
  </si>
  <si>
    <t>图    号</t>
  </si>
  <si>
    <t>SQX3000-6805456</t>
  </si>
  <si>
    <t>产品净重</t>
  </si>
  <si>
    <t>0.0018Kg</t>
  </si>
  <si>
    <t>序号</t>
  </si>
  <si>
    <t>变更申请号</t>
  </si>
  <si>
    <t>变更原因</t>
  </si>
  <si>
    <t>变更日期</t>
  </si>
  <si>
    <t>报价表编号</t>
  </si>
  <si>
    <t>物 料 号</t>
  </si>
  <si>
    <t>BSP0000077</t>
  </si>
  <si>
    <t>含税价格</t>
  </si>
  <si>
    <t>项目</t>
  </si>
  <si>
    <t>金额</t>
  </si>
  <si>
    <t>原材料分析（不含税）</t>
  </si>
  <si>
    <t>动力燃料分析（不含税）</t>
  </si>
  <si>
    <t>名称规格</t>
  </si>
  <si>
    <t>单位</t>
  </si>
  <si>
    <t>耗用量</t>
  </si>
  <si>
    <t>单价</t>
  </si>
  <si>
    <t>名  称</t>
  </si>
  <si>
    <t>单 价</t>
  </si>
  <si>
    <t>耗用数量</t>
  </si>
  <si>
    <t>原 材 料</t>
  </si>
  <si>
    <t xml:space="preserve">65Mn </t>
  </si>
  <si>
    <t>Kg</t>
  </si>
  <si>
    <t>电  机</t>
  </si>
  <si>
    <t>10kw.h</t>
  </si>
  <si>
    <t>外购外协</t>
  </si>
  <si>
    <t>电  热</t>
  </si>
  <si>
    <t>动力燃料</t>
  </si>
  <si>
    <t>辅助动力</t>
  </si>
  <si>
    <t>工    资</t>
  </si>
  <si>
    <t>水</t>
  </si>
  <si>
    <t>制造费用</t>
  </si>
  <si>
    <t>合   计</t>
  </si>
  <si>
    <t>蒸  汽</t>
  </si>
  <si>
    <t>专用费用</t>
  </si>
  <si>
    <t>外购外协分析</t>
  </si>
  <si>
    <t>合    计</t>
  </si>
  <si>
    <t>包装费</t>
  </si>
  <si>
    <t>运输费</t>
  </si>
  <si>
    <t>财务费用</t>
  </si>
  <si>
    <t>合计</t>
  </si>
  <si>
    <t>管理费用</t>
  </si>
  <si>
    <t>工时费用分析（不含税）</t>
  </si>
  <si>
    <t>专用费用分析（不含税）</t>
  </si>
  <si>
    <t>项   目</t>
  </si>
  <si>
    <t>分配率</t>
  </si>
  <si>
    <t>工时</t>
  </si>
  <si>
    <t>小时</t>
  </si>
  <si>
    <t>项  目</t>
  </si>
  <si>
    <t>分摊方法</t>
  </si>
  <si>
    <t>备注</t>
  </si>
  <si>
    <t>(元/小时)</t>
  </si>
  <si>
    <t>总    计</t>
  </si>
  <si>
    <t>工   资</t>
  </si>
  <si>
    <t>利    润</t>
  </si>
  <si>
    <t>主要工序</t>
  </si>
  <si>
    <t>卷制成型</t>
  </si>
  <si>
    <t>不含税价格</t>
  </si>
  <si>
    <t>回火</t>
  </si>
  <si>
    <t>税    金</t>
  </si>
  <si>
    <t>发黑</t>
  </si>
  <si>
    <t>填表说明:1.工资:指单位产品生产工序所用时间与工种工时工资额的乘积.</t>
  </si>
  <si>
    <t xml:space="preserve">        2.制造费用:指依据企业生产性质不同根据设备折旧\工艺特点\生产综合能力\管理能力等的评价,一般为6-10元/小时.</t>
  </si>
  <si>
    <t xml:space="preserve">        3.专用费用:指供方所承担的模具费\工装夹具费\检具费\产品定期形式认证费用等,需依据甲方的要求在产品中摊销.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</si>
</sst>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_ "/>
    <numFmt numFmtId="177" formatCode="0.0000_ "/>
    <numFmt numFmtId="178" formatCode="0.00_ "/>
    <numFmt numFmtId="179" formatCode="0.000_ "/>
    <numFmt numFmtId="180" formatCode="0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9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5" borderId="19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" fillId="0" borderId="0">
      <alignment vertical="center"/>
    </xf>
  </cellStyleXfs>
  <cellXfs count="86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1" xfId="49" applyFont="1" applyFill="1" applyBorder="1" applyAlignment="1">
      <alignment horizontal="center" vertical="center" shrinkToFit="1"/>
    </xf>
    <xf numFmtId="0" fontId="1" fillId="0" borderId="2" xfId="49" applyFont="1" applyFill="1" applyBorder="1" applyAlignment="1">
      <alignment horizontal="center" vertical="center" shrinkToFit="1"/>
    </xf>
    <xf numFmtId="0" fontId="1" fillId="0" borderId="3" xfId="49" applyFont="1" applyFill="1" applyBorder="1" applyAlignment="1">
      <alignment horizontal="center" vertical="center" shrinkToFit="1"/>
    </xf>
    <xf numFmtId="0" fontId="1" fillId="0" borderId="4" xfId="49" applyFont="1" applyFill="1" applyBorder="1" applyAlignment="1">
      <alignment horizontal="center" vertical="center" shrinkToFit="1"/>
    </xf>
    <xf numFmtId="0" fontId="1" fillId="0" borderId="0" xfId="49" applyFont="1" applyFill="1" applyBorder="1" applyAlignment="1">
      <alignment horizontal="center" vertical="center" shrinkToFit="1"/>
    </xf>
    <xf numFmtId="0" fontId="1" fillId="0" borderId="5" xfId="49" applyFont="1" applyFill="1" applyBorder="1" applyAlignment="1">
      <alignment horizontal="center" vertical="center" shrinkToFit="1"/>
    </xf>
    <xf numFmtId="0" fontId="1" fillId="0" borderId="6" xfId="49" applyFont="1" applyFill="1" applyBorder="1" applyAlignment="1">
      <alignment horizontal="center" vertical="center" shrinkToFit="1"/>
    </xf>
    <xf numFmtId="0" fontId="1" fillId="0" borderId="7" xfId="49" applyFont="1" applyFill="1" applyBorder="1" applyAlignment="1">
      <alignment horizontal="center" vertical="center" shrinkToFit="1"/>
    </xf>
    <xf numFmtId="0" fontId="1" fillId="0" borderId="8" xfId="49" applyFont="1" applyFill="1" applyBorder="1" applyAlignment="1">
      <alignment horizontal="center" vertical="center" shrinkToFit="1"/>
    </xf>
    <xf numFmtId="0" fontId="2" fillId="0" borderId="9" xfId="50" applyFill="1" applyBorder="1" applyAlignment="1">
      <alignment vertical="center"/>
    </xf>
    <xf numFmtId="0" fontId="2" fillId="0" borderId="10" xfId="50" applyFill="1" applyBorder="1" applyAlignment="1">
      <alignment horizontal="center" vertical="center"/>
    </xf>
    <xf numFmtId="0" fontId="2" fillId="0" borderId="11" xfId="50" applyFill="1" applyBorder="1" applyAlignment="1">
      <alignment horizontal="center" vertical="center"/>
    </xf>
    <xf numFmtId="0" fontId="2" fillId="0" borderId="12" xfId="50" applyFill="1" applyBorder="1" applyAlignment="1">
      <alignment horizontal="center" vertical="center"/>
    </xf>
    <xf numFmtId="0" fontId="2" fillId="0" borderId="9" xfId="50" applyFill="1" applyBorder="1">
      <alignment vertical="center"/>
    </xf>
    <xf numFmtId="0" fontId="2" fillId="0" borderId="9" xfId="50" applyFill="1" applyBorder="1" applyAlignment="1">
      <alignment horizontal="center" vertical="center"/>
    </xf>
    <xf numFmtId="0" fontId="2" fillId="0" borderId="13" xfId="50" applyFill="1" applyBorder="1" applyAlignment="1">
      <alignment horizontal="center" vertical="center"/>
    </xf>
    <xf numFmtId="0" fontId="2" fillId="0" borderId="7" xfId="50" applyFill="1" applyBorder="1" applyAlignment="1">
      <alignment horizontal="center" vertical="center"/>
    </xf>
    <xf numFmtId="0" fontId="2" fillId="0" borderId="14" xfId="50" applyFill="1" applyBorder="1" applyAlignment="1">
      <alignment horizontal="center" vertical="center"/>
    </xf>
    <xf numFmtId="0" fontId="2" fillId="0" borderId="3" xfId="50" applyFill="1" applyBorder="1" applyAlignment="1">
      <alignment horizontal="center" vertical="center"/>
    </xf>
    <xf numFmtId="0" fontId="2" fillId="0" borderId="5" xfId="50" applyFill="1" applyBorder="1" applyAlignment="1">
      <alignment horizontal="center" vertical="center"/>
    </xf>
    <xf numFmtId="0" fontId="2" fillId="0" borderId="10" xfId="50" applyFont="1" applyFill="1" applyBorder="1" applyAlignment="1">
      <alignment horizontal="center" vertical="center"/>
    </xf>
    <xf numFmtId="0" fontId="2" fillId="0" borderId="8" xfId="50" applyFill="1" applyBorder="1" applyAlignment="1">
      <alignment horizontal="center" vertical="center"/>
    </xf>
    <xf numFmtId="0" fontId="2" fillId="0" borderId="9" xfId="50" applyFont="1" applyFill="1" applyBorder="1" applyAlignment="1">
      <alignment horizontal="center" vertical="center"/>
    </xf>
    <xf numFmtId="176" fontId="2" fillId="2" borderId="9" xfId="50" applyNumberFormat="1" applyFill="1" applyBorder="1">
      <alignment vertical="center"/>
    </xf>
    <xf numFmtId="0" fontId="3" fillId="0" borderId="9" xfId="50" applyFont="1" applyFill="1" applyBorder="1" applyAlignment="1">
      <alignment horizontal="center" vertical="center"/>
    </xf>
    <xf numFmtId="0" fontId="2" fillId="0" borderId="9" xfId="50" applyFont="1" applyFill="1" applyBorder="1" applyAlignment="1">
      <alignment vertical="center"/>
    </xf>
    <xf numFmtId="177" fontId="2" fillId="0" borderId="9" xfId="50" applyNumberFormat="1" applyFont="1" applyFill="1" applyBorder="1" applyAlignment="1">
      <alignment vertical="center"/>
    </xf>
    <xf numFmtId="177" fontId="2" fillId="0" borderId="9" xfId="50" applyNumberFormat="1" applyFill="1" applyBorder="1">
      <alignment vertical="center"/>
    </xf>
    <xf numFmtId="178" fontId="2" fillId="0" borderId="9" xfId="50" applyNumberFormat="1" applyFill="1" applyBorder="1">
      <alignment vertical="center"/>
    </xf>
    <xf numFmtId="176" fontId="2" fillId="0" borderId="9" xfId="50" applyNumberFormat="1" applyFill="1" applyBorder="1">
      <alignment vertical="center"/>
    </xf>
    <xf numFmtId="176" fontId="2" fillId="2" borderId="9" xfId="50" applyNumberFormat="1" applyFont="1" applyFill="1" applyBorder="1" applyAlignment="1">
      <alignment vertical="center"/>
    </xf>
    <xf numFmtId="178" fontId="2" fillId="0" borderId="9" xfId="50" applyNumberFormat="1" applyFont="1" applyFill="1" applyBorder="1" applyAlignment="1">
      <alignment vertical="center"/>
    </xf>
    <xf numFmtId="176" fontId="2" fillId="0" borderId="9" xfId="50" applyNumberFormat="1" applyFont="1" applyFill="1" applyBorder="1" applyAlignment="1">
      <alignment vertical="center"/>
    </xf>
    <xf numFmtId="0" fontId="2" fillId="0" borderId="6" xfId="5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76" fontId="2" fillId="0" borderId="9" xfId="50" applyNumberFormat="1" applyFill="1" applyBorder="1" applyAlignment="1">
      <alignment vertical="center"/>
    </xf>
    <xf numFmtId="0" fontId="2" fillId="0" borderId="15" xfId="50" applyFill="1" applyBorder="1" applyAlignment="1">
      <alignment horizontal="center" vertical="center"/>
    </xf>
    <xf numFmtId="0" fontId="2" fillId="0" borderId="14" xfId="50" applyFont="1" applyFill="1" applyBorder="1" applyAlignment="1">
      <alignment horizontal="center" vertical="center"/>
    </xf>
    <xf numFmtId="0" fontId="2" fillId="0" borderId="14" xfId="50" applyFill="1" applyBorder="1" applyAlignment="1">
      <alignment vertical="center"/>
    </xf>
    <xf numFmtId="0" fontId="2" fillId="0" borderId="13" xfId="50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 textRotation="255"/>
    </xf>
    <xf numFmtId="0" fontId="4" fillId="0" borderId="0" xfId="0" applyFont="1" applyFill="1" applyAlignment="1">
      <alignment horizontal="center" vertical="center"/>
    </xf>
    <xf numFmtId="179" fontId="2" fillId="0" borderId="9" xfId="50" applyNumberFormat="1" applyFont="1" applyFill="1" applyBorder="1" applyAlignment="1">
      <alignment horizontal="right"/>
    </xf>
    <xf numFmtId="0" fontId="4" fillId="0" borderId="15" xfId="0" applyFont="1" applyFill="1" applyBorder="1" applyAlignment="1">
      <alignment horizontal="center" vertical="center" textRotation="255"/>
    </xf>
    <xf numFmtId="0" fontId="4" fillId="0" borderId="13" xfId="0" applyFont="1" applyFill="1" applyBorder="1" applyAlignment="1">
      <alignment horizontal="center" vertical="center" textRotation="255"/>
    </xf>
    <xf numFmtId="179" fontId="2" fillId="0" borderId="9" xfId="50" applyNumberFormat="1" applyFill="1" applyBorder="1">
      <alignment vertical="center"/>
    </xf>
    <xf numFmtId="0" fontId="4" fillId="0" borderId="9" xfId="0" applyFont="1" applyFill="1" applyBorder="1" applyAlignment="1">
      <alignment vertical="center"/>
    </xf>
    <xf numFmtId="179" fontId="2" fillId="0" borderId="9" xfId="50" applyNumberFormat="1" applyFont="1" applyFill="1" applyBorder="1" applyAlignment="1">
      <alignment vertical="center"/>
    </xf>
    <xf numFmtId="0" fontId="2" fillId="0" borderId="0" xfId="50" applyFill="1" applyBorder="1">
      <alignment vertical="center"/>
    </xf>
    <xf numFmtId="0" fontId="2" fillId="0" borderId="0" xfId="50" applyFill="1" applyBorder="1" applyAlignment="1">
      <alignment horizontal="center" vertical="center"/>
    </xf>
    <xf numFmtId="0" fontId="2" fillId="0" borderId="0" xfId="50" applyFont="1" applyFill="1" applyBorder="1">
      <alignment vertical="center"/>
    </xf>
    <xf numFmtId="0" fontId="2" fillId="0" borderId="4" xfId="50" applyFill="1" applyBorder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9" xfId="49" applyFont="1" applyFill="1" applyBorder="1" applyAlignment="1">
      <alignment horizontal="center" vertical="center" shrinkToFit="1"/>
    </xf>
    <xf numFmtId="0" fontId="5" fillId="0" borderId="10" xfId="49" applyFont="1" applyFill="1" applyBorder="1" applyAlignment="1">
      <alignment horizontal="center" vertical="center" shrinkToFit="1"/>
    </xf>
    <xf numFmtId="0" fontId="5" fillId="0" borderId="11" xfId="49" applyFont="1" applyFill="1" applyBorder="1" applyAlignment="1">
      <alignment horizontal="center" vertical="center" shrinkToFit="1"/>
    </xf>
    <xf numFmtId="0" fontId="5" fillId="0" borderId="12" xfId="49" applyFont="1" applyFill="1" applyBorder="1" applyAlignment="1">
      <alignment horizontal="center" vertical="center" shrinkToFit="1"/>
    </xf>
    <xf numFmtId="0" fontId="6" fillId="0" borderId="9" xfId="6" applyFont="1" applyFill="1" applyBorder="1" applyAlignment="1" applyProtection="1">
      <alignment horizontal="center" vertical="center" shrinkToFit="1"/>
    </xf>
    <xf numFmtId="0" fontId="6" fillId="0" borderId="10" xfId="6" applyFont="1" applyFill="1" applyBorder="1" applyAlignment="1" applyProtection="1">
      <alignment horizontal="center" vertical="center" shrinkToFit="1"/>
    </xf>
    <xf numFmtId="0" fontId="6" fillId="0" borderId="11" xfId="6" applyFont="1" applyFill="1" applyBorder="1" applyAlignment="1" applyProtection="1">
      <alignment horizontal="center" vertical="center" shrinkToFit="1"/>
    </xf>
    <xf numFmtId="0" fontId="6" fillId="0" borderId="12" xfId="6" applyFont="1" applyFill="1" applyBorder="1" applyAlignment="1" applyProtection="1">
      <alignment horizontal="center" vertical="center" shrinkToFit="1"/>
    </xf>
    <xf numFmtId="0" fontId="2" fillId="0" borderId="15" xfId="50" applyFill="1" applyBorder="1">
      <alignment vertical="center"/>
    </xf>
    <xf numFmtId="0" fontId="2" fillId="0" borderId="12" xfId="50" applyFont="1" applyFill="1" applyBorder="1" applyAlignment="1">
      <alignment horizontal="center" vertical="center"/>
    </xf>
    <xf numFmtId="14" fontId="2" fillId="0" borderId="10" xfId="50" applyNumberFormat="1" applyFont="1" applyFill="1" applyBorder="1" applyAlignment="1">
      <alignment horizontal="center" vertical="center"/>
    </xf>
    <xf numFmtId="0" fontId="2" fillId="0" borderId="9" xfId="50" applyFont="1" applyFill="1" applyBorder="1">
      <alignment vertical="center"/>
    </xf>
    <xf numFmtId="0" fontId="2" fillId="0" borderId="10" xfId="50" applyFont="1" applyFill="1" applyBorder="1" applyAlignment="1">
      <alignment horizontal="center" vertical="center" wrapText="1"/>
    </xf>
    <xf numFmtId="0" fontId="2" fillId="0" borderId="12" xfId="50" applyFont="1" applyFill="1" applyBorder="1" applyAlignment="1">
      <alignment horizontal="center" vertical="center" wrapText="1"/>
    </xf>
    <xf numFmtId="180" fontId="2" fillId="0" borderId="11" xfId="50" applyNumberFormat="1" applyFont="1" applyFill="1" applyBorder="1" applyAlignment="1">
      <alignment horizontal="center" vertical="center" wrapText="1"/>
    </xf>
    <xf numFmtId="180" fontId="2" fillId="0" borderId="12" xfId="50" applyNumberFormat="1" applyFont="1" applyFill="1" applyBorder="1" applyAlignment="1">
      <alignment horizontal="center" vertical="center"/>
    </xf>
    <xf numFmtId="0" fontId="2" fillId="0" borderId="12" xfId="50" applyFont="1" applyFill="1" applyBorder="1" applyAlignment="1">
      <alignment vertical="center"/>
    </xf>
    <xf numFmtId="0" fontId="2" fillId="0" borderId="15" xfId="50" applyFill="1" applyBorder="1" applyAlignment="1">
      <alignment vertical="center"/>
    </xf>
    <xf numFmtId="0" fontId="2" fillId="0" borderId="12" xfId="50" applyFill="1" applyBorder="1">
      <alignment vertical="center"/>
    </xf>
    <xf numFmtId="0" fontId="2" fillId="0" borderId="7" xfId="50" applyFill="1" applyBorder="1" applyAlignment="1">
      <alignment vertical="center"/>
    </xf>
    <xf numFmtId="0" fontId="2" fillId="0" borderId="11" xfId="50" applyFill="1" applyBorder="1">
      <alignment vertical="center"/>
    </xf>
    <xf numFmtId="178" fontId="2" fillId="0" borderId="9" xfId="50" applyNumberFormat="1" applyFont="1" applyFill="1" applyBorder="1" applyAlignment="1">
      <alignment horizontal="center" vertical="center"/>
    </xf>
    <xf numFmtId="179" fontId="2" fillId="0" borderId="9" xfId="50" applyNumberFormat="1" applyFont="1" applyFill="1" applyBorder="1" applyAlignment="1">
      <alignment horizontal="center" vertical="center"/>
    </xf>
    <xf numFmtId="178" fontId="2" fillId="0" borderId="9" xfId="50" applyNumberFormat="1" applyFill="1" applyBorder="1" applyAlignment="1">
      <alignment horizontal="center" vertical="center"/>
    </xf>
    <xf numFmtId="178" fontId="2" fillId="2" borderId="9" xfId="50" applyNumberFormat="1" applyFill="1" applyBorder="1">
      <alignment vertical="center"/>
    </xf>
    <xf numFmtId="179" fontId="2" fillId="2" borderId="9" xfId="50" applyNumberFormat="1" applyFont="1" applyFill="1" applyBorder="1" applyAlignment="1">
      <alignment vertical="center"/>
    </xf>
    <xf numFmtId="0" fontId="2" fillId="0" borderId="9" xfId="50" applyNumberFormat="1" applyFont="1" applyFill="1" applyBorder="1" applyAlignment="1">
      <alignment horizontal="center" vertical="center"/>
    </xf>
    <xf numFmtId="0" fontId="2" fillId="0" borderId="0" xfId="50" applyFill="1" applyAlignment="1">
      <alignment horizontal="center" vertical="center"/>
    </xf>
    <xf numFmtId="0" fontId="2" fillId="0" borderId="0" xfId="50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TD001物料清单及报价1208" xfId="49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19050</xdr:colOff>
      <xdr:row>0</xdr:row>
      <xdr:rowOff>635</xdr:rowOff>
    </xdr:from>
    <xdr:to>
      <xdr:col>29</xdr:col>
      <xdr:colOff>171450</xdr:colOff>
      <xdr:row>39</xdr:row>
      <xdr:rowOff>5080</xdr:rowOff>
    </xdr:to>
    <xdr:pic>
      <xdr:nvPicPr>
        <xdr:cNvPr id="2" name="图片 1" descr="492d50c53739951387a61e33c568d0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39500" y="635"/>
          <a:ext cx="10058400" cy="7033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abSelected="1" workbookViewId="0">
      <selection activeCell="M15" sqref="M15"/>
    </sheetView>
  </sheetViews>
  <sheetFormatPr defaultColWidth="9" defaultRowHeight="13.5"/>
  <cols>
    <col min="1" max="2" width="9" style="1"/>
    <col min="3" max="3" width="9.375" style="1"/>
    <col min="4" max="4" width="9" style="1"/>
    <col min="5" max="5" width="11.875" style="1" customWidth="1"/>
    <col min="6" max="7" width="9" style="1"/>
    <col min="8" max="8" width="9.375" style="1"/>
    <col min="9" max="11" width="9" style="1"/>
    <col min="12" max="12" width="9.375" style="1"/>
    <col min="13" max="13" width="17.25" style="1" customWidth="1"/>
    <col min="14" max="16" width="9" style="1"/>
    <col min="17" max="17" width="9.375" style="1"/>
    <col min="18" max="18" width="12.625" style="1"/>
    <col min="19" max="16384" width="9" style="1"/>
  </cols>
  <sheetData>
    <row r="1" spans="1:15">
      <c r="A1" s="2" t="s">
        <v>0</v>
      </c>
      <c r="B1" s="3"/>
      <c r="C1" s="3"/>
      <c r="D1" s="3"/>
      <c r="E1" s="3"/>
      <c r="F1" s="3"/>
      <c r="G1" s="3"/>
      <c r="H1" s="4"/>
      <c r="I1" s="54" t="s">
        <v>1</v>
      </c>
      <c r="J1" s="55"/>
      <c r="K1" s="55"/>
      <c r="L1" s="55"/>
      <c r="M1" s="55"/>
      <c r="N1" s="55"/>
      <c r="O1" s="56"/>
    </row>
    <row r="2" spans="1:15">
      <c r="A2" s="5"/>
      <c r="B2" s="6"/>
      <c r="C2" s="6"/>
      <c r="D2" s="6"/>
      <c r="E2" s="6"/>
      <c r="F2" s="6"/>
      <c r="G2" s="6"/>
      <c r="H2" s="7"/>
      <c r="I2" s="57" t="s">
        <v>2</v>
      </c>
      <c r="J2" s="58" t="s">
        <v>3</v>
      </c>
      <c r="K2" s="59"/>
      <c r="L2" s="59"/>
      <c r="M2" s="59"/>
      <c r="N2" s="59"/>
      <c r="O2" s="60"/>
    </row>
    <row r="3" spans="1:15">
      <c r="A3" s="5"/>
      <c r="B3" s="6"/>
      <c r="C3" s="6"/>
      <c r="D3" s="6"/>
      <c r="E3" s="6"/>
      <c r="F3" s="6"/>
      <c r="G3" s="6"/>
      <c r="H3" s="7"/>
      <c r="I3" s="57" t="s">
        <v>4</v>
      </c>
      <c r="J3" s="58" t="s">
        <v>5</v>
      </c>
      <c r="K3" s="59"/>
      <c r="L3" s="59"/>
      <c r="M3" s="59"/>
      <c r="N3" s="59"/>
      <c r="O3" s="60"/>
    </row>
    <row r="4" spans="1:15">
      <c r="A4" s="8"/>
      <c r="B4" s="9"/>
      <c r="C4" s="9"/>
      <c r="D4" s="9"/>
      <c r="E4" s="9"/>
      <c r="F4" s="9"/>
      <c r="G4" s="9"/>
      <c r="H4" s="10"/>
      <c r="I4" s="57" t="s">
        <v>6</v>
      </c>
      <c r="J4" s="61" t="s">
        <v>7</v>
      </c>
      <c r="K4" s="61"/>
      <c r="L4" s="57" t="s">
        <v>8</v>
      </c>
      <c r="M4" s="62">
        <v>13313276238</v>
      </c>
      <c r="N4" s="63"/>
      <c r="O4" s="64"/>
    </row>
    <row r="5" spans="1:15">
      <c r="A5" s="11"/>
      <c r="B5" s="11"/>
      <c r="C5" s="12"/>
      <c r="D5" s="13"/>
      <c r="E5" s="14"/>
      <c r="F5" s="12"/>
      <c r="G5" s="14"/>
      <c r="H5" s="12"/>
      <c r="I5" s="14"/>
      <c r="J5" s="65"/>
      <c r="K5" s="66" t="s">
        <v>9</v>
      </c>
      <c r="L5" s="67">
        <v>45935</v>
      </c>
      <c r="M5" s="66"/>
      <c r="N5" s="16" t="s">
        <v>10</v>
      </c>
      <c r="O5" s="68" t="s">
        <v>11</v>
      </c>
    </row>
    <row r="6" ht="28" customHeight="1" spans="1:15">
      <c r="A6" s="15"/>
      <c r="B6" s="16"/>
      <c r="C6" s="12"/>
      <c r="D6" s="13"/>
      <c r="E6" s="14"/>
      <c r="F6" s="12"/>
      <c r="G6" s="14"/>
      <c r="H6" s="12"/>
      <c r="I6" s="14"/>
      <c r="J6" s="65"/>
      <c r="K6" s="14" t="s">
        <v>12</v>
      </c>
      <c r="L6" s="69" t="s">
        <v>13</v>
      </c>
      <c r="M6" s="70"/>
      <c r="N6" s="24" t="s">
        <v>14</v>
      </c>
      <c r="O6" s="15"/>
    </row>
    <row r="7" ht="26" customHeight="1" spans="1:15">
      <c r="A7" s="15"/>
      <c r="B7" s="16"/>
      <c r="C7" s="12"/>
      <c r="D7" s="13"/>
      <c r="E7" s="14"/>
      <c r="F7" s="12"/>
      <c r="G7" s="14"/>
      <c r="H7" s="12"/>
      <c r="I7" s="14"/>
      <c r="J7" s="65"/>
      <c r="K7" s="24" t="s">
        <v>15</v>
      </c>
      <c r="L7" s="71" t="s">
        <v>16</v>
      </c>
      <c r="M7" s="72"/>
      <c r="N7" s="24" t="s">
        <v>17</v>
      </c>
      <c r="O7" s="73" t="s">
        <v>18</v>
      </c>
    </row>
    <row r="8" spans="1:15">
      <c r="A8" s="16" t="s">
        <v>19</v>
      </c>
      <c r="B8" s="16" t="s">
        <v>20</v>
      </c>
      <c r="C8" s="17" t="s">
        <v>21</v>
      </c>
      <c r="D8" s="17"/>
      <c r="E8" s="17"/>
      <c r="F8" s="12" t="s">
        <v>22</v>
      </c>
      <c r="G8" s="14"/>
      <c r="H8" s="18" t="s">
        <v>23</v>
      </c>
      <c r="I8" s="23"/>
      <c r="J8" s="74"/>
      <c r="K8" s="19" t="s">
        <v>24</v>
      </c>
      <c r="L8" s="12" t="s">
        <v>25</v>
      </c>
      <c r="M8" s="14"/>
      <c r="N8" s="24" t="s">
        <v>26</v>
      </c>
      <c r="O8" s="75"/>
    </row>
    <row r="9" spans="1:15">
      <c r="A9" s="13"/>
      <c r="B9" s="13"/>
      <c r="C9" s="13"/>
      <c r="D9" s="13"/>
      <c r="E9" s="13"/>
      <c r="F9" s="18"/>
      <c r="G9" s="18"/>
      <c r="H9" s="18"/>
      <c r="I9" s="13"/>
      <c r="J9" s="76"/>
      <c r="K9" s="13"/>
      <c r="L9" s="13"/>
      <c r="M9" s="13"/>
      <c r="N9" s="13"/>
      <c r="O9" s="77"/>
    </row>
    <row r="10" spans="1:15">
      <c r="A10" s="19" t="s">
        <v>19</v>
      </c>
      <c r="B10" s="20" t="s">
        <v>27</v>
      </c>
      <c r="C10" s="21" t="s">
        <v>28</v>
      </c>
      <c r="D10" s="21" t="s">
        <v>19</v>
      </c>
      <c r="E10" s="22" t="s">
        <v>29</v>
      </c>
      <c r="F10" s="13"/>
      <c r="G10" s="13"/>
      <c r="H10" s="13"/>
      <c r="I10" s="14"/>
      <c r="J10" s="21" t="s">
        <v>19</v>
      </c>
      <c r="K10" s="22" t="s">
        <v>30</v>
      </c>
      <c r="L10" s="13"/>
      <c r="M10" s="13"/>
      <c r="N10" s="13"/>
      <c r="O10" s="14"/>
    </row>
    <row r="11" spans="1:15">
      <c r="A11" s="17"/>
      <c r="B11" s="23"/>
      <c r="C11" s="23"/>
      <c r="D11" s="23"/>
      <c r="E11" s="16" t="s">
        <v>31</v>
      </c>
      <c r="F11" s="16" t="s">
        <v>32</v>
      </c>
      <c r="G11" s="16" t="s">
        <v>33</v>
      </c>
      <c r="H11" s="16" t="s">
        <v>34</v>
      </c>
      <c r="I11" s="16" t="s">
        <v>28</v>
      </c>
      <c r="J11" s="17"/>
      <c r="K11" s="24" t="s">
        <v>35</v>
      </c>
      <c r="L11" s="24" t="s">
        <v>36</v>
      </c>
      <c r="M11" s="16" t="s">
        <v>32</v>
      </c>
      <c r="N11" s="16" t="s">
        <v>37</v>
      </c>
      <c r="O11" s="16" t="s">
        <v>28</v>
      </c>
    </row>
    <row r="12" spans="1:15">
      <c r="A12" s="16">
        <v>1</v>
      </c>
      <c r="B12" s="24" t="s">
        <v>38</v>
      </c>
      <c r="C12" s="25">
        <f>I16</f>
        <v>0.0162</v>
      </c>
      <c r="D12" s="16">
        <v>1</v>
      </c>
      <c r="E12" s="26" t="s">
        <v>39</v>
      </c>
      <c r="F12" s="24" t="s">
        <v>40</v>
      </c>
      <c r="G12" s="27">
        <v>0.0018</v>
      </c>
      <c r="H12" s="28">
        <v>9</v>
      </c>
      <c r="I12" s="28">
        <f>G12*H12</f>
        <v>0.0162</v>
      </c>
      <c r="J12" s="16">
        <v>1</v>
      </c>
      <c r="K12" s="24" t="s">
        <v>41</v>
      </c>
      <c r="L12" s="78">
        <v>1</v>
      </c>
      <c r="M12" s="24" t="s">
        <v>42</v>
      </c>
      <c r="N12" s="79">
        <f>H27+H28+H29</f>
        <v>0.0042</v>
      </c>
      <c r="O12" s="79">
        <f>10*L12/(1/H27)</f>
        <v>0.018</v>
      </c>
    </row>
    <row r="13" spans="1:15">
      <c r="A13" s="16">
        <v>2</v>
      </c>
      <c r="B13" s="16" t="s">
        <v>43</v>
      </c>
      <c r="C13" s="25">
        <f>I22</f>
        <v>0</v>
      </c>
      <c r="D13" s="16">
        <v>2</v>
      </c>
      <c r="E13" s="26"/>
      <c r="F13" s="24"/>
      <c r="G13" s="15"/>
      <c r="H13" s="29"/>
      <c r="I13" s="28"/>
      <c r="J13" s="16">
        <v>2</v>
      </c>
      <c r="K13" s="24" t="s">
        <v>44</v>
      </c>
      <c r="L13" s="80"/>
      <c r="M13" s="16"/>
      <c r="N13" s="16"/>
      <c r="O13" s="80"/>
    </row>
    <row r="14" spans="1:15">
      <c r="A14" s="16">
        <v>3</v>
      </c>
      <c r="B14" s="16" t="s">
        <v>45</v>
      </c>
      <c r="C14" s="25">
        <f>O22</f>
        <v>0.018</v>
      </c>
      <c r="D14" s="16">
        <v>3</v>
      </c>
      <c r="E14" s="15"/>
      <c r="F14" s="15"/>
      <c r="G14" s="15"/>
      <c r="H14" s="30"/>
      <c r="I14" s="30"/>
      <c r="J14" s="16">
        <v>3</v>
      </c>
      <c r="K14" s="16" t="s">
        <v>46</v>
      </c>
      <c r="L14" s="80"/>
      <c r="M14" s="16"/>
      <c r="N14" s="16"/>
      <c r="O14" s="80"/>
    </row>
    <row r="15" spans="1:15">
      <c r="A15" s="16">
        <v>4</v>
      </c>
      <c r="B15" s="24" t="s">
        <v>47</v>
      </c>
      <c r="C15" s="25">
        <f>I26</f>
        <v>0.105</v>
      </c>
      <c r="D15" s="16">
        <v>4</v>
      </c>
      <c r="E15" s="15"/>
      <c r="F15" s="15"/>
      <c r="G15" s="15"/>
      <c r="H15" s="30"/>
      <c r="I15" s="30"/>
      <c r="J15" s="16">
        <v>4</v>
      </c>
      <c r="K15" s="16" t="s">
        <v>48</v>
      </c>
      <c r="L15" s="80"/>
      <c r="M15" s="16"/>
      <c r="N15" s="16"/>
      <c r="O15" s="80"/>
    </row>
    <row r="16" spans="1:15">
      <c r="A16" s="16">
        <v>5</v>
      </c>
      <c r="B16" s="16" t="s">
        <v>49</v>
      </c>
      <c r="C16" s="25">
        <f>I34</f>
        <v>0.042</v>
      </c>
      <c r="D16" s="16">
        <v>5</v>
      </c>
      <c r="E16" s="24" t="s">
        <v>50</v>
      </c>
      <c r="F16" s="15"/>
      <c r="G16" s="15"/>
      <c r="H16" s="30"/>
      <c r="I16" s="81">
        <f>I12+I13</f>
        <v>0.0162</v>
      </c>
      <c r="J16" s="16">
        <v>5</v>
      </c>
      <c r="K16" s="24" t="s">
        <v>51</v>
      </c>
      <c r="L16" s="80"/>
      <c r="M16" s="16"/>
      <c r="N16" s="16"/>
      <c r="O16" s="80"/>
    </row>
    <row r="17" spans="1:15">
      <c r="A17" s="16">
        <v>6</v>
      </c>
      <c r="B17" s="16" t="s">
        <v>52</v>
      </c>
      <c r="C17" s="25">
        <f>N34</f>
        <v>0</v>
      </c>
      <c r="D17" s="15"/>
      <c r="E17" s="12" t="s">
        <v>53</v>
      </c>
      <c r="F17" s="13"/>
      <c r="G17" s="13"/>
      <c r="H17" s="13"/>
      <c r="I17" s="14"/>
      <c r="J17" s="16">
        <v>6</v>
      </c>
      <c r="K17" s="16"/>
      <c r="L17" s="30"/>
      <c r="M17" s="15"/>
      <c r="N17" s="15"/>
      <c r="O17" s="30"/>
    </row>
    <row r="18" spans="1:15">
      <c r="A18" s="16">
        <v>7</v>
      </c>
      <c r="B18" s="16"/>
      <c r="C18" s="31"/>
      <c r="D18" s="15"/>
      <c r="E18" s="16" t="s">
        <v>31</v>
      </c>
      <c r="F18" s="16" t="s">
        <v>32</v>
      </c>
      <c r="G18" s="16" t="s">
        <v>33</v>
      </c>
      <c r="H18" s="16" t="s">
        <v>34</v>
      </c>
      <c r="I18" s="16" t="s">
        <v>28</v>
      </c>
      <c r="J18" s="16">
        <v>7</v>
      </c>
      <c r="K18" s="16"/>
      <c r="L18" s="30"/>
      <c r="M18" s="15"/>
      <c r="N18" s="15"/>
      <c r="O18" s="30"/>
    </row>
    <row r="19" spans="1:15">
      <c r="A19" s="16">
        <v>8</v>
      </c>
      <c r="B19" s="24" t="s">
        <v>54</v>
      </c>
      <c r="C19" s="32">
        <f>C12+C13+C14+C15+C16+C17</f>
        <v>0.1812</v>
      </c>
      <c r="D19" s="16">
        <v>1</v>
      </c>
      <c r="E19" s="24"/>
      <c r="F19" s="24"/>
      <c r="G19" s="27"/>
      <c r="H19" s="33"/>
      <c r="I19" s="28"/>
      <c r="J19" s="16">
        <v>8</v>
      </c>
      <c r="K19" s="16"/>
      <c r="L19" s="30"/>
      <c r="M19" s="15"/>
      <c r="N19" s="15"/>
      <c r="O19" s="30"/>
    </row>
    <row r="20" spans="1:15">
      <c r="A20" s="16">
        <v>9</v>
      </c>
      <c r="B20" s="16" t="s">
        <v>55</v>
      </c>
      <c r="C20" s="31"/>
      <c r="D20" s="16">
        <v>2</v>
      </c>
      <c r="E20" s="24"/>
      <c r="F20" s="15"/>
      <c r="G20" s="15"/>
      <c r="H20" s="30"/>
      <c r="I20" s="30"/>
      <c r="J20" s="16">
        <v>9</v>
      </c>
      <c r="K20" s="16"/>
      <c r="L20" s="30"/>
      <c r="M20" s="15"/>
      <c r="N20" s="15"/>
      <c r="O20" s="30"/>
    </row>
    <row r="21" spans="1:15">
      <c r="A21" s="16">
        <v>10</v>
      </c>
      <c r="B21" s="16" t="s">
        <v>56</v>
      </c>
      <c r="C21" s="34"/>
      <c r="D21" s="16">
        <v>3</v>
      </c>
      <c r="E21" s="15"/>
      <c r="F21" s="15"/>
      <c r="G21" s="15"/>
      <c r="H21" s="30"/>
      <c r="I21" s="30"/>
      <c r="J21" s="16">
        <v>10</v>
      </c>
      <c r="K21" s="16"/>
      <c r="L21" s="30"/>
      <c r="M21" s="15"/>
      <c r="N21" s="15"/>
      <c r="O21" s="30"/>
    </row>
    <row r="22" spans="1:15">
      <c r="A22" s="16">
        <v>11</v>
      </c>
      <c r="B22" s="24" t="s">
        <v>57</v>
      </c>
      <c r="C22" s="34">
        <f>C19*3%</f>
        <v>0.005436</v>
      </c>
      <c r="D22" s="15"/>
      <c r="E22" s="24" t="s">
        <v>50</v>
      </c>
      <c r="F22" s="15"/>
      <c r="G22" s="15"/>
      <c r="H22" s="30"/>
      <c r="I22" s="81">
        <f>I19+I20+I21</f>
        <v>0</v>
      </c>
      <c r="J22" s="15"/>
      <c r="K22" s="16" t="s">
        <v>58</v>
      </c>
      <c r="L22" s="30"/>
      <c r="M22" s="15"/>
      <c r="N22" s="15"/>
      <c r="O22" s="81">
        <f>O12</f>
        <v>0.018</v>
      </c>
    </row>
    <row r="23" spans="1:15">
      <c r="A23" s="16">
        <v>12</v>
      </c>
      <c r="B23" s="19" t="s">
        <v>59</v>
      </c>
      <c r="C23" s="34">
        <f>C19*3%</f>
        <v>0.005436</v>
      </c>
      <c r="D23" s="19" t="s">
        <v>19</v>
      </c>
      <c r="E23" s="35" t="s">
        <v>60</v>
      </c>
      <c r="F23" s="18"/>
      <c r="G23" s="18"/>
      <c r="H23" s="18"/>
      <c r="I23" s="23"/>
      <c r="J23" s="19" t="s">
        <v>19</v>
      </c>
      <c r="K23" s="22" t="s">
        <v>61</v>
      </c>
      <c r="L23" s="13"/>
      <c r="M23" s="13"/>
      <c r="N23" s="13"/>
      <c r="O23" s="14"/>
    </row>
    <row r="24" spans="1:15">
      <c r="A24" s="16">
        <v>13</v>
      </c>
      <c r="B24" s="36"/>
      <c r="C24" s="37"/>
      <c r="D24" s="38"/>
      <c r="E24" s="39" t="s">
        <v>62</v>
      </c>
      <c r="F24" s="40" t="s">
        <v>63</v>
      </c>
      <c r="G24" s="19" t="s">
        <v>64</v>
      </c>
      <c r="H24" s="19" t="s">
        <v>65</v>
      </c>
      <c r="I24" s="19" t="s">
        <v>28</v>
      </c>
      <c r="J24" s="38"/>
      <c r="K24" s="39" t="s">
        <v>66</v>
      </c>
      <c r="L24" s="19" t="s">
        <v>34</v>
      </c>
      <c r="M24" s="19" t="s">
        <v>67</v>
      </c>
      <c r="N24" s="19" t="s">
        <v>28</v>
      </c>
      <c r="O24" s="19" t="s">
        <v>68</v>
      </c>
    </row>
    <row r="25" spans="1:15">
      <c r="A25" s="16">
        <v>14</v>
      </c>
      <c r="B25" s="36"/>
      <c r="C25" s="37"/>
      <c r="D25" s="17"/>
      <c r="E25" s="17"/>
      <c r="F25" s="41" t="s">
        <v>69</v>
      </c>
      <c r="G25" s="17"/>
      <c r="H25" s="17"/>
      <c r="I25" s="17"/>
      <c r="J25" s="17"/>
      <c r="K25" s="17"/>
      <c r="L25" s="17"/>
      <c r="M25" s="17"/>
      <c r="N25" s="17"/>
      <c r="O25" s="17"/>
    </row>
    <row r="26" spans="1:15">
      <c r="A26" s="16">
        <v>15</v>
      </c>
      <c r="B26" s="24" t="s">
        <v>70</v>
      </c>
      <c r="C26" s="32">
        <f>C19+C20+C21+C22+C23</f>
        <v>0.192072</v>
      </c>
      <c r="D26" s="16">
        <v>1</v>
      </c>
      <c r="E26" s="24" t="s">
        <v>71</v>
      </c>
      <c r="F26" s="15"/>
      <c r="G26" s="15"/>
      <c r="H26" s="15"/>
      <c r="I26" s="82">
        <f>I27+I28+I29+I30</f>
        <v>0.105</v>
      </c>
      <c r="J26" s="16">
        <v>1</v>
      </c>
      <c r="K26" s="24"/>
      <c r="L26" s="33"/>
      <c r="M26" s="27"/>
      <c r="N26" s="49"/>
      <c r="O26" s="15"/>
    </row>
    <row r="27" spans="1:15">
      <c r="A27" s="16">
        <v>16</v>
      </c>
      <c r="B27" s="24" t="s">
        <v>72</v>
      </c>
      <c r="C27" s="34">
        <f>C26*5%</f>
        <v>0.0096036</v>
      </c>
      <c r="D27" s="42" t="s">
        <v>73</v>
      </c>
      <c r="E27" s="43" t="s">
        <v>74</v>
      </c>
      <c r="F27" s="27">
        <v>25</v>
      </c>
      <c r="G27" s="27"/>
      <c r="H27" s="44">
        <v>0.0018</v>
      </c>
      <c r="I27" s="33">
        <f t="shared" ref="I27:I31" si="0">F27*H27</f>
        <v>0.045</v>
      </c>
      <c r="J27" s="16">
        <v>2</v>
      </c>
      <c r="K27" s="24"/>
      <c r="L27" s="83"/>
      <c r="M27" s="27"/>
      <c r="N27" s="49"/>
      <c r="O27" s="15"/>
    </row>
    <row r="28" spans="1:15">
      <c r="A28" s="16">
        <v>17</v>
      </c>
      <c r="B28" s="24" t="s">
        <v>75</v>
      </c>
      <c r="C28" s="32">
        <f>C26+C27</f>
        <v>0.2016756</v>
      </c>
      <c r="D28" s="45"/>
      <c r="E28" s="24" t="s">
        <v>76</v>
      </c>
      <c r="F28" s="27">
        <v>25</v>
      </c>
      <c r="G28" s="27"/>
      <c r="H28" s="44">
        <v>0.0012</v>
      </c>
      <c r="I28" s="33">
        <f t="shared" si="0"/>
        <v>0.03</v>
      </c>
      <c r="J28" s="16">
        <v>3</v>
      </c>
      <c r="K28" s="24"/>
      <c r="L28" s="33"/>
      <c r="M28" s="27"/>
      <c r="N28" s="49"/>
      <c r="O28" s="15"/>
    </row>
    <row r="29" spans="1:15">
      <c r="A29" s="16">
        <v>18</v>
      </c>
      <c r="B29" s="24" t="s">
        <v>77</v>
      </c>
      <c r="C29" s="31">
        <f>C28*0.13</f>
        <v>0.026217828</v>
      </c>
      <c r="D29" s="45"/>
      <c r="E29" s="24" t="s">
        <v>78</v>
      </c>
      <c r="F29" s="27">
        <v>25</v>
      </c>
      <c r="G29" s="27"/>
      <c r="H29" s="44">
        <v>0.0012</v>
      </c>
      <c r="I29" s="33">
        <f t="shared" si="0"/>
        <v>0.03</v>
      </c>
      <c r="J29" s="16">
        <v>4</v>
      </c>
      <c r="K29" s="24"/>
      <c r="L29" s="30"/>
      <c r="M29" s="15"/>
      <c r="N29" s="30"/>
      <c r="O29" s="15"/>
    </row>
    <row r="30" spans="1:15">
      <c r="A30" s="16">
        <v>19</v>
      </c>
      <c r="B30" s="16" t="s">
        <v>26</v>
      </c>
      <c r="C30" s="25">
        <f>C28+C29</f>
        <v>0.227893428</v>
      </c>
      <c r="D30" s="46"/>
      <c r="E30" s="24"/>
      <c r="F30" s="15"/>
      <c r="G30" s="15"/>
      <c r="H30" s="47"/>
      <c r="I30" s="33">
        <f t="shared" si="0"/>
        <v>0</v>
      </c>
      <c r="J30" s="15"/>
      <c r="K30" s="16"/>
      <c r="L30" s="30"/>
      <c r="M30" s="15"/>
      <c r="N30" s="30"/>
      <c r="O30" s="15"/>
    </row>
    <row r="31" spans="1:15">
      <c r="A31" s="48"/>
      <c r="B31" s="36"/>
      <c r="C31" s="30"/>
      <c r="D31" s="16">
        <v>2</v>
      </c>
      <c r="E31" s="16" t="s">
        <v>49</v>
      </c>
      <c r="F31" s="27">
        <v>10</v>
      </c>
      <c r="G31" s="27"/>
      <c r="H31" s="49">
        <f>H27+H28+H29</f>
        <v>0.0042</v>
      </c>
      <c r="I31" s="33">
        <f t="shared" si="0"/>
        <v>0.042</v>
      </c>
      <c r="J31" s="15"/>
      <c r="K31" s="16"/>
      <c r="L31" s="30"/>
      <c r="M31" s="15"/>
      <c r="N31" s="30"/>
      <c r="O31" s="15"/>
    </row>
    <row r="32" spans="1:15">
      <c r="A32" s="48"/>
      <c r="B32" s="36"/>
      <c r="C32" s="30"/>
      <c r="D32" s="16">
        <v>3</v>
      </c>
      <c r="E32" s="15"/>
      <c r="F32" s="15"/>
      <c r="G32" s="15"/>
      <c r="H32" s="15"/>
      <c r="I32" s="30"/>
      <c r="J32" s="15"/>
      <c r="K32" s="16"/>
      <c r="L32" s="30"/>
      <c r="M32" s="15"/>
      <c r="N32" s="30"/>
      <c r="O32" s="15"/>
    </row>
    <row r="33" spans="1:15">
      <c r="A33" s="48"/>
      <c r="B33" s="36"/>
      <c r="C33" s="30"/>
      <c r="D33" s="16"/>
      <c r="E33" s="15"/>
      <c r="F33" s="15"/>
      <c r="G33" s="15"/>
      <c r="H33" s="15"/>
      <c r="I33" s="30"/>
      <c r="J33" s="15"/>
      <c r="K33" s="16"/>
      <c r="L33" s="30"/>
      <c r="M33" s="15"/>
      <c r="N33" s="30"/>
      <c r="O33" s="15"/>
    </row>
    <row r="34" spans="1:15">
      <c r="A34" s="15"/>
      <c r="B34" s="16"/>
      <c r="C34" s="15"/>
      <c r="D34" s="15"/>
      <c r="E34" s="24" t="s">
        <v>50</v>
      </c>
      <c r="F34" s="15"/>
      <c r="G34" s="15"/>
      <c r="H34" s="15"/>
      <c r="I34" s="81">
        <f>I31</f>
        <v>0.042</v>
      </c>
      <c r="J34" s="15"/>
      <c r="K34" s="24" t="s">
        <v>50</v>
      </c>
      <c r="L34" s="30"/>
      <c r="M34" s="15"/>
      <c r="N34" s="81">
        <f>N26+N27+N28+N29+N30+N31+N32+N33</f>
        <v>0</v>
      </c>
      <c r="O34" s="15"/>
    </row>
    <row r="35" spans="1:15">
      <c r="A35" s="50" t="s">
        <v>79</v>
      </c>
      <c r="B35" s="51"/>
      <c r="C35" s="50"/>
      <c r="D35" s="50"/>
      <c r="E35" s="50"/>
      <c r="F35" s="50"/>
      <c r="G35" s="50"/>
      <c r="H35" s="50"/>
      <c r="I35" s="50"/>
      <c r="J35" s="50"/>
      <c r="K35" s="84"/>
      <c r="L35" s="85"/>
      <c r="M35" s="85"/>
      <c r="N35" s="85"/>
      <c r="O35" s="85"/>
    </row>
    <row r="36" spans="1:15">
      <c r="A36" s="52" t="s">
        <v>80</v>
      </c>
      <c r="B36" s="51"/>
      <c r="C36" s="50"/>
      <c r="D36" s="50"/>
      <c r="E36" s="50"/>
      <c r="F36" s="50"/>
      <c r="G36" s="50"/>
      <c r="H36" s="53"/>
      <c r="I36" s="50"/>
      <c r="J36" s="50"/>
      <c r="K36" s="84"/>
      <c r="L36" s="85"/>
      <c r="M36" s="85"/>
      <c r="N36" s="85"/>
      <c r="O36" s="85"/>
    </row>
    <row r="37" spans="1:15">
      <c r="A37" s="52" t="s">
        <v>81</v>
      </c>
      <c r="B37" s="51"/>
      <c r="C37" s="50"/>
      <c r="D37" s="50"/>
      <c r="E37" s="50"/>
      <c r="F37" s="50"/>
      <c r="G37" s="50"/>
      <c r="H37" s="50"/>
      <c r="I37" s="50"/>
      <c r="J37" s="50"/>
      <c r="K37" s="84"/>
      <c r="L37" s="85"/>
      <c r="M37" s="85"/>
      <c r="N37" s="85"/>
      <c r="O37" s="85"/>
    </row>
  </sheetData>
  <mergeCells count="44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E23:I23"/>
    <mergeCell ref="K23:O23"/>
    <mergeCell ref="A10:A11"/>
    <mergeCell ref="B10:B11"/>
    <mergeCell ref="C10:C11"/>
    <mergeCell ref="D10:D11"/>
    <mergeCell ref="D23:D25"/>
    <mergeCell ref="D27:D30"/>
    <mergeCell ref="E24:E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4"/>
  </mergeCells>
  <pageMargins left="0.700694444444445" right="0.700694444444445" top="0.629861111111111" bottom="0.751388888888889" header="0.298611111111111" footer="0.298611111111111"/>
  <pageSetup paperSize="9" scale="91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主动头枕导套弹簧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可真是个机灵鬼</cp:lastModifiedBy>
  <dcterms:created xsi:type="dcterms:W3CDTF">2025-10-05T04:02:00Z</dcterms:created>
  <dcterms:modified xsi:type="dcterms:W3CDTF">2025-10-05T05:45:27Z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BA6BFC2686D945789AD0E6595AE2FE7D_11</vt:lpwstr>
  </property>
  <property fmtid="{D5CDD505-2E9C-101B-9397-08002B2CF9AE}" pid="3" name="KSOProductBuildVer">
    <vt:lpwstr>2052-12.1.0.22529</vt:lpwstr>
  </property>
</Properties>
</file>