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8月" sheetId="1" r:id="rId1"/>
    <sheet name="SHT0018509" sheetId="3" r:id="rId2"/>
    <sheet name="SHT0018510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<sst xmlns="http://schemas.openxmlformats.org/spreadsheetml/2006/main" count="258" uniqueCount="116">
  <si>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QAD代码</t>
  </si>
  <si>
    <t>产品名称</t>
  </si>
  <si>
    <t>客户</t>
  </si>
  <si>
    <t>材料成本</t>
  </si>
  <si>
    <t>销北京价格</t>
  </si>
  <si>
    <t>销河北价格</t>
  </si>
  <si>
    <t>BEC0010278</t>
  </si>
  <si>
    <t>标配加热通风系统线束总成</t>
  </si>
  <si>
    <t>河北</t>
  </si>
  <si>
    <t>BEC0010344</t>
  </si>
  <si>
    <t>A6搭铁线</t>
  </si>
  <si>
    <t>SHT0018509</t>
  </si>
  <si>
    <t>VDC阀气路总成</t>
  </si>
  <si>
    <t>SHT0018510</t>
  </si>
  <si>
    <t>变阻尼调节总成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</si>
  <si>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</si>
  <si>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</si>
  <si>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</si>
  <si>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</si>
  <si>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</si>
  <si>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</si>
  <si>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</si>
  <si>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</si>
  <si>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</si>
  <si>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</si>
  <si>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</si>
  <si>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BFA0000004</t>
  </si>
  <si>
    <t>重卡扎带</t>
  </si>
  <si>
    <t>4*200</t>
  </si>
  <si>
    <t>BPC0000019</t>
  </si>
  <si>
    <t>黑色防护胶管φ12mm</t>
  </si>
  <si>
    <t/>
  </si>
  <si>
    <t>BPC0000020</t>
  </si>
  <si>
    <t>气路防护波纹管</t>
  </si>
  <si>
    <t>BPC0010011</t>
  </si>
  <si>
    <t>三通接头</t>
  </si>
  <si>
    <t>4-4-4 国产</t>
  </si>
  <si>
    <t>BPC0010012</t>
  </si>
  <si>
    <t>4mm卡箍</t>
  </si>
  <si>
    <t>国产</t>
  </si>
  <si>
    <t>BPC0010024</t>
  </si>
  <si>
    <t>气管固定板</t>
  </si>
  <si>
    <t>BPC0010077</t>
  </si>
  <si>
    <t>VDC气阀分总成</t>
  </si>
  <si>
    <t>BPC0010089</t>
  </si>
  <si>
    <t>消音器</t>
  </si>
  <si>
    <t>BPC0010108</t>
  </si>
  <si>
    <t>气管BU蓝色</t>
  </si>
  <si>
    <t>PAφ4*2.5</t>
  </si>
  <si>
    <t>BPC0010118</t>
  </si>
  <si>
    <t>气管BK黑色</t>
  </si>
  <si>
    <t>PAΦ4*2.5</t>
  </si>
  <si>
    <t>BPC0010178</t>
  </si>
  <si>
    <t>气管盖板</t>
  </si>
  <si>
    <t>BPC0010325</t>
  </si>
  <si>
    <t>导向杆</t>
  </si>
  <si>
    <t>BSP0000030</t>
  </si>
  <si>
    <t>气管防护弹簧</t>
  </si>
  <si>
    <t>φ4.8*45</t>
  </si>
  <si>
    <t>SHT0002238</t>
  </si>
  <si>
    <t>无字五层纸箱</t>
  </si>
  <si>
    <t>520*340*325</t>
  </si>
  <si>
    <t>SHT0002241</t>
  </si>
  <si>
    <t>三层纸垫板</t>
  </si>
  <si>
    <t>490*310</t>
  </si>
  <si>
    <t>SHT0017839</t>
  </si>
  <si>
    <t>黑色限位套</t>
  </si>
  <si>
    <t>16*14</t>
  </si>
  <si>
    <t>BPC0010026</t>
  </si>
  <si>
    <t>O形圈φ16*φ1.8</t>
  </si>
  <si>
    <t>BPC0010028</t>
  </si>
  <si>
    <t>活塞密封圈（MYA-7）</t>
  </si>
  <si>
    <t>φ7*φ10*2.1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</si>
  <si>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</si>
  <si>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</si>
  <si>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</si>
  <si>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</si>
  <si>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</si>
  <si>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</si>
  <si>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</si>
  <si>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</si>
  <si>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</si>
  <si>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</si>
  <si>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</si>
  <si>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</si>
  <si>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</si>
  <si>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</si>
  <si>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</si>
  <si>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</si>
  <si>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</si>
  <si>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</si>
  <si>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</si>
  <si>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</si>
  <si>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</si>
  <si>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</si>
  <si>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</si>
  <si>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</si>
  <si>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</si>
  <si>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</si>
  <si>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</si>
  <si>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</si>
  <si>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</si>
  <si>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SHT0001745</t>
  </si>
  <si>
    <t>弹簧片</t>
  </si>
  <si>
    <t>SHT0011966</t>
  </si>
  <si>
    <t>阻尼器调节手柄</t>
  </si>
  <si>
    <t>黑色</t>
  </si>
  <si>
    <t>SHT0012189</t>
  </si>
  <si>
    <t>阻尼调节底座</t>
  </si>
  <si>
    <t>45*75*45</t>
  </si>
  <si>
    <t>SHT0012190</t>
  </si>
  <si>
    <t>阻尼调节旋转块</t>
  </si>
  <si>
    <t>34*50*40</t>
  </si>
  <si>
    <t>SHT0017419</t>
  </si>
  <si>
    <t>变阻尼拉线总成</t>
  </si>
  <si>
    <t>J6P出口车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</si>
</sst>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#,##0.00###"/>
    <numFmt numFmtId="178" formatCode="#,###,###,##0.00###"/>
  </numFmts>
  <fonts count="26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43" fontId="0" fillId="0" borderId="3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037;&#20316;\6.&#38598;&#22242;&#20869;&#37096;&#23450;&#20215;&#20132;&#25509;&#36164;&#26009;\&#23433;&#36335;&#26222;&#26368;&#26032;&#23450;&#20215;2025\&#20379;&#23433;&#38470;&#26222;&#20135;&#21697;&#25253;&#20215;202503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 refreshError="1"/>
      <sheetData sheetId="1" refreshError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-0.0433851937710442</v>
          </cell>
          <cell r="Y5">
            <v>0.0704263933206874</v>
          </cell>
          <cell r="Z5">
            <v>0.432161959013309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</v>
          </cell>
          <cell r="Y6">
            <v>0.0927124613770271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0.0091773918118155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0.0815535982254421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0.00981752017726788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0.371587605829959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-0.348320329848345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0.866836435288374</v>
          </cell>
          <cell r="W12">
            <v>1.23</v>
          </cell>
          <cell r="X12">
            <v>-0.363163564711626</v>
          </cell>
          <cell r="Y12">
            <v>0.076908011653304</v>
          </cell>
          <cell r="Z12">
            <v>0.254475038558727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0.502222130187637</v>
          </cell>
          <cell r="W13">
            <v>0.16</v>
          </cell>
          <cell r="X13">
            <v>0.342222130187637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0.359773621370084</v>
          </cell>
          <cell r="AC13">
            <v>0.00850559890382377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0.502222130187637</v>
          </cell>
          <cell r="W14">
            <v>0.16</v>
          </cell>
          <cell r="X14">
            <v>0.342222130187637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0.359773621370084</v>
          </cell>
          <cell r="AC14">
            <v>0.00850559890382377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0.0942293148990281</v>
          </cell>
          <cell r="W15">
            <v>0.12</v>
          </cell>
          <cell r="X15">
            <v>-0.0257706851009719</v>
          </cell>
          <cell r="Y15">
            <v>0.070749391246348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-0.854995373110345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0.0929307486258964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0.0918381728434698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-0.746152218254847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-0.209359028947368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0.0829219565692752</v>
          </cell>
          <cell r="AC25">
            <v>0.0938634432337011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-0.0543213842216066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0.473223696981551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0.479876997469792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0.315701264475319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0.184594382981049</v>
          </cell>
          <cell r="W36">
            <v>0.17</v>
          </cell>
          <cell r="X36">
            <v>0.0145943829810494</v>
          </cell>
          <cell r="Y36">
            <v>0.0902880488426222</v>
          </cell>
          <cell r="Z36">
            <v>0.465547751844769</v>
          </cell>
          <cell r="AA36">
            <v>0.0394052083333333</v>
          </cell>
          <cell r="AB36">
            <v>0.213469162479222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0.0417165371525753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0.497857256339337</v>
          </cell>
          <cell r="W39">
            <v>0.21</v>
          </cell>
          <cell r="X39">
            <v>0.287857256339337</v>
          </cell>
          <cell r="Y39">
            <v>0.0223178651503631</v>
          </cell>
          <cell r="Z39">
            <v>0.230152984363119</v>
          </cell>
          <cell r="AA39">
            <v>0.0769236111111111</v>
          </cell>
          <cell r="AB39">
            <v>0.154509370169108</v>
          </cell>
          <cell r="AC39">
            <v>0.00940675698222656</v>
          </cell>
          <cell r="AD39">
            <v>0.401721572706537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0.497857256339337</v>
          </cell>
          <cell r="W40">
            <v>0.21</v>
          </cell>
          <cell r="X40">
            <v>0.287857256339337</v>
          </cell>
          <cell r="Y40">
            <v>0.0223178651503631</v>
          </cell>
          <cell r="Z40">
            <v>0.230152984363119</v>
          </cell>
          <cell r="AA40">
            <v>0.0769236111111111</v>
          </cell>
          <cell r="AB40">
            <v>0.154509370169108</v>
          </cell>
          <cell r="AC40">
            <v>0.00940675698222656</v>
          </cell>
          <cell r="AD40">
            <v>0.401721572706537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0.497857256339337</v>
          </cell>
          <cell r="W41">
            <v>0.21</v>
          </cell>
          <cell r="X41">
            <v>0.287857256339337</v>
          </cell>
          <cell r="Y41">
            <v>0.0223178651503631</v>
          </cell>
          <cell r="Z41">
            <v>0.230152984363119</v>
          </cell>
          <cell r="AA41">
            <v>0.0769236111111111</v>
          </cell>
          <cell r="AB41">
            <v>0.154509370169108</v>
          </cell>
          <cell r="AC41">
            <v>0.00940675698222656</v>
          </cell>
          <cell r="AD41">
            <v>0.401721572706537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0.0938266006070717</v>
          </cell>
          <cell r="AC42">
            <v>0.024167427325567</v>
          </cell>
          <cell r="AD42">
            <v>0</v>
          </cell>
          <cell r="AE42">
            <v>0.544956478576236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-0.631654374581259</v>
          </cell>
          <cell r="Y43">
            <v>0.0715977850795858</v>
          </cell>
          <cell r="Z43">
            <v>0.313240309723188</v>
          </cell>
          <cell r="AA43">
            <v>0.100304166666667</v>
          </cell>
          <cell r="AB43">
            <v>0.14363112335174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0.0534428462429793</v>
          </cell>
          <cell r="Z44">
            <v>0.131519504426082</v>
          </cell>
          <cell r="AA44">
            <v>0.4206125</v>
          </cell>
          <cell r="AB44">
            <v>0.168590468740314</v>
          </cell>
          <cell r="AC44">
            <v>0.022479129986722</v>
          </cell>
          <cell r="AD44">
            <v>0</v>
          </cell>
          <cell r="AE44">
            <v>0.509232385254879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0.0384580815886534</v>
          </cell>
          <cell r="Z45">
            <v>0.0630952901063844</v>
          </cell>
          <cell r="AA45">
            <v>0.4206125</v>
          </cell>
          <cell r="AB45">
            <v>0.0808797492110373</v>
          </cell>
          <cell r="AC45">
            <v>0.0161762382778194</v>
          </cell>
          <cell r="AD45">
            <v>0</v>
          </cell>
          <cell r="AE45">
            <v>0.334878286049989</v>
          </cell>
          <cell r="AF45">
            <v>3710</v>
          </cell>
          <cell r="AG45">
            <v>6.5956459468421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2.74758379344414</v>
          </cell>
          <cell r="W46">
            <v>3.45</v>
          </cell>
          <cell r="X46">
            <v>-0.702416206555864</v>
          </cell>
          <cell r="Y46">
            <v>0.0808791428863624</v>
          </cell>
          <cell r="Z46">
            <v>0.0853022210129604</v>
          </cell>
          <cell r="AA46">
            <v>0.3004375</v>
          </cell>
          <cell r="AB46">
            <v>0.109346073709147</v>
          </cell>
          <cell r="AC46">
            <v>0.0344961676281769</v>
          </cell>
          <cell r="AD46">
            <v>0.109186842896589</v>
          </cell>
          <cell r="AE46">
            <v>0.530985272866767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2.44758379344414</v>
          </cell>
          <cell r="W47">
            <v>3.45</v>
          </cell>
          <cell r="X47">
            <v>-1.00241620655586</v>
          </cell>
          <cell r="Y47">
            <v>0.0907924880110112</v>
          </cell>
          <cell r="Z47">
            <v>0.0957577021991134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0.473498203979954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1.13069407093306</v>
          </cell>
          <cell r="W48">
            <v>1.56</v>
          </cell>
          <cell r="X48">
            <v>-0.429305929066944</v>
          </cell>
          <cell r="Y48">
            <v>0.0294804175508114</v>
          </cell>
          <cell r="Z48">
            <v>0.1934652401772</v>
          </cell>
          <cell r="AA48">
            <v>0.146854166666666</v>
          </cell>
          <cell r="AB48">
            <v>0.129879664572293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1.40884150806452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2.75258461538462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0.0804552381381883</v>
          </cell>
          <cell r="Z50">
            <v>0.282850446579568</v>
          </cell>
          <cell r="AA50">
            <v>0.191979166666667</v>
          </cell>
          <cell r="AB50">
            <v>0.231685943576065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-0.0867256327509056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-0.0194686404155124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0.224407552246752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2.57852768061225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2</v>
          </cell>
          <cell r="N56">
            <v>75.9</v>
          </cell>
          <cell r="O56">
            <v>0.76</v>
          </cell>
          <cell r="P56">
            <v>22.5</v>
          </cell>
          <cell r="Q56">
            <v>0.25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1.48190730769844</v>
          </cell>
          <cell r="W56">
            <v>3.31</v>
          </cell>
          <cell r="X56">
            <v>-1.82809269230156</v>
          </cell>
          <cell r="Y56">
            <v>0.134961207736145</v>
          </cell>
          <cell r="Z56">
            <v>0.168701509670181</v>
          </cell>
          <cell r="AA56">
            <v>0.320466666666667</v>
          </cell>
          <cell r="AB56">
            <v>0.21625284186255</v>
          </cell>
          <cell r="AC56">
            <v>0.0567673831979773</v>
          </cell>
          <cell r="AD56">
            <v>0</v>
          </cell>
          <cell r="AE56">
            <v>0.685908808556836</v>
          </cell>
          <cell r="AF56">
            <v>58120</v>
          </cell>
          <cell r="AG56">
            <v>1.838005047825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0.157942820161749</v>
          </cell>
          <cell r="AA63">
            <v>0.136127083333333</v>
          </cell>
          <cell r="AB63">
            <v>0.0724220478048336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0.0190099167805483</v>
          </cell>
          <cell r="Y64">
            <v>0.0152200109581037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0.00653471170486186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0.0245313604370579</v>
          </cell>
          <cell r="Y65">
            <v>0.0171351977688546</v>
          </cell>
          <cell r="Z65">
            <v>0.535474930276709</v>
          </cell>
          <cell r="AA65">
            <v>0.0372962962962963</v>
          </cell>
          <cell r="AB65">
            <v>0.191723823924851</v>
          </cell>
          <cell r="AC65">
            <v>0.00735699716205776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0.0190099167805483</v>
          </cell>
          <cell r="Y66">
            <v>0.0152200109581037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0.00653471170486186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0.775481137548636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0.570864447278912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0.506356612244899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0.506356612244899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0.506356612244899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0.506356612244899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0.506356612244899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0.506356612244899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0.506356612244899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0.506356612244899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0.506356612244899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1.70648203947368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0.673919120892479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-0.854495986842105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-0.852395762483131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0.0436355946953138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3.00009581646424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0.0441575589171539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0.711380502951869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0.785450913461539</v>
          </cell>
          <cell r="W165">
            <v>1.26</v>
          </cell>
          <cell r="X165">
            <v>-0.474549086538461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0.00968852687916638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0.00968852687916638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0.544751020613529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</v>
          </cell>
          <cell r="AF169">
            <v>19364</v>
          </cell>
          <cell r="AG169">
            <v>0.300525381152461</v>
          </cell>
        </row>
        <row r="170">
          <cell r="Y170">
            <v>0.065</v>
          </cell>
          <cell r="Z170">
            <v>0.26</v>
          </cell>
          <cell r="AA170">
            <v>0.142</v>
          </cell>
          <cell r="AB170">
            <v>0.15</v>
          </cell>
          <cell r="AC170">
            <v>0.031</v>
          </cell>
          <cell r="AD170">
            <v>0.082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4" sqref="D4:D5"/>
    </sheetView>
  </sheetViews>
  <sheetFormatPr defaultColWidth="9" defaultRowHeight="32" customHeight="1" outlineLevelRow="4" outlineLevelCol="5"/>
  <cols>
    <col min="1" max="1" width="13.2545454545455" customWidth="1"/>
    <col min="2" max="2" width="31.6272727272727" customWidth="1"/>
    <col min="4" max="4" width="9.54545454545454" customWidth="1"/>
    <col min="5" max="6" width="11.8181818181818" customWidth="1"/>
  </cols>
  <sheetData>
    <row r="1" customHeight="1" spans="1:6">
      <c r="A1" s="29" t="s">
        <v>0</v>
      </c>
      <c r="B1" s="29" t="s">
        <v>1</v>
      </c>
      <c r="C1" s="30" t="s">
        <v>2</v>
      </c>
      <c r="D1" s="30" t="s">
        <v>3</v>
      </c>
      <c r="E1" s="31" t="s">
        <v>4</v>
      </c>
      <c r="F1" s="31" t="s">
        <v>5</v>
      </c>
    </row>
    <row r="2" customHeight="1" spans="1:6">
      <c r="A2" s="32" t="s">
        <v>6</v>
      </c>
      <c r="B2" s="33" t="s">
        <v>7</v>
      </c>
      <c r="C2" s="30" t="s">
        <v>8</v>
      </c>
      <c r="D2" s="34">
        <v>49</v>
      </c>
      <c r="E2" s="35">
        <f>D2/0.9</f>
        <v>54.4444444444444</v>
      </c>
      <c r="F2" s="35">
        <f>E2/0.95</f>
        <v>57.3099415204678</v>
      </c>
    </row>
    <row r="3" customHeight="1" spans="1:6">
      <c r="A3" s="32" t="s">
        <v>9</v>
      </c>
      <c r="B3" s="33" t="s">
        <v>10</v>
      </c>
      <c r="C3" s="30" t="s">
        <v>8</v>
      </c>
      <c r="D3" s="34">
        <v>4.275</v>
      </c>
      <c r="E3" s="35">
        <f>D3/0.9</f>
        <v>4.75</v>
      </c>
      <c r="F3" s="35">
        <f>E3/0.95</f>
        <v>5</v>
      </c>
    </row>
    <row r="4" customHeight="1" spans="1:6">
      <c r="A4" s="32" t="s">
        <v>11</v>
      </c>
      <c r="B4" s="33" t="s">
        <v>12</v>
      </c>
      <c r="C4" s="30" t="s">
        <v>8</v>
      </c>
      <c r="D4" s="34">
        <f>'SHT0018509'!I18</f>
        <v>29.6375571539548</v>
      </c>
      <c r="E4" s="35">
        <f>D4/0.6</f>
        <v>49.3959285899247</v>
      </c>
      <c r="F4" s="35">
        <f>E4/0.85</f>
        <v>58.1128571646173</v>
      </c>
    </row>
    <row r="5" customHeight="1" spans="1:6">
      <c r="A5" s="32" t="s">
        <v>13</v>
      </c>
      <c r="B5" s="33" t="s">
        <v>14</v>
      </c>
      <c r="C5" s="30" t="s">
        <v>8</v>
      </c>
      <c r="D5" s="34">
        <f>'SHT0018510'!I7</f>
        <v>11.6017769192708</v>
      </c>
      <c r="E5" s="35">
        <f>D5/0.6</f>
        <v>19.3362948654514</v>
      </c>
      <c r="F5" s="35">
        <f>E5/0.85</f>
        <v>22.7485821946487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M18" sqref="M18"/>
    </sheetView>
  </sheetViews>
  <sheetFormatPr defaultColWidth="9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customWidth="1"/>
    <col min="10" max="10" width="8.18181818181818" customWidth="1"/>
  </cols>
  <sheetData>
    <row r="1" s="1" customFormat="1" ht="12.5" spans="1:10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19</v>
      </c>
      <c r="G1" s="3" t="s">
        <v>20</v>
      </c>
      <c r="H1" s="3" t="s">
        <v>21</v>
      </c>
      <c r="I1" s="3" t="s">
        <v>22</v>
      </c>
      <c r="J1" s="3" t="s">
        <v>23</v>
      </c>
    </row>
    <row r="2" s="1" customFormat="1" ht="16.5" customHeight="1" spans="1:10">
      <c r="A2" s="4" t="s">
        <v>11</v>
      </c>
      <c r="B2" s="5" t="s">
        <v>24</v>
      </c>
      <c r="C2" s="5" t="s">
        <v>25</v>
      </c>
      <c r="D2" s="4" t="s">
        <v>26</v>
      </c>
      <c r="E2" s="4" t="s">
        <v>27</v>
      </c>
      <c r="F2" s="5" t="s">
        <v>28</v>
      </c>
      <c r="G2" s="6">
        <v>2</v>
      </c>
      <c r="H2" s="7">
        <v>0.05</v>
      </c>
      <c r="I2" s="7">
        <f>H2*G2</f>
        <v>0.1</v>
      </c>
      <c r="J2" s="11">
        <v>45883</v>
      </c>
    </row>
    <row r="3" s="1" customFormat="1" ht="16.5" customHeight="1" spans="1:10">
      <c r="A3" s="8" t="s">
        <v>11</v>
      </c>
      <c r="B3" s="9" t="s">
        <v>24</v>
      </c>
      <c r="C3" s="9" t="s">
        <v>25</v>
      </c>
      <c r="D3" s="8" t="s">
        <v>29</v>
      </c>
      <c r="E3" s="8" t="s">
        <v>30</v>
      </c>
      <c r="F3" s="9" t="s">
        <v>31</v>
      </c>
      <c r="G3" s="10">
        <v>0.03</v>
      </c>
      <c r="H3" s="7">
        <v>0.589</v>
      </c>
      <c r="I3" s="7">
        <f t="shared" ref="I3:I17" si="0">H3*G3</f>
        <v>0.01767</v>
      </c>
      <c r="J3" s="12">
        <v>45883</v>
      </c>
    </row>
    <row r="4" s="1" customFormat="1" ht="16.5" customHeight="1" spans="1:10">
      <c r="A4" s="4" t="s">
        <v>11</v>
      </c>
      <c r="B4" s="5" t="s">
        <v>24</v>
      </c>
      <c r="C4" s="5" t="s">
        <v>25</v>
      </c>
      <c r="D4" s="4" t="s">
        <v>32</v>
      </c>
      <c r="E4" s="4" t="s">
        <v>33</v>
      </c>
      <c r="F4" s="5" t="s">
        <v>31</v>
      </c>
      <c r="G4" s="6">
        <v>1.14</v>
      </c>
      <c r="H4" s="7">
        <v>0.2831875</v>
      </c>
      <c r="I4" s="7">
        <f t="shared" si="0"/>
        <v>0.32283375</v>
      </c>
      <c r="J4" s="11">
        <v>45883</v>
      </c>
    </row>
    <row r="5" s="1" customFormat="1" ht="16.5" customHeight="1" spans="1:10">
      <c r="A5" s="8" t="s">
        <v>11</v>
      </c>
      <c r="B5" s="9" t="s">
        <v>24</v>
      </c>
      <c r="C5" s="9" t="s">
        <v>25</v>
      </c>
      <c r="D5" s="8" t="s">
        <v>34</v>
      </c>
      <c r="E5" s="8" t="s">
        <v>35</v>
      </c>
      <c r="F5" s="9" t="s">
        <v>36</v>
      </c>
      <c r="G5" s="10">
        <v>2</v>
      </c>
      <c r="H5" s="7">
        <v>0.288584692439863</v>
      </c>
      <c r="I5" s="7">
        <f t="shared" si="0"/>
        <v>0.577169384879726</v>
      </c>
      <c r="J5" s="12">
        <v>45883</v>
      </c>
    </row>
    <row r="6" s="1" customFormat="1" ht="16.5" customHeight="1" spans="1:10">
      <c r="A6" s="4" t="s">
        <v>11</v>
      </c>
      <c r="B6" s="5" t="s">
        <v>24</v>
      </c>
      <c r="C6" s="5" t="s">
        <v>25</v>
      </c>
      <c r="D6" s="4" t="s">
        <v>37</v>
      </c>
      <c r="E6" s="4" t="s">
        <v>38</v>
      </c>
      <c r="F6" s="5" t="s">
        <v>39</v>
      </c>
      <c r="G6" s="6">
        <v>7</v>
      </c>
      <c r="H6" s="7">
        <v>0.120565034394672</v>
      </c>
      <c r="I6" s="7">
        <f t="shared" si="0"/>
        <v>0.843955240762704</v>
      </c>
      <c r="J6" s="11">
        <v>45883</v>
      </c>
    </row>
    <row r="7" s="1" customFormat="1" ht="16.5" customHeight="1" spans="1:10">
      <c r="A7" s="8" t="s">
        <v>11</v>
      </c>
      <c r="B7" s="9" t="s">
        <v>24</v>
      </c>
      <c r="C7" s="9" t="s">
        <v>25</v>
      </c>
      <c r="D7" s="8" t="s">
        <v>40</v>
      </c>
      <c r="E7" s="8" t="s">
        <v>41</v>
      </c>
      <c r="F7" s="9" t="s">
        <v>31</v>
      </c>
      <c r="G7" s="10">
        <v>1</v>
      </c>
      <c r="H7" s="7">
        <v>0.372943271008403</v>
      </c>
      <c r="I7" s="7">
        <f t="shared" si="0"/>
        <v>0.372943271008403</v>
      </c>
      <c r="J7" s="12">
        <v>45883</v>
      </c>
    </row>
    <row r="8" s="1" customFormat="1" ht="16.5" customHeight="1" spans="1:10">
      <c r="A8" s="4" t="s">
        <v>11</v>
      </c>
      <c r="B8" s="5" t="s">
        <v>24</v>
      </c>
      <c r="C8" s="5" t="s">
        <v>25</v>
      </c>
      <c r="D8" s="4" t="s">
        <v>42</v>
      </c>
      <c r="E8" s="4" t="s">
        <v>43</v>
      </c>
      <c r="F8" s="5" t="s">
        <v>31</v>
      </c>
      <c r="G8" s="6">
        <v>1</v>
      </c>
      <c r="H8" s="7">
        <f>I36</f>
        <v>18.6613012188425</v>
      </c>
      <c r="I8" s="7">
        <f t="shared" si="0"/>
        <v>18.6613012188425</v>
      </c>
      <c r="J8" s="11">
        <v>45883</v>
      </c>
    </row>
    <row r="9" s="1" customFormat="1" ht="16.5" customHeight="1" spans="1:10">
      <c r="A9" s="8" t="s">
        <v>11</v>
      </c>
      <c r="B9" s="9" t="s">
        <v>24</v>
      </c>
      <c r="C9" s="9" t="s">
        <v>25</v>
      </c>
      <c r="D9" s="8" t="s">
        <v>44</v>
      </c>
      <c r="E9" s="8" t="s">
        <v>45</v>
      </c>
      <c r="F9" s="9" t="s">
        <v>31</v>
      </c>
      <c r="G9" s="10">
        <v>1</v>
      </c>
      <c r="H9" s="7">
        <v>0.779</v>
      </c>
      <c r="I9" s="7">
        <f t="shared" si="0"/>
        <v>0.779</v>
      </c>
      <c r="J9" s="12">
        <v>45883</v>
      </c>
    </row>
    <row r="10" s="1" customFormat="1" ht="16.5" customHeight="1" spans="1:10">
      <c r="A10" s="4" t="s">
        <v>11</v>
      </c>
      <c r="B10" s="5" t="s">
        <v>24</v>
      </c>
      <c r="C10" s="5" t="s">
        <v>25</v>
      </c>
      <c r="D10" s="4" t="s">
        <v>46</v>
      </c>
      <c r="E10" s="4" t="s">
        <v>47</v>
      </c>
      <c r="F10" s="5" t="s">
        <v>48</v>
      </c>
      <c r="G10" s="6">
        <v>0.95</v>
      </c>
      <c r="H10" s="7">
        <v>1.7257</v>
      </c>
      <c r="I10" s="7">
        <f t="shared" si="0"/>
        <v>1.639415</v>
      </c>
      <c r="J10" s="11">
        <v>45883</v>
      </c>
    </row>
    <row r="11" s="1" customFormat="1" ht="16.5" customHeight="1" spans="1:10">
      <c r="A11" s="8" t="s">
        <v>11</v>
      </c>
      <c r="B11" s="9" t="s">
        <v>24</v>
      </c>
      <c r="C11" s="9" t="s">
        <v>25</v>
      </c>
      <c r="D11" s="8" t="s">
        <v>49</v>
      </c>
      <c r="E11" s="8" t="s">
        <v>50</v>
      </c>
      <c r="F11" s="9" t="s">
        <v>51</v>
      </c>
      <c r="G11" s="10">
        <v>1.86</v>
      </c>
      <c r="H11" s="7">
        <v>1.6814</v>
      </c>
      <c r="I11" s="7">
        <f t="shared" si="0"/>
        <v>3.127404</v>
      </c>
      <c r="J11" s="12">
        <v>45883</v>
      </c>
    </row>
    <row r="12" s="1" customFormat="1" ht="16.5" customHeight="1" spans="1:10">
      <c r="A12" s="4" t="s">
        <v>11</v>
      </c>
      <c r="B12" s="5" t="s">
        <v>24</v>
      </c>
      <c r="C12" s="5" t="s">
        <v>25</v>
      </c>
      <c r="D12" s="4" t="s">
        <v>52</v>
      </c>
      <c r="E12" s="4" t="s">
        <v>53</v>
      </c>
      <c r="F12" s="5" t="s">
        <v>31</v>
      </c>
      <c r="G12" s="6">
        <v>1</v>
      </c>
      <c r="H12" s="7">
        <v>0.251</v>
      </c>
      <c r="I12" s="7">
        <f t="shared" si="0"/>
        <v>0.251</v>
      </c>
      <c r="J12" s="11">
        <v>45883</v>
      </c>
    </row>
    <row r="13" s="1" customFormat="1" ht="16.5" customHeight="1" spans="1:10">
      <c r="A13" s="8" t="s">
        <v>11</v>
      </c>
      <c r="B13" s="9" t="s">
        <v>24</v>
      </c>
      <c r="C13" s="9" t="s">
        <v>25</v>
      </c>
      <c r="D13" s="8" t="s">
        <v>54</v>
      </c>
      <c r="E13" s="8" t="s">
        <v>55</v>
      </c>
      <c r="F13" s="9" t="s">
        <v>31</v>
      </c>
      <c r="G13" s="10">
        <v>1</v>
      </c>
      <c r="H13" s="7">
        <v>1.05755528846154</v>
      </c>
      <c r="I13" s="7">
        <f t="shared" si="0"/>
        <v>1.05755528846154</v>
      </c>
      <c r="J13" s="12">
        <v>45883</v>
      </c>
    </row>
    <row r="14" s="1" customFormat="1" ht="16.5" customHeight="1" spans="1:10">
      <c r="A14" s="4" t="s">
        <v>11</v>
      </c>
      <c r="B14" s="5" t="s">
        <v>24</v>
      </c>
      <c r="C14" s="5" t="s">
        <v>25</v>
      </c>
      <c r="D14" s="4" t="s">
        <v>56</v>
      </c>
      <c r="E14" s="4" t="s">
        <v>57</v>
      </c>
      <c r="F14" s="5" t="s">
        <v>58</v>
      </c>
      <c r="G14" s="6">
        <v>2</v>
      </c>
      <c r="H14" s="7">
        <v>0.1422</v>
      </c>
      <c r="I14" s="7">
        <f t="shared" si="0"/>
        <v>0.2844</v>
      </c>
      <c r="J14" s="11">
        <v>45883</v>
      </c>
    </row>
    <row r="15" s="1" customFormat="1" ht="16.5" customHeight="1" spans="1:10">
      <c r="A15" s="8" t="s">
        <v>11</v>
      </c>
      <c r="B15" s="9" t="s">
        <v>24</v>
      </c>
      <c r="C15" s="9" t="s">
        <v>25</v>
      </c>
      <c r="D15" s="8" t="s">
        <v>59</v>
      </c>
      <c r="E15" s="8" t="s">
        <v>60</v>
      </c>
      <c r="F15" s="9" t="s">
        <v>61</v>
      </c>
      <c r="G15" s="10">
        <v>0.2</v>
      </c>
      <c r="H15" s="7">
        <v>6.2128</v>
      </c>
      <c r="I15" s="7">
        <f t="shared" si="0"/>
        <v>1.24256</v>
      </c>
      <c r="J15" s="12">
        <v>45883</v>
      </c>
    </row>
    <row r="16" s="1" customFormat="1" ht="16.5" customHeight="1" spans="1:10">
      <c r="A16" s="4" t="s">
        <v>11</v>
      </c>
      <c r="B16" s="5" t="s">
        <v>24</v>
      </c>
      <c r="C16" s="5" t="s">
        <v>25</v>
      </c>
      <c r="D16" s="4" t="s">
        <v>62</v>
      </c>
      <c r="E16" s="4" t="s">
        <v>63</v>
      </c>
      <c r="F16" s="5" t="s">
        <v>64</v>
      </c>
      <c r="G16" s="6">
        <v>0.1</v>
      </c>
      <c r="H16" s="7">
        <v>0.4035</v>
      </c>
      <c r="I16" s="7">
        <f t="shared" si="0"/>
        <v>0.04035</v>
      </c>
      <c r="J16" s="11">
        <v>45883</v>
      </c>
    </row>
    <row r="17" s="1" customFormat="1" ht="16.5" customHeight="1" spans="1:10">
      <c r="A17" s="8" t="s">
        <v>11</v>
      </c>
      <c r="B17" s="9" t="s">
        <v>24</v>
      </c>
      <c r="C17" s="9" t="s">
        <v>25</v>
      </c>
      <c r="D17" s="8" t="s">
        <v>65</v>
      </c>
      <c r="E17" s="8" t="s">
        <v>66</v>
      </c>
      <c r="F17" s="9" t="s">
        <v>67</v>
      </c>
      <c r="G17" s="10">
        <v>1</v>
      </c>
      <c r="H17" s="7">
        <v>0.32</v>
      </c>
      <c r="I17" s="7">
        <f t="shared" si="0"/>
        <v>0.32</v>
      </c>
      <c r="J17" s="12">
        <v>45883</v>
      </c>
    </row>
    <row r="18" spans="9:9">
      <c r="I18">
        <f>SUM(I2:I17)</f>
        <v>29.6375571539548</v>
      </c>
    </row>
    <row r="21" s="13" customFormat="1" ht="12.5" spans="1:10">
      <c r="A21" s="15" t="s">
        <v>15</v>
      </c>
      <c r="B21" s="15" t="s">
        <v>16</v>
      </c>
      <c r="C21" s="15" t="s">
        <v>17</v>
      </c>
      <c r="D21" s="15" t="s">
        <v>18</v>
      </c>
      <c r="E21" s="15" t="s">
        <v>19</v>
      </c>
      <c r="F21" s="15" t="s">
        <v>19</v>
      </c>
      <c r="G21" s="16" t="s">
        <v>20</v>
      </c>
      <c r="H21" s="16" t="s">
        <v>21</v>
      </c>
      <c r="I21" s="16" t="s">
        <v>22</v>
      </c>
      <c r="J21" s="25" t="s">
        <v>23</v>
      </c>
    </row>
    <row r="22" s="13" customFormat="1" ht="16.5" customHeight="1" spans="1:10">
      <c r="A22" s="17" t="s">
        <v>42</v>
      </c>
      <c r="B22" s="18" t="s">
        <v>24</v>
      </c>
      <c r="C22" s="18" t="s">
        <v>25</v>
      </c>
      <c r="D22" s="17" t="s">
        <v>68</v>
      </c>
      <c r="E22" s="17" t="s">
        <v>69</v>
      </c>
      <c r="F22" s="18" t="s">
        <v>31</v>
      </c>
      <c r="G22" s="19">
        <v>3</v>
      </c>
      <c r="H22" s="20">
        <v>0.1327</v>
      </c>
      <c r="I22" s="26">
        <f t="shared" ref="I22:I35" si="1">H22*G22</f>
        <v>0.3981</v>
      </c>
      <c r="J22" s="27">
        <v>44327</v>
      </c>
    </row>
    <row r="23" s="13" customFormat="1" ht="16.5" customHeight="1" spans="1:10">
      <c r="A23" s="21" t="s">
        <v>42</v>
      </c>
      <c r="B23" s="22" t="s">
        <v>24</v>
      </c>
      <c r="C23" s="22" t="s">
        <v>25</v>
      </c>
      <c r="D23" s="21" t="s">
        <v>70</v>
      </c>
      <c r="E23" s="21" t="s">
        <v>71</v>
      </c>
      <c r="F23" s="22" t="s">
        <v>72</v>
      </c>
      <c r="G23" s="23">
        <v>1</v>
      </c>
      <c r="H23" s="20">
        <v>2.3894</v>
      </c>
      <c r="I23" s="26">
        <f t="shared" si="1"/>
        <v>2.3894</v>
      </c>
      <c r="J23" s="28">
        <v>44328</v>
      </c>
    </row>
    <row r="24" s="13" customFormat="1" ht="16.5" customHeight="1" spans="1:10">
      <c r="A24" s="17" t="s">
        <v>42</v>
      </c>
      <c r="B24" s="18" t="s">
        <v>24</v>
      </c>
      <c r="C24" s="18" t="s">
        <v>25</v>
      </c>
      <c r="D24" s="17" t="s">
        <v>73</v>
      </c>
      <c r="E24" s="17" t="s">
        <v>74</v>
      </c>
      <c r="F24" s="18" t="s">
        <v>31</v>
      </c>
      <c r="G24" s="19">
        <v>1</v>
      </c>
      <c r="H24" s="20">
        <f>VLOOKUP(D:D,'[1]安路普产品报价 （不考虑合格率）'!$B:$AG,32,0)</f>
        <v>1.55695201710526</v>
      </c>
      <c r="I24" s="26">
        <f t="shared" si="1"/>
        <v>1.55695201710526</v>
      </c>
      <c r="J24" s="27">
        <v>44327</v>
      </c>
    </row>
    <row r="25" s="13" customFormat="1" ht="16.5" customHeight="1" spans="1:10">
      <c r="A25" s="21" t="s">
        <v>42</v>
      </c>
      <c r="B25" s="22" t="s">
        <v>24</v>
      </c>
      <c r="C25" s="22" t="s">
        <v>25</v>
      </c>
      <c r="D25" s="21" t="s">
        <v>75</v>
      </c>
      <c r="E25" s="21" t="s">
        <v>76</v>
      </c>
      <c r="F25" s="22" t="s">
        <v>77</v>
      </c>
      <c r="G25" s="23">
        <v>1</v>
      </c>
      <c r="H25" s="20">
        <f>VLOOKUP(D:D,'[1]安路普产品报价 （不考虑合格率）'!$B:$AG,32,0)</f>
        <v>0.941865145432692</v>
      </c>
      <c r="I25" s="26">
        <f t="shared" si="1"/>
        <v>0.941865145432692</v>
      </c>
      <c r="J25" s="28">
        <v>44327</v>
      </c>
    </row>
    <row r="26" s="13" customFormat="1" ht="16.5" customHeight="1" spans="1:10">
      <c r="A26" s="17" t="s">
        <v>42</v>
      </c>
      <c r="B26" s="18" t="s">
        <v>24</v>
      </c>
      <c r="C26" s="18" t="s">
        <v>25</v>
      </c>
      <c r="D26" s="17" t="s">
        <v>78</v>
      </c>
      <c r="E26" s="17" t="s">
        <v>79</v>
      </c>
      <c r="F26" s="18" t="s">
        <v>80</v>
      </c>
      <c r="G26" s="19">
        <v>1</v>
      </c>
      <c r="H26" s="20">
        <f>VLOOKUP(D:D,'[1]安路普产品报价 （不考虑合格率）'!$B:$AG,32,0)</f>
        <v>0.928708371995192</v>
      </c>
      <c r="I26" s="26">
        <f t="shared" si="1"/>
        <v>0.928708371995192</v>
      </c>
      <c r="J26" s="27">
        <v>44327</v>
      </c>
    </row>
    <row r="27" s="13" customFormat="1" ht="16.5" customHeight="1" spans="1:10">
      <c r="A27" s="21" t="s">
        <v>42</v>
      </c>
      <c r="B27" s="22" t="s">
        <v>24</v>
      </c>
      <c r="C27" s="22" t="s">
        <v>25</v>
      </c>
      <c r="D27" s="21" t="s">
        <v>81</v>
      </c>
      <c r="E27" s="21" t="s">
        <v>82</v>
      </c>
      <c r="F27" s="22" t="s">
        <v>83</v>
      </c>
      <c r="G27" s="23">
        <v>1</v>
      </c>
      <c r="H27" s="20">
        <f>VLOOKUP(D:D,'[1]安路普产品报价 （不考虑合格率）'!$B:$AG,32,0)</f>
        <v>0.947845496995192</v>
      </c>
      <c r="I27" s="26">
        <f t="shared" si="1"/>
        <v>0.947845496995192</v>
      </c>
      <c r="J27" s="28">
        <v>44327</v>
      </c>
    </row>
    <row r="28" s="13" customFormat="1" ht="16.5" customHeight="1" spans="1:10">
      <c r="A28" s="17" t="s">
        <v>42</v>
      </c>
      <c r="B28" s="18" t="s">
        <v>24</v>
      </c>
      <c r="C28" s="18" t="s">
        <v>25</v>
      </c>
      <c r="D28" s="17" t="s">
        <v>84</v>
      </c>
      <c r="E28" s="17" t="s">
        <v>85</v>
      </c>
      <c r="F28" s="18" t="s">
        <v>31</v>
      </c>
      <c r="G28" s="19">
        <v>1</v>
      </c>
      <c r="H28" s="20">
        <v>4.05</v>
      </c>
      <c r="I28" s="26">
        <f t="shared" si="1"/>
        <v>4.05</v>
      </c>
      <c r="J28" s="27">
        <v>44327</v>
      </c>
    </row>
    <row r="29" s="13" customFormat="1" ht="16.5" customHeight="1" spans="1:10">
      <c r="A29" s="21" t="s">
        <v>42</v>
      </c>
      <c r="B29" s="22" t="s">
        <v>24</v>
      </c>
      <c r="C29" s="22" t="s">
        <v>25</v>
      </c>
      <c r="D29" s="21" t="s">
        <v>86</v>
      </c>
      <c r="E29" s="21" t="s">
        <v>87</v>
      </c>
      <c r="F29" s="22" t="s">
        <v>31</v>
      </c>
      <c r="G29" s="23">
        <v>1</v>
      </c>
      <c r="H29" s="20">
        <f>VLOOKUP(D:D,'[1]安路普产品报价 （不考虑合格率）'!$B:$AG,32,0)</f>
        <v>1.437294625</v>
      </c>
      <c r="I29" s="26">
        <f t="shared" si="1"/>
        <v>1.437294625</v>
      </c>
      <c r="J29" s="28">
        <v>44327</v>
      </c>
    </row>
    <row r="30" s="13" customFormat="1" ht="16.5" customHeight="1" spans="1:10">
      <c r="A30" s="17" t="s">
        <v>42</v>
      </c>
      <c r="B30" s="18" t="s">
        <v>24</v>
      </c>
      <c r="C30" s="18" t="s">
        <v>25</v>
      </c>
      <c r="D30" s="17" t="s">
        <v>88</v>
      </c>
      <c r="E30" s="17" t="s">
        <v>89</v>
      </c>
      <c r="F30" s="18" t="s">
        <v>90</v>
      </c>
      <c r="G30" s="19">
        <v>1</v>
      </c>
      <c r="H30" s="20">
        <f>VLOOKUP(D:D,'[1]安路普产品报价 （不考虑合格率）'!$B:$AG,32,0)</f>
        <v>0.409741331904762</v>
      </c>
      <c r="I30" s="26">
        <f t="shared" si="1"/>
        <v>0.409741331904762</v>
      </c>
      <c r="J30" s="27">
        <v>44327</v>
      </c>
    </row>
    <row r="31" s="13" customFormat="1" ht="16.5" customHeight="1" spans="1:10">
      <c r="A31" s="21" t="s">
        <v>42</v>
      </c>
      <c r="B31" s="22" t="s">
        <v>24</v>
      </c>
      <c r="C31" s="22" t="s">
        <v>25</v>
      </c>
      <c r="D31" s="21" t="s">
        <v>91</v>
      </c>
      <c r="E31" s="21" t="s">
        <v>92</v>
      </c>
      <c r="F31" s="22" t="s">
        <v>31</v>
      </c>
      <c r="G31" s="23">
        <v>2</v>
      </c>
      <c r="H31" s="20">
        <v>0.1204</v>
      </c>
      <c r="I31" s="26">
        <f t="shared" si="1"/>
        <v>0.2408</v>
      </c>
      <c r="J31" s="28">
        <v>44327</v>
      </c>
    </row>
    <row r="32" s="13" customFormat="1" ht="16.5" customHeight="1" spans="1:10">
      <c r="A32" s="17" t="s">
        <v>42</v>
      </c>
      <c r="B32" s="18" t="s">
        <v>24</v>
      </c>
      <c r="C32" s="18" t="s">
        <v>25</v>
      </c>
      <c r="D32" s="17" t="s">
        <v>93</v>
      </c>
      <c r="E32" s="17" t="s">
        <v>94</v>
      </c>
      <c r="F32" s="18" t="s">
        <v>31</v>
      </c>
      <c r="G32" s="19">
        <v>1</v>
      </c>
      <c r="H32" s="20">
        <f>VLOOKUP(D:D,'[1]安路普产品报价 （不考虑合格率）'!$B:$AG,32,0)</f>
        <v>0.324502754093567</v>
      </c>
      <c r="I32" s="26">
        <f t="shared" si="1"/>
        <v>0.324502754093567</v>
      </c>
      <c r="J32" s="27">
        <v>44327</v>
      </c>
    </row>
    <row r="33" s="13" customFormat="1" ht="16.5" customHeight="1" spans="1:10">
      <c r="A33" s="21" t="s">
        <v>42</v>
      </c>
      <c r="B33" s="22" t="s">
        <v>24</v>
      </c>
      <c r="C33" s="22" t="s">
        <v>25</v>
      </c>
      <c r="D33" s="21" t="s">
        <v>95</v>
      </c>
      <c r="E33" s="21" t="s">
        <v>96</v>
      </c>
      <c r="F33" s="22" t="s">
        <v>31</v>
      </c>
      <c r="G33" s="23">
        <v>1</v>
      </c>
      <c r="H33" s="20">
        <f>VLOOKUP(D:D,'[1]安路普产品报价 （不考虑合格率）'!$B:$AG,32,0)</f>
        <v>0.273739011988304</v>
      </c>
      <c r="I33" s="26">
        <f t="shared" si="1"/>
        <v>0.273739011988304</v>
      </c>
      <c r="J33" s="28">
        <v>44327</v>
      </c>
    </row>
    <row r="34" s="13" customFormat="1" ht="16.5" customHeight="1" spans="1:10">
      <c r="A34" s="17" t="s">
        <v>42</v>
      </c>
      <c r="B34" s="18" t="s">
        <v>24</v>
      </c>
      <c r="C34" s="18" t="s">
        <v>25</v>
      </c>
      <c r="D34" s="17" t="s">
        <v>97</v>
      </c>
      <c r="E34" s="17" t="s">
        <v>98</v>
      </c>
      <c r="F34" s="18" t="s">
        <v>31</v>
      </c>
      <c r="G34" s="19">
        <v>2</v>
      </c>
      <c r="H34" s="20">
        <f>VLOOKUP(D:D,'[1]安路普产品报价 （不考虑合格率）'!$B:$AG,32,0)</f>
        <v>0.186476232163743</v>
      </c>
      <c r="I34" s="26">
        <f t="shared" si="1"/>
        <v>0.372952464327486</v>
      </c>
      <c r="J34" s="27">
        <v>44327</v>
      </c>
    </row>
    <row r="35" s="13" customFormat="1" ht="16.5" customHeight="1" spans="1:10">
      <c r="A35" s="21" t="s">
        <v>42</v>
      </c>
      <c r="B35" s="22" t="s">
        <v>24</v>
      </c>
      <c r="C35" s="22" t="s">
        <v>25</v>
      </c>
      <c r="D35" s="21" t="s">
        <v>99</v>
      </c>
      <c r="E35" s="21" t="s">
        <v>100</v>
      </c>
      <c r="F35" s="22" t="s">
        <v>101</v>
      </c>
      <c r="G35" s="23">
        <v>2</v>
      </c>
      <c r="H35" s="20">
        <v>2.1947</v>
      </c>
      <c r="I35" s="26">
        <f t="shared" si="1"/>
        <v>4.3894</v>
      </c>
      <c r="J35" s="28">
        <v>44327</v>
      </c>
    </row>
    <row r="36" s="14" customFormat="1" spans="7:9">
      <c r="G36" s="24"/>
      <c r="H36" s="24"/>
      <c r="I36" s="24">
        <f>SUM(I22:I35)</f>
        <v>18.6613012188425</v>
      </c>
    </row>
    <row r="37" s="14" customFormat="1" spans="7:9">
      <c r="G37" s="24"/>
      <c r="H37" s="24"/>
      <c r="I37" s="2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14" sqref="J14"/>
    </sheetView>
  </sheetViews>
  <sheetFormatPr defaultColWidth="8.72727272727273" defaultRowHeight="14" outlineLevelRow="6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2.7272727272727" customWidth="1"/>
    <col min="6" max="6" width="8.81818181818182" customWidth="1"/>
    <col min="7" max="7" width="9.27272727272727" customWidth="1"/>
    <col min="8" max="9" width="7.72727272727273" customWidth="1"/>
    <col min="10" max="10" width="8.18181818181818" customWidth="1"/>
  </cols>
  <sheetData>
    <row r="1" s="1" customFormat="1" ht="12.5" spans="1:10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19</v>
      </c>
      <c r="G1" s="3" t="s">
        <v>20</v>
      </c>
      <c r="H1" s="3" t="s">
        <v>21</v>
      </c>
      <c r="I1" s="3" t="s">
        <v>22</v>
      </c>
      <c r="J1" s="3" t="s">
        <v>23</v>
      </c>
    </row>
    <row r="2" s="1" customFormat="1" ht="16.5" customHeight="1" spans="1:10">
      <c r="A2" s="4" t="s">
        <v>13</v>
      </c>
      <c r="B2" s="5" t="s">
        <v>24</v>
      </c>
      <c r="C2" s="5" t="s">
        <v>25</v>
      </c>
      <c r="D2" s="4" t="s">
        <v>102</v>
      </c>
      <c r="E2" s="4" t="s">
        <v>103</v>
      </c>
      <c r="F2" s="5" t="s">
        <v>31</v>
      </c>
      <c r="G2" s="6">
        <v>2</v>
      </c>
      <c r="H2" s="7">
        <v>0.5885</v>
      </c>
      <c r="I2" s="7">
        <f t="shared" ref="I2:I6" si="0">H2*G2</f>
        <v>1.177</v>
      </c>
      <c r="J2" s="11">
        <v>45883</v>
      </c>
    </row>
    <row r="3" s="1" customFormat="1" ht="16.5" customHeight="1" spans="1:10">
      <c r="A3" s="8" t="s">
        <v>13</v>
      </c>
      <c r="B3" s="9" t="s">
        <v>24</v>
      </c>
      <c r="C3" s="9" t="s">
        <v>25</v>
      </c>
      <c r="D3" s="8" t="s">
        <v>104</v>
      </c>
      <c r="E3" s="8" t="s">
        <v>105</v>
      </c>
      <c r="F3" s="9" t="s">
        <v>106</v>
      </c>
      <c r="G3" s="10">
        <v>1</v>
      </c>
      <c r="H3" s="7">
        <v>2.81652041927083</v>
      </c>
      <c r="I3" s="7">
        <f t="shared" si="0"/>
        <v>2.81652041927083</v>
      </c>
      <c r="J3" s="12">
        <v>45883</v>
      </c>
    </row>
    <row r="4" s="1" customFormat="1" ht="16.5" customHeight="1" spans="1:10">
      <c r="A4" s="4" t="s">
        <v>13</v>
      </c>
      <c r="B4" s="5" t="s">
        <v>24</v>
      </c>
      <c r="C4" s="5" t="s">
        <v>25</v>
      </c>
      <c r="D4" s="4" t="s">
        <v>107</v>
      </c>
      <c r="E4" s="4" t="s">
        <v>108</v>
      </c>
      <c r="F4" s="5" t="s">
        <v>109</v>
      </c>
      <c r="G4" s="6">
        <v>1</v>
      </c>
      <c r="H4" s="7">
        <v>1.98835682142857</v>
      </c>
      <c r="I4" s="7">
        <f t="shared" si="0"/>
        <v>1.98835682142857</v>
      </c>
      <c r="J4" s="11">
        <v>45883</v>
      </c>
    </row>
    <row r="5" s="1" customFormat="1" ht="16.5" customHeight="1" spans="1:10">
      <c r="A5" s="8" t="s">
        <v>13</v>
      </c>
      <c r="B5" s="9" t="s">
        <v>24</v>
      </c>
      <c r="C5" s="9" t="s">
        <v>25</v>
      </c>
      <c r="D5" s="8" t="s">
        <v>110</v>
      </c>
      <c r="E5" s="8" t="s">
        <v>111</v>
      </c>
      <c r="F5" s="9" t="s">
        <v>112</v>
      </c>
      <c r="G5" s="10">
        <v>1</v>
      </c>
      <c r="H5" s="7">
        <v>1.61989967857143</v>
      </c>
      <c r="I5" s="7">
        <f t="shared" si="0"/>
        <v>1.61989967857143</v>
      </c>
      <c r="J5" s="12">
        <v>45883</v>
      </c>
    </row>
    <row r="6" s="1" customFormat="1" ht="16.5" customHeight="1" spans="1:10">
      <c r="A6" s="4" t="s">
        <v>13</v>
      </c>
      <c r="B6" s="5" t="s">
        <v>24</v>
      </c>
      <c r="C6" s="5" t="s">
        <v>25</v>
      </c>
      <c r="D6" s="4" t="s">
        <v>113</v>
      </c>
      <c r="E6" s="4" t="s">
        <v>114</v>
      </c>
      <c r="F6" s="5" t="s">
        <v>115</v>
      </c>
      <c r="G6" s="6">
        <v>1</v>
      </c>
      <c r="H6" s="7">
        <v>4</v>
      </c>
      <c r="I6" s="7">
        <f t="shared" si="0"/>
        <v>4</v>
      </c>
      <c r="J6" s="11">
        <v>45883</v>
      </c>
    </row>
    <row r="7" s="1" customFormat="1" ht="12.5" spans="9:9">
      <c r="I7" s="1">
        <f>SUM(I2:I6)</f>
        <v>11.6017769192708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SHT0018509</vt:lpstr>
      <vt:lpstr>SHT0018510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2025-10-09T01:17:03Z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E7784B98BFBB4E4CB3E31C3344396730_12</vt:lpwstr>
  </property>
</Properties>
</file>