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工作时间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<sst xmlns="http://schemas.openxmlformats.org/spreadsheetml/2006/main" count="58" uniqueCount="21">
  <si>
    <t>海外组装线产能规划方案</t>
  </si>
  <si>
    <t>区分</t>
  </si>
  <si>
    <t>作业时间-单班
（min）</t>
  </si>
  <si>
    <t>产能基准</t>
  </si>
  <si>
    <t>台份作业时间
（s）</t>
  </si>
  <si>
    <t>工序作业时间
（s）</t>
  </si>
  <si>
    <t>线体UPH 
（台套/小时）</t>
  </si>
  <si>
    <t>备注</t>
  </si>
  <si>
    <t>日产量
（台份）</t>
  </si>
  <si>
    <t>年产量（套）
（227天基准）</t>
  </si>
  <si>
    <t>年产量（套）
（250天基准）</t>
  </si>
  <si>
    <t>8+8</t>
  </si>
  <si>
    <t>/</t>
  </si>
  <si>
    <t>最初设计基准2024/10</t>
  </si>
  <si>
    <t>9+9</t>
  </si>
  <si>
    <t>10+10</t>
  </si>
  <si>
    <t>11+11</t>
  </si>
  <si>
    <t>第二次变更后基准2025/9</t>
  </si>
  <si>
    <t>8+8+8</t>
  </si>
  <si>
    <t>最新海外执行基准2025/10</t>
  </si>
  <si>
    <r>
      <t>说明：作业时间依据整体作业时间</t>
    </r>
    <r>
      <rPr>
        <b/>
        <sz val="10"/>
        <color rgb="FF000000"/>
        <rFont val="宋体"/>
        <charset val="134"/>
      </rPr>
      <t xml:space="preserve"> ：        
    8+8：  上午8:00-10:00-10:10-12:00  下午：13:00-15:00  15:10-17:00                单班作业时间：460min      
    9+9：  上午8:00-10:00-10:10-12:00  下午：13:00-15:00  15:10-18:00            单班作业时间：520min      
   10+10： 上午8:00-10:00-10:10-12:00  下午：13:00-15:00  15:10-17:00  17:30-19:00  单班作业时间：550min 
  11+11: 上午8:00-10:00-10:10-12:00  下午：13:00-15:00  15:10-17:00  17:30-20:00  单班作业时间：610min
   8+8+8： 上午6:00-8:00- 8:10-10:00     10:10-12:00       下午：12:30-13:50               单班作业时间：420min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</si>
</sst>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-0.2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5" borderId="5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26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209550</xdr:colOff>
      <xdr:row>30</xdr:row>
      <xdr:rowOff>26670</xdr:rowOff>
    </xdr:from>
    <xdr:to>
      <xdr:col>17</xdr:col>
      <xdr:colOff>190500</xdr:colOff>
      <xdr:row>38</xdr:row>
      <xdr:rowOff>493395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02420" y="1889125"/>
          <a:ext cx="4197985" cy="1493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39"/>
  <sheetViews>
    <sheetView tabSelected="1" zoomScale="130" zoomScaleNormal="130" workbookViewId="0">
      <selection activeCell="G42" sqref="G42"/>
    </sheetView>
  </sheetViews>
  <sheetFormatPr defaultColWidth="9" defaultRowHeight="14"/>
  <cols>
    <col min="1" max="1" width="3.83636363636364" customWidth="1"/>
    <col min="2" max="2" width="15.3090909090909" customWidth="1"/>
    <col min="3" max="3" width="14.7545454545455" customWidth="1"/>
    <col min="4" max="4" width="8.27272727272727" customWidth="1"/>
    <col min="5" max="6" width="13.1818181818182" customWidth="1"/>
    <col min="7" max="8" width="12.0909090909091" customWidth="1"/>
    <col min="9" max="9" width="13.0909090909091" customWidth="1"/>
    <col min="10" max="10" width="22.9363636363636" customWidth="1"/>
    <col min="11" max="11" width="10.8727272727273" customWidth="1"/>
    <col min="12" max="12" width="4.5" customWidth="1"/>
  </cols>
  <sheetData>
    <row r="2" ht="31" customHeight="1" spans="2:10"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2:10">
      <c r="B3" s="2" t="s">
        <v>1</v>
      </c>
      <c r="C3" s="2" t="s">
        <v>2</v>
      </c>
      <c r="D3" s="3" t="s">
        <v>3</v>
      </c>
      <c r="E3" s="4"/>
      <c r="F3" s="5"/>
      <c r="G3" s="2" t="s">
        <v>4</v>
      </c>
      <c r="H3" s="2" t="s">
        <v>5</v>
      </c>
      <c r="I3" s="2" t="s">
        <v>6</v>
      </c>
      <c r="J3" s="2" t="s">
        <v>7</v>
      </c>
    </row>
    <row r="4" ht="26.75" spans="2:10">
      <c r="B4" s="2"/>
      <c r="C4" s="2"/>
      <c r="D4" s="2" t="s">
        <v>8</v>
      </c>
      <c r="E4" s="2" t="s">
        <v>9</v>
      </c>
      <c r="F4" s="2" t="s">
        <v>10</v>
      </c>
      <c r="G4" s="2"/>
      <c r="H4" s="2"/>
      <c r="I4" s="2"/>
      <c r="J4" s="2"/>
    </row>
    <row r="5" customFormat="1" ht="15.75" spans="2:10">
      <c r="B5" s="6" t="s">
        <v>11</v>
      </c>
      <c r="C5" s="7">
        <f>460*2</f>
        <v>920</v>
      </c>
      <c r="D5" s="8">
        <f>F5/250</f>
        <v>400</v>
      </c>
      <c r="E5" s="9" t="s">
        <v>12</v>
      </c>
      <c r="F5" s="10">
        <v>100000</v>
      </c>
      <c r="G5" s="11">
        <f>C5/D5*60</f>
        <v>138</v>
      </c>
      <c r="H5" s="11">
        <f t="shared" ref="H5:H8" si="0">G5/2</f>
        <v>69</v>
      </c>
      <c r="I5" s="11">
        <f t="shared" ref="I5:I8" si="1">3600/G5</f>
        <v>26.0869565217391</v>
      </c>
      <c r="J5" s="36" t="s">
        <v>13</v>
      </c>
    </row>
    <row r="6" customFormat="1" ht="15.75" spans="2:10">
      <c r="B6" s="12" t="s">
        <v>14</v>
      </c>
      <c r="C6" s="7">
        <f>520*2</f>
        <v>1040</v>
      </c>
      <c r="D6" s="13"/>
      <c r="E6" s="14"/>
      <c r="F6" s="15"/>
      <c r="G6" s="11">
        <f>C6/D5*60</f>
        <v>156</v>
      </c>
      <c r="H6" s="11">
        <f t="shared" si="0"/>
        <v>78</v>
      </c>
      <c r="I6" s="11">
        <f t="shared" si="1"/>
        <v>23.0769230769231</v>
      </c>
      <c r="J6" s="37"/>
    </row>
    <row r="7" customFormat="1" ht="15.75" spans="2:10">
      <c r="B7" s="12" t="s">
        <v>15</v>
      </c>
      <c r="C7" s="7">
        <f>550*2</f>
        <v>1100</v>
      </c>
      <c r="D7" s="13"/>
      <c r="E7" s="14"/>
      <c r="F7" s="15"/>
      <c r="G7" s="11">
        <f>C7/D5*60</f>
        <v>165</v>
      </c>
      <c r="H7" s="11">
        <f t="shared" si="0"/>
        <v>82.5</v>
      </c>
      <c r="I7" s="11">
        <f t="shared" si="1"/>
        <v>21.8181818181818</v>
      </c>
      <c r="J7" s="37"/>
    </row>
    <row r="8" customFormat="1" ht="15.75" spans="2:10">
      <c r="B8" s="12" t="s">
        <v>16</v>
      </c>
      <c r="C8" s="7">
        <f>610*2</f>
        <v>1220</v>
      </c>
      <c r="D8" s="16"/>
      <c r="E8" s="17"/>
      <c r="F8" s="18"/>
      <c r="G8" s="11">
        <f>C8/D5*60</f>
        <v>183</v>
      </c>
      <c r="H8" s="11">
        <f t="shared" si="0"/>
        <v>91.5</v>
      </c>
      <c r="I8" s="11">
        <f t="shared" si="1"/>
        <v>19.672131147541</v>
      </c>
      <c r="J8" s="37"/>
    </row>
    <row r="9" customFormat="1" ht="15.75" hidden="1" spans="2:10">
      <c r="B9" s="6" t="s">
        <v>11</v>
      </c>
      <c r="C9" s="7">
        <f>460*2</f>
        <v>920</v>
      </c>
      <c r="D9" s="8">
        <f>E9/227</f>
        <v>440.528634361233</v>
      </c>
      <c r="E9" s="9">
        <v>100000</v>
      </c>
      <c r="F9" s="19" t="s">
        <v>12</v>
      </c>
      <c r="G9" s="11">
        <f>C9/D9*60</f>
        <v>125.304</v>
      </c>
      <c r="H9" s="11">
        <f t="shared" ref="H9:H16" si="2">G9/2</f>
        <v>62.6520000000001</v>
      </c>
      <c r="I9" s="11">
        <f t="shared" ref="I9:I16" si="3">3600/G9</f>
        <v>28.7301283279065</v>
      </c>
      <c r="J9" s="37"/>
    </row>
    <row r="10" customFormat="1" ht="15.75" hidden="1" spans="2:10">
      <c r="B10" s="12" t="s">
        <v>14</v>
      </c>
      <c r="C10" s="7">
        <f>520*2</f>
        <v>1040</v>
      </c>
      <c r="D10" s="13"/>
      <c r="E10" s="14"/>
      <c r="F10" s="20"/>
      <c r="G10" s="11">
        <f>C10/D9*60</f>
        <v>141.648</v>
      </c>
      <c r="H10" s="11">
        <f t="shared" si="2"/>
        <v>70.824</v>
      </c>
      <c r="I10" s="11">
        <f t="shared" si="3"/>
        <v>25.4151135208404</v>
      </c>
      <c r="J10" s="37"/>
    </row>
    <row r="11" customFormat="1" ht="15.75" hidden="1" spans="2:10">
      <c r="B11" s="12" t="s">
        <v>15</v>
      </c>
      <c r="C11" s="7">
        <f>550*2</f>
        <v>1100</v>
      </c>
      <c r="D11" s="13"/>
      <c r="E11" s="14"/>
      <c r="F11" s="20"/>
      <c r="G11" s="11">
        <f>C11/D9*60</f>
        <v>149.82</v>
      </c>
      <c r="H11" s="11">
        <f t="shared" si="2"/>
        <v>74.91</v>
      </c>
      <c r="I11" s="11">
        <f t="shared" si="3"/>
        <v>24.0288346015218</v>
      </c>
      <c r="J11" s="37"/>
    </row>
    <row r="12" customFormat="1" ht="15.75" hidden="1" spans="2:10">
      <c r="B12" s="12" t="s">
        <v>16</v>
      </c>
      <c r="C12" s="7">
        <f>610*2</f>
        <v>1220</v>
      </c>
      <c r="D12" s="16"/>
      <c r="E12" s="17"/>
      <c r="F12" s="21"/>
      <c r="G12" s="11">
        <f>C12/D9*60</f>
        <v>166.164</v>
      </c>
      <c r="H12" s="11">
        <f t="shared" si="2"/>
        <v>83.082</v>
      </c>
      <c r="I12" s="11">
        <f t="shared" si="3"/>
        <v>21.6653426735033</v>
      </c>
      <c r="J12" s="37"/>
    </row>
    <row r="13" customFormat="1" ht="15.75" hidden="1" spans="2:10">
      <c r="B13" s="6" t="s">
        <v>11</v>
      </c>
      <c r="C13" s="7">
        <f>460*2</f>
        <v>920</v>
      </c>
      <c r="D13" s="8">
        <f>F13/250</f>
        <v>480</v>
      </c>
      <c r="E13" s="9" t="s">
        <v>12</v>
      </c>
      <c r="F13" s="10">
        <v>120000</v>
      </c>
      <c r="G13" s="11">
        <f>C13/D13*60</f>
        <v>115</v>
      </c>
      <c r="H13" s="11">
        <f t="shared" si="2"/>
        <v>57.5</v>
      </c>
      <c r="I13" s="11">
        <f t="shared" si="3"/>
        <v>31.304347826087</v>
      </c>
      <c r="J13" s="37"/>
    </row>
    <row r="14" customFormat="1" ht="15.75" hidden="1" spans="2:10">
      <c r="B14" s="12" t="s">
        <v>14</v>
      </c>
      <c r="C14" s="7">
        <f>520*2</f>
        <v>1040</v>
      </c>
      <c r="D14" s="13"/>
      <c r="E14" s="14"/>
      <c r="F14" s="15"/>
      <c r="G14" s="11">
        <f>C14/D13*60</f>
        <v>130</v>
      </c>
      <c r="H14" s="11">
        <f t="shared" si="2"/>
        <v>65</v>
      </c>
      <c r="I14" s="11">
        <f t="shared" si="3"/>
        <v>27.6923076923077</v>
      </c>
      <c r="J14" s="37"/>
    </row>
    <row r="15" customFormat="1" ht="15.75" hidden="1" spans="2:10">
      <c r="B15" s="12" t="s">
        <v>15</v>
      </c>
      <c r="C15" s="7">
        <f>550*2</f>
        <v>1100</v>
      </c>
      <c r="D15" s="13"/>
      <c r="E15" s="14"/>
      <c r="F15" s="15"/>
      <c r="G15" s="11">
        <f>C15/D13*60</f>
        <v>137.5</v>
      </c>
      <c r="H15" s="11">
        <f t="shared" si="2"/>
        <v>68.75</v>
      </c>
      <c r="I15" s="11">
        <f t="shared" si="3"/>
        <v>26.1818181818182</v>
      </c>
      <c r="J15" s="37"/>
    </row>
    <row r="16" customFormat="1" ht="15.75" hidden="1" spans="2:10">
      <c r="B16" s="12" t="s">
        <v>16</v>
      </c>
      <c r="C16" s="7">
        <f>610*2</f>
        <v>1220</v>
      </c>
      <c r="D16" s="16"/>
      <c r="E16" s="17"/>
      <c r="F16" s="18"/>
      <c r="G16" s="11">
        <f>C16/D13*60</f>
        <v>152.5</v>
      </c>
      <c r="H16" s="11">
        <f t="shared" si="2"/>
        <v>76.25</v>
      </c>
      <c r="I16" s="11">
        <f t="shared" si="3"/>
        <v>23.6065573770492</v>
      </c>
      <c r="J16" s="37"/>
    </row>
    <row r="17" customFormat="1" ht="15.75" hidden="1" spans="2:10">
      <c r="B17" s="6" t="s">
        <v>11</v>
      </c>
      <c r="C17" s="7">
        <f>460*2</f>
        <v>920</v>
      </c>
      <c r="D17" s="8">
        <f>E17/227</f>
        <v>528.63436123348</v>
      </c>
      <c r="E17" s="9">
        <v>120000</v>
      </c>
      <c r="F17" s="19" t="s">
        <v>12</v>
      </c>
      <c r="G17" s="11">
        <f>C17/D17*60</f>
        <v>104.42</v>
      </c>
      <c r="H17" s="11">
        <f t="shared" ref="H17:H24" si="4">G17/2</f>
        <v>52.21</v>
      </c>
      <c r="I17" s="11">
        <f t="shared" ref="I17:I24" si="5">3600/G17</f>
        <v>34.4761539934878</v>
      </c>
      <c r="J17" s="37"/>
    </row>
    <row r="18" customFormat="1" ht="15.75" hidden="1" spans="2:10">
      <c r="B18" s="12" t="s">
        <v>14</v>
      </c>
      <c r="C18" s="7">
        <f>520*2</f>
        <v>1040</v>
      </c>
      <c r="D18" s="13"/>
      <c r="E18" s="14"/>
      <c r="F18" s="20"/>
      <c r="G18" s="11">
        <f>C18/D17*60</f>
        <v>118.04</v>
      </c>
      <c r="H18" s="11">
        <f t="shared" si="4"/>
        <v>59.02</v>
      </c>
      <c r="I18" s="11">
        <f t="shared" si="5"/>
        <v>30.4981362250085</v>
      </c>
      <c r="J18" s="37"/>
    </row>
    <row r="19" customFormat="1" ht="15.75" hidden="1" spans="2:10">
      <c r="B19" s="12" t="s">
        <v>15</v>
      </c>
      <c r="C19" s="7">
        <f>550*2</f>
        <v>1100</v>
      </c>
      <c r="D19" s="13"/>
      <c r="E19" s="14"/>
      <c r="F19" s="20"/>
      <c r="G19" s="11">
        <f>C19/D17*60</f>
        <v>124.85</v>
      </c>
      <c r="H19" s="11">
        <f t="shared" si="4"/>
        <v>62.425</v>
      </c>
      <c r="I19" s="11">
        <f t="shared" si="5"/>
        <v>28.8346015218262</v>
      </c>
      <c r="J19" s="37"/>
    </row>
    <row r="20" customFormat="1" ht="15.75" hidden="1" spans="2:10">
      <c r="B20" s="12" t="s">
        <v>16</v>
      </c>
      <c r="C20" s="7">
        <f>610*2</f>
        <v>1220</v>
      </c>
      <c r="D20" s="16"/>
      <c r="E20" s="17"/>
      <c r="F20" s="21"/>
      <c r="G20" s="11">
        <f>C20/D17*60</f>
        <v>138.47</v>
      </c>
      <c r="H20" s="11">
        <f t="shared" si="4"/>
        <v>69.235</v>
      </c>
      <c r="I20" s="11">
        <f t="shared" si="5"/>
        <v>25.9984112082039</v>
      </c>
      <c r="J20" s="37"/>
    </row>
    <row r="21" customFormat="1" ht="15.75" hidden="1" spans="2:10">
      <c r="B21" s="6" t="s">
        <v>11</v>
      </c>
      <c r="C21" s="7">
        <f>460*2</f>
        <v>920</v>
      </c>
      <c r="D21" s="8">
        <f>F21/250</f>
        <v>560</v>
      </c>
      <c r="E21" s="9" t="s">
        <v>12</v>
      </c>
      <c r="F21" s="10">
        <v>140000</v>
      </c>
      <c r="G21" s="11">
        <f>C21/D21*60</f>
        <v>98.5714285714286</v>
      </c>
      <c r="H21" s="11">
        <f t="shared" si="4"/>
        <v>49.2857142857143</v>
      </c>
      <c r="I21" s="11">
        <f t="shared" si="5"/>
        <v>36.5217391304348</v>
      </c>
      <c r="J21" s="37"/>
    </row>
    <row r="22" customFormat="1" ht="15.75" hidden="1" spans="2:10">
      <c r="B22" s="12" t="s">
        <v>14</v>
      </c>
      <c r="C22" s="7">
        <f>520*2</f>
        <v>1040</v>
      </c>
      <c r="D22" s="13"/>
      <c r="E22" s="14"/>
      <c r="F22" s="15"/>
      <c r="G22" s="11">
        <f>C22/D21*60</f>
        <v>111.428571428571</v>
      </c>
      <c r="H22" s="11">
        <f t="shared" si="4"/>
        <v>55.7142857142857</v>
      </c>
      <c r="I22" s="11">
        <f t="shared" si="5"/>
        <v>32.3076923076923</v>
      </c>
      <c r="J22" s="37"/>
    </row>
    <row r="23" customFormat="1" ht="15.75" hidden="1" spans="2:10">
      <c r="B23" s="12" t="s">
        <v>15</v>
      </c>
      <c r="C23" s="7">
        <f>550*2</f>
        <v>1100</v>
      </c>
      <c r="D23" s="13"/>
      <c r="E23" s="14"/>
      <c r="F23" s="15"/>
      <c r="G23" s="11">
        <f>C23/D21*60</f>
        <v>117.857142857143</v>
      </c>
      <c r="H23" s="11">
        <f t="shared" si="4"/>
        <v>58.9285714285714</v>
      </c>
      <c r="I23" s="11">
        <f t="shared" si="5"/>
        <v>30.5454545454545</v>
      </c>
      <c r="J23" s="37"/>
    </row>
    <row r="24" customFormat="1" ht="15.75" hidden="1" spans="2:10">
      <c r="B24" s="12" t="s">
        <v>16</v>
      </c>
      <c r="C24" s="7">
        <f>610*2</f>
        <v>1220</v>
      </c>
      <c r="D24" s="16"/>
      <c r="E24" s="17"/>
      <c r="F24" s="18"/>
      <c r="G24" s="11">
        <f>C24/D21*60</f>
        <v>130.714285714286</v>
      </c>
      <c r="H24" s="11">
        <f t="shared" si="4"/>
        <v>65.3571428571428</v>
      </c>
      <c r="I24" s="11">
        <f t="shared" si="5"/>
        <v>27.5409836065574</v>
      </c>
      <c r="J24" s="37"/>
    </row>
    <row r="25" customFormat="1" ht="15.75" hidden="1" spans="2:10">
      <c r="B25" s="6" t="s">
        <v>11</v>
      </c>
      <c r="C25" s="7">
        <f>460*2</f>
        <v>920</v>
      </c>
      <c r="D25" s="8">
        <f>E25/227</f>
        <v>616.740088105727</v>
      </c>
      <c r="E25" s="9">
        <v>140000</v>
      </c>
      <c r="F25" s="19" t="s">
        <v>12</v>
      </c>
      <c r="G25" s="11">
        <f>C25/D25*60</f>
        <v>89.5028571428572</v>
      </c>
      <c r="H25" s="11">
        <f t="shared" ref="H25:H32" si="6">G25/2</f>
        <v>44.7514285714286</v>
      </c>
      <c r="I25" s="11">
        <f t="shared" ref="I25:I32" si="7">3600/G25</f>
        <v>40.2221796590691</v>
      </c>
      <c r="J25" s="37"/>
    </row>
    <row r="26" customFormat="1" ht="15.75" hidden="1" spans="2:10">
      <c r="B26" s="12" t="s">
        <v>14</v>
      </c>
      <c r="C26" s="7">
        <f>520*2</f>
        <v>1040</v>
      </c>
      <c r="D26" s="13"/>
      <c r="E26" s="14"/>
      <c r="F26" s="20"/>
      <c r="G26" s="11">
        <f>C26/D25*60</f>
        <v>101.177142857143</v>
      </c>
      <c r="H26" s="11">
        <f t="shared" si="6"/>
        <v>50.5885714285715</v>
      </c>
      <c r="I26" s="11">
        <f t="shared" si="7"/>
        <v>35.5811589291765</v>
      </c>
      <c r="J26" s="37"/>
    </row>
    <row r="27" customFormat="1" ht="15.75" hidden="1" spans="2:10">
      <c r="B27" s="12" t="s">
        <v>15</v>
      </c>
      <c r="C27" s="7">
        <f>550*2</f>
        <v>1100</v>
      </c>
      <c r="D27" s="13"/>
      <c r="E27" s="14"/>
      <c r="F27" s="20"/>
      <c r="G27" s="11">
        <f>C27/D25*60</f>
        <v>107.014285714286</v>
      </c>
      <c r="H27" s="11">
        <f t="shared" si="6"/>
        <v>53.507142857143</v>
      </c>
      <c r="I27" s="11">
        <f t="shared" si="7"/>
        <v>33.6403684421305</v>
      </c>
      <c r="J27" s="37"/>
    </row>
    <row r="28" customFormat="1" ht="15.75" hidden="1" spans="2:10">
      <c r="B28" s="12" t="s">
        <v>16</v>
      </c>
      <c r="C28" s="7">
        <f>610*2</f>
        <v>1220</v>
      </c>
      <c r="D28" s="16"/>
      <c r="E28" s="17"/>
      <c r="F28" s="21"/>
      <c r="G28" s="11">
        <f>C28/D25*60</f>
        <v>118.688571428571</v>
      </c>
      <c r="H28" s="11">
        <f t="shared" si="6"/>
        <v>59.3442857142855</v>
      </c>
      <c r="I28" s="11">
        <f t="shared" si="7"/>
        <v>30.3314797429047</v>
      </c>
      <c r="J28" s="37"/>
    </row>
    <row r="29" customFormat="1" ht="15.75" hidden="1" spans="2:10">
      <c r="B29" s="6" t="s">
        <v>11</v>
      </c>
      <c r="C29" s="7">
        <f>460*2</f>
        <v>920</v>
      </c>
      <c r="D29" s="8">
        <f>F29/250</f>
        <v>640</v>
      </c>
      <c r="E29" s="9" t="s">
        <v>12</v>
      </c>
      <c r="F29" s="10">
        <v>160000</v>
      </c>
      <c r="G29" s="11">
        <f>C29/D29*60</f>
        <v>86.25</v>
      </c>
      <c r="H29" s="11">
        <f t="shared" si="6"/>
        <v>43.125</v>
      </c>
      <c r="I29" s="11">
        <f t="shared" si="7"/>
        <v>41.7391304347826</v>
      </c>
      <c r="J29" s="37"/>
    </row>
    <row r="30" customFormat="1" ht="15.75" hidden="1" spans="2:10">
      <c r="B30" s="12" t="s">
        <v>14</v>
      </c>
      <c r="C30" s="7">
        <f>520*2</f>
        <v>1040</v>
      </c>
      <c r="D30" s="13"/>
      <c r="E30" s="14"/>
      <c r="F30" s="15"/>
      <c r="G30" s="11">
        <f>C30/D29*60</f>
        <v>97.5</v>
      </c>
      <c r="H30" s="11">
        <f t="shared" si="6"/>
        <v>48.75</v>
      </c>
      <c r="I30" s="11">
        <f t="shared" si="7"/>
        <v>36.9230769230769</v>
      </c>
      <c r="J30" s="37"/>
    </row>
    <row r="31" customFormat="1" ht="15.75" hidden="1" spans="2:10">
      <c r="B31" s="12" t="s">
        <v>15</v>
      </c>
      <c r="C31" s="22">
        <f>550*2</f>
        <v>1100</v>
      </c>
      <c r="D31" s="13"/>
      <c r="E31" s="14"/>
      <c r="F31" s="15"/>
      <c r="G31" s="11">
        <f>C31/D29*60</f>
        <v>103.125</v>
      </c>
      <c r="H31" s="11">
        <f t="shared" si="6"/>
        <v>51.5625</v>
      </c>
      <c r="I31" s="11">
        <f t="shared" si="7"/>
        <v>34.9090909090909</v>
      </c>
      <c r="J31" s="38"/>
    </row>
    <row r="32" customFormat="1" ht="15.75" hidden="1" spans="2:10">
      <c r="B32" s="12" t="s">
        <v>16</v>
      </c>
      <c r="C32" s="7">
        <f>610*2</f>
        <v>1220</v>
      </c>
      <c r="D32" s="16"/>
      <c r="E32" s="17"/>
      <c r="F32" s="18"/>
      <c r="G32" s="11">
        <f>C32/D29*60</f>
        <v>114.375</v>
      </c>
      <c r="H32" s="11">
        <f t="shared" si="6"/>
        <v>57.1875</v>
      </c>
      <c r="I32" s="11">
        <f t="shared" si="7"/>
        <v>31.4754098360656</v>
      </c>
      <c r="J32" s="37"/>
    </row>
    <row r="33" ht="15.75" spans="2:10">
      <c r="B33" s="6" t="s">
        <v>11</v>
      </c>
      <c r="C33" s="7">
        <f>460*2</f>
        <v>920</v>
      </c>
      <c r="D33" s="23">
        <f>E33/227</f>
        <v>704.845814977974</v>
      </c>
      <c r="E33" s="24">
        <v>160000</v>
      </c>
      <c r="F33" s="19" t="s">
        <v>12</v>
      </c>
      <c r="G33" s="11">
        <f>C33/D33*60</f>
        <v>78.315</v>
      </c>
      <c r="H33" s="11">
        <f t="shared" ref="H33:H37" si="8">G33/2</f>
        <v>39.1575</v>
      </c>
      <c r="I33" s="11">
        <f t="shared" ref="I33:I37" si="9">3600/G33</f>
        <v>45.9682053246504</v>
      </c>
      <c r="J33" s="37"/>
    </row>
    <row r="34" customFormat="1" ht="15.75" spans="2:10">
      <c r="B34" s="12" t="s">
        <v>14</v>
      </c>
      <c r="C34" s="7">
        <f>520*2</f>
        <v>1040</v>
      </c>
      <c r="D34" s="25"/>
      <c r="E34" s="26"/>
      <c r="F34" s="20"/>
      <c r="G34" s="11">
        <f>C34/D33*60</f>
        <v>88.53</v>
      </c>
      <c r="H34" s="11">
        <f t="shared" si="8"/>
        <v>44.265</v>
      </c>
      <c r="I34" s="11">
        <f t="shared" si="9"/>
        <v>40.6641816333446</v>
      </c>
      <c r="J34" s="37"/>
    </row>
    <row r="35" customFormat="1" ht="15.75" spans="2:10">
      <c r="B35" s="12" t="s">
        <v>15</v>
      </c>
      <c r="C35" s="22">
        <f>550*2</f>
        <v>1100</v>
      </c>
      <c r="D35" s="25"/>
      <c r="E35" s="26"/>
      <c r="F35" s="20"/>
      <c r="G35" s="11">
        <f>C35/D33*60</f>
        <v>93.6375</v>
      </c>
      <c r="H35" s="11">
        <f t="shared" si="8"/>
        <v>46.81875</v>
      </c>
      <c r="I35" s="11">
        <f t="shared" si="9"/>
        <v>38.4461353624349</v>
      </c>
      <c r="J35" s="39" t="s">
        <v>17</v>
      </c>
    </row>
    <row r="36" customFormat="1" ht="15.75" spans="2:10">
      <c r="B36" s="12" t="s">
        <v>16</v>
      </c>
      <c r="C36" s="7">
        <f>610*2</f>
        <v>1220</v>
      </c>
      <c r="D36" s="27"/>
      <c r="E36" s="28"/>
      <c r="F36" s="21"/>
      <c r="G36" s="11">
        <f>C36/D33*60</f>
        <v>103.8525</v>
      </c>
      <c r="H36" s="11">
        <f t="shared" si="8"/>
        <v>51.92625</v>
      </c>
      <c r="I36" s="11">
        <f t="shared" si="9"/>
        <v>34.6645482776053</v>
      </c>
      <c r="J36" s="37"/>
    </row>
    <row r="37" customFormat="1" ht="15.75" hidden="1" spans="2:10">
      <c r="B37" s="6" t="s">
        <v>18</v>
      </c>
      <c r="C37" s="7">
        <f>420*3</f>
        <v>1260</v>
      </c>
      <c r="D37" s="29">
        <f>F37/250</f>
        <v>640</v>
      </c>
      <c r="E37" s="30" t="s">
        <v>12</v>
      </c>
      <c r="F37" s="30">
        <v>160000</v>
      </c>
      <c r="G37" s="11">
        <f>C37/D37*60</f>
        <v>118.125</v>
      </c>
      <c r="H37" s="11">
        <f>G37/2</f>
        <v>59.0625</v>
      </c>
      <c r="I37" s="11">
        <f>3600/G37</f>
        <v>30.4761904761905</v>
      </c>
      <c r="J37" s="40"/>
    </row>
    <row r="38" customFormat="1" ht="15.75" spans="2:10">
      <c r="B38" s="6" t="s">
        <v>18</v>
      </c>
      <c r="C38" s="7">
        <f>420*3</f>
        <v>1260</v>
      </c>
      <c r="D38" s="31">
        <f>E38/227</f>
        <v>704.845814977974</v>
      </c>
      <c r="E38" s="32">
        <v>160000</v>
      </c>
      <c r="F38" s="33"/>
      <c r="G38" s="34">
        <f>C38/D38*60</f>
        <v>107.2575</v>
      </c>
      <c r="H38" s="34">
        <f>G38/2</f>
        <v>53.62875</v>
      </c>
      <c r="I38" s="34">
        <f>3600/G38</f>
        <v>33.5640864275226</v>
      </c>
      <c r="J38" s="41" t="s">
        <v>19</v>
      </c>
    </row>
    <row r="39" ht="100" customHeight="1" spans="2:10">
      <c r="B39" s="35" t="s">
        <v>20</v>
      </c>
      <c r="C39" s="35"/>
      <c r="D39" s="35"/>
      <c r="E39" s="35"/>
      <c r="F39" s="35"/>
      <c r="G39" s="35"/>
      <c r="H39" s="35"/>
      <c r="I39" s="35"/>
      <c r="J39" s="35"/>
    </row>
  </sheetData>
  <mergeCells count="33">
    <mergeCell ref="B2:J2"/>
    <mergeCell ref="D3:F3"/>
    <mergeCell ref="B39:J39"/>
    <mergeCell ref="B3:B4"/>
    <mergeCell ref="C3:C4"/>
    <mergeCell ref="D5:D8"/>
    <mergeCell ref="D9:D12"/>
    <mergeCell ref="D13:D16"/>
    <mergeCell ref="D17:D20"/>
    <mergeCell ref="D21:D24"/>
    <mergeCell ref="D25:D28"/>
    <mergeCell ref="D29:D32"/>
    <mergeCell ref="D33:D36"/>
    <mergeCell ref="E5:E8"/>
    <mergeCell ref="E9:E12"/>
    <mergeCell ref="E13:E16"/>
    <mergeCell ref="E17:E20"/>
    <mergeCell ref="E21:E24"/>
    <mergeCell ref="E25:E28"/>
    <mergeCell ref="E29:E32"/>
    <mergeCell ref="E33:E36"/>
    <mergeCell ref="F5:F8"/>
    <mergeCell ref="F9:F12"/>
    <mergeCell ref="F13:F16"/>
    <mergeCell ref="F17:F20"/>
    <mergeCell ref="F21:F24"/>
    <mergeCell ref="F25:F28"/>
    <mergeCell ref="F29:F32"/>
    <mergeCell ref="F33:F36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工作时间表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强仔</cp:lastModifiedBy>
  <dcterms:created xsi:type="dcterms:W3CDTF">2023-05-12T11:15:00Z</dcterms:created>
  <cp:lastPrinted>2025-04-29T05:51:00Z</cp:lastPrinted>
  <dcterms:modified xsi:type="dcterms:W3CDTF">2025-10-11T11:13:03Z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823112A27FD5404182424FB5D9991D5F_13</vt:lpwstr>
  </property>
</Properties>
</file>