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
  </bookViews>
  <sheets>
    <sheet name="Sheet1" sheetId="1" r:id="rId1"/>
    <sheet name="附表1-中英文报价单" sheetId="4" r:id="rId2"/>
    <sheet name="Sheet2" sheetId="2" r:id="rId3"/>
    <sheet name="Sheet3" sheetId="3" r:id="rId4"/>
  </sheets>
  <definedNames>
    <definedName name="_xlnm.Print_Area" localSheetId="1">'附表1-中英文报价单'!$A$1:$CQ$50</definedName>
    <definedName name="_xlnm.Print_Titles" localSheetId="1">'附表1-中英文报价单'!$1:$11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<sst xmlns="http://schemas.openxmlformats.org/spreadsheetml/2006/main" count="219" uniqueCount="168">
  <si>
    <t>序号</t>
  </si>
  <si>
    <t>QAD号</t>
  </si>
  <si>
    <t>物料</t>
  </si>
  <si>
    <t>厂家</t>
  </si>
  <si>
    <t>1.加工成本</t>
  </si>
  <si>
    <t>2.管理及利润
management and profit</t>
  </si>
  <si>
    <t>3.开发费及模具费</t>
  </si>
  <si>
    <t>4.包装物流费</t>
  </si>
  <si>
    <t xml:space="preserve">总到厂价格
</t>
  </si>
  <si>
    <t>——</t>
  </si>
  <si>
    <t>子零部件名称</t>
  </si>
  <si>
    <t>工序描述</t>
  </si>
  <si>
    <t>设备品牌
及型号</t>
  </si>
  <si>
    <t>设备
金额
(万)</t>
  </si>
  <si>
    <t>功率
(kw.h)</t>
  </si>
  <si>
    <t>节拍
(S)</t>
  </si>
  <si>
    <t>每小时
生产零
部件数</t>
  </si>
  <si>
    <t>折旧费
(a)</t>
  </si>
  <si>
    <t>燃动费
(b)</t>
  </si>
  <si>
    <t>机物料费
(生产辅料)</t>
  </si>
  <si>
    <t xml:space="preserve">直接
人员
数量
</t>
  </si>
  <si>
    <t>直接人工
小时费</t>
  </si>
  <si>
    <t>直接人
工费(d)</t>
  </si>
  <si>
    <t>间接人员
数量</t>
  </si>
  <si>
    <t>间接人工
小时费</t>
  </si>
  <si>
    <r>
      <rPr>
        <sz val="10"/>
        <rFont val="微软雅黑"/>
        <charset val="134"/>
      </rPr>
      <t>间接
人工费(</t>
    </r>
    <r>
      <rPr>
        <sz val="10"/>
        <rFont val="宋体"/>
        <charset val="134"/>
      </rPr>
      <t>e)</t>
    </r>
  </si>
  <si>
    <t>废品率</t>
  </si>
  <si>
    <t>废品
损失(f)</t>
  </si>
  <si>
    <t>单项合计</t>
  </si>
  <si>
    <t>销售费</t>
  </si>
  <si>
    <t>财务费</t>
  </si>
  <si>
    <t>管理费</t>
  </si>
  <si>
    <t xml:space="preserve">利润 </t>
  </si>
  <si>
    <t xml:space="preserve">管理费合计 </t>
  </si>
  <si>
    <t xml:space="preserve">总费用  </t>
  </si>
  <si>
    <t xml:space="preserve">分摊台份 </t>
  </si>
  <si>
    <t xml:space="preserve">开发费分摊 </t>
  </si>
  <si>
    <t xml:space="preserve">运输包装费 </t>
  </si>
  <si>
    <t xml:space="preserve">配送包装费 </t>
  </si>
  <si>
    <t xml:space="preserve">运输费用 </t>
  </si>
  <si>
    <t xml:space="preserve">仓储费 </t>
  </si>
  <si>
    <t xml:space="preserve">合计 </t>
  </si>
  <si>
    <t xml:space="preserve">费率 </t>
  </si>
  <si>
    <t xml:space="preserve">费用 </t>
  </si>
  <si>
    <t>SHT0017092</t>
  </si>
  <si>
    <t>A6滑轨解锁手柄</t>
  </si>
  <si>
    <t>海兴中盛</t>
  </si>
  <si>
    <t>管材</t>
  </si>
  <si>
    <t>切管</t>
  </si>
  <si>
    <t>切管机</t>
  </si>
  <si>
    <t>弯管成形</t>
  </si>
  <si>
    <t>弯管机</t>
  </si>
  <si>
    <t>合计</t>
  </si>
  <si>
    <t>荣昌自制</t>
  </si>
  <si>
    <t>SHT0010690</t>
  </si>
  <si>
    <t>座框主管</t>
  </si>
  <si>
    <t xml:space="preserve"> 产品报价单 
Quotation for Supporting Products</t>
  </si>
  <si>
    <t>供应商确认栏 confirmed by supplier</t>
  </si>
  <si>
    <t xml:space="preserve">供应商 supplier name </t>
  </si>
  <si>
    <t>海兴中盛弹簧有限公司</t>
  </si>
  <si>
    <t xml:space="preserve">生产地址 production address </t>
  </si>
  <si>
    <t>沧州市海兴县赵毛陶镇正港路南</t>
  </si>
  <si>
    <t xml:space="preserve">编制
 prepared by   </t>
  </si>
  <si>
    <t xml:space="preserve">审核
 reviewed by  </t>
  </si>
  <si>
    <t xml:space="preserve">批准 
approved by </t>
  </si>
  <si>
    <t xml:space="preserve">供应商代码 supplier code </t>
  </si>
  <si>
    <t xml:space="preserve">项目名称 project name </t>
  </si>
  <si>
    <t xml:space="preserve">产品编号 product number </t>
  </si>
  <si>
    <t xml:space="preserve">报价阶段 quotation stage </t>
  </si>
  <si>
    <t xml:space="preserve">产品名称 product name </t>
  </si>
  <si>
    <t>滑轨解锁手柄</t>
  </si>
  <si>
    <t>1.原材料费用（增值项）raw materials cost (value-added items)</t>
  </si>
  <si>
    <t>子零部件名称
sub-component name</t>
  </si>
  <si>
    <t>原材料牌号
raw materials grade</t>
  </si>
  <si>
    <t>原材料状态
status of raw materials</t>
  </si>
  <si>
    <t>原材料
供应商 
raw materials supplier</t>
  </si>
  <si>
    <t>产地
production place</t>
  </si>
  <si>
    <t>结算
币种
settlement currency</t>
  </si>
  <si>
    <t xml:space="preserve">当前
汇率
current exchange rate  </t>
  </si>
  <si>
    <t xml:space="preserve">是否客户
指定
customer-specified or not </t>
  </si>
  <si>
    <t>单位
unit</t>
  </si>
  <si>
    <t xml:space="preserve">原材料
单价(a) 
raw materials price </t>
  </si>
  <si>
    <t>毛用量
(b) 
gross usage</t>
  </si>
  <si>
    <t>净用量
net usage</t>
  </si>
  <si>
    <t>小计
c=a*b
subtotal</t>
  </si>
  <si>
    <t>废料回收
价格(d)
waste recycling price</t>
  </si>
  <si>
    <t xml:space="preserve">每个产品
产生废
料重量(e)
waste weight of per product </t>
  </si>
  <si>
    <t xml:space="preserve"> 废料
回收费 
f=d*e
waste recovery charge </t>
  </si>
  <si>
    <t xml:space="preserve">材料费合计
g=c-f
total   </t>
  </si>
  <si>
    <t xml:space="preserve">原材料费用合计 total cost of raw materials </t>
  </si>
  <si>
    <t>2.外购件费用outsourcing parts cost</t>
  </si>
  <si>
    <t>产品编号
product NO.</t>
  </si>
  <si>
    <t xml:space="preserve">外购件名称
outsourcing parts name </t>
  </si>
  <si>
    <t>零部件名称</t>
  </si>
  <si>
    <t xml:space="preserve">是否
客户指定
customer-specified or not
</t>
  </si>
  <si>
    <t xml:space="preserve">工艺状态描述 craft description </t>
  </si>
  <si>
    <t>外购
供应商
outsourcing supplier</t>
  </si>
  <si>
    <t>外购件
品牌
outsourcing parts brand</t>
  </si>
  <si>
    <t xml:space="preserve">结算
币种settlement currency
</t>
  </si>
  <si>
    <t>当前
汇率
current exchange rate</t>
  </si>
  <si>
    <t>采购周期
（天）
procurement cycle</t>
  </si>
  <si>
    <t>购买
单价
(a) purchased unit price</t>
  </si>
  <si>
    <t>总成产品
使用数量
(b)
usage number of assembly parts</t>
  </si>
  <si>
    <t>单项合计
d=a*b*
monomial total</t>
  </si>
  <si>
    <t>外购件费用合计
 total cost of outsourcing parts</t>
  </si>
  <si>
    <t>3.制造费用（按生产过程填写制造费） manufacturing cost (filled in as per  production process)</t>
  </si>
  <si>
    <t>工序描述
process description</t>
  </si>
  <si>
    <t>设备品牌
及型号
equipment brand &amp; model</t>
  </si>
  <si>
    <t>设备
金额
(万)
equipment price (ten thousand)</t>
  </si>
  <si>
    <t>功率
(kw.h)
power</t>
  </si>
  <si>
    <t>节拍
(S)
tact time</t>
  </si>
  <si>
    <t xml:space="preserve">每小时
生产零
部件数
parts number per hour </t>
  </si>
  <si>
    <t>折旧费
(a)
depreciation fee</t>
  </si>
  <si>
    <t>燃动费
(b)
combustion fee</t>
  </si>
  <si>
    <t xml:space="preserve">机物料费
(生产辅料)
©machine and materials fee(
production auxiliary materials)
</t>
  </si>
  <si>
    <t xml:space="preserve">直接
人员
数量
 direct staff number </t>
  </si>
  <si>
    <t>直接人工
小时费
hourly fee of direct labor</t>
  </si>
  <si>
    <t xml:space="preserve">直接人
工费(d)
direct labor fee </t>
  </si>
  <si>
    <t xml:space="preserve">间接人员
数量
indirect staff number </t>
  </si>
  <si>
    <t>间接人工
小时费
indirect labor fee</t>
  </si>
  <si>
    <r>
      <rPr>
        <sz val="10"/>
        <rFont val="微软雅黑"/>
        <charset val="134"/>
      </rPr>
      <t>间接
人工费</t>
    </r>
    <r>
      <rPr>
        <sz val="10"/>
        <rFont val="宋体"/>
        <charset val="134"/>
      </rPr>
      <t xml:space="preserve">(e)
</t>
    </r>
    <r>
      <rPr>
        <sz val="10"/>
        <rFont val="微软雅黑"/>
        <charset val="134"/>
      </rPr>
      <t>indirect labor fee</t>
    </r>
    <r>
      <rPr>
        <sz val="10"/>
        <rFont val="宋体"/>
        <charset val="134"/>
      </rPr>
      <t xml:space="preserve"> </t>
    </r>
  </si>
  <si>
    <t xml:space="preserve">废品率
rejection rate </t>
  </si>
  <si>
    <t>废品
损失(f)
wastage loss</t>
  </si>
  <si>
    <t>单项合计
g=a+b+c+d+e+f
monomial total</t>
  </si>
  <si>
    <t>制造费用合计 total cost of manufacture</t>
  </si>
  <si>
    <t>4.管理费用及利润management cost &amp; profit</t>
  </si>
  <si>
    <t xml:space="preserve">项目 item </t>
  </si>
  <si>
    <t>费率 rate</t>
  </si>
  <si>
    <t>费用 cost</t>
  </si>
  <si>
    <t>费率</t>
  </si>
  <si>
    <t>项目 item</t>
  </si>
  <si>
    <t>销售费
 sales fee</t>
  </si>
  <si>
    <t>数值</t>
  </si>
  <si>
    <t>财务费
 financial fee</t>
  </si>
  <si>
    <t>财务费率（增值）</t>
  </si>
  <si>
    <t>管理费
management fee</t>
  </si>
  <si>
    <t>利润 profit</t>
  </si>
  <si>
    <t xml:space="preserve">合计 total </t>
  </si>
  <si>
    <t>管理费合计
 total cost of management</t>
  </si>
  <si>
    <r>
      <rPr>
        <sz val="14"/>
        <rFont val="微软雅黑"/>
        <charset val="134"/>
      </rPr>
      <t>5.开发费及模具费</t>
    </r>
    <r>
      <rPr>
        <sz val="12"/>
        <rFont val="微软雅黑"/>
        <charset val="134"/>
      </rPr>
      <t>（供应商需填写开发费用明细表2\3） development &amp; tooling cost ( List2\3 for Development Cost should be filled in by supplier )</t>
    </r>
  </si>
  <si>
    <t>总费用  total cost</t>
  </si>
  <si>
    <t>分摊台份 amortization number</t>
  </si>
  <si>
    <t xml:space="preserve">开发费分摊(a) amortization of development cost  </t>
  </si>
  <si>
    <t>开发费用 
development cost</t>
  </si>
  <si>
    <t>模具费 tooling cost</t>
  </si>
  <si>
    <r>
      <rPr>
        <sz val="14"/>
        <rFont val="微软雅黑"/>
        <charset val="134"/>
      </rPr>
      <t>6.包装物流费</t>
    </r>
    <r>
      <rPr>
        <sz val="12"/>
        <rFont val="微软雅黑"/>
        <charset val="134"/>
      </rPr>
      <t>(详细填写内容见附表4)packaging &amp; logistics cost (please see attached 4 for details )</t>
    </r>
  </si>
  <si>
    <t xml:space="preserve">运输包装费 transport and packaging fee </t>
  </si>
  <si>
    <t>配送包装费 delivery and packaging fee</t>
  </si>
  <si>
    <t>运输费用 transport fee</t>
  </si>
  <si>
    <t>仓储费 warehouse charges </t>
  </si>
  <si>
    <t>合计 total</t>
  </si>
  <si>
    <t>7.价格合计 total cost</t>
  </si>
  <si>
    <t>1.原材料费 
raw materials cost</t>
  </si>
  <si>
    <t>2.外购件费
outsourcing parts cost</t>
  </si>
  <si>
    <t>3.制造费用
manufacturing cost</t>
  </si>
  <si>
    <t>4.管理及利润
management and profit</t>
  </si>
  <si>
    <t>A件价格  
（1+2+3+4）
Price A
(sum of 4 items)</t>
  </si>
  <si>
    <t>5.开发费、模具费分摊金额
amortization fee of development &amp; tooling cost</t>
  </si>
  <si>
    <t>B件价格
（A价格+5）
Price B（Sum of 5 item  ）</t>
  </si>
  <si>
    <t>6.包装物流费
packaging and logistics cost</t>
  </si>
  <si>
    <t>总到厂价格
B+6
totl plant price
( Price B plus packaging and logistics cost )</t>
  </si>
  <si>
    <t>报价说明：
notes</t>
  </si>
  <si>
    <t>1、报价时请按表详细填写，并在左上角签字或盖章，否则视为无效。
     please fill in the form in detail and stamp the special financial seal on the top left corner, otherwise it will be considered invalid.
2、单位：货币：人民币元  重量：克(g)  长度：毫米(mm)  功率：KW  产能：件／小时（Pcs／h）。
     unit currency: RMB/Yuan;  weight:gram; length:millimeter;   power: KW ; capacity:  Pieces/hour （Pcs／h）</t>
  </si>
  <si>
    <t>联系人 Contact:</t>
  </si>
  <si>
    <t>联系电话 Tel/Mobile:</t>
  </si>
  <si>
    <t>邮箱 E-mail</t>
  </si>
  <si>
    <t>hxdyth@163.com</t>
  </si>
  <si>
    <t>填表日期 ：2025.10.11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</si>
</sst>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Red]0.00"/>
    <numFmt numFmtId="180" formatCode="0.0000_ "/>
    <numFmt numFmtId="181" formatCode="0.000;[Red]0.000"/>
    <numFmt numFmtId="182" formatCode="0_);[Red]\(0\)"/>
    <numFmt numFmtId="183" formatCode="0.000_ "/>
    <numFmt numFmtId="184" formatCode="0.0_ "/>
  </numFmts>
  <fonts count="27">
    <font>
      <sz val="11"/>
      <color theme="1"/>
      <name val="宋体"/>
      <charset val="134"/>
      <scheme val="minor"/>
    </font>
    <font>
      <sz val="9"/>
      <name val="微软雅黑"/>
      <charset val="134"/>
    </font>
    <font>
      <sz val="12"/>
      <name val="宋体"/>
      <charset val="134"/>
    </font>
    <font>
      <sz val="12"/>
      <name val="微软雅黑"/>
      <charset val="134"/>
    </font>
    <font>
      <b/>
      <sz val="20"/>
      <name val="微软雅黑"/>
      <charset val="134"/>
    </font>
    <font>
      <sz val="10"/>
      <name val="微软雅黑"/>
      <charset val="134"/>
    </font>
    <font>
      <sz val="14"/>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4">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medium">
        <color auto="1"/>
      </left>
      <right/>
      <top style="medium">
        <color auto="1"/>
      </top>
      <bottom/>
      <diagonal/>
    </border>
    <border>
      <left/>
      <right/>
      <top style="medium">
        <color auto="1"/>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right style="thin">
        <color auto="1"/>
      </right>
      <top style="medium">
        <color auto="1"/>
      </top>
      <bottom style="thin">
        <color auto="1"/>
      </bottom>
      <diagonal/>
    </border>
    <border>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style="thin">
        <color auto="1"/>
      </top>
      <bottom/>
      <diagonal/>
    </border>
    <border>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hair">
        <color auto="1"/>
      </bottom>
      <diagonal/>
    </border>
    <border>
      <left style="hair">
        <color auto="1"/>
      </left>
      <right style="medium">
        <color auto="1"/>
      </right>
      <top style="hair">
        <color auto="1"/>
      </top>
      <bottom style="medium">
        <color auto="1"/>
      </bottom>
      <diagonal/>
    </border>
    <border>
      <left style="medium">
        <color auto="1"/>
      </left>
      <right/>
      <top style="hair">
        <color auto="1"/>
      </top>
      <bottom/>
      <diagonal/>
    </border>
    <border>
      <left style="hair">
        <color auto="1"/>
      </left>
      <right style="hair">
        <color auto="1"/>
      </right>
      <top/>
      <bottom/>
      <diagonal/>
    </border>
    <border>
      <left style="thin">
        <color auto="1"/>
      </left>
      <right/>
      <top style="medium">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medium">
        <color auto="1"/>
      </top>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style="medium">
        <color auto="1"/>
      </bottom>
      <diagonal/>
    </border>
    <border>
      <left style="thin">
        <color auto="1"/>
      </left>
      <right style="thin">
        <color auto="1"/>
      </right>
      <top style="medium">
        <color auto="1"/>
      </top>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top style="medium">
        <color auto="1"/>
      </top>
      <bottom style="hair">
        <color auto="1"/>
      </bottom>
      <diagonal/>
    </border>
    <border>
      <left/>
      <right style="hair">
        <color auto="1"/>
      </right>
      <top style="medium">
        <color auto="1"/>
      </top>
      <bottom/>
      <diagonal/>
    </border>
    <border>
      <left/>
      <right style="hair">
        <color auto="1"/>
      </right>
      <top/>
      <bottom style="hair">
        <color auto="1"/>
      </bottom>
      <diagonal/>
    </border>
    <border>
      <left/>
      <right style="hair">
        <color auto="1"/>
      </right>
      <top style="hair">
        <color auto="1"/>
      </top>
      <bottom/>
      <diagonal/>
    </border>
    <border>
      <left/>
      <right style="hair">
        <color auto="1"/>
      </right>
      <top/>
      <bottom style="medium">
        <color auto="1"/>
      </bottom>
      <diagonal/>
    </border>
    <border>
      <left/>
      <right/>
      <top style="medium">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bottom style="medium">
        <color auto="1"/>
      </bottom>
      <diagonal/>
    </border>
    <border>
      <left style="hair">
        <color auto="1"/>
      </left>
      <right style="medium">
        <color auto="1"/>
      </right>
      <top style="hair">
        <color auto="1"/>
      </top>
      <bottom/>
      <diagonal/>
    </border>
    <border>
      <left style="hair">
        <color auto="1"/>
      </left>
      <right style="medium">
        <color auto="1"/>
      </right>
      <top style="thin">
        <color auto="1"/>
      </top>
      <bottom style="hair">
        <color auto="1"/>
      </bottom>
      <diagonal/>
    </border>
    <border>
      <left style="hair">
        <color auto="1"/>
      </left>
      <right style="medium">
        <color auto="1"/>
      </right>
      <top/>
      <bottom style="thin">
        <color auto="1"/>
      </bottom>
      <diagonal/>
    </border>
    <border>
      <left style="hair">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hair">
        <color auto="1"/>
      </left>
      <right style="medium">
        <color auto="1"/>
      </right>
      <top style="medium">
        <color auto="1"/>
      </top>
      <bottom/>
      <diagonal/>
    </border>
    <border>
      <left style="hair">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6" borderId="96">
      <alignment vertical="center"/>
    </xf>
    <xf numFmtId="0" fontId="9" fillId="0" borderId="0">
      <alignment vertical="center"/>
    </xf>
    <xf numFmtId="0" fontId="10" fillId="0" borderId="0">
      <alignment vertical="center"/>
    </xf>
    <xf numFmtId="0" fontId="11" fillId="0" borderId="0">
      <alignment vertical="center"/>
    </xf>
    <xf numFmtId="0" fontId="12" fillId="0" borderId="97">
      <alignment vertical="center"/>
    </xf>
    <xf numFmtId="0" fontId="13" fillId="0" borderId="97">
      <alignment vertical="center"/>
    </xf>
    <xf numFmtId="0" fontId="14" fillId="0" borderId="98">
      <alignment vertical="center"/>
    </xf>
    <xf numFmtId="0" fontId="14" fillId="0" borderId="0">
      <alignment vertical="center"/>
    </xf>
    <xf numFmtId="0" fontId="15" fillId="7" borderId="99">
      <alignment vertical="center"/>
    </xf>
    <xf numFmtId="0" fontId="16" fillId="8" borderId="100">
      <alignment vertical="center"/>
    </xf>
    <xf numFmtId="0" fontId="17" fillId="8" borderId="99">
      <alignment vertical="center"/>
    </xf>
    <xf numFmtId="0" fontId="18" fillId="9" borderId="101">
      <alignment vertical="center"/>
    </xf>
    <xf numFmtId="0" fontId="19" fillId="0" borderId="102">
      <alignment vertical="center"/>
    </xf>
    <xf numFmtId="0" fontId="20" fillId="0" borderId="103">
      <alignment vertical="center"/>
    </xf>
    <xf numFmtId="0" fontId="21" fillId="10" borderId="0">
      <alignment vertical="center"/>
    </xf>
    <xf numFmtId="0" fontId="22" fillId="11" borderId="0">
      <alignment vertical="center"/>
    </xf>
    <xf numFmtId="0" fontId="23"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xf numFmtId="0" fontId="24" fillId="33" borderId="0">
      <alignment vertical="center"/>
    </xf>
    <xf numFmtId="0" fontId="25" fillId="34" borderId="0">
      <alignment vertical="center"/>
    </xf>
    <xf numFmtId="0" fontId="25" fillId="35" borderId="0">
      <alignment vertical="center"/>
    </xf>
    <xf numFmtId="0" fontId="24" fillId="36" borderId="0">
      <alignment vertical="center"/>
    </xf>
  </cellStyleXfs>
  <cellXfs count="276">
    <xf numFmtId="0" fontId="0" fillId="0" borderId="0" xfId="0" applyAlignment="1">
      <alignment vertical="center"/>
    </xf>
    <xf numFmtId="0" fontId="1" fillId="0" borderId="0" xfId="0" applyFont="1" applyFill="1" applyAlignment="1"/>
    <xf numFmtId="0" fontId="2" fillId="0" borderId="0" xfId="0" applyFont="1" applyFill="1" applyAlignment="1">
      <alignment vertical="center"/>
    </xf>
    <xf numFmtId="0" fontId="3" fillId="0" borderId="0" xfId="0" applyFont="1" applyFill="1" applyAlignment="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23" xfId="0" applyFont="1" applyFill="1" applyBorder="1" applyAlignment="1">
      <alignment horizontal="center" vertical="center" wrapText="1"/>
    </xf>
    <xf numFmtId="0" fontId="6" fillId="0" borderId="31" xfId="0" applyFont="1" applyFill="1" applyBorder="1" applyAlignment="1">
      <alignment horizontal="left" vertical="center" wrapText="1"/>
    </xf>
    <xf numFmtId="0" fontId="6" fillId="0" borderId="32" xfId="0" applyFont="1" applyFill="1" applyBorder="1" applyAlignment="1">
      <alignment horizontal="left" vertical="center"/>
    </xf>
    <xf numFmtId="176" fontId="3" fillId="2" borderId="13"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177" fontId="3" fillId="2" borderId="33" xfId="0" applyNumberFormat="1" applyFont="1" applyFill="1" applyBorder="1" applyAlignment="1">
      <alignment horizontal="center" vertical="center"/>
    </xf>
    <xf numFmtId="177" fontId="3" fillId="2" borderId="34"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7" xfId="0" applyFont="1" applyFill="1" applyBorder="1" applyAlignment="1">
      <alignment horizontal="center" vertical="center"/>
    </xf>
    <xf numFmtId="9" fontId="3" fillId="2" borderId="8"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6" fillId="0" borderId="12" xfId="0" applyFont="1" applyFill="1" applyBorder="1" applyAlignment="1">
      <alignment horizontal="left" vertical="center" wrapText="1"/>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3" fillId="0" borderId="26" xfId="0" applyFont="1" applyFill="1" applyBorder="1" applyAlignment="1">
      <alignment horizontal="left" vertical="center"/>
    </xf>
    <xf numFmtId="177" fontId="3" fillId="0" borderId="2" xfId="0" applyNumberFormat="1" applyFont="1" applyFill="1" applyBorder="1" applyAlignment="1">
      <alignment horizontal="center" vertical="center"/>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6" fillId="0" borderId="52" xfId="0" applyFont="1" applyFill="1" applyBorder="1" applyAlignment="1">
      <alignment horizontal="left" vertical="center"/>
    </xf>
    <xf numFmtId="0" fontId="5" fillId="0" borderId="1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176"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wrapText="1"/>
    </xf>
    <xf numFmtId="0" fontId="3" fillId="2" borderId="14"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64" xfId="0" applyFont="1" applyFill="1" applyBorder="1" applyAlignment="1">
      <alignment horizontal="center" vertical="center" wrapText="1"/>
    </xf>
    <xf numFmtId="0" fontId="5" fillId="0" borderId="64"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4" xfId="0" applyFont="1" applyFill="1" applyBorder="1" applyAlignment="1">
      <alignment horizontal="center"/>
    </xf>
    <xf numFmtId="0" fontId="5" fillId="2" borderId="65" xfId="0" applyFont="1" applyFill="1" applyBorder="1" applyAlignment="1">
      <alignment horizontal="center" vertical="center"/>
    </xf>
    <xf numFmtId="0" fontId="5" fillId="0" borderId="66" xfId="0" applyFont="1" applyFill="1" applyBorder="1" applyAlignment="1">
      <alignment horizontal="center" vertical="center"/>
    </xf>
    <xf numFmtId="178" fontId="5" fillId="0" borderId="14" xfId="0" applyNumberFormat="1" applyFont="1" applyFill="1" applyBorder="1" applyAlignment="1">
      <alignment horizontal="center" vertical="center" wrapText="1"/>
    </xf>
    <xf numFmtId="178" fontId="5" fillId="0" borderId="14"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9" fontId="3" fillId="2" borderId="34" xfId="0" applyNumberFormat="1" applyFont="1" applyFill="1" applyBorder="1" applyAlignment="1">
      <alignment horizontal="center" vertical="center"/>
    </xf>
    <xf numFmtId="180" fontId="5" fillId="0" borderId="14" xfId="0" applyNumberFormat="1" applyFont="1" applyFill="1" applyBorder="1" applyAlignment="1">
      <alignment horizontal="center" vertical="center" wrapText="1"/>
    </xf>
    <xf numFmtId="180" fontId="5" fillId="0" borderId="14" xfId="0" applyNumberFormat="1" applyFont="1" applyFill="1" applyBorder="1" applyAlignment="1">
      <alignment horizontal="center" vertical="center"/>
    </xf>
    <xf numFmtId="179" fontId="3" fillId="0" borderId="8" xfId="0" applyNumberFormat="1" applyFont="1" applyFill="1" applyBorder="1" applyAlignment="1">
      <alignment horizontal="center" vertical="center"/>
    </xf>
    <xf numFmtId="0" fontId="5" fillId="2" borderId="44" xfId="0" applyFont="1" applyFill="1" applyBorder="1" applyAlignment="1">
      <alignment horizontal="center" vertical="center"/>
    </xf>
    <xf numFmtId="0" fontId="3" fillId="2" borderId="34" xfId="0" applyFont="1" applyFill="1" applyBorder="1" applyAlignment="1">
      <alignment horizontal="center" vertical="center"/>
    </xf>
    <xf numFmtId="0" fontId="7" fillId="0" borderId="67" xfId="6"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49" fontId="5" fillId="0" borderId="61" xfId="0" applyNumberFormat="1" applyFont="1" applyFill="1" applyBorder="1" applyAlignment="1">
      <alignment horizontal="center" vertical="center"/>
    </xf>
    <xf numFmtId="49" fontId="5" fillId="0" borderId="62" xfId="0" applyNumberFormat="1" applyFont="1" applyFill="1" applyBorder="1" applyAlignment="1">
      <alignment horizontal="center" vertical="center"/>
    </xf>
    <xf numFmtId="0" fontId="5" fillId="0" borderId="71" xfId="0" applyFont="1" applyFill="1" applyBorder="1" applyAlignment="1">
      <alignment horizontal="center" vertical="center"/>
    </xf>
    <xf numFmtId="49" fontId="5" fillId="0" borderId="63" xfId="0" applyNumberFormat="1" applyFont="1" applyFill="1" applyBorder="1" applyAlignment="1">
      <alignment horizontal="center" vertical="center"/>
    </xf>
    <xf numFmtId="49" fontId="5" fillId="0" borderId="20" xfId="0" applyNumberFormat="1" applyFont="1" applyFill="1" applyBorder="1" applyAlignment="1">
      <alignment horizontal="center" vertical="center"/>
    </xf>
    <xf numFmtId="0" fontId="5" fillId="0" borderId="5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1" fillId="2" borderId="54" xfId="0" applyFont="1" applyFill="1" applyBorder="1" applyAlignment="1">
      <alignment horizontal="center"/>
    </xf>
    <xf numFmtId="0" fontId="1" fillId="2" borderId="55" xfId="0" applyFont="1" applyFill="1" applyBorder="1" applyAlignment="1">
      <alignment horizontal="center"/>
    </xf>
    <xf numFmtId="0" fontId="1" fillId="0" borderId="56" xfId="0" applyFont="1" applyFill="1" applyBorder="1" applyAlignment="1">
      <alignment horizontal="center"/>
    </xf>
    <xf numFmtId="0" fontId="1" fillId="0" borderId="57" xfId="0" applyFont="1" applyFill="1" applyBorder="1" applyAlignment="1">
      <alignment horizontal="center"/>
    </xf>
    <xf numFmtId="2" fontId="3" fillId="2" borderId="14" xfId="0" applyNumberFormat="1" applyFont="1" applyFill="1" applyBorder="1" applyAlignment="1">
      <alignment horizontal="center" vertical="center"/>
    </xf>
    <xf numFmtId="0" fontId="3" fillId="0" borderId="72" xfId="0" applyFont="1" applyFill="1" applyBorder="1" applyAlignment="1">
      <alignment horizontal="center" vertical="center"/>
    </xf>
    <xf numFmtId="0" fontId="5" fillId="0" borderId="38" xfId="0" applyFont="1" applyFill="1" applyBorder="1" applyAlignment="1">
      <alignment horizontal="center" vertical="center" wrapText="1"/>
    </xf>
    <xf numFmtId="0" fontId="1" fillId="2" borderId="65" xfId="0" applyFont="1" applyFill="1" applyBorder="1" applyAlignment="1">
      <alignment horizontal="center"/>
    </xf>
    <xf numFmtId="0" fontId="1" fillId="0" borderId="66" xfId="0" applyFont="1" applyFill="1" applyBorder="1" applyAlignment="1">
      <alignment horizontal="center"/>
    </xf>
    <xf numFmtId="0" fontId="3" fillId="0" borderId="42" xfId="0" applyFont="1" applyFill="1" applyBorder="1" applyAlignment="1">
      <alignment horizontal="center" vertical="center"/>
    </xf>
    <xf numFmtId="49" fontId="5" fillId="0" borderId="70" xfId="0" applyNumberFormat="1" applyFont="1" applyFill="1" applyBorder="1" applyAlignment="1">
      <alignment horizontal="center" vertical="center"/>
    </xf>
    <xf numFmtId="49" fontId="5" fillId="0" borderId="71" xfId="0" applyNumberFormat="1" applyFont="1" applyFill="1" applyBorder="1" applyAlignment="1">
      <alignment horizontal="center" vertical="center"/>
    </xf>
    <xf numFmtId="0" fontId="5" fillId="0" borderId="4" xfId="0" applyFont="1" applyFill="1" applyBorder="1" applyAlignment="1">
      <alignment horizontal="center" wrapText="1"/>
    </xf>
    <xf numFmtId="0" fontId="3" fillId="0" borderId="16"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20" xfId="0" applyFont="1" applyFill="1" applyBorder="1" applyAlignment="1">
      <alignment horizontal="center" vertical="center" wrapText="1"/>
    </xf>
    <xf numFmtId="9" fontId="5" fillId="0" borderId="1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176" fontId="3" fillId="0" borderId="73" xfId="0" applyNumberFormat="1" applyFont="1" applyFill="1" applyBorder="1" applyAlignment="1">
      <alignment horizontal="center" vertical="center" wrapText="1"/>
    </xf>
    <xf numFmtId="176" fontId="3" fillId="0" borderId="24" xfId="0" applyNumberFormat="1"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24" xfId="0" applyFont="1" applyFill="1" applyBorder="1" applyAlignment="1">
      <alignment horizontal="center" vertical="center" wrapText="1"/>
    </xf>
    <xf numFmtId="181" fontId="5" fillId="2" borderId="41" xfId="0" applyNumberFormat="1" applyFont="1" applyFill="1" applyBorder="1" applyAlignment="1">
      <alignment horizontal="center" vertical="center"/>
    </xf>
    <xf numFmtId="176" fontId="3" fillId="2" borderId="34" xfId="0" applyNumberFormat="1" applyFont="1" applyFill="1" applyBorder="1" applyAlignment="1">
      <alignment horizontal="center" vertical="center"/>
    </xf>
    <xf numFmtId="0" fontId="3" fillId="0" borderId="74" xfId="0" applyFont="1" applyFill="1" applyBorder="1" applyAlignment="1">
      <alignment horizontal="center" vertical="center"/>
    </xf>
    <xf numFmtId="177" fontId="3"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2" fontId="5" fillId="2" borderId="14" xfId="0" applyNumberFormat="1" applyFont="1" applyFill="1" applyBorder="1" applyAlignment="1">
      <alignment horizontal="center" vertical="center" wrapText="1"/>
    </xf>
    <xf numFmtId="0" fontId="5" fillId="0" borderId="4" xfId="0" applyFont="1" applyFill="1" applyBorder="1" applyAlignment="1">
      <alignment horizontal="center"/>
    </xf>
    <xf numFmtId="2" fontId="5" fillId="0" borderId="4" xfId="0" applyNumberFormat="1" applyFont="1" applyFill="1" applyBorder="1" applyAlignment="1">
      <alignment horizontal="center" wrapText="1"/>
    </xf>
    <xf numFmtId="2" fontId="5" fillId="0" borderId="4" xfId="0" applyNumberFormat="1" applyFont="1" applyFill="1" applyBorder="1" applyAlignment="1">
      <alignment horizontal="center" vertical="center" wrapText="1"/>
    </xf>
    <xf numFmtId="2" fontId="3" fillId="0" borderId="16" xfId="0" applyNumberFormat="1" applyFont="1" applyFill="1" applyBorder="1" applyAlignment="1">
      <alignment horizontal="center" wrapText="1"/>
    </xf>
    <xf numFmtId="182" fontId="5" fillId="2" borderId="14" xfId="0" applyNumberFormat="1" applyFont="1" applyFill="1" applyBorder="1" applyAlignment="1">
      <alignment horizontal="center" vertical="center" wrapText="1"/>
    </xf>
    <xf numFmtId="0" fontId="3" fillId="0" borderId="71" xfId="0" applyFont="1" applyFill="1" applyBorder="1" applyAlignment="1">
      <alignment horizontal="center" vertical="center" wrapText="1"/>
    </xf>
    <xf numFmtId="183" fontId="5" fillId="0" borderId="14" xfId="0" applyNumberFormat="1" applyFont="1" applyFill="1" applyBorder="1" applyAlignment="1">
      <alignment horizontal="center" vertical="center"/>
    </xf>
    <xf numFmtId="177" fontId="5" fillId="0" borderId="14" xfId="0" applyNumberFormat="1" applyFont="1" applyFill="1" applyBorder="1" applyAlignment="1">
      <alignment horizontal="center" vertical="center"/>
    </xf>
    <xf numFmtId="183" fontId="5" fillId="0" borderId="4"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xf>
    <xf numFmtId="0" fontId="3" fillId="0" borderId="42" xfId="0" applyFont="1" applyFill="1" applyBorder="1" applyAlignment="1">
      <alignment horizontal="center" vertical="center" wrapText="1"/>
    </xf>
    <xf numFmtId="177" fontId="3" fillId="0" borderId="6" xfId="0" applyNumberFormat="1" applyFont="1" applyFill="1" applyBorder="1" applyAlignment="1">
      <alignment horizontal="center" vertical="center"/>
    </xf>
    <xf numFmtId="0" fontId="4" fillId="0" borderId="75"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50"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49" fontId="5" fillId="0" borderId="78" xfId="0" applyNumberFormat="1" applyFont="1" applyFill="1" applyBorder="1" applyAlignment="1">
      <alignment horizontal="center" vertical="center"/>
    </xf>
    <xf numFmtId="49" fontId="5" fillId="0" borderId="79" xfId="0" applyNumberFormat="1" applyFont="1" applyFill="1" applyBorder="1" applyAlignment="1">
      <alignment horizontal="center" vertical="center"/>
    </xf>
    <xf numFmtId="0" fontId="6" fillId="0" borderId="80" xfId="0" applyFont="1" applyFill="1" applyBorder="1" applyAlignment="1">
      <alignment horizontal="left" vertical="center"/>
    </xf>
    <xf numFmtId="0" fontId="5" fillId="0" borderId="76" xfId="0" applyFont="1" applyFill="1" applyBorder="1" applyAlignment="1">
      <alignment horizontal="center" vertical="center" wrapText="1"/>
    </xf>
    <xf numFmtId="2" fontId="5" fillId="2" borderId="81" xfId="0" applyNumberFormat="1" applyFont="1" applyFill="1" applyBorder="1" applyAlignment="1">
      <alignment horizontal="center" vertical="center" wrapText="1"/>
    </xf>
    <xf numFmtId="2" fontId="5" fillId="0" borderId="48" xfId="0" applyNumberFormat="1" applyFont="1" applyFill="1" applyBorder="1" applyAlignment="1">
      <alignment horizontal="center" wrapText="1"/>
    </xf>
    <xf numFmtId="2" fontId="5" fillId="0" borderId="48" xfId="0" applyNumberFormat="1" applyFont="1" applyFill="1" applyBorder="1" applyAlignment="1">
      <alignment horizontal="center" vertical="center" wrapText="1"/>
    </xf>
    <xf numFmtId="2" fontId="3" fillId="0" borderId="82" xfId="0" applyNumberFormat="1" applyFont="1" applyFill="1" applyBorder="1" applyAlignment="1">
      <alignment horizontal="center" wrapText="1"/>
    </xf>
    <xf numFmtId="0" fontId="6" fillId="0" borderId="83" xfId="0" applyFont="1" applyFill="1" applyBorder="1" applyAlignment="1">
      <alignment horizontal="left" vertical="center"/>
    </xf>
    <xf numFmtId="0" fontId="5" fillId="0" borderId="84" xfId="0" applyFont="1" applyFill="1" applyBorder="1" applyAlignment="1">
      <alignment horizontal="center" vertical="center" wrapText="1"/>
    </xf>
    <xf numFmtId="0" fontId="5" fillId="2" borderId="81"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5" fillId="0" borderId="85" xfId="0" applyFont="1" applyFill="1" applyBorder="1" applyAlignment="1">
      <alignment horizontal="center" vertical="center"/>
    </xf>
    <xf numFmtId="177" fontId="5" fillId="0" borderId="81" xfId="0" applyNumberFormat="1" applyFont="1" applyFill="1" applyBorder="1" applyAlignment="1">
      <alignment horizontal="center" vertical="center"/>
    </xf>
    <xf numFmtId="177" fontId="5" fillId="0" borderId="48" xfId="0" applyNumberFormat="1" applyFont="1" applyFill="1" applyBorder="1" applyAlignment="1">
      <alignment horizontal="center" vertical="center"/>
    </xf>
    <xf numFmtId="177" fontId="3" fillId="0" borderId="48" xfId="0" applyNumberFormat="1" applyFont="1" applyFill="1" applyBorder="1" applyAlignment="1">
      <alignment horizontal="center" vertical="center"/>
    </xf>
    <xf numFmtId="0" fontId="3" fillId="0" borderId="86" xfId="0" applyFont="1" applyFill="1" applyBorder="1" applyAlignment="1">
      <alignment horizontal="center" vertical="center"/>
    </xf>
    <xf numFmtId="179" fontId="3" fillId="0" borderId="46" xfId="0" applyNumberFormat="1" applyFont="1" applyFill="1" applyBorder="1" applyAlignment="1">
      <alignment horizontal="center" vertical="center"/>
    </xf>
    <xf numFmtId="177" fontId="3" fillId="0" borderId="50" xfId="0" applyNumberFormat="1" applyFont="1" applyFill="1" applyBorder="1" applyAlignment="1">
      <alignment horizontal="center" vertical="center"/>
    </xf>
    <xf numFmtId="0" fontId="6" fillId="0" borderId="76" xfId="0" applyFont="1" applyFill="1" applyBorder="1" applyAlignment="1">
      <alignment horizontal="left" vertical="center" wrapText="1"/>
    </xf>
    <xf numFmtId="0" fontId="5" fillId="0" borderId="86" xfId="0" applyFont="1" applyFill="1" applyBorder="1" applyAlignment="1">
      <alignment horizontal="center" vertical="center" wrapText="1"/>
    </xf>
    <xf numFmtId="181" fontId="5" fillId="2" borderId="87" xfId="0" applyNumberFormat="1" applyFont="1" applyFill="1" applyBorder="1" applyAlignment="1">
      <alignment horizontal="center" vertical="center"/>
    </xf>
    <xf numFmtId="0" fontId="6" fillId="0" borderId="88" xfId="0" applyFont="1" applyFill="1" applyBorder="1" applyAlignment="1">
      <alignment horizontal="left" vertical="center"/>
    </xf>
    <xf numFmtId="0" fontId="3" fillId="2" borderId="81" xfId="0" applyFont="1" applyFill="1" applyBorder="1" applyAlignment="1">
      <alignment horizontal="center" vertical="center"/>
    </xf>
    <xf numFmtId="177" fontId="3" fillId="2" borderId="89" xfId="0" applyNumberFormat="1" applyFont="1" applyFill="1" applyBorder="1" applyAlignment="1">
      <alignment horizontal="center" vertical="center"/>
    </xf>
    <xf numFmtId="0" fontId="3" fillId="0" borderId="90" xfId="0" applyFont="1" applyFill="1" applyBorder="1" applyAlignment="1">
      <alignment horizontal="left" vertical="center"/>
    </xf>
    <xf numFmtId="0" fontId="3" fillId="0" borderId="75" xfId="0" applyFont="1" applyFill="1" applyBorder="1" applyAlignment="1">
      <alignment horizontal="left" vertical="center"/>
    </xf>
    <xf numFmtId="0" fontId="5" fillId="0" borderId="0" xfId="0" applyFont="1" applyFill="1" applyAlignment="1"/>
    <xf numFmtId="0" fontId="0" fillId="0" borderId="41" xfId="0" applyBorder="1" applyAlignment="1">
      <alignment horizontal="center" vertical="center"/>
    </xf>
    <xf numFmtId="0" fontId="0" fillId="0" borderId="91" xfId="0" applyBorder="1" applyAlignment="1">
      <alignment horizontal="center" vertical="center"/>
    </xf>
    <xf numFmtId="0" fontId="0" fillId="0" borderId="37" xfId="0" applyBorder="1" applyAlignment="1">
      <alignment horizontal="center" vertical="center"/>
    </xf>
    <xf numFmtId="0" fontId="5" fillId="0" borderId="91" xfId="0" applyFont="1" applyFill="1" applyBorder="1" applyAlignment="1">
      <alignment horizontal="center" vertical="center" wrapText="1"/>
    </xf>
    <xf numFmtId="0" fontId="0" fillId="0" borderId="92"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3" borderId="41" xfId="0" applyFill="1" applyBorder="1" applyAlignment="1">
      <alignment horizontal="center" vertical="center" wrapText="1"/>
    </xf>
    <xf numFmtId="0" fontId="5" fillId="3" borderId="91" xfId="0" applyFont="1" applyFill="1" applyBorder="1" applyAlignment="1">
      <alignment horizontal="center" vertical="center" wrapText="1"/>
    </xf>
    <xf numFmtId="0" fontId="5" fillId="3" borderId="91" xfId="0" applyFont="1" applyFill="1" applyBorder="1" applyAlignment="1">
      <alignment horizontal="center" vertical="center"/>
    </xf>
    <xf numFmtId="0" fontId="0" fillId="0" borderId="37" xfId="0" applyBorder="1" applyAlignment="1">
      <alignment horizontal="center" vertical="center"/>
    </xf>
    <xf numFmtId="0" fontId="0" fillId="0" borderId="37" xfId="0" applyBorder="1" applyAlignment="1">
      <alignment horizontal="center" vertical="center" wrapText="1"/>
    </xf>
    <xf numFmtId="0" fontId="0" fillId="3" borderId="92" xfId="0" applyFill="1" applyBorder="1" applyAlignment="1">
      <alignment horizontal="center" vertical="center" wrapText="1"/>
    </xf>
    <xf numFmtId="0" fontId="0" fillId="3" borderId="92" xfId="0" applyFill="1" applyBorder="1" applyAlignment="1">
      <alignment horizontal="center" vertical="center" wrapText="1"/>
    </xf>
    <xf numFmtId="0" fontId="0" fillId="2" borderId="91" xfId="0" applyFill="1" applyBorder="1" applyAlignment="1">
      <alignment horizontal="center" vertical="center" wrapText="1"/>
    </xf>
    <xf numFmtId="0" fontId="5" fillId="4" borderId="91" xfId="0" applyFont="1" applyFill="1" applyBorder="1" applyAlignment="1">
      <alignment horizontal="center" vertical="center" wrapText="1"/>
    </xf>
    <xf numFmtId="0" fontId="5" fillId="4" borderId="91" xfId="0" applyFont="1" applyFill="1" applyBorder="1" applyAlignment="1">
      <alignment horizontal="center" vertical="center"/>
    </xf>
    <xf numFmtId="0" fontId="0" fillId="4" borderId="91" xfId="0" applyFill="1" applyBorder="1" applyAlignment="1">
      <alignment horizontal="center" vertical="center"/>
    </xf>
    <xf numFmtId="0" fontId="0" fillId="2" borderId="41" xfId="0" applyFill="1" applyBorder="1" applyAlignment="1">
      <alignment horizontal="center" vertical="center" wrapText="1"/>
    </xf>
    <xf numFmtId="0" fontId="5" fillId="2" borderId="91" xfId="0" applyFont="1" applyFill="1" applyBorder="1" applyAlignment="1">
      <alignment horizontal="center" vertical="center" wrapText="1"/>
    </xf>
    <xf numFmtId="0" fontId="0" fillId="0" borderId="92" xfId="0" applyBorder="1" applyAlignment="1">
      <alignment horizontal="center" vertical="center"/>
    </xf>
    <xf numFmtId="0" fontId="0" fillId="0" borderId="92" xfId="0" applyBorder="1" applyAlignment="1">
      <alignment horizontal="center" vertical="center" wrapText="1"/>
    </xf>
    <xf numFmtId="0" fontId="0" fillId="2" borderId="91" xfId="0" applyFill="1" applyBorder="1" applyAlignment="1">
      <alignment horizontal="center" vertical="center" wrapText="1"/>
    </xf>
    <xf numFmtId="0" fontId="5" fillId="4" borderId="91" xfId="0" applyFont="1" applyFill="1" applyBorder="1" applyAlignment="1">
      <alignment horizontal="center" vertical="center"/>
    </xf>
    <xf numFmtId="0" fontId="5" fillId="4" borderId="91" xfId="0" applyFont="1" applyFill="1" applyBorder="1" applyAlignment="1">
      <alignment horizontal="center" vertical="center" wrapText="1"/>
    </xf>
    <xf numFmtId="0" fontId="0" fillId="4" borderId="91" xfId="0" applyFill="1" applyBorder="1" applyAlignment="1">
      <alignment vertical="center"/>
    </xf>
    <xf numFmtId="178" fontId="5" fillId="3" borderId="91" xfId="0" applyNumberFormat="1" applyFont="1" applyFill="1" applyBorder="1" applyAlignment="1">
      <alignment horizontal="center" vertical="center" wrapText="1"/>
    </xf>
    <xf numFmtId="176" fontId="5" fillId="3" borderId="91" xfId="0" applyNumberFormat="1" applyFont="1" applyFill="1" applyBorder="1" applyAlignment="1">
      <alignment horizontal="center" vertical="center" wrapText="1"/>
    </xf>
    <xf numFmtId="183" fontId="5" fillId="3" borderId="91" xfId="0" applyNumberFormat="1" applyFont="1" applyFill="1" applyBorder="1" applyAlignment="1">
      <alignment horizontal="center" vertical="center" wrapText="1"/>
    </xf>
    <xf numFmtId="178" fontId="5" fillId="2" borderId="91" xfId="0" applyNumberFormat="1" applyFont="1" applyFill="1" applyBorder="1" applyAlignment="1">
      <alignment horizontal="center" vertical="center" wrapText="1"/>
    </xf>
    <xf numFmtId="176" fontId="5" fillId="4" borderId="91" xfId="0" applyNumberFormat="1" applyFont="1" applyFill="1" applyBorder="1" applyAlignment="1">
      <alignment horizontal="center" vertical="center" wrapText="1"/>
    </xf>
    <xf numFmtId="183" fontId="5" fillId="4" borderId="91" xfId="0" applyNumberFormat="1" applyFont="1" applyFill="1" applyBorder="1" applyAlignment="1">
      <alignment horizontal="center" vertical="center" wrapText="1"/>
    </xf>
    <xf numFmtId="0" fontId="0" fillId="2" borderId="91" xfId="0" applyFill="1" applyBorder="1" applyAlignment="1">
      <alignment horizontal="center" vertical="center"/>
    </xf>
    <xf numFmtId="176" fontId="5" fillId="2" borderId="91" xfId="0" applyNumberFormat="1" applyFont="1" applyFill="1" applyBorder="1" applyAlignment="1">
      <alignment horizontal="center" vertical="center" wrapText="1"/>
    </xf>
    <xf numFmtId="178" fontId="5" fillId="2" borderId="91" xfId="0" applyNumberFormat="1" applyFont="1" applyFill="1" applyBorder="1" applyAlignment="1">
      <alignment horizontal="center" vertical="center" wrapText="1"/>
    </xf>
    <xf numFmtId="176" fontId="5" fillId="2" borderId="91" xfId="0" applyNumberFormat="1" applyFont="1" applyFill="1" applyBorder="1" applyAlignment="1">
      <alignment horizontal="center" vertical="center" wrapText="1"/>
    </xf>
    <xf numFmtId="183" fontId="5" fillId="4" borderId="91" xfId="0" applyNumberFormat="1" applyFont="1" applyFill="1" applyBorder="1" applyAlignment="1">
      <alignment horizontal="center" vertical="center" wrapText="1"/>
    </xf>
    <xf numFmtId="0" fontId="0" fillId="2" borderId="91" xfId="0" applyFill="1" applyBorder="1" applyAlignment="1">
      <alignment horizontal="center" vertical="center"/>
    </xf>
    <xf numFmtId="176"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0" fontId="0" fillId="0" borderId="91" xfId="0" applyBorder="1" applyAlignment="1">
      <alignment horizontal="center" vertical="center" wrapText="1"/>
    </xf>
    <xf numFmtId="0" fontId="5" fillId="5" borderId="91" xfId="0" applyFont="1" applyFill="1" applyBorder="1" applyAlignment="1">
      <alignment horizontal="center" vertical="center" wrapText="1"/>
    </xf>
    <xf numFmtId="184" fontId="5" fillId="3" borderId="91" xfId="0" applyNumberFormat="1" applyFont="1" applyFill="1" applyBorder="1" applyAlignment="1">
      <alignment horizontal="center" vertical="center" wrapText="1"/>
    </xf>
    <xf numFmtId="9" fontId="5" fillId="3" borderId="91" xfId="0" applyNumberFormat="1" applyFont="1" applyFill="1" applyBorder="1" applyAlignment="1">
      <alignment horizontal="center" vertical="center" wrapText="1"/>
    </xf>
    <xf numFmtId="183" fontId="5" fillId="3" borderId="91" xfId="0" applyNumberFormat="1" applyFont="1" applyFill="1" applyBorder="1" applyAlignment="1">
      <alignment horizontal="center" vertical="center"/>
    </xf>
    <xf numFmtId="177" fontId="5" fillId="5" borderId="91" xfId="0" applyNumberFormat="1" applyFont="1" applyFill="1" applyBorder="1" applyAlignment="1">
      <alignment horizontal="center" vertical="center"/>
    </xf>
    <xf numFmtId="9" fontId="0" fillId="3" borderId="91" xfId="0" applyNumberFormat="1" applyFill="1" applyBorder="1" applyAlignment="1">
      <alignment horizontal="center" vertical="center"/>
    </xf>
    <xf numFmtId="0" fontId="0" fillId="3" borderId="91" xfId="0" applyFill="1" applyBorder="1" applyAlignment="1">
      <alignment vertical="center"/>
    </xf>
    <xf numFmtId="9" fontId="5" fillId="4" borderId="91" xfId="0" applyNumberFormat="1" applyFont="1" applyFill="1" applyBorder="1" applyAlignment="1">
      <alignment horizontal="center" vertical="center" wrapText="1"/>
    </xf>
    <xf numFmtId="183" fontId="5" fillId="4" borderId="91" xfId="0" applyNumberFormat="1" applyFont="1" applyFill="1" applyBorder="1" applyAlignment="1">
      <alignment horizontal="center" vertical="center"/>
    </xf>
    <xf numFmtId="0" fontId="0" fillId="2" borderId="91" xfId="0" applyFill="1" applyBorder="1" applyAlignment="1">
      <alignment vertical="center"/>
    </xf>
    <xf numFmtId="176" fontId="5" fillId="4" borderId="91" xfId="0" applyNumberFormat="1" applyFont="1" applyFill="1" applyBorder="1" applyAlignment="1">
      <alignment horizontal="center" vertical="center" wrapText="1"/>
    </xf>
    <xf numFmtId="0" fontId="0" fillId="4" borderId="91" xfId="0" applyFill="1" applyBorder="1" applyAlignment="1">
      <alignment horizontal="center" vertical="center"/>
    </xf>
    <xf numFmtId="9" fontId="5" fillId="4" borderId="91" xfId="0" applyNumberFormat="1" applyFont="1" applyFill="1" applyBorder="1" applyAlignment="1">
      <alignment horizontal="center" vertical="center" wrapText="1"/>
    </xf>
    <xf numFmtId="183" fontId="5" fillId="4" borderId="91" xfId="0" applyNumberFormat="1" applyFont="1" applyFill="1" applyBorder="1" applyAlignment="1">
      <alignment horizontal="center" vertical="center"/>
    </xf>
    <xf numFmtId="0" fontId="0" fillId="2" borderId="91" xfId="0" applyFill="1" applyBorder="1" applyAlignment="1">
      <alignment vertical="center"/>
    </xf>
    <xf numFmtId="0" fontId="0" fillId="5" borderId="91" xfId="0" applyFill="1" applyBorder="1" applyAlignment="1">
      <alignment horizontal="center" vertical="center" wrapText="1"/>
    </xf>
    <xf numFmtId="0" fontId="0" fillId="5" borderId="91" xfId="0" applyFill="1"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3" borderId="91" xfId="0" applyFill="1" applyBorder="1" applyAlignment="1">
      <alignment horizontal="center" vertical="center"/>
    </xf>
    <xf numFmtId="180" fontId="0" fillId="3" borderId="41" xfId="0" applyNumberFormat="1" applyFill="1" applyBorder="1" applyAlignment="1">
      <alignment horizontal="center" vertical="center"/>
    </xf>
    <xf numFmtId="180" fontId="0" fillId="2" borderId="41" xfId="0" applyNumberFormat="1" applyFill="1" applyBorder="1" applyAlignment="1">
      <alignment horizontal="center" vertical="center"/>
    </xf>
    <xf numFmtId="180" fontId="0" fillId="2" borderId="9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www.wps.cn/officeDocument/2021/sharedlinks" Target="sharedlinks.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hxdyth@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22"/>
  <sheetViews>
    <sheetView tabSelected="1" view="pageBreakPreview" zoomScale="90" zoomScaleNormal="90" workbookViewId="0">
      <pane xSplit="11" ySplit="3" topLeftCell="L4" activePane="bottomRight" state="frozen"/>
      <selection/>
      <selection pane="topRight"/>
      <selection pane="bottomLeft"/>
      <selection pane="bottomRight" activeCell="E4" sqref="$A4:$XFD9"/>
    </sheetView>
  </sheetViews>
  <sheetFormatPr defaultColWidth="9" defaultRowHeight="14.4"/>
  <cols>
    <col min="1" max="1" width="3.82407407407407" customWidth="1"/>
    <col min="4" max="4" width="8.01851851851852" customWidth="1"/>
    <col min="8" max="10" width="6.41666666666667" customWidth="1"/>
    <col min="11" max="11" width="9.22222222222222" customWidth="1"/>
    <col min="12" max="12" width="11" customWidth="1"/>
    <col min="13" max="13" width="8.51851851851852" customWidth="1"/>
    <col min="14" max="14" width="9.12962962962963" customWidth="1"/>
    <col min="15" max="16" width="6.91666666666667" customWidth="1"/>
    <col min="17" max="17" width="7.76851851851852" customWidth="1"/>
    <col min="18" max="19" width="6.91666666666667" customWidth="1"/>
    <col min="20" max="20" width="8.01851851851852" customWidth="1"/>
    <col min="21" max="22" width="6.91666666666667" customWidth="1"/>
    <col min="23" max="23" width="8.26851851851852" customWidth="1"/>
    <col min="24" max="31" width="5.18518518518519" customWidth="1"/>
    <col min="32" max="32" width="7.53703703703704" customWidth="1"/>
    <col min="35" max="35" width="8.14814814814815" customWidth="1"/>
    <col min="36" max="39" width="6.41666666666667" customWidth="1"/>
    <col min="41" max="41" width="8.76851851851852" customWidth="1"/>
  </cols>
  <sheetData>
    <row r="1" ht="17" customHeight="1" spans="1:41">
      <c r="A1" s="211" t="s">
        <v>0</v>
      </c>
      <c r="B1" s="211" t="s">
        <v>1</v>
      </c>
      <c r="C1" s="211" t="s">
        <v>2</v>
      </c>
      <c r="D1" s="211" t="s">
        <v>3</v>
      </c>
      <c r="E1" s="212" t="s">
        <v>4</v>
      </c>
      <c r="F1" s="212"/>
      <c r="G1" s="212"/>
      <c r="H1" s="212"/>
      <c r="I1" s="212"/>
      <c r="J1" s="212"/>
      <c r="K1" s="212"/>
      <c r="L1" s="212"/>
      <c r="M1" s="212"/>
      <c r="N1" s="212"/>
      <c r="O1" s="212"/>
      <c r="P1" s="212"/>
      <c r="Q1" s="212"/>
      <c r="R1" s="212"/>
      <c r="S1" s="212"/>
      <c r="T1" s="212"/>
      <c r="U1" s="212"/>
      <c r="V1" s="212"/>
      <c r="W1" s="212"/>
      <c r="X1" s="251" t="s">
        <v>5</v>
      </c>
      <c r="Y1" s="251"/>
      <c r="Z1" s="251"/>
      <c r="AA1" s="251"/>
      <c r="AB1" s="251"/>
      <c r="AC1" s="251"/>
      <c r="AD1" s="251"/>
      <c r="AE1" s="251"/>
      <c r="AF1" s="251"/>
      <c r="AG1" s="212" t="s">
        <v>6</v>
      </c>
      <c r="AH1" s="212"/>
      <c r="AI1" s="212"/>
      <c r="AJ1" s="269" t="s">
        <v>7</v>
      </c>
      <c r="AK1" s="270"/>
      <c r="AL1" s="270"/>
      <c r="AM1" s="270"/>
      <c r="AN1" s="271"/>
      <c r="AO1" s="251" t="s">
        <v>8</v>
      </c>
    </row>
    <row r="2" ht="25" customHeight="1" spans="1:41">
      <c r="A2" s="213"/>
      <c r="B2" s="213"/>
      <c r="C2" s="213"/>
      <c r="D2" s="213" t="s">
        <v>9</v>
      </c>
      <c r="E2" s="214" t="s">
        <v>10</v>
      </c>
      <c r="F2" s="214" t="s">
        <v>11</v>
      </c>
      <c r="G2" s="214" t="s">
        <v>12</v>
      </c>
      <c r="H2" s="214" t="s">
        <v>13</v>
      </c>
      <c r="I2" s="214" t="s">
        <v>14</v>
      </c>
      <c r="J2" s="214" t="s">
        <v>15</v>
      </c>
      <c r="K2" s="214" t="s">
        <v>16</v>
      </c>
      <c r="L2" s="214" t="s">
        <v>17</v>
      </c>
      <c r="M2" s="214" t="s">
        <v>18</v>
      </c>
      <c r="N2" s="214" t="s">
        <v>19</v>
      </c>
      <c r="O2" s="214" t="s">
        <v>20</v>
      </c>
      <c r="P2" s="214" t="s">
        <v>21</v>
      </c>
      <c r="Q2" s="214" t="s">
        <v>22</v>
      </c>
      <c r="R2" s="214" t="s">
        <v>23</v>
      </c>
      <c r="S2" s="214" t="s">
        <v>24</v>
      </c>
      <c r="T2" s="214" t="s">
        <v>25</v>
      </c>
      <c r="U2" s="214" t="s">
        <v>26</v>
      </c>
      <c r="V2" s="214" t="s">
        <v>27</v>
      </c>
      <c r="W2" s="252" t="s">
        <v>28</v>
      </c>
      <c r="X2" s="251" t="s">
        <v>29</v>
      </c>
      <c r="Y2" s="251"/>
      <c r="Z2" s="251" t="s">
        <v>30</v>
      </c>
      <c r="AA2" s="251"/>
      <c r="AB2" s="251" t="s">
        <v>31</v>
      </c>
      <c r="AC2" s="251"/>
      <c r="AD2" s="251" t="s">
        <v>32</v>
      </c>
      <c r="AE2" s="251"/>
      <c r="AF2" s="267" t="s">
        <v>33</v>
      </c>
      <c r="AG2" s="251" t="s">
        <v>34</v>
      </c>
      <c r="AH2" s="251" t="s">
        <v>35</v>
      </c>
      <c r="AI2" s="267" t="s">
        <v>36</v>
      </c>
      <c r="AJ2" s="251" t="s">
        <v>37</v>
      </c>
      <c r="AK2" s="251" t="s">
        <v>38</v>
      </c>
      <c r="AL2" s="251" t="s">
        <v>39</v>
      </c>
      <c r="AM2" s="251" t="s">
        <v>40</v>
      </c>
      <c r="AN2" s="267" t="s">
        <v>41</v>
      </c>
      <c r="AO2" s="251"/>
    </row>
    <row r="3" ht="25" customHeight="1" spans="1:41">
      <c r="A3" s="215"/>
      <c r="B3" s="215"/>
      <c r="C3" s="215"/>
      <c r="D3" s="215"/>
      <c r="E3" s="214"/>
      <c r="F3" s="214"/>
      <c r="G3" s="214"/>
      <c r="H3" s="214"/>
      <c r="I3" s="214"/>
      <c r="J3" s="214"/>
      <c r="K3" s="214"/>
      <c r="L3" s="214"/>
      <c r="M3" s="214"/>
      <c r="N3" s="214"/>
      <c r="O3" s="214"/>
      <c r="P3" s="214"/>
      <c r="Q3" s="214"/>
      <c r="R3" s="214"/>
      <c r="S3" s="214"/>
      <c r="T3" s="214"/>
      <c r="U3" s="214"/>
      <c r="V3" s="214"/>
      <c r="W3" s="252"/>
      <c r="X3" s="251" t="s">
        <v>42</v>
      </c>
      <c r="Y3" s="251" t="s">
        <v>43</v>
      </c>
      <c r="Z3" s="251" t="s">
        <v>42</v>
      </c>
      <c r="AA3" s="251" t="s">
        <v>43</v>
      </c>
      <c r="AB3" s="251" t="s">
        <v>42</v>
      </c>
      <c r="AC3" s="251" t="s">
        <v>43</v>
      </c>
      <c r="AD3" s="251" t="s">
        <v>42</v>
      </c>
      <c r="AE3" s="251" t="s">
        <v>43</v>
      </c>
      <c r="AF3" s="267"/>
      <c r="AG3" s="251"/>
      <c r="AH3" s="251"/>
      <c r="AI3" s="267"/>
      <c r="AJ3" s="251"/>
      <c r="AK3" s="251"/>
      <c r="AL3" s="251"/>
      <c r="AM3" s="251"/>
      <c r="AN3" s="267"/>
      <c r="AO3" s="251"/>
    </row>
    <row r="4" ht="36" hidden="1" customHeight="1" spans="1:41">
      <c r="A4" s="216">
        <v>1</v>
      </c>
      <c r="B4" s="217" t="s">
        <v>44</v>
      </c>
      <c r="C4" s="217" t="s">
        <v>45</v>
      </c>
      <c r="D4" s="218" t="s">
        <v>46</v>
      </c>
      <c r="E4" s="219" t="s">
        <v>47</v>
      </c>
      <c r="F4" s="220" t="s">
        <v>48</v>
      </c>
      <c r="G4" s="219" t="s">
        <v>49</v>
      </c>
      <c r="H4" s="219">
        <v>0.5</v>
      </c>
      <c r="I4" s="219">
        <v>1</v>
      </c>
      <c r="J4" s="219">
        <v>18</v>
      </c>
      <c r="K4" s="237">
        <f>60/J4*60</f>
        <v>200</v>
      </c>
      <c r="L4" s="238">
        <f>(50000-10000)/2400/K4/10</f>
        <v>0.00833333333333333</v>
      </c>
      <c r="M4" s="239">
        <f>I4*0.9/K4</f>
        <v>0.0045</v>
      </c>
      <c r="N4" s="220">
        <v>0</v>
      </c>
      <c r="O4" s="219">
        <v>1</v>
      </c>
      <c r="P4" s="219">
        <v>25</v>
      </c>
      <c r="Q4" s="238">
        <f>P4*O4/K4</f>
        <v>0.125</v>
      </c>
      <c r="R4" s="253">
        <v>0</v>
      </c>
      <c r="S4" s="219">
        <v>20</v>
      </c>
      <c r="T4" s="238">
        <f>S4*R4/K4</f>
        <v>0</v>
      </c>
      <c r="U4" s="254">
        <v>0.002</v>
      </c>
      <c r="V4" s="255">
        <f>U4*U4</f>
        <v>4e-6</v>
      </c>
      <c r="W4" s="256">
        <f>L4+M4+N4+Q4+T4+V4</f>
        <v>0.137837333333333</v>
      </c>
      <c r="X4" s="257"/>
      <c r="Y4" s="258"/>
      <c r="Z4" s="258"/>
      <c r="AA4" s="258"/>
      <c r="AB4" s="258"/>
      <c r="AC4" s="258"/>
      <c r="AD4" s="258"/>
      <c r="AE4" s="258"/>
      <c r="AF4" s="268">
        <f>Y4+AA4+AC4+AE4</f>
        <v>0</v>
      </c>
      <c r="AG4" s="258"/>
      <c r="AH4" s="258"/>
      <c r="AI4" s="268"/>
      <c r="AJ4" s="258"/>
      <c r="AK4" s="258"/>
      <c r="AL4" s="258"/>
      <c r="AM4" s="258"/>
      <c r="AN4" s="268">
        <f>SUM(AJ4:AM4)</f>
        <v>0</v>
      </c>
      <c r="AO4" s="273">
        <f>W4+AF4+AI4+AN4</f>
        <v>0.137837333333333</v>
      </c>
    </row>
    <row r="5" ht="36" hidden="1" customHeight="1" spans="1:41">
      <c r="A5" s="221"/>
      <c r="B5" s="222"/>
      <c r="C5" s="222"/>
      <c r="D5" s="223"/>
      <c r="E5" s="219" t="s">
        <v>47</v>
      </c>
      <c r="F5" s="220" t="s">
        <v>50</v>
      </c>
      <c r="G5" s="219" t="s">
        <v>51</v>
      </c>
      <c r="H5" s="219">
        <v>20</v>
      </c>
      <c r="I5" s="219">
        <v>20</v>
      </c>
      <c r="J5" s="219">
        <v>70</v>
      </c>
      <c r="K5" s="237">
        <f>60/J5*60</f>
        <v>51.4285714285714</v>
      </c>
      <c r="L5" s="238">
        <f>(200000-80000)/2400/K5/10</f>
        <v>0.0972222222222222</v>
      </c>
      <c r="M5" s="239">
        <f>I5*0.9/K5</f>
        <v>0.35</v>
      </c>
      <c r="N5" s="220">
        <v>0</v>
      </c>
      <c r="O5" s="219">
        <v>1</v>
      </c>
      <c r="P5" s="219">
        <v>25</v>
      </c>
      <c r="Q5" s="238">
        <f>P5*O5/K5</f>
        <v>0.486111111111111</v>
      </c>
      <c r="R5" s="219">
        <v>0.5</v>
      </c>
      <c r="S5" s="219">
        <v>20</v>
      </c>
      <c r="T5" s="238">
        <f>S5*R5/K5</f>
        <v>0.194444444444444</v>
      </c>
      <c r="U5" s="254">
        <v>0.002</v>
      </c>
      <c r="V5" s="255">
        <f>U5*U5</f>
        <v>4e-6</v>
      </c>
      <c r="W5" s="256">
        <f>L5+M5+N5+Q5+T5+V5</f>
        <v>1.12778177777778</v>
      </c>
      <c r="X5" s="258"/>
      <c r="Y5" s="258"/>
      <c r="Z5" s="258"/>
      <c r="AA5" s="258"/>
      <c r="AB5" s="258"/>
      <c r="AC5" s="258"/>
      <c r="AD5" s="258"/>
      <c r="AE5" s="258"/>
      <c r="AF5" s="268">
        <f>Y5+AA5+AC5+AE5</f>
        <v>0</v>
      </c>
      <c r="AG5" s="258">
        <v>3000</v>
      </c>
      <c r="AH5" s="258">
        <v>30000</v>
      </c>
      <c r="AI5" s="268">
        <f>AG5/AH5</f>
        <v>0.1</v>
      </c>
      <c r="AJ5" s="258"/>
      <c r="AK5" s="258"/>
      <c r="AL5" s="272">
        <v>0.07</v>
      </c>
      <c r="AM5" s="258"/>
      <c r="AN5" s="268">
        <f>SUM(AJ5:AM5)</f>
        <v>0.07</v>
      </c>
      <c r="AO5" s="273">
        <f>W5+AF5+AI5+AN5</f>
        <v>1.29778177777778</v>
      </c>
    </row>
    <row r="6" ht="36" hidden="1" customHeight="1" spans="1:41">
      <c r="A6" s="221"/>
      <c r="B6" s="222"/>
      <c r="C6" s="222"/>
      <c r="D6" s="224"/>
      <c r="E6" s="219" t="s">
        <v>52</v>
      </c>
      <c r="F6" s="220"/>
      <c r="G6" s="219"/>
      <c r="H6" s="219"/>
      <c r="I6" s="219"/>
      <c r="J6" s="219"/>
      <c r="K6" s="237"/>
      <c r="L6" s="238"/>
      <c r="M6" s="239"/>
      <c r="N6" s="220"/>
      <c r="O6" s="219"/>
      <c r="P6" s="219"/>
      <c r="Q6" s="238"/>
      <c r="R6" s="219"/>
      <c r="S6" s="219"/>
      <c r="T6" s="238"/>
      <c r="U6" s="254"/>
      <c r="V6" s="255"/>
      <c r="W6" s="256">
        <f>SUM(W4:W5)</f>
        <v>1.26561911111111</v>
      </c>
      <c r="X6" s="258"/>
      <c r="Y6" s="258"/>
      <c r="Z6" s="258"/>
      <c r="AA6" s="258"/>
      <c r="AB6" s="258"/>
      <c r="AC6" s="258"/>
      <c r="AD6" s="258"/>
      <c r="AE6" s="258"/>
      <c r="AF6" s="256">
        <f>SUM(AF4:AF5)</f>
        <v>0</v>
      </c>
      <c r="AG6" s="258"/>
      <c r="AH6" s="258"/>
      <c r="AI6" s="256">
        <f>SUM(AI4:AI5)</f>
        <v>0.1</v>
      </c>
      <c r="AJ6" s="258"/>
      <c r="AK6" s="258"/>
      <c r="AL6" s="272"/>
      <c r="AM6" s="258"/>
      <c r="AN6" s="256">
        <f>SUM(AN4:AN5)</f>
        <v>0.07</v>
      </c>
      <c r="AO6" s="256">
        <f>SUM(AO4:AO5)</f>
        <v>1.43561911111111</v>
      </c>
    </row>
    <row r="7" ht="36" hidden="1" customHeight="1" spans="1:41">
      <c r="A7" s="221"/>
      <c r="B7" s="222"/>
      <c r="C7" s="222"/>
      <c r="D7" s="225" t="s">
        <v>53</v>
      </c>
      <c r="E7" s="226" t="s">
        <v>47</v>
      </c>
      <c r="F7" s="227" t="s">
        <v>48</v>
      </c>
      <c r="G7" s="226" t="s">
        <v>49</v>
      </c>
      <c r="H7" s="228">
        <v>1</v>
      </c>
      <c r="I7" s="228">
        <v>1</v>
      </c>
      <c r="J7" s="228">
        <v>12</v>
      </c>
      <c r="K7" s="240">
        <f>60/J7*60</f>
        <v>300</v>
      </c>
      <c r="L7" s="241">
        <f>10000/12/26/8/K7</f>
        <v>0.0133547008547009</v>
      </c>
      <c r="M7" s="242">
        <f>I7*0.9/K7</f>
        <v>0.003</v>
      </c>
      <c r="N7" s="227"/>
      <c r="O7" s="243">
        <v>1</v>
      </c>
      <c r="P7" s="243">
        <v>25</v>
      </c>
      <c r="Q7" s="241">
        <f>P7*O7/K7</f>
        <v>0.0833333333333333</v>
      </c>
      <c r="R7" s="228">
        <v>0.1</v>
      </c>
      <c r="S7" s="226">
        <v>25</v>
      </c>
      <c r="T7" s="241">
        <f>S7*R7/K7</f>
        <v>0.00833333333333333</v>
      </c>
      <c r="U7" s="259">
        <v>0.002</v>
      </c>
      <c r="V7" s="260">
        <f>U7*U7</f>
        <v>4e-6</v>
      </c>
      <c r="W7" s="256">
        <f>L7+M7+N7+Q7+T7+V7</f>
        <v>0.108025367521368</v>
      </c>
      <c r="X7" s="261"/>
      <c r="Y7" s="261"/>
      <c r="Z7" s="261"/>
      <c r="AA7" s="261"/>
      <c r="AB7" s="261"/>
      <c r="AC7" s="261"/>
      <c r="AD7" s="261"/>
      <c r="AE7" s="261"/>
      <c r="AF7" s="268">
        <f>Y7+AA7+AC7+AE7</f>
        <v>0</v>
      </c>
      <c r="AG7" s="261"/>
      <c r="AH7" s="261"/>
      <c r="AI7" s="268"/>
      <c r="AJ7" s="261"/>
      <c r="AK7" s="261"/>
      <c r="AL7" s="261"/>
      <c r="AM7" s="261"/>
      <c r="AN7" s="268">
        <f>SUM(AJ7:AM7)</f>
        <v>0</v>
      </c>
      <c r="AO7" s="274">
        <f>W7+AF7+AI7+AN7</f>
        <v>0.108025367521368</v>
      </c>
    </row>
    <row r="8" ht="36" hidden="1" customHeight="1" spans="1:41">
      <c r="A8" s="221"/>
      <c r="B8" s="222"/>
      <c r="C8" s="222"/>
      <c r="D8" s="225"/>
      <c r="E8" s="226" t="s">
        <v>47</v>
      </c>
      <c r="F8" s="227" t="s">
        <v>50</v>
      </c>
      <c r="G8" s="226" t="s">
        <v>51</v>
      </c>
      <c r="H8" s="228">
        <v>15</v>
      </c>
      <c r="I8" s="228">
        <v>20</v>
      </c>
      <c r="J8" s="228">
        <v>40</v>
      </c>
      <c r="K8" s="240">
        <f>60/J8*60</f>
        <v>90</v>
      </c>
      <c r="L8" s="244">
        <f>150000/2400/K8/10</f>
        <v>0.0694444444444444</v>
      </c>
      <c r="M8" s="242">
        <f>I8*0.9/K8</f>
        <v>0.2</v>
      </c>
      <c r="N8" s="227"/>
      <c r="O8" s="243">
        <v>1</v>
      </c>
      <c r="P8" s="243">
        <v>25</v>
      </c>
      <c r="Q8" s="241">
        <f>P8*O8/K8</f>
        <v>0.277777777777778</v>
      </c>
      <c r="R8" s="228">
        <v>0.1</v>
      </c>
      <c r="S8" s="226">
        <v>25</v>
      </c>
      <c r="T8" s="241">
        <f>S8*R8/K8</f>
        <v>0.0277777777777778</v>
      </c>
      <c r="U8" s="259">
        <v>0.002</v>
      </c>
      <c r="V8" s="260">
        <f>U8*U8</f>
        <v>4e-6</v>
      </c>
      <c r="W8" s="256">
        <f>L8+M8+N8+Q8+T8+V8</f>
        <v>0.575004</v>
      </c>
      <c r="X8" s="261"/>
      <c r="Y8" s="261"/>
      <c r="Z8" s="261"/>
      <c r="AA8" s="261"/>
      <c r="AB8" s="261"/>
      <c r="AC8" s="261"/>
      <c r="AD8" s="261"/>
      <c r="AE8" s="261"/>
      <c r="AF8" s="268">
        <f>Y8+AA8+AC8+AE8</f>
        <v>0</v>
      </c>
      <c r="AG8" s="261"/>
      <c r="AH8" s="261"/>
      <c r="AI8" s="268"/>
      <c r="AJ8" s="261"/>
      <c r="AK8" s="261"/>
      <c r="AL8" s="261"/>
      <c r="AM8" s="261"/>
      <c r="AN8" s="268">
        <f>SUM(AJ8:AM8)</f>
        <v>0</v>
      </c>
      <c r="AO8" s="275">
        <f>W8+AF8+AI8+AN8</f>
        <v>0.575004</v>
      </c>
    </row>
    <row r="9" customFormat="1" ht="36" hidden="1" customHeight="1" spans="1:41">
      <c r="A9" s="221"/>
      <c r="B9" s="222"/>
      <c r="C9" s="222"/>
      <c r="D9" s="229"/>
      <c r="E9" s="230" t="s">
        <v>52</v>
      </c>
      <c r="F9" s="227"/>
      <c r="G9" s="226"/>
      <c r="H9" s="228"/>
      <c r="I9" s="228"/>
      <c r="J9" s="228"/>
      <c r="K9" s="240"/>
      <c r="L9" s="244"/>
      <c r="M9" s="242"/>
      <c r="N9" s="227"/>
      <c r="O9" s="243"/>
      <c r="P9" s="243"/>
      <c r="Q9" s="241"/>
      <c r="R9" s="228"/>
      <c r="S9" s="226"/>
      <c r="T9" s="241"/>
      <c r="U9" s="259"/>
      <c r="V9" s="260"/>
      <c r="W9" s="256">
        <f>SUM(W7:W8)</f>
        <v>0.683029367521368</v>
      </c>
      <c r="X9" s="261"/>
      <c r="Y9" s="261"/>
      <c r="Z9" s="261"/>
      <c r="AA9" s="261"/>
      <c r="AB9" s="261"/>
      <c r="AC9" s="261"/>
      <c r="AD9" s="261"/>
      <c r="AE9" s="261"/>
      <c r="AF9" s="256">
        <f>SUM(AF7:AF8)</f>
        <v>0</v>
      </c>
      <c r="AG9" s="261"/>
      <c r="AH9" s="261"/>
      <c r="AI9" s="256">
        <f>SUM(AI7:AI8)</f>
        <v>0</v>
      </c>
      <c r="AJ9" s="261"/>
      <c r="AK9" s="261"/>
      <c r="AL9" s="261"/>
      <c r="AM9" s="261"/>
      <c r="AN9" s="256">
        <f>SUM(AN7:AN8)</f>
        <v>0</v>
      </c>
      <c r="AO9" s="256">
        <f>SUM(AO7:AO8)</f>
        <v>0.683029367521368</v>
      </c>
    </row>
    <row r="10" customFormat="1" ht="36" customHeight="1" spans="1:41">
      <c r="A10" s="216">
        <v>2</v>
      </c>
      <c r="B10" s="217" t="s">
        <v>54</v>
      </c>
      <c r="C10" s="217" t="s">
        <v>55</v>
      </c>
      <c r="D10" s="218" t="s">
        <v>46</v>
      </c>
      <c r="E10" s="219" t="s">
        <v>47</v>
      </c>
      <c r="F10" s="220" t="s">
        <v>48</v>
      </c>
      <c r="G10" s="219" t="s">
        <v>49</v>
      </c>
      <c r="H10" s="219">
        <v>0.5</v>
      </c>
      <c r="I10" s="219">
        <v>1</v>
      </c>
      <c r="J10" s="219">
        <v>18</v>
      </c>
      <c r="K10" s="237">
        <f>60/J10*60</f>
        <v>200</v>
      </c>
      <c r="L10" s="238">
        <f>(50000-10000)/2400/K10/10</f>
        <v>0.00833333333333333</v>
      </c>
      <c r="M10" s="239">
        <f>I10*0.9/K10</f>
        <v>0.0045</v>
      </c>
      <c r="N10" s="220">
        <v>0</v>
      </c>
      <c r="O10" s="219">
        <v>1</v>
      </c>
      <c r="P10" s="219">
        <v>25</v>
      </c>
      <c r="Q10" s="238">
        <f>P10*O10/K10</f>
        <v>0.125</v>
      </c>
      <c r="R10" s="253">
        <v>0</v>
      </c>
      <c r="S10" s="219">
        <v>20</v>
      </c>
      <c r="T10" s="238">
        <f>S10*R10/K10</f>
        <v>0</v>
      </c>
      <c r="U10" s="254">
        <v>0.002</v>
      </c>
      <c r="V10" s="255">
        <f>U10*U10</f>
        <v>4e-6</v>
      </c>
      <c r="W10" s="256">
        <f>L10+M10+N10+Q10+T10+V10</f>
        <v>0.137837333333333</v>
      </c>
      <c r="X10" s="257"/>
      <c r="Y10" s="258"/>
      <c r="Z10" s="258"/>
      <c r="AA10" s="258"/>
      <c r="AB10" s="258"/>
      <c r="AC10" s="258"/>
      <c r="AD10" s="258"/>
      <c r="AE10" s="258"/>
      <c r="AF10" s="268">
        <f>Y10+AA10+AC10+AE10</f>
        <v>0</v>
      </c>
      <c r="AG10" s="258"/>
      <c r="AH10" s="258"/>
      <c r="AI10" s="268"/>
      <c r="AJ10" s="258"/>
      <c r="AK10" s="258"/>
      <c r="AL10" s="258"/>
      <c r="AM10" s="258"/>
      <c r="AN10" s="268">
        <f>SUM(AJ10:AM10)</f>
        <v>0</v>
      </c>
      <c r="AO10" s="273">
        <f>W10+AF10+AI10+AN10</f>
        <v>0.137837333333333</v>
      </c>
    </row>
    <row r="11" customFormat="1" ht="36" customHeight="1" spans="1:41">
      <c r="A11" s="221"/>
      <c r="B11" s="222"/>
      <c r="C11" s="222"/>
      <c r="D11" s="223"/>
      <c r="E11" s="219" t="s">
        <v>47</v>
      </c>
      <c r="F11" s="220" t="s">
        <v>50</v>
      </c>
      <c r="G11" s="219" t="s">
        <v>51</v>
      </c>
      <c r="H11" s="219">
        <v>20</v>
      </c>
      <c r="I11" s="219">
        <v>20</v>
      </c>
      <c r="J11" s="219"/>
      <c r="K11" s="237">
        <v>25</v>
      </c>
      <c r="L11" s="238">
        <f>(200000-80000)/2400/K11/10</f>
        <v>0.2</v>
      </c>
      <c r="M11" s="239">
        <f>I11*0.9/K11</f>
        <v>0.72</v>
      </c>
      <c r="N11" s="220">
        <v>0</v>
      </c>
      <c r="O11" s="219">
        <v>1</v>
      </c>
      <c r="P11" s="219">
        <v>25</v>
      </c>
      <c r="Q11" s="238">
        <f>P11*O11/K11</f>
        <v>1</v>
      </c>
      <c r="R11" s="219">
        <v>0.5</v>
      </c>
      <c r="S11" s="219">
        <v>20</v>
      </c>
      <c r="T11" s="238">
        <f>S11*R11/K11</f>
        <v>0.4</v>
      </c>
      <c r="U11" s="254">
        <v>0.002</v>
      </c>
      <c r="V11" s="255">
        <f>U11*U11</f>
        <v>4e-6</v>
      </c>
      <c r="W11" s="256">
        <f>L11+M11+N11+Q11+T11+V11</f>
        <v>2.320004</v>
      </c>
      <c r="X11" s="258"/>
      <c r="Y11" s="258"/>
      <c r="Z11" s="258"/>
      <c r="AA11" s="258"/>
      <c r="AB11" s="258"/>
      <c r="AC11" s="258"/>
      <c r="AD11" s="258"/>
      <c r="AE11" s="258"/>
      <c r="AF11" s="268">
        <f>Y11+AA11+AC11+AE11</f>
        <v>0</v>
      </c>
      <c r="AG11" s="258"/>
      <c r="AH11" s="258"/>
      <c r="AI11" s="268"/>
      <c r="AJ11" s="258"/>
      <c r="AK11" s="258"/>
      <c r="AL11" s="272">
        <f>200/2000</f>
        <v>0.1</v>
      </c>
      <c r="AM11" s="258"/>
      <c r="AN11" s="268">
        <f>SUM(AJ11:AM11)</f>
        <v>0.1</v>
      </c>
      <c r="AO11" s="273">
        <f>W11+AF11+AI11+AN11</f>
        <v>2.420004</v>
      </c>
    </row>
    <row r="12" customFormat="1" ht="36" customHeight="1" spans="1:41">
      <c r="A12" s="221"/>
      <c r="B12" s="222"/>
      <c r="C12" s="222"/>
      <c r="D12" s="224"/>
      <c r="E12" s="219" t="s">
        <v>52</v>
      </c>
      <c r="F12" s="220"/>
      <c r="G12" s="219"/>
      <c r="H12" s="219"/>
      <c r="I12" s="219"/>
      <c r="J12" s="219"/>
      <c r="K12" s="237"/>
      <c r="L12" s="238"/>
      <c r="M12" s="239"/>
      <c r="N12" s="220"/>
      <c r="O12" s="219"/>
      <c r="P12" s="219"/>
      <c r="Q12" s="238"/>
      <c r="R12" s="219"/>
      <c r="S12" s="219"/>
      <c r="T12" s="238"/>
      <c r="U12" s="254"/>
      <c r="V12" s="255"/>
      <c r="W12" s="256">
        <f>SUM(W10:W11)</f>
        <v>2.45784133333333</v>
      </c>
      <c r="X12" s="258"/>
      <c r="Y12" s="258"/>
      <c r="Z12" s="258"/>
      <c r="AA12" s="258"/>
      <c r="AB12" s="258"/>
      <c r="AC12" s="258"/>
      <c r="AD12" s="258"/>
      <c r="AE12" s="258"/>
      <c r="AF12" s="256">
        <f>SUM(AF10:AF11)</f>
        <v>0</v>
      </c>
      <c r="AG12" s="258"/>
      <c r="AH12" s="258"/>
      <c r="AI12" s="256">
        <f>SUM(AI10:AI11)</f>
        <v>0</v>
      </c>
      <c r="AJ12" s="258"/>
      <c r="AK12" s="258"/>
      <c r="AL12" s="272"/>
      <c r="AM12" s="258"/>
      <c r="AN12" s="256">
        <f>SUM(AN10:AN11)</f>
        <v>0.1</v>
      </c>
      <c r="AO12" s="256">
        <f>SUM(AO10:AO11)</f>
        <v>2.55784133333333</v>
      </c>
    </row>
    <row r="13" customFormat="1" ht="36" customHeight="1" spans="1:41">
      <c r="A13" s="221"/>
      <c r="B13" s="222"/>
      <c r="C13" s="222"/>
      <c r="D13" s="225" t="s">
        <v>53</v>
      </c>
      <c r="E13" s="226" t="s">
        <v>47</v>
      </c>
      <c r="F13" s="227" t="s">
        <v>48</v>
      </c>
      <c r="G13" s="226" t="s">
        <v>49</v>
      </c>
      <c r="H13" s="228">
        <v>1</v>
      </c>
      <c r="I13" s="228">
        <v>1</v>
      </c>
      <c r="J13" s="228">
        <v>12</v>
      </c>
      <c r="K13" s="240">
        <f>60/J13*60</f>
        <v>300</v>
      </c>
      <c r="L13" s="241">
        <f>10000/4224/K13/10</f>
        <v>0.000789141414141414</v>
      </c>
      <c r="M13" s="242">
        <f>I13*0.9/K13</f>
        <v>0.003</v>
      </c>
      <c r="N13" s="227"/>
      <c r="O13" s="243">
        <v>1</v>
      </c>
      <c r="P13" s="243">
        <v>25</v>
      </c>
      <c r="Q13" s="241">
        <f>P13*O13/K13</f>
        <v>0.0833333333333333</v>
      </c>
      <c r="R13" s="228">
        <v>0.1</v>
      </c>
      <c r="S13" s="226">
        <v>25</v>
      </c>
      <c r="T13" s="241">
        <f>S13*R13/K13</f>
        <v>0.00833333333333333</v>
      </c>
      <c r="U13" s="259">
        <v>0.002</v>
      </c>
      <c r="V13" s="260">
        <f>U13*U13</f>
        <v>4e-6</v>
      </c>
      <c r="W13" s="256">
        <f>L13+M13+N13+Q13+T13+V13</f>
        <v>0.0954598080808081</v>
      </c>
      <c r="X13" s="261"/>
      <c r="Y13" s="261"/>
      <c r="Z13" s="261"/>
      <c r="AA13" s="261"/>
      <c r="AB13" s="261"/>
      <c r="AC13" s="261"/>
      <c r="AD13" s="261"/>
      <c r="AE13" s="261"/>
      <c r="AF13" s="268">
        <f>Y13+AA13+AC13+AE13</f>
        <v>0</v>
      </c>
      <c r="AG13" s="261"/>
      <c r="AH13" s="261"/>
      <c r="AI13" s="268"/>
      <c r="AJ13" s="261"/>
      <c r="AK13" s="261"/>
      <c r="AL13" s="261"/>
      <c r="AM13" s="261"/>
      <c r="AN13" s="268">
        <f>SUM(AJ13:AM13)</f>
        <v>0</v>
      </c>
      <c r="AO13" s="274">
        <f>W13+AF13+AI13+AN13</f>
        <v>0.0954598080808081</v>
      </c>
    </row>
    <row r="14" customFormat="1" ht="36" customHeight="1" spans="1:41">
      <c r="A14" s="221"/>
      <c r="B14" s="222"/>
      <c r="C14" s="222"/>
      <c r="D14" s="225"/>
      <c r="E14" s="226" t="s">
        <v>47</v>
      </c>
      <c r="F14" s="227" t="s">
        <v>50</v>
      </c>
      <c r="G14" s="226" t="s">
        <v>51</v>
      </c>
      <c r="H14" s="228">
        <v>20</v>
      </c>
      <c r="I14" s="228">
        <v>20</v>
      </c>
      <c r="J14" s="228">
        <v>80</v>
      </c>
      <c r="K14" s="240">
        <f>60/J14*60</f>
        <v>45</v>
      </c>
      <c r="L14" s="244">
        <f>200000/2400/K14/10</f>
        <v>0.185185185185185</v>
      </c>
      <c r="M14" s="242">
        <f>I14*0.9/K14</f>
        <v>0.4</v>
      </c>
      <c r="N14" s="227"/>
      <c r="O14" s="243">
        <v>1</v>
      </c>
      <c r="P14" s="243">
        <v>25</v>
      </c>
      <c r="Q14" s="241">
        <f>P14*O14/K14</f>
        <v>0.555555555555556</v>
      </c>
      <c r="R14" s="228">
        <v>0.1</v>
      </c>
      <c r="S14" s="226">
        <v>25</v>
      </c>
      <c r="T14" s="241">
        <f>S14*R14/K14</f>
        <v>0.0555555555555556</v>
      </c>
      <c r="U14" s="259">
        <v>0.002</v>
      </c>
      <c r="V14" s="260">
        <f>U14*U14</f>
        <v>4e-6</v>
      </c>
      <c r="W14" s="256">
        <f>L14+M14+N14+Q14+T14+V14</f>
        <v>1.1963002962963</v>
      </c>
      <c r="X14" s="261"/>
      <c r="Y14" s="261"/>
      <c r="Z14" s="261"/>
      <c r="AA14" s="261"/>
      <c r="AB14" s="261"/>
      <c r="AC14" s="261"/>
      <c r="AD14" s="261"/>
      <c r="AE14" s="261"/>
      <c r="AF14" s="268">
        <f>Y14+AA14+AC14+AE14</f>
        <v>0</v>
      </c>
      <c r="AG14" s="261"/>
      <c r="AH14" s="261"/>
      <c r="AI14" s="268"/>
      <c r="AJ14" s="261"/>
      <c r="AK14" s="261"/>
      <c r="AL14" s="261"/>
      <c r="AM14" s="261"/>
      <c r="AN14" s="268">
        <f>SUM(AJ14:AM14)</f>
        <v>0</v>
      </c>
      <c r="AO14" s="275">
        <f>W14+AF14+AI14+AN14</f>
        <v>1.1963002962963</v>
      </c>
    </row>
    <row r="15" customFormat="1" ht="36" customHeight="1" spans="1:41">
      <c r="A15" s="231"/>
      <c r="B15" s="232"/>
      <c r="C15" s="232"/>
      <c r="D15" s="233"/>
      <c r="E15" s="230" t="s">
        <v>52</v>
      </c>
      <c r="F15" s="234"/>
      <c r="G15" s="235"/>
      <c r="H15" s="236"/>
      <c r="I15" s="236"/>
      <c r="J15" s="236"/>
      <c r="K15" s="245"/>
      <c r="L15" s="246"/>
      <c r="M15" s="247"/>
      <c r="N15" s="234"/>
      <c r="O15" s="248"/>
      <c r="P15" s="248"/>
      <c r="Q15" s="262"/>
      <c r="R15" s="263"/>
      <c r="S15" s="235"/>
      <c r="T15" s="262"/>
      <c r="U15" s="264"/>
      <c r="V15" s="265"/>
      <c r="W15" s="256">
        <f>SUM(W13:W14)</f>
        <v>1.2917601043771</v>
      </c>
      <c r="X15" s="266"/>
      <c r="Y15" s="266"/>
      <c r="Z15" s="266"/>
      <c r="AA15" s="266"/>
      <c r="AB15" s="266"/>
      <c r="AC15" s="266"/>
      <c r="AD15" s="266"/>
      <c r="AE15" s="266"/>
      <c r="AF15" s="256">
        <f>SUM(AF13:AF14)</f>
        <v>0</v>
      </c>
      <c r="AG15" s="266"/>
      <c r="AH15" s="266"/>
      <c r="AI15" s="256">
        <f>SUM(AI13:AI14)</f>
        <v>0</v>
      </c>
      <c r="AJ15" s="266"/>
      <c r="AK15" s="266"/>
      <c r="AL15" s="266"/>
      <c r="AM15" s="266"/>
      <c r="AN15" s="256">
        <f>SUM(AN13:AN14)</f>
        <v>0</v>
      </c>
      <c r="AO15" s="256">
        <f>SUM(AO13:AO14)</f>
        <v>1.2917601043771</v>
      </c>
    </row>
    <row r="17" ht="15" spans="12:12">
      <c r="L17" s="249"/>
    </row>
    <row r="21" ht="15" spans="12:15">
      <c r="L21" s="249"/>
      <c r="M21" s="250"/>
      <c r="N21" s="250"/>
      <c r="O21" s="250"/>
    </row>
    <row r="22" ht="15" spans="12:15">
      <c r="L22" s="249"/>
      <c r="M22" s="250"/>
      <c r="N22" s="250"/>
      <c r="O22" s="250"/>
    </row>
  </sheetData>
  <mergeCells count="53">
    <mergeCell ref="E1:W1"/>
    <mergeCell ref="X1:AF1"/>
    <mergeCell ref="AG1:AI1"/>
    <mergeCell ref="AJ1:AN1"/>
    <mergeCell ref="X2:Y2"/>
    <mergeCell ref="Z2:AA2"/>
    <mergeCell ref="AB2:AC2"/>
    <mergeCell ref="AD2:AE2"/>
    <mergeCell ref="L21:O21"/>
    <mergeCell ref="L22:O22"/>
    <mergeCell ref="A1:A3"/>
    <mergeCell ref="A4:A9"/>
    <mergeCell ref="A10:A15"/>
    <mergeCell ref="B1:B3"/>
    <mergeCell ref="B4:B9"/>
    <mergeCell ref="B10:B15"/>
    <mergeCell ref="C1:C3"/>
    <mergeCell ref="C4:C9"/>
    <mergeCell ref="C10:C15"/>
    <mergeCell ref="D1:D3"/>
    <mergeCell ref="D4:D5"/>
    <mergeCell ref="D7:D8"/>
    <mergeCell ref="D10:D11"/>
    <mergeCell ref="D13:D14"/>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AF2:AF3"/>
    <mergeCell ref="AG2:AG3"/>
    <mergeCell ref="AH2:AH3"/>
    <mergeCell ref="AI2:AI3"/>
    <mergeCell ref="AJ2:AJ3"/>
    <mergeCell ref="AK2:AK3"/>
    <mergeCell ref="AL2:AL3"/>
    <mergeCell ref="AM2:AM3"/>
    <mergeCell ref="AN2:AN3"/>
    <mergeCell ref="AO1:AO3"/>
  </mergeCells>
  <pageMargins left="0.7" right="0.7" top="0.75" bottom="0.75" header="0.3" footer="0.3"/>
  <pageSetup paperSize="9" scale="4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autoPageBreaks="0"/>
  </sheetPr>
  <dimension ref="A1:CS684"/>
  <sheetViews>
    <sheetView topLeftCell="A29" workbookViewId="0">
      <selection activeCell="AQ31" sqref="AQ31:AT31"/>
    </sheetView>
  </sheetViews>
  <sheetFormatPr defaultColWidth="1.52777777777778" defaultRowHeight="17.4"/>
  <cols>
    <col min="1" max="32" width="2.08333333333333" style="3" customWidth="1"/>
    <col min="33" max="33" width="3.33333333333333" style="3" customWidth="1"/>
    <col min="34" max="36" width="2.08333333333333" style="3" customWidth="1"/>
    <col min="37" max="37" width="3.05555555555556" style="3" customWidth="1"/>
    <col min="38" max="38" width="2.5" style="3" customWidth="1"/>
    <col min="39" max="68" width="2.08333333333333" style="3" customWidth="1"/>
    <col min="69" max="69" width="3.47222222222222" style="3" customWidth="1"/>
    <col min="70" max="94" width="2.08333333333333" style="3" customWidth="1"/>
    <col min="95" max="95" width="3.61111111111111" style="3" customWidth="1"/>
    <col min="96" max="96" width="11.25" style="3" customWidth="1"/>
    <col min="97" max="250" width="10" style="3" customWidth="1"/>
    <col min="251" max="16384" width="1.52777777777778" style="3"/>
  </cols>
  <sheetData>
    <row r="1" ht="46.5" customHeight="1" spans="1:95">
      <c r="A1" s="4" t="s">
        <v>56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176"/>
    </row>
    <row r="2" ht="12.75" customHeight="1" spans="1:9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177"/>
    </row>
    <row r="3" ht="38.25" customHeight="1" spans="1:95">
      <c r="A3" s="8"/>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178"/>
    </row>
    <row r="4" s="1" customFormat="1" ht="12" customHeight="1" spans="1:95">
      <c r="A4" s="10" t="s">
        <v>57</v>
      </c>
      <c r="B4" s="11"/>
      <c r="C4" s="11"/>
      <c r="D4" s="11"/>
      <c r="E4" s="11"/>
      <c r="F4" s="11"/>
      <c r="G4" s="11"/>
      <c r="H4" s="11"/>
      <c r="I4" s="11"/>
      <c r="J4" s="11"/>
      <c r="K4" s="11"/>
      <c r="L4" s="11"/>
      <c r="M4" s="11"/>
      <c r="N4" s="11"/>
      <c r="O4" s="11"/>
      <c r="P4" s="11"/>
      <c r="Q4" s="11"/>
      <c r="R4" s="11"/>
      <c r="S4" s="80"/>
      <c r="T4" s="81"/>
      <c r="U4" s="10" t="s">
        <v>58</v>
      </c>
      <c r="V4" s="11"/>
      <c r="W4" s="11"/>
      <c r="X4" s="11"/>
      <c r="Y4" s="11"/>
      <c r="Z4" s="11"/>
      <c r="AA4" s="11"/>
      <c r="AB4" s="11"/>
      <c r="AC4" s="11"/>
      <c r="AD4" s="11"/>
      <c r="AE4" s="11"/>
      <c r="AF4" s="11"/>
      <c r="AG4" s="11"/>
      <c r="AH4" s="97" t="s">
        <v>59</v>
      </c>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124"/>
      <c r="BI4" s="97" t="s">
        <v>60</v>
      </c>
      <c r="BJ4" s="21"/>
      <c r="BK4" s="21"/>
      <c r="BL4" s="21"/>
      <c r="BM4" s="21"/>
      <c r="BN4" s="21"/>
      <c r="BO4" s="21"/>
      <c r="BP4" s="21"/>
      <c r="BQ4" s="21"/>
      <c r="BR4" s="21"/>
      <c r="BS4" s="21"/>
      <c r="BT4" s="21"/>
      <c r="BU4" s="124"/>
      <c r="BV4" s="97" t="s">
        <v>61</v>
      </c>
      <c r="BW4" s="21"/>
      <c r="BX4" s="21"/>
      <c r="BY4" s="21"/>
      <c r="BZ4" s="21"/>
      <c r="CA4" s="21"/>
      <c r="CB4" s="21"/>
      <c r="CC4" s="21"/>
      <c r="CD4" s="21"/>
      <c r="CE4" s="21"/>
      <c r="CF4" s="21"/>
      <c r="CG4" s="21"/>
      <c r="CH4" s="21"/>
      <c r="CI4" s="21"/>
      <c r="CJ4" s="21"/>
      <c r="CK4" s="21"/>
      <c r="CL4" s="21"/>
      <c r="CM4" s="21"/>
      <c r="CN4" s="21"/>
      <c r="CO4" s="21"/>
      <c r="CP4" s="21"/>
      <c r="CQ4" s="179"/>
    </row>
    <row r="5" s="1" customFormat="1" ht="12" customHeight="1" spans="1:95">
      <c r="A5" s="12"/>
      <c r="B5" s="13"/>
      <c r="C5" s="13"/>
      <c r="D5" s="13"/>
      <c r="E5" s="13"/>
      <c r="F5" s="13"/>
      <c r="G5" s="13"/>
      <c r="H5" s="13"/>
      <c r="I5" s="13"/>
      <c r="J5" s="13"/>
      <c r="K5" s="13"/>
      <c r="L5" s="13"/>
      <c r="M5" s="13"/>
      <c r="N5" s="13"/>
      <c r="O5" s="13"/>
      <c r="P5" s="13"/>
      <c r="Q5" s="13"/>
      <c r="R5" s="13"/>
      <c r="S5" s="82"/>
      <c r="T5" s="83"/>
      <c r="U5" s="12"/>
      <c r="V5" s="13"/>
      <c r="W5" s="13"/>
      <c r="X5" s="13"/>
      <c r="Y5" s="13"/>
      <c r="Z5" s="13"/>
      <c r="AA5" s="13"/>
      <c r="AB5" s="13"/>
      <c r="AC5" s="13"/>
      <c r="AD5" s="13"/>
      <c r="AE5" s="13"/>
      <c r="AF5" s="13"/>
      <c r="AG5" s="13"/>
      <c r="AH5" s="98"/>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125"/>
      <c r="BI5" s="98"/>
      <c r="BJ5" s="99"/>
      <c r="BK5" s="99"/>
      <c r="BL5" s="99"/>
      <c r="BM5" s="99"/>
      <c r="BN5" s="99"/>
      <c r="BO5" s="99"/>
      <c r="BP5" s="99"/>
      <c r="BQ5" s="99"/>
      <c r="BR5" s="99"/>
      <c r="BS5" s="99"/>
      <c r="BT5" s="99"/>
      <c r="BU5" s="125"/>
      <c r="BV5" s="98"/>
      <c r="BW5" s="99"/>
      <c r="BX5" s="99"/>
      <c r="BY5" s="99"/>
      <c r="BZ5" s="99"/>
      <c r="CA5" s="99"/>
      <c r="CB5" s="99"/>
      <c r="CC5" s="99"/>
      <c r="CD5" s="99"/>
      <c r="CE5" s="99"/>
      <c r="CF5" s="99"/>
      <c r="CG5" s="99"/>
      <c r="CH5" s="99"/>
      <c r="CI5" s="99"/>
      <c r="CJ5" s="99"/>
      <c r="CK5" s="99"/>
      <c r="CL5" s="99"/>
      <c r="CM5" s="99"/>
      <c r="CN5" s="99"/>
      <c r="CO5" s="99"/>
      <c r="CP5" s="99"/>
      <c r="CQ5" s="180"/>
    </row>
    <row r="6" s="1" customFormat="1" ht="12" customHeight="1" spans="1:95">
      <c r="A6" s="14" t="s">
        <v>62</v>
      </c>
      <c r="B6" s="15"/>
      <c r="C6" s="15"/>
      <c r="D6" s="15"/>
      <c r="E6" s="15"/>
      <c r="F6" s="15"/>
      <c r="G6" s="15" t="s">
        <v>63</v>
      </c>
      <c r="H6" s="15"/>
      <c r="I6" s="15"/>
      <c r="J6" s="15"/>
      <c r="K6" s="15"/>
      <c r="L6" s="15"/>
      <c r="M6" s="15" t="s">
        <v>64</v>
      </c>
      <c r="N6" s="13"/>
      <c r="O6" s="13"/>
      <c r="P6" s="13"/>
      <c r="Q6" s="13"/>
      <c r="R6" s="13"/>
      <c r="S6" s="82"/>
      <c r="T6" s="83"/>
      <c r="U6" s="12" t="s">
        <v>65</v>
      </c>
      <c r="V6" s="13"/>
      <c r="W6" s="13"/>
      <c r="X6" s="13"/>
      <c r="Y6" s="13"/>
      <c r="Z6" s="13"/>
      <c r="AA6" s="13"/>
      <c r="AB6" s="13"/>
      <c r="AC6" s="13"/>
      <c r="AD6" s="13"/>
      <c r="AE6" s="13"/>
      <c r="AF6" s="13"/>
      <c r="AG6" s="13"/>
      <c r="AH6" s="100"/>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26"/>
      <c r="BI6" s="100" t="s">
        <v>66</v>
      </c>
      <c r="BJ6" s="101"/>
      <c r="BK6" s="101"/>
      <c r="BL6" s="101"/>
      <c r="BM6" s="101"/>
      <c r="BN6" s="101"/>
      <c r="BO6" s="101"/>
      <c r="BP6" s="101"/>
      <c r="BQ6" s="101"/>
      <c r="BR6" s="101"/>
      <c r="BS6" s="101"/>
      <c r="BT6" s="101"/>
      <c r="BU6" s="126"/>
      <c r="BV6" s="100"/>
      <c r="BW6" s="101"/>
      <c r="BX6" s="101"/>
      <c r="BY6" s="101"/>
      <c r="BZ6" s="101"/>
      <c r="CA6" s="101"/>
      <c r="CB6" s="101"/>
      <c r="CC6" s="101"/>
      <c r="CD6" s="101"/>
      <c r="CE6" s="101"/>
      <c r="CF6" s="101"/>
      <c r="CG6" s="101"/>
      <c r="CH6" s="101"/>
      <c r="CI6" s="101"/>
      <c r="CJ6" s="101"/>
      <c r="CK6" s="101"/>
      <c r="CL6" s="101"/>
      <c r="CM6" s="101"/>
      <c r="CN6" s="101"/>
      <c r="CO6" s="101"/>
      <c r="CP6" s="101"/>
      <c r="CQ6" s="181"/>
    </row>
    <row r="7" s="1" customFormat="1" ht="12" customHeight="1" spans="1:95">
      <c r="A7" s="14"/>
      <c r="B7" s="15"/>
      <c r="C7" s="15"/>
      <c r="D7" s="15"/>
      <c r="E7" s="15"/>
      <c r="F7" s="15"/>
      <c r="G7" s="15"/>
      <c r="H7" s="15"/>
      <c r="I7" s="15"/>
      <c r="J7" s="15"/>
      <c r="K7" s="15"/>
      <c r="L7" s="15"/>
      <c r="M7" s="13"/>
      <c r="N7" s="13"/>
      <c r="O7" s="13"/>
      <c r="P7" s="13"/>
      <c r="Q7" s="13"/>
      <c r="R7" s="13"/>
      <c r="S7" s="82"/>
      <c r="T7" s="83"/>
      <c r="U7" s="12"/>
      <c r="V7" s="13"/>
      <c r="W7" s="13"/>
      <c r="X7" s="13"/>
      <c r="Y7" s="13"/>
      <c r="Z7" s="13"/>
      <c r="AA7" s="13"/>
      <c r="AB7" s="13"/>
      <c r="AC7" s="13"/>
      <c r="AD7" s="13"/>
      <c r="AE7" s="13"/>
      <c r="AF7" s="13"/>
      <c r="AG7" s="13"/>
      <c r="AH7" s="98"/>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125"/>
      <c r="BI7" s="98"/>
      <c r="BJ7" s="99"/>
      <c r="BK7" s="99"/>
      <c r="BL7" s="99"/>
      <c r="BM7" s="99"/>
      <c r="BN7" s="99"/>
      <c r="BO7" s="99"/>
      <c r="BP7" s="99"/>
      <c r="BQ7" s="99"/>
      <c r="BR7" s="99"/>
      <c r="BS7" s="99"/>
      <c r="BT7" s="99"/>
      <c r="BU7" s="125"/>
      <c r="BV7" s="98"/>
      <c r="BW7" s="99"/>
      <c r="BX7" s="99"/>
      <c r="BY7" s="99"/>
      <c r="BZ7" s="99"/>
      <c r="CA7" s="99"/>
      <c r="CB7" s="99"/>
      <c r="CC7" s="99"/>
      <c r="CD7" s="99"/>
      <c r="CE7" s="99"/>
      <c r="CF7" s="99"/>
      <c r="CG7" s="99"/>
      <c r="CH7" s="99"/>
      <c r="CI7" s="99"/>
      <c r="CJ7" s="99"/>
      <c r="CK7" s="99"/>
      <c r="CL7" s="99"/>
      <c r="CM7" s="99"/>
      <c r="CN7" s="99"/>
      <c r="CO7" s="99"/>
      <c r="CP7" s="99"/>
      <c r="CQ7" s="180"/>
    </row>
    <row r="8" s="1" customFormat="1" ht="12" customHeight="1" spans="1:95">
      <c r="A8" s="14"/>
      <c r="B8" s="15"/>
      <c r="C8" s="15"/>
      <c r="D8" s="15"/>
      <c r="E8" s="15"/>
      <c r="F8" s="15"/>
      <c r="G8" s="15"/>
      <c r="H8" s="15"/>
      <c r="I8" s="15"/>
      <c r="J8" s="15"/>
      <c r="K8" s="15"/>
      <c r="L8" s="15"/>
      <c r="M8" s="13"/>
      <c r="N8" s="13"/>
      <c r="O8" s="13"/>
      <c r="P8" s="13"/>
      <c r="Q8" s="13"/>
      <c r="R8" s="13"/>
      <c r="S8" s="82"/>
      <c r="T8" s="83"/>
      <c r="U8" s="12" t="s">
        <v>67</v>
      </c>
      <c r="V8" s="13"/>
      <c r="W8" s="13"/>
      <c r="X8" s="13"/>
      <c r="Y8" s="13"/>
      <c r="Z8" s="13"/>
      <c r="AA8" s="13"/>
      <c r="AB8" s="13"/>
      <c r="AC8" s="13"/>
      <c r="AD8" s="13"/>
      <c r="AE8" s="13"/>
      <c r="AF8" s="13"/>
      <c r="AG8" s="13"/>
      <c r="AH8" s="100" t="s">
        <v>44</v>
      </c>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26"/>
      <c r="BI8" s="100" t="s">
        <v>68</v>
      </c>
      <c r="BJ8" s="101"/>
      <c r="BK8" s="101"/>
      <c r="BL8" s="101"/>
      <c r="BM8" s="101"/>
      <c r="BN8" s="101"/>
      <c r="BO8" s="101"/>
      <c r="BP8" s="101"/>
      <c r="BQ8" s="101"/>
      <c r="BR8" s="101"/>
      <c r="BS8" s="101"/>
      <c r="BT8" s="101"/>
      <c r="BU8" s="126"/>
      <c r="BV8" s="100"/>
      <c r="BW8" s="101"/>
      <c r="BX8" s="101"/>
      <c r="BY8" s="101"/>
      <c r="BZ8" s="101"/>
      <c r="CA8" s="101"/>
      <c r="CB8" s="101"/>
      <c r="CC8" s="101"/>
      <c r="CD8" s="101"/>
      <c r="CE8" s="101"/>
      <c r="CF8" s="101"/>
      <c r="CG8" s="101"/>
      <c r="CH8" s="101"/>
      <c r="CI8" s="101"/>
      <c r="CJ8" s="101"/>
      <c r="CK8" s="101"/>
      <c r="CL8" s="101"/>
      <c r="CM8" s="101"/>
      <c r="CN8" s="101"/>
      <c r="CO8" s="101"/>
      <c r="CP8" s="101"/>
      <c r="CQ8" s="181"/>
    </row>
    <row r="9" s="1" customFormat="1" ht="12" customHeight="1" spans="1:95">
      <c r="A9" s="12"/>
      <c r="B9" s="13"/>
      <c r="C9" s="13"/>
      <c r="D9" s="13"/>
      <c r="E9" s="13"/>
      <c r="F9" s="13"/>
      <c r="G9" s="13"/>
      <c r="H9" s="13"/>
      <c r="I9" s="13"/>
      <c r="J9" s="13"/>
      <c r="K9" s="13"/>
      <c r="L9" s="13"/>
      <c r="M9" s="13"/>
      <c r="N9" s="13"/>
      <c r="O9" s="13"/>
      <c r="P9" s="13"/>
      <c r="Q9" s="13"/>
      <c r="R9" s="13"/>
      <c r="S9" s="82"/>
      <c r="T9" s="83"/>
      <c r="U9" s="12"/>
      <c r="V9" s="13"/>
      <c r="W9" s="13"/>
      <c r="X9" s="13"/>
      <c r="Y9" s="13"/>
      <c r="Z9" s="13"/>
      <c r="AA9" s="13"/>
      <c r="AB9" s="13"/>
      <c r="AC9" s="13"/>
      <c r="AD9" s="13"/>
      <c r="AE9" s="13"/>
      <c r="AF9" s="13"/>
      <c r="AG9" s="13"/>
      <c r="AH9" s="98"/>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125"/>
      <c r="BI9" s="98"/>
      <c r="BJ9" s="99"/>
      <c r="BK9" s="99"/>
      <c r="BL9" s="99"/>
      <c r="BM9" s="99"/>
      <c r="BN9" s="99"/>
      <c r="BO9" s="99"/>
      <c r="BP9" s="99"/>
      <c r="BQ9" s="99"/>
      <c r="BR9" s="99"/>
      <c r="BS9" s="99"/>
      <c r="BT9" s="99"/>
      <c r="BU9" s="125"/>
      <c r="BV9" s="98"/>
      <c r="BW9" s="99"/>
      <c r="BX9" s="99"/>
      <c r="BY9" s="99"/>
      <c r="BZ9" s="99"/>
      <c r="CA9" s="99"/>
      <c r="CB9" s="99"/>
      <c r="CC9" s="99"/>
      <c r="CD9" s="99"/>
      <c r="CE9" s="99"/>
      <c r="CF9" s="99"/>
      <c r="CG9" s="99"/>
      <c r="CH9" s="99"/>
      <c r="CI9" s="99"/>
      <c r="CJ9" s="99"/>
      <c r="CK9" s="99"/>
      <c r="CL9" s="99"/>
      <c r="CM9" s="99"/>
      <c r="CN9" s="99"/>
      <c r="CO9" s="99"/>
      <c r="CP9" s="99"/>
      <c r="CQ9" s="180"/>
    </row>
    <row r="10" s="1" customFormat="1" ht="12" customHeight="1" spans="1:95">
      <c r="A10" s="12"/>
      <c r="B10" s="13"/>
      <c r="C10" s="13"/>
      <c r="D10" s="13"/>
      <c r="E10" s="13"/>
      <c r="F10" s="13"/>
      <c r="G10" s="13"/>
      <c r="H10" s="13"/>
      <c r="I10" s="13"/>
      <c r="J10" s="13"/>
      <c r="K10" s="13"/>
      <c r="L10" s="13"/>
      <c r="M10" s="13"/>
      <c r="N10" s="13"/>
      <c r="O10" s="13"/>
      <c r="P10" s="13"/>
      <c r="Q10" s="13"/>
      <c r="R10" s="13"/>
      <c r="S10" s="82"/>
      <c r="T10" s="83"/>
      <c r="U10" s="12" t="s">
        <v>69</v>
      </c>
      <c r="V10" s="13"/>
      <c r="W10" s="13"/>
      <c r="X10" s="13"/>
      <c r="Y10" s="13"/>
      <c r="Z10" s="13"/>
      <c r="AA10" s="13"/>
      <c r="AB10" s="13"/>
      <c r="AC10" s="13"/>
      <c r="AD10" s="13"/>
      <c r="AE10" s="13"/>
      <c r="AF10" s="13"/>
      <c r="AG10" s="13"/>
      <c r="AH10" s="100" t="s">
        <v>70</v>
      </c>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26"/>
      <c r="BI10" s="127"/>
      <c r="BJ10" s="128"/>
      <c r="BK10" s="128"/>
      <c r="BL10" s="128"/>
      <c r="BM10" s="128"/>
      <c r="BN10" s="128"/>
      <c r="BO10" s="128"/>
      <c r="BP10" s="128"/>
      <c r="BQ10" s="128"/>
      <c r="BR10" s="128"/>
      <c r="BS10" s="128"/>
      <c r="BT10" s="128"/>
      <c r="BU10" s="144"/>
      <c r="BV10" s="127"/>
      <c r="BW10" s="128"/>
      <c r="BX10" s="128"/>
      <c r="BY10" s="128"/>
      <c r="BZ10" s="128"/>
      <c r="CA10" s="128"/>
      <c r="CB10" s="128"/>
      <c r="CC10" s="128"/>
      <c r="CD10" s="128"/>
      <c r="CE10" s="128"/>
      <c r="CF10" s="128"/>
      <c r="CG10" s="128"/>
      <c r="CH10" s="128"/>
      <c r="CI10" s="128"/>
      <c r="CJ10" s="128"/>
      <c r="CK10" s="128"/>
      <c r="CL10" s="128"/>
      <c r="CM10" s="128"/>
      <c r="CN10" s="128"/>
      <c r="CO10" s="128"/>
      <c r="CP10" s="128"/>
      <c r="CQ10" s="182"/>
    </row>
    <row r="11" s="1" customFormat="1" ht="12" customHeight="1" spans="1:95">
      <c r="A11" s="16"/>
      <c r="B11" s="17"/>
      <c r="C11" s="17"/>
      <c r="D11" s="17"/>
      <c r="E11" s="17"/>
      <c r="F11" s="17"/>
      <c r="G11" s="17"/>
      <c r="H11" s="17"/>
      <c r="I11" s="17"/>
      <c r="J11" s="17"/>
      <c r="K11" s="17"/>
      <c r="L11" s="17"/>
      <c r="M11" s="17"/>
      <c r="N11" s="17"/>
      <c r="O11" s="17"/>
      <c r="P11" s="17"/>
      <c r="Q11" s="17"/>
      <c r="R11" s="17"/>
      <c r="S11" s="84"/>
      <c r="T11" s="85"/>
      <c r="U11" s="16"/>
      <c r="V11" s="17"/>
      <c r="W11" s="17"/>
      <c r="X11" s="17"/>
      <c r="Y11" s="17"/>
      <c r="Z11" s="17"/>
      <c r="AA11" s="17"/>
      <c r="AB11" s="17"/>
      <c r="AC11" s="17"/>
      <c r="AD11" s="17"/>
      <c r="AE11" s="17"/>
      <c r="AF11" s="17"/>
      <c r="AG11" s="17"/>
      <c r="AH11" s="102"/>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29"/>
      <c r="BI11" s="130"/>
      <c r="BJ11" s="131"/>
      <c r="BK11" s="131"/>
      <c r="BL11" s="131"/>
      <c r="BM11" s="131"/>
      <c r="BN11" s="131"/>
      <c r="BO11" s="131"/>
      <c r="BP11" s="131"/>
      <c r="BQ11" s="131"/>
      <c r="BR11" s="131"/>
      <c r="BS11" s="131"/>
      <c r="BT11" s="131"/>
      <c r="BU11" s="145"/>
      <c r="BV11" s="130"/>
      <c r="BW11" s="131"/>
      <c r="BX11" s="131"/>
      <c r="BY11" s="131"/>
      <c r="BZ11" s="131"/>
      <c r="CA11" s="131"/>
      <c r="CB11" s="131"/>
      <c r="CC11" s="131"/>
      <c r="CD11" s="131"/>
      <c r="CE11" s="131"/>
      <c r="CF11" s="131"/>
      <c r="CG11" s="131"/>
      <c r="CH11" s="131"/>
      <c r="CI11" s="131"/>
      <c r="CJ11" s="131"/>
      <c r="CK11" s="131"/>
      <c r="CL11" s="131"/>
      <c r="CM11" s="131"/>
      <c r="CN11" s="131"/>
      <c r="CO11" s="131"/>
      <c r="CP11" s="131"/>
      <c r="CQ11" s="183"/>
    </row>
    <row r="12" ht="27" customHeight="1" spans="1:95">
      <c r="A12" s="18" t="s">
        <v>71</v>
      </c>
      <c r="B12" s="19"/>
      <c r="C12" s="19"/>
      <c r="D12" s="19"/>
      <c r="E12" s="19"/>
      <c r="F12" s="19"/>
      <c r="G12" s="19"/>
      <c r="H12" s="19"/>
      <c r="I12" s="19"/>
      <c r="J12" s="19"/>
      <c r="K12" s="19"/>
      <c r="L12" s="19"/>
      <c r="M12" s="19"/>
      <c r="N12" s="19"/>
      <c r="O12" s="19"/>
      <c r="P12" s="19"/>
      <c r="Q12" s="19"/>
      <c r="R12" s="19"/>
      <c r="S12" s="19"/>
      <c r="T12" s="86"/>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84"/>
    </row>
    <row r="13" s="1" customFormat="1" ht="98.25" customHeight="1" spans="1:95">
      <c r="A13" s="20" t="s">
        <v>72</v>
      </c>
      <c r="B13" s="21"/>
      <c r="C13" s="21"/>
      <c r="D13" s="21"/>
      <c r="E13" s="21"/>
      <c r="F13" s="21"/>
      <c r="G13" s="21"/>
      <c r="H13" s="21"/>
      <c r="I13" s="61"/>
      <c r="J13" s="62" t="s">
        <v>73</v>
      </c>
      <c r="K13" s="21"/>
      <c r="L13" s="21"/>
      <c r="M13" s="21"/>
      <c r="N13" s="21"/>
      <c r="O13" s="21"/>
      <c r="P13" s="21"/>
      <c r="Q13" s="21"/>
      <c r="R13" s="61"/>
      <c r="S13" s="62" t="s">
        <v>74</v>
      </c>
      <c r="T13" s="87"/>
      <c r="U13" s="87"/>
      <c r="V13" s="87"/>
      <c r="W13" s="88"/>
      <c r="X13" s="62" t="s">
        <v>75</v>
      </c>
      <c r="Y13" s="87"/>
      <c r="Z13" s="87"/>
      <c r="AA13" s="87"/>
      <c r="AB13" s="87"/>
      <c r="AC13" s="87"/>
      <c r="AD13" s="88"/>
      <c r="AE13" s="62" t="s">
        <v>76</v>
      </c>
      <c r="AF13" s="21"/>
      <c r="AG13" s="21"/>
      <c r="AH13" s="61"/>
      <c r="AI13" s="104" t="s">
        <v>77</v>
      </c>
      <c r="AJ13" s="105"/>
      <c r="AK13" s="105"/>
      <c r="AL13" s="105"/>
      <c r="AM13" s="104" t="s">
        <v>78</v>
      </c>
      <c r="AN13" s="105"/>
      <c r="AO13" s="105"/>
      <c r="AP13" s="105"/>
      <c r="AQ13" s="104" t="s">
        <v>79</v>
      </c>
      <c r="AR13" s="104"/>
      <c r="AS13" s="104"/>
      <c r="AT13" s="104"/>
      <c r="AU13" s="104" t="s">
        <v>80</v>
      </c>
      <c r="AV13" s="105"/>
      <c r="AW13" s="105"/>
      <c r="AX13" s="104" t="s">
        <v>81</v>
      </c>
      <c r="AY13" s="104"/>
      <c r="AZ13" s="104"/>
      <c r="BA13" s="104"/>
      <c r="BB13" s="104"/>
      <c r="BC13" s="104" t="s">
        <v>82</v>
      </c>
      <c r="BD13" s="105"/>
      <c r="BE13" s="105"/>
      <c r="BF13" s="105"/>
      <c r="BG13" s="105"/>
      <c r="BH13" s="104" t="s">
        <v>83</v>
      </c>
      <c r="BI13" s="105"/>
      <c r="BJ13" s="105"/>
      <c r="BK13" s="105"/>
      <c r="BL13" s="105"/>
      <c r="BM13" s="104" t="s">
        <v>84</v>
      </c>
      <c r="BN13" s="104"/>
      <c r="BO13" s="104"/>
      <c r="BP13" s="104"/>
      <c r="BQ13" s="104"/>
      <c r="BR13" s="104" t="s">
        <v>85</v>
      </c>
      <c r="BS13" s="105"/>
      <c r="BT13" s="105"/>
      <c r="BU13" s="105"/>
      <c r="BV13" s="105"/>
      <c r="BW13" s="105"/>
      <c r="BX13" s="62" t="s">
        <v>86</v>
      </c>
      <c r="BY13" s="87"/>
      <c r="BZ13" s="87"/>
      <c r="CA13" s="87"/>
      <c r="CB13" s="87"/>
      <c r="CC13" s="87"/>
      <c r="CD13" s="87"/>
      <c r="CE13" s="104" t="s">
        <v>87</v>
      </c>
      <c r="CF13" s="105"/>
      <c r="CG13" s="105"/>
      <c r="CH13" s="105"/>
      <c r="CI13" s="105"/>
      <c r="CJ13" s="62" t="s">
        <v>88</v>
      </c>
      <c r="CK13" s="87"/>
      <c r="CL13" s="87"/>
      <c r="CM13" s="87"/>
      <c r="CN13" s="87"/>
      <c r="CO13" s="87"/>
      <c r="CP13" s="87"/>
      <c r="CQ13" s="185"/>
    </row>
    <row r="14" s="1" customFormat="1" ht="47.25" customHeight="1" spans="1:95">
      <c r="A14" s="22"/>
      <c r="B14" s="23"/>
      <c r="C14" s="23"/>
      <c r="D14" s="23"/>
      <c r="E14" s="23"/>
      <c r="F14" s="23"/>
      <c r="G14" s="23"/>
      <c r="H14" s="23"/>
      <c r="I14" s="23"/>
      <c r="J14" s="23"/>
      <c r="K14" s="23"/>
      <c r="L14" s="23"/>
      <c r="M14" s="23"/>
      <c r="N14" s="23"/>
      <c r="O14" s="23"/>
      <c r="P14" s="23"/>
      <c r="Q14" s="23"/>
      <c r="R14" s="23"/>
      <c r="S14" s="63"/>
      <c r="T14" s="23"/>
      <c r="U14" s="23"/>
      <c r="V14" s="23"/>
      <c r="W14" s="23"/>
      <c r="X14" s="63"/>
      <c r="Y14" s="63"/>
      <c r="Z14" s="63"/>
      <c r="AA14" s="63"/>
      <c r="AB14" s="63"/>
      <c r="AC14" s="63"/>
      <c r="AD14" s="63"/>
      <c r="AE14" s="63"/>
      <c r="AF14" s="63"/>
      <c r="AG14" s="63"/>
      <c r="AH14" s="63"/>
      <c r="AI14" s="63"/>
      <c r="AJ14" s="23"/>
      <c r="AK14" s="23"/>
      <c r="AL14" s="23"/>
      <c r="AM14" s="106"/>
      <c r="AN14" s="106"/>
      <c r="AO14" s="106"/>
      <c r="AP14" s="106"/>
      <c r="AQ14" s="23"/>
      <c r="AR14" s="23"/>
      <c r="AS14" s="23"/>
      <c r="AT14" s="23"/>
      <c r="AU14" s="23"/>
      <c r="AV14" s="23"/>
      <c r="AW14" s="23"/>
      <c r="AX14" s="63"/>
      <c r="AY14" s="63"/>
      <c r="AZ14" s="63"/>
      <c r="BA14" s="63"/>
      <c r="BB14" s="63"/>
      <c r="BC14" s="23"/>
      <c r="BD14" s="23"/>
      <c r="BE14" s="23"/>
      <c r="BF14" s="23"/>
      <c r="BG14" s="23"/>
      <c r="BH14" s="23"/>
      <c r="BI14" s="23"/>
      <c r="BJ14" s="23"/>
      <c r="BK14" s="23"/>
      <c r="BL14" s="23"/>
      <c r="BM14" s="63"/>
      <c r="BN14" s="63"/>
      <c r="BO14" s="63"/>
      <c r="BP14" s="63"/>
      <c r="BQ14" s="63"/>
      <c r="BR14" s="23"/>
      <c r="BS14" s="23"/>
      <c r="BT14" s="23"/>
      <c r="BU14" s="23"/>
      <c r="BV14" s="23"/>
      <c r="BW14" s="23"/>
      <c r="BX14" s="63"/>
      <c r="BY14" s="63"/>
      <c r="BZ14" s="63"/>
      <c r="CA14" s="63"/>
      <c r="CB14" s="63"/>
      <c r="CC14" s="63"/>
      <c r="CD14" s="63"/>
      <c r="CE14" s="63"/>
      <c r="CF14" s="23"/>
      <c r="CG14" s="23"/>
      <c r="CH14" s="23"/>
      <c r="CI14" s="23"/>
      <c r="CJ14" s="161"/>
      <c r="CK14" s="161"/>
      <c r="CL14" s="161"/>
      <c r="CM14" s="161"/>
      <c r="CN14" s="161"/>
      <c r="CO14" s="161"/>
      <c r="CP14" s="161"/>
      <c r="CQ14" s="186"/>
    </row>
    <row r="15" s="1" customFormat="1" ht="35" customHeight="1" spans="1:95">
      <c r="A15" s="24"/>
      <c r="B15" s="25"/>
      <c r="C15" s="25"/>
      <c r="D15" s="25"/>
      <c r="E15" s="25"/>
      <c r="F15" s="25"/>
      <c r="G15" s="25"/>
      <c r="H15" s="25"/>
      <c r="I15" s="25"/>
      <c r="J15" s="25"/>
      <c r="K15" s="25"/>
      <c r="L15" s="25"/>
      <c r="M15" s="25"/>
      <c r="N15" s="25"/>
      <c r="O15" s="25"/>
      <c r="P15" s="25"/>
      <c r="Q15" s="25"/>
      <c r="R15" s="25"/>
      <c r="S15" s="35"/>
      <c r="T15" s="25"/>
      <c r="U15" s="25"/>
      <c r="V15" s="25"/>
      <c r="W15" s="25"/>
      <c r="X15" s="35"/>
      <c r="Y15" s="35"/>
      <c r="Z15" s="35"/>
      <c r="AA15" s="35"/>
      <c r="AB15" s="35"/>
      <c r="AC15" s="35"/>
      <c r="AD15" s="35"/>
      <c r="AE15" s="35"/>
      <c r="AF15" s="35"/>
      <c r="AG15" s="35"/>
      <c r="AH15" s="35"/>
      <c r="AI15" s="35"/>
      <c r="AJ15" s="25"/>
      <c r="AK15" s="25"/>
      <c r="AL15" s="25"/>
      <c r="AM15" s="107"/>
      <c r="AN15" s="107"/>
      <c r="AO15" s="107"/>
      <c r="AP15" s="107"/>
      <c r="AQ15" s="25"/>
      <c r="AR15" s="25"/>
      <c r="AS15" s="25"/>
      <c r="AT15" s="25"/>
      <c r="AU15" s="25"/>
      <c r="AV15" s="25"/>
      <c r="AW15" s="25"/>
      <c r="AX15" s="15"/>
      <c r="AY15" s="15"/>
      <c r="AZ15" s="15"/>
      <c r="BA15" s="15"/>
      <c r="BB15" s="15"/>
      <c r="BC15" s="13"/>
      <c r="BD15" s="13"/>
      <c r="BE15" s="13"/>
      <c r="BF15" s="13"/>
      <c r="BG15" s="13"/>
      <c r="BH15" s="13"/>
      <c r="BI15" s="13"/>
      <c r="BJ15" s="13"/>
      <c r="BK15" s="13"/>
      <c r="BL15" s="13"/>
      <c r="BM15" s="15"/>
      <c r="BN15" s="15"/>
      <c r="BO15" s="15"/>
      <c r="BP15" s="15"/>
      <c r="BQ15" s="15"/>
      <c r="BR15" s="13"/>
      <c r="BS15" s="13"/>
      <c r="BT15" s="13"/>
      <c r="BU15" s="13"/>
      <c r="BV15" s="13"/>
      <c r="BW15" s="13"/>
      <c r="BX15" s="146"/>
      <c r="BY15" s="146"/>
      <c r="BZ15" s="146"/>
      <c r="CA15" s="146"/>
      <c r="CB15" s="146"/>
      <c r="CC15" s="146"/>
      <c r="CD15" s="146"/>
      <c r="CE15" s="146"/>
      <c r="CF15" s="162"/>
      <c r="CG15" s="162"/>
      <c r="CH15" s="162"/>
      <c r="CI15" s="162"/>
      <c r="CJ15" s="163">
        <f t="shared" ref="CJ15:CJ18" si="0">BM15-CE15</f>
        <v>0</v>
      </c>
      <c r="CK15" s="163"/>
      <c r="CL15" s="163"/>
      <c r="CM15" s="163"/>
      <c r="CN15" s="163"/>
      <c r="CO15" s="163"/>
      <c r="CP15" s="163"/>
      <c r="CQ15" s="187"/>
    </row>
    <row r="16" s="1" customFormat="1" ht="24.95" customHeight="1" spans="1:95">
      <c r="A16" s="24"/>
      <c r="B16" s="25"/>
      <c r="C16" s="25"/>
      <c r="D16" s="25"/>
      <c r="E16" s="25"/>
      <c r="F16" s="25"/>
      <c r="G16" s="25"/>
      <c r="H16" s="25"/>
      <c r="I16" s="25"/>
      <c r="J16" s="25"/>
      <c r="K16" s="25"/>
      <c r="L16" s="25"/>
      <c r="M16" s="25"/>
      <c r="N16" s="25"/>
      <c r="O16" s="25"/>
      <c r="P16" s="25"/>
      <c r="Q16" s="25"/>
      <c r="R16" s="25"/>
      <c r="S16" s="35"/>
      <c r="T16" s="25"/>
      <c r="U16" s="25"/>
      <c r="V16" s="25"/>
      <c r="W16" s="25"/>
      <c r="X16" s="35"/>
      <c r="Y16" s="35"/>
      <c r="Z16" s="35"/>
      <c r="AA16" s="35"/>
      <c r="AB16" s="35"/>
      <c r="AC16" s="35"/>
      <c r="AD16" s="35"/>
      <c r="AE16" s="35"/>
      <c r="AF16" s="35"/>
      <c r="AG16" s="35"/>
      <c r="AH16" s="35"/>
      <c r="AI16" s="35"/>
      <c r="AJ16" s="25"/>
      <c r="AK16" s="25"/>
      <c r="AL16" s="25"/>
      <c r="AM16" s="107"/>
      <c r="AN16" s="107"/>
      <c r="AO16" s="107"/>
      <c r="AP16" s="107"/>
      <c r="AQ16" s="25"/>
      <c r="AR16" s="25"/>
      <c r="AS16" s="25"/>
      <c r="AT16" s="25"/>
      <c r="AU16" s="25"/>
      <c r="AV16" s="25"/>
      <c r="AW16" s="25"/>
      <c r="AX16" s="15"/>
      <c r="AY16" s="15"/>
      <c r="AZ16" s="15"/>
      <c r="BA16" s="15"/>
      <c r="BB16" s="15"/>
      <c r="BC16" s="13"/>
      <c r="BD16" s="13"/>
      <c r="BE16" s="13"/>
      <c r="BF16" s="13"/>
      <c r="BG16" s="13"/>
      <c r="BH16" s="13"/>
      <c r="BI16" s="13"/>
      <c r="BJ16" s="13"/>
      <c r="BK16" s="13"/>
      <c r="BL16" s="13"/>
      <c r="BM16" s="15"/>
      <c r="BN16" s="15"/>
      <c r="BO16" s="15"/>
      <c r="BP16" s="15"/>
      <c r="BQ16" s="15"/>
      <c r="BR16" s="13"/>
      <c r="BS16" s="13"/>
      <c r="BT16" s="13"/>
      <c r="BU16" s="13"/>
      <c r="BV16" s="13"/>
      <c r="BW16" s="13"/>
      <c r="BX16" s="15"/>
      <c r="BY16" s="15"/>
      <c r="BZ16" s="15"/>
      <c r="CA16" s="15"/>
      <c r="CB16" s="15"/>
      <c r="CC16" s="15"/>
      <c r="CD16" s="15"/>
      <c r="CE16" s="15"/>
      <c r="CF16" s="13"/>
      <c r="CG16" s="13"/>
      <c r="CH16" s="13"/>
      <c r="CI16" s="13"/>
      <c r="CJ16" s="164">
        <f t="shared" si="0"/>
        <v>0</v>
      </c>
      <c r="CK16" s="164"/>
      <c r="CL16" s="164"/>
      <c r="CM16" s="164"/>
      <c r="CN16" s="164"/>
      <c r="CO16" s="164"/>
      <c r="CP16" s="164"/>
      <c r="CQ16" s="188"/>
    </row>
    <row r="17" s="1" customFormat="1" ht="24.95" customHeight="1" spans="1:97">
      <c r="A17" s="12"/>
      <c r="B17" s="13"/>
      <c r="C17" s="13"/>
      <c r="D17" s="13"/>
      <c r="E17" s="13"/>
      <c r="F17" s="13"/>
      <c r="G17" s="13"/>
      <c r="H17" s="13"/>
      <c r="I17" s="13"/>
      <c r="J17" s="13"/>
      <c r="K17" s="13"/>
      <c r="L17" s="13"/>
      <c r="M17" s="13"/>
      <c r="N17" s="13"/>
      <c r="O17" s="13"/>
      <c r="P17" s="13"/>
      <c r="Q17" s="13"/>
      <c r="R17" s="13"/>
      <c r="S17" s="15"/>
      <c r="T17" s="13"/>
      <c r="U17" s="13"/>
      <c r="V17" s="13"/>
      <c r="W17" s="13"/>
      <c r="X17" s="15"/>
      <c r="Y17" s="15"/>
      <c r="Z17" s="15"/>
      <c r="AA17" s="15"/>
      <c r="AB17" s="15"/>
      <c r="AC17" s="15"/>
      <c r="AD17" s="15"/>
      <c r="AE17" s="13"/>
      <c r="AF17" s="13"/>
      <c r="AG17" s="13"/>
      <c r="AH17" s="13"/>
      <c r="AI17" s="15"/>
      <c r="AJ17" s="13"/>
      <c r="AK17" s="13"/>
      <c r="AL17" s="13"/>
      <c r="AM17" s="108"/>
      <c r="AN17" s="108"/>
      <c r="AO17" s="108"/>
      <c r="AP17" s="108"/>
      <c r="AQ17" s="13"/>
      <c r="AR17" s="13"/>
      <c r="AS17" s="13"/>
      <c r="AT17" s="13"/>
      <c r="AU17" s="13"/>
      <c r="AV17" s="13"/>
      <c r="AW17" s="13"/>
      <c r="AX17" s="15"/>
      <c r="AY17" s="15"/>
      <c r="AZ17" s="15"/>
      <c r="BA17" s="15"/>
      <c r="BB17" s="15"/>
      <c r="BC17" s="13"/>
      <c r="BD17" s="13"/>
      <c r="BE17" s="13"/>
      <c r="BF17" s="13"/>
      <c r="BG17" s="13"/>
      <c r="BH17" s="13"/>
      <c r="BI17" s="13"/>
      <c r="BJ17" s="13"/>
      <c r="BK17" s="13"/>
      <c r="BL17" s="13"/>
      <c r="BM17" s="15">
        <f>AX17*BC17</f>
        <v>0</v>
      </c>
      <c r="BN17" s="15"/>
      <c r="BO17" s="15"/>
      <c r="BP17" s="15"/>
      <c r="BQ17" s="15"/>
      <c r="BR17" s="13"/>
      <c r="BS17" s="13"/>
      <c r="BT17" s="13"/>
      <c r="BU17" s="13"/>
      <c r="BV17" s="13"/>
      <c r="BW17" s="13"/>
      <c r="BX17" s="146"/>
      <c r="BY17" s="146"/>
      <c r="BZ17" s="146"/>
      <c r="CA17" s="146"/>
      <c r="CB17" s="146"/>
      <c r="CC17" s="146"/>
      <c r="CD17" s="146"/>
      <c r="CE17" s="146">
        <f>BR17*BX17</f>
        <v>0</v>
      </c>
      <c r="CF17" s="162"/>
      <c r="CG17" s="162"/>
      <c r="CH17" s="162"/>
      <c r="CI17" s="162"/>
      <c r="CJ17" s="163">
        <f t="shared" si="0"/>
        <v>0</v>
      </c>
      <c r="CK17" s="163"/>
      <c r="CL17" s="163"/>
      <c r="CM17" s="163"/>
      <c r="CN17" s="163"/>
      <c r="CO17" s="163"/>
      <c r="CP17" s="163"/>
      <c r="CQ17" s="187"/>
      <c r="CS17" s="210"/>
    </row>
    <row r="18" s="1" customFormat="1" ht="24.95" customHeight="1" spans="1:95">
      <c r="A18" s="12"/>
      <c r="B18" s="13"/>
      <c r="C18" s="13"/>
      <c r="D18" s="13"/>
      <c r="E18" s="13"/>
      <c r="F18" s="13"/>
      <c r="G18" s="13"/>
      <c r="H18" s="13"/>
      <c r="I18" s="13"/>
      <c r="J18" s="13"/>
      <c r="K18" s="13"/>
      <c r="L18" s="13"/>
      <c r="M18" s="13"/>
      <c r="N18" s="13"/>
      <c r="O18" s="13"/>
      <c r="P18" s="13"/>
      <c r="Q18" s="13"/>
      <c r="R18" s="13"/>
      <c r="S18" s="15"/>
      <c r="T18" s="13"/>
      <c r="U18" s="13"/>
      <c r="V18" s="13"/>
      <c r="W18" s="13"/>
      <c r="X18" s="15"/>
      <c r="Y18" s="15"/>
      <c r="Z18" s="15"/>
      <c r="AA18" s="15"/>
      <c r="AB18" s="15"/>
      <c r="AC18" s="15"/>
      <c r="AD18" s="15"/>
      <c r="AE18" s="13"/>
      <c r="AF18" s="13"/>
      <c r="AG18" s="13"/>
      <c r="AH18" s="13"/>
      <c r="AI18" s="15"/>
      <c r="AJ18" s="13"/>
      <c r="AK18" s="13"/>
      <c r="AL18" s="13"/>
      <c r="AM18" s="108"/>
      <c r="AN18" s="108"/>
      <c r="AO18" s="108"/>
      <c r="AP18" s="108"/>
      <c r="AQ18" s="13"/>
      <c r="AR18" s="13"/>
      <c r="AS18" s="13"/>
      <c r="AT18" s="13"/>
      <c r="AU18" s="13"/>
      <c r="AV18" s="13"/>
      <c r="AW18" s="13"/>
      <c r="AX18" s="15"/>
      <c r="AY18" s="15"/>
      <c r="AZ18" s="15"/>
      <c r="BA18" s="15"/>
      <c r="BB18" s="15"/>
      <c r="BC18" s="13"/>
      <c r="BD18" s="13"/>
      <c r="BE18" s="13"/>
      <c r="BF18" s="13"/>
      <c r="BG18" s="13"/>
      <c r="BH18" s="13"/>
      <c r="BI18" s="13"/>
      <c r="BJ18" s="13"/>
      <c r="BK18" s="13"/>
      <c r="BL18" s="13"/>
      <c r="BM18" s="15">
        <f>AX18*BC18</f>
        <v>0</v>
      </c>
      <c r="BN18" s="15"/>
      <c r="BO18" s="15"/>
      <c r="BP18" s="15"/>
      <c r="BQ18" s="15"/>
      <c r="BR18" s="13"/>
      <c r="BS18" s="13"/>
      <c r="BT18" s="13"/>
      <c r="BU18" s="13"/>
      <c r="BV18" s="13"/>
      <c r="BW18" s="13"/>
      <c r="BX18" s="146"/>
      <c r="BY18" s="146"/>
      <c r="BZ18" s="146"/>
      <c r="CA18" s="146"/>
      <c r="CB18" s="146"/>
      <c r="CC18" s="146"/>
      <c r="CD18" s="146"/>
      <c r="CE18" s="146">
        <f>BR18*BX18</f>
        <v>0</v>
      </c>
      <c r="CF18" s="162"/>
      <c r="CG18" s="162"/>
      <c r="CH18" s="162"/>
      <c r="CI18" s="162"/>
      <c r="CJ18" s="163">
        <f t="shared" si="0"/>
        <v>0</v>
      </c>
      <c r="CK18" s="163"/>
      <c r="CL18" s="163"/>
      <c r="CM18" s="163"/>
      <c r="CN18" s="163"/>
      <c r="CO18" s="163"/>
      <c r="CP18" s="163"/>
      <c r="CQ18" s="187"/>
    </row>
    <row r="19" s="1" customFormat="1" ht="34.5" customHeight="1" spans="1:95">
      <c r="A19" s="26"/>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147" t="s">
        <v>89</v>
      </c>
      <c r="BY19" s="147"/>
      <c r="BZ19" s="147"/>
      <c r="CA19" s="147"/>
      <c r="CB19" s="147"/>
      <c r="CC19" s="147"/>
      <c r="CD19" s="147"/>
      <c r="CE19" s="147"/>
      <c r="CF19" s="147"/>
      <c r="CG19" s="147"/>
      <c r="CH19" s="147"/>
      <c r="CI19" s="147"/>
      <c r="CJ19" s="165">
        <f>SUM(CJ14:CQ18)</f>
        <v>0</v>
      </c>
      <c r="CK19" s="165"/>
      <c r="CL19" s="165"/>
      <c r="CM19" s="165"/>
      <c r="CN19" s="165"/>
      <c r="CO19" s="165"/>
      <c r="CP19" s="165"/>
      <c r="CQ19" s="189"/>
    </row>
    <row r="20" ht="28.5" customHeight="1" spans="1:95">
      <c r="A20" s="28" t="s">
        <v>90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190"/>
    </row>
    <row r="21" s="1" customFormat="1" ht="47.25" customHeight="1" spans="1:95">
      <c r="A21" s="20" t="s">
        <v>91</v>
      </c>
      <c r="B21" s="21"/>
      <c r="C21" s="21"/>
      <c r="D21" s="21"/>
      <c r="E21" s="21"/>
      <c r="F21" s="21"/>
      <c r="G21" s="21"/>
      <c r="H21" s="21"/>
      <c r="I21" s="61"/>
      <c r="J21" s="62" t="s">
        <v>92</v>
      </c>
      <c r="K21" s="21"/>
      <c r="L21" s="21" t="s">
        <v>93</v>
      </c>
      <c r="M21" s="21"/>
      <c r="N21" s="21"/>
      <c r="O21" s="21"/>
      <c r="P21" s="21"/>
      <c r="Q21" s="21"/>
      <c r="R21" s="61"/>
      <c r="S21" s="62" t="s">
        <v>94</v>
      </c>
      <c r="T21" s="21"/>
      <c r="U21" s="21"/>
      <c r="V21" s="61"/>
      <c r="W21" s="89" t="s">
        <v>95</v>
      </c>
      <c r="X21" s="47"/>
      <c r="Y21" s="47"/>
      <c r="Z21" s="47"/>
      <c r="AA21" s="47"/>
      <c r="AB21" s="47"/>
      <c r="AC21" s="47"/>
      <c r="AD21" s="47"/>
      <c r="AE21" s="47"/>
      <c r="AF21" s="47"/>
      <c r="AG21" s="47"/>
      <c r="AH21" s="47"/>
      <c r="AI21" s="70"/>
      <c r="AJ21" s="104" t="s">
        <v>96</v>
      </c>
      <c r="AK21" s="104"/>
      <c r="AL21" s="104"/>
      <c r="AM21" s="104"/>
      <c r="AN21" s="104"/>
      <c r="AO21" s="104"/>
      <c r="AP21" s="104" t="s">
        <v>76</v>
      </c>
      <c r="AQ21" s="104"/>
      <c r="AR21" s="104"/>
      <c r="AS21" s="104"/>
      <c r="AT21" s="104"/>
      <c r="AU21" s="104"/>
      <c r="AV21" s="104" t="s">
        <v>97</v>
      </c>
      <c r="AW21" s="105"/>
      <c r="AX21" s="105"/>
      <c r="AY21" s="105"/>
      <c r="AZ21" s="105"/>
      <c r="BA21" s="105"/>
      <c r="BB21" s="104" t="s">
        <v>98</v>
      </c>
      <c r="BC21" s="104"/>
      <c r="BD21" s="104"/>
      <c r="BE21" s="104"/>
      <c r="BF21" s="104"/>
      <c r="BG21" s="104"/>
      <c r="BH21" s="132" t="s">
        <v>99</v>
      </c>
      <c r="BI21" s="133"/>
      <c r="BJ21" s="133"/>
      <c r="BK21" s="133"/>
      <c r="BL21" s="133"/>
      <c r="BM21" s="133"/>
      <c r="BN21" s="133"/>
      <c r="BO21" s="133"/>
      <c r="BP21" s="133"/>
      <c r="BQ21" s="140"/>
      <c r="BR21" s="104" t="s">
        <v>100</v>
      </c>
      <c r="BS21" s="105"/>
      <c r="BT21" s="105"/>
      <c r="BU21" s="105"/>
      <c r="BV21" s="62" t="s">
        <v>80</v>
      </c>
      <c r="BW21" s="87"/>
      <c r="BX21" s="87"/>
      <c r="BY21" s="88"/>
      <c r="BZ21" s="62" t="s">
        <v>101</v>
      </c>
      <c r="CA21" s="87"/>
      <c r="CB21" s="87"/>
      <c r="CC21" s="87"/>
      <c r="CD21" s="87"/>
      <c r="CE21" s="88"/>
      <c r="CF21" s="62" t="s">
        <v>102</v>
      </c>
      <c r="CG21" s="87"/>
      <c r="CH21" s="87"/>
      <c r="CI21" s="88"/>
      <c r="CJ21" s="104" t="s">
        <v>103</v>
      </c>
      <c r="CK21" s="104"/>
      <c r="CL21" s="104"/>
      <c r="CM21" s="104"/>
      <c r="CN21" s="104"/>
      <c r="CO21" s="104"/>
      <c r="CP21" s="104"/>
      <c r="CQ21" s="191"/>
    </row>
    <row r="22" s="1" customFormat="1" ht="39.75" customHeight="1" spans="1:95">
      <c r="A22" s="22"/>
      <c r="B22" s="23"/>
      <c r="C22" s="23"/>
      <c r="D22" s="23"/>
      <c r="E22" s="23"/>
      <c r="F22" s="23"/>
      <c r="G22" s="23"/>
      <c r="H22" s="23"/>
      <c r="I22" s="23"/>
      <c r="J22" s="63"/>
      <c r="K22" s="63"/>
      <c r="L22" s="63"/>
      <c r="M22" s="63"/>
      <c r="N22" s="63"/>
      <c r="O22" s="63"/>
      <c r="P22" s="63"/>
      <c r="Q22" s="63"/>
      <c r="R22" s="63"/>
      <c r="S22" s="63"/>
      <c r="T22" s="23"/>
      <c r="U22" s="23"/>
      <c r="V22" s="23"/>
      <c r="W22" s="90"/>
      <c r="X22" s="91"/>
      <c r="Y22" s="91"/>
      <c r="Z22" s="91"/>
      <c r="AA22" s="91"/>
      <c r="AB22" s="91"/>
      <c r="AC22" s="91"/>
      <c r="AD22" s="91"/>
      <c r="AE22" s="91"/>
      <c r="AF22" s="91"/>
      <c r="AG22" s="91"/>
      <c r="AH22" s="91"/>
      <c r="AI22" s="109"/>
      <c r="AJ22" s="63"/>
      <c r="AK22" s="63"/>
      <c r="AL22" s="63"/>
      <c r="AM22" s="63"/>
      <c r="AN22" s="63"/>
      <c r="AO22" s="63"/>
      <c r="AP22" s="63"/>
      <c r="AQ22" s="63"/>
      <c r="AR22" s="63"/>
      <c r="AS22" s="63"/>
      <c r="AT22" s="63"/>
      <c r="AU22" s="63"/>
      <c r="AV22" s="63"/>
      <c r="AW22" s="23"/>
      <c r="AX22" s="23"/>
      <c r="AY22" s="23"/>
      <c r="AZ22" s="23"/>
      <c r="BA22" s="23"/>
      <c r="BB22" s="63"/>
      <c r="BC22" s="63"/>
      <c r="BD22" s="63"/>
      <c r="BE22" s="63"/>
      <c r="BF22" s="63"/>
      <c r="BG22" s="63"/>
      <c r="BH22" s="134"/>
      <c r="BI22" s="135"/>
      <c r="BJ22" s="135"/>
      <c r="BK22" s="135"/>
      <c r="BL22" s="135"/>
      <c r="BM22" s="135"/>
      <c r="BN22" s="135"/>
      <c r="BO22" s="135"/>
      <c r="BP22" s="135"/>
      <c r="BQ22" s="141"/>
      <c r="BR22" s="23"/>
      <c r="BS22" s="23"/>
      <c r="BT22" s="23"/>
      <c r="BU22" s="23"/>
      <c r="BV22" s="63"/>
      <c r="BW22" s="63"/>
      <c r="BX22" s="63"/>
      <c r="BY22" s="63"/>
      <c r="BZ22" s="63"/>
      <c r="CA22" s="63"/>
      <c r="CB22" s="63"/>
      <c r="CC22" s="63"/>
      <c r="CD22" s="63"/>
      <c r="CE22" s="63"/>
      <c r="CF22" s="166"/>
      <c r="CG22" s="166"/>
      <c r="CH22" s="166"/>
      <c r="CI22" s="166"/>
      <c r="CJ22" s="63"/>
      <c r="CK22" s="63"/>
      <c r="CL22" s="63"/>
      <c r="CM22" s="63"/>
      <c r="CN22" s="63"/>
      <c r="CO22" s="63"/>
      <c r="CP22" s="63"/>
      <c r="CQ22" s="192"/>
    </row>
    <row r="23" s="1" customFormat="1" ht="24.95" customHeight="1" spans="1:95">
      <c r="A23" s="12"/>
      <c r="B23" s="13"/>
      <c r="C23" s="13"/>
      <c r="D23" s="13"/>
      <c r="E23" s="13"/>
      <c r="F23" s="13"/>
      <c r="G23" s="13"/>
      <c r="H23" s="13"/>
      <c r="I23" s="13"/>
      <c r="J23" s="13"/>
      <c r="K23" s="13"/>
      <c r="L23" s="13"/>
      <c r="M23" s="13"/>
      <c r="N23" s="13"/>
      <c r="O23" s="13"/>
      <c r="P23" s="13"/>
      <c r="Q23" s="13"/>
      <c r="R23" s="13"/>
      <c r="S23" s="15"/>
      <c r="T23" s="13"/>
      <c r="U23" s="13"/>
      <c r="V23" s="13"/>
      <c r="W23" s="92"/>
      <c r="X23" s="93"/>
      <c r="Y23" s="93"/>
      <c r="Z23" s="93"/>
      <c r="AA23" s="93"/>
      <c r="AB23" s="93"/>
      <c r="AC23" s="93"/>
      <c r="AD23" s="93"/>
      <c r="AE23" s="93"/>
      <c r="AF23" s="93"/>
      <c r="AG23" s="93"/>
      <c r="AH23" s="93"/>
      <c r="AI23" s="110"/>
      <c r="AJ23" s="15"/>
      <c r="AK23" s="15"/>
      <c r="AL23" s="15"/>
      <c r="AM23" s="15"/>
      <c r="AN23" s="15"/>
      <c r="AO23" s="15"/>
      <c r="AP23" s="15"/>
      <c r="AQ23" s="15"/>
      <c r="AR23" s="15"/>
      <c r="AS23" s="15"/>
      <c r="AT23" s="15"/>
      <c r="AU23" s="15"/>
      <c r="AV23" s="15"/>
      <c r="AW23" s="13"/>
      <c r="AX23" s="13"/>
      <c r="AY23" s="13"/>
      <c r="AZ23" s="13"/>
      <c r="BA23" s="13"/>
      <c r="BB23" s="15"/>
      <c r="BC23" s="15"/>
      <c r="BD23" s="15"/>
      <c r="BE23" s="15"/>
      <c r="BF23" s="15"/>
      <c r="BG23" s="15"/>
      <c r="BH23" s="136"/>
      <c r="BI23" s="137"/>
      <c r="BJ23" s="137"/>
      <c r="BK23" s="137"/>
      <c r="BL23" s="137"/>
      <c r="BM23" s="137"/>
      <c r="BN23" s="137"/>
      <c r="BO23" s="137"/>
      <c r="BP23" s="137"/>
      <c r="BQ23" s="142"/>
      <c r="BR23" s="13"/>
      <c r="BS23" s="13"/>
      <c r="BT23" s="13"/>
      <c r="BU23" s="13"/>
      <c r="BV23" s="15"/>
      <c r="BW23" s="15"/>
      <c r="BX23" s="15"/>
      <c r="BY23" s="15"/>
      <c r="BZ23" s="15"/>
      <c r="CA23" s="15"/>
      <c r="CB23" s="15"/>
      <c r="CC23" s="15"/>
      <c r="CD23" s="15"/>
      <c r="CE23" s="15"/>
      <c r="CF23" s="151"/>
      <c r="CG23" s="15"/>
      <c r="CH23" s="15"/>
      <c r="CI23" s="15"/>
      <c r="CJ23" s="15"/>
      <c r="CK23" s="15"/>
      <c r="CL23" s="15"/>
      <c r="CM23" s="15"/>
      <c r="CN23" s="15"/>
      <c r="CO23" s="15"/>
      <c r="CP23" s="15"/>
      <c r="CQ23" s="193"/>
    </row>
    <row r="24" s="1" customFormat="1" ht="24.95" customHeight="1" spans="1:95">
      <c r="A24" s="12"/>
      <c r="B24" s="13"/>
      <c r="C24" s="13"/>
      <c r="D24" s="13"/>
      <c r="E24" s="13"/>
      <c r="F24" s="13"/>
      <c r="G24" s="13"/>
      <c r="H24" s="13"/>
      <c r="I24" s="13"/>
      <c r="J24" s="13"/>
      <c r="K24" s="13"/>
      <c r="L24" s="13"/>
      <c r="M24" s="13"/>
      <c r="N24" s="13"/>
      <c r="O24" s="13"/>
      <c r="P24" s="13"/>
      <c r="Q24" s="13"/>
      <c r="R24" s="13"/>
      <c r="S24" s="15"/>
      <c r="T24" s="13"/>
      <c r="U24" s="13"/>
      <c r="V24" s="13"/>
      <c r="W24" s="92"/>
      <c r="X24" s="93"/>
      <c r="Y24" s="93"/>
      <c r="Z24" s="93"/>
      <c r="AA24" s="93"/>
      <c r="AB24" s="93"/>
      <c r="AC24" s="93"/>
      <c r="AD24" s="93"/>
      <c r="AE24" s="93"/>
      <c r="AF24" s="93"/>
      <c r="AG24" s="93"/>
      <c r="AH24" s="93"/>
      <c r="AI24" s="110"/>
      <c r="AJ24" s="15"/>
      <c r="AK24" s="15"/>
      <c r="AL24" s="15"/>
      <c r="AM24" s="15"/>
      <c r="AN24" s="15"/>
      <c r="AO24" s="15"/>
      <c r="AP24" s="15"/>
      <c r="AQ24" s="15"/>
      <c r="AR24" s="15"/>
      <c r="AS24" s="15"/>
      <c r="AT24" s="15"/>
      <c r="AU24" s="15"/>
      <c r="AV24" s="15"/>
      <c r="AW24" s="13"/>
      <c r="AX24" s="13"/>
      <c r="AY24" s="13"/>
      <c r="AZ24" s="13"/>
      <c r="BA24" s="13"/>
      <c r="BB24" s="15"/>
      <c r="BC24" s="15"/>
      <c r="BD24" s="15"/>
      <c r="BE24" s="15"/>
      <c r="BF24" s="15"/>
      <c r="BG24" s="15"/>
      <c r="BH24" s="136"/>
      <c r="BI24" s="137"/>
      <c r="BJ24" s="137"/>
      <c r="BK24" s="137"/>
      <c r="BL24" s="137"/>
      <c r="BM24" s="137"/>
      <c r="BN24" s="137"/>
      <c r="BO24" s="137"/>
      <c r="BP24" s="137"/>
      <c r="BQ24" s="142"/>
      <c r="BR24" s="13"/>
      <c r="BS24" s="13"/>
      <c r="BT24" s="13"/>
      <c r="BU24" s="13"/>
      <c r="BV24" s="15"/>
      <c r="BW24" s="15"/>
      <c r="BX24" s="15"/>
      <c r="BY24" s="15"/>
      <c r="BZ24" s="15"/>
      <c r="CA24" s="15"/>
      <c r="CB24" s="15"/>
      <c r="CC24" s="15"/>
      <c r="CD24" s="15"/>
      <c r="CE24" s="15"/>
      <c r="CF24" s="151"/>
      <c r="CG24" s="15"/>
      <c r="CH24" s="15"/>
      <c r="CI24" s="15"/>
      <c r="CJ24" s="15"/>
      <c r="CK24" s="15"/>
      <c r="CL24" s="15"/>
      <c r="CM24" s="15"/>
      <c r="CN24" s="15"/>
      <c r="CO24" s="15"/>
      <c r="CP24" s="15"/>
      <c r="CQ24" s="193"/>
    </row>
    <row r="25" s="1" customFormat="1" ht="24.95" customHeight="1" spans="1:95">
      <c r="A25" s="12"/>
      <c r="B25" s="13"/>
      <c r="C25" s="13"/>
      <c r="D25" s="13"/>
      <c r="E25" s="13"/>
      <c r="F25" s="13"/>
      <c r="G25" s="13"/>
      <c r="H25" s="13"/>
      <c r="I25" s="13"/>
      <c r="J25" s="13"/>
      <c r="K25" s="13"/>
      <c r="L25" s="13"/>
      <c r="M25" s="13"/>
      <c r="N25" s="13"/>
      <c r="O25" s="13"/>
      <c r="P25" s="13"/>
      <c r="Q25" s="13"/>
      <c r="R25" s="13"/>
      <c r="S25" s="15"/>
      <c r="T25" s="13"/>
      <c r="U25" s="13"/>
      <c r="V25" s="13"/>
      <c r="W25" s="92"/>
      <c r="X25" s="93"/>
      <c r="Y25" s="93"/>
      <c r="Z25" s="93"/>
      <c r="AA25" s="93"/>
      <c r="AB25" s="93"/>
      <c r="AC25" s="93"/>
      <c r="AD25" s="93"/>
      <c r="AE25" s="93"/>
      <c r="AF25" s="93"/>
      <c r="AG25" s="93"/>
      <c r="AH25" s="93"/>
      <c r="AI25" s="110"/>
      <c r="AJ25" s="15"/>
      <c r="AK25" s="15"/>
      <c r="AL25" s="15"/>
      <c r="AM25" s="15"/>
      <c r="AN25" s="15"/>
      <c r="AO25" s="15"/>
      <c r="AP25" s="15"/>
      <c r="AQ25" s="15"/>
      <c r="AR25" s="15"/>
      <c r="AS25" s="15"/>
      <c r="AT25" s="15"/>
      <c r="AU25" s="15"/>
      <c r="AV25" s="15"/>
      <c r="AW25" s="13"/>
      <c r="AX25" s="13"/>
      <c r="AY25" s="13"/>
      <c r="AZ25" s="13"/>
      <c r="BA25" s="13"/>
      <c r="BB25" s="15"/>
      <c r="BC25" s="15"/>
      <c r="BD25" s="15"/>
      <c r="BE25" s="15"/>
      <c r="BF25" s="15"/>
      <c r="BG25" s="15"/>
      <c r="BH25" s="136"/>
      <c r="BI25" s="137"/>
      <c r="BJ25" s="137"/>
      <c r="BK25" s="137"/>
      <c r="BL25" s="137"/>
      <c r="BM25" s="137"/>
      <c r="BN25" s="137"/>
      <c r="BO25" s="137"/>
      <c r="BP25" s="137"/>
      <c r="BQ25" s="142"/>
      <c r="BR25" s="13"/>
      <c r="BS25" s="13"/>
      <c r="BT25" s="13"/>
      <c r="BU25" s="13"/>
      <c r="BV25" s="15"/>
      <c r="BW25" s="15"/>
      <c r="BX25" s="15"/>
      <c r="BY25" s="15"/>
      <c r="BZ25" s="15"/>
      <c r="CA25" s="15"/>
      <c r="CB25" s="15"/>
      <c r="CC25" s="15"/>
      <c r="CD25" s="15"/>
      <c r="CE25" s="15"/>
      <c r="CF25" s="151"/>
      <c r="CG25" s="15"/>
      <c r="CH25" s="15"/>
      <c r="CI25" s="15"/>
      <c r="CJ25" s="15"/>
      <c r="CK25" s="15"/>
      <c r="CL25" s="15"/>
      <c r="CM25" s="15"/>
      <c r="CN25" s="15"/>
      <c r="CO25" s="15"/>
      <c r="CP25" s="15"/>
      <c r="CQ25" s="193"/>
    </row>
    <row r="26" s="1" customFormat="1" ht="24.95" customHeight="1" spans="1:95">
      <c r="A26" s="12"/>
      <c r="B26" s="13"/>
      <c r="C26" s="13"/>
      <c r="D26" s="13"/>
      <c r="E26" s="13"/>
      <c r="F26" s="13"/>
      <c r="G26" s="13"/>
      <c r="H26" s="13"/>
      <c r="I26" s="13"/>
      <c r="J26" s="13"/>
      <c r="K26" s="13"/>
      <c r="L26" s="13"/>
      <c r="M26" s="13"/>
      <c r="N26" s="13"/>
      <c r="O26" s="13"/>
      <c r="P26" s="13"/>
      <c r="Q26" s="13"/>
      <c r="R26" s="13"/>
      <c r="S26" s="15"/>
      <c r="T26" s="13"/>
      <c r="U26" s="13"/>
      <c r="V26" s="13"/>
      <c r="W26" s="92"/>
      <c r="X26" s="93"/>
      <c r="Y26" s="93"/>
      <c r="Z26" s="93"/>
      <c r="AA26" s="93"/>
      <c r="AB26" s="93"/>
      <c r="AC26" s="93"/>
      <c r="AD26" s="93"/>
      <c r="AE26" s="93"/>
      <c r="AF26" s="93"/>
      <c r="AG26" s="93"/>
      <c r="AH26" s="93"/>
      <c r="AI26" s="110"/>
      <c r="AJ26" s="15"/>
      <c r="AK26" s="15"/>
      <c r="AL26" s="15"/>
      <c r="AM26" s="15"/>
      <c r="AN26" s="15"/>
      <c r="AO26" s="15"/>
      <c r="AP26" s="15"/>
      <c r="AQ26" s="15"/>
      <c r="AR26" s="15"/>
      <c r="AS26" s="15"/>
      <c r="AT26" s="15"/>
      <c r="AU26" s="15"/>
      <c r="AV26" s="15"/>
      <c r="AW26" s="13"/>
      <c r="AX26" s="13"/>
      <c r="AY26" s="13"/>
      <c r="AZ26" s="13"/>
      <c r="BA26" s="13"/>
      <c r="BB26" s="15"/>
      <c r="BC26" s="15"/>
      <c r="BD26" s="15"/>
      <c r="BE26" s="15"/>
      <c r="BF26" s="15"/>
      <c r="BG26" s="15"/>
      <c r="BH26" s="136"/>
      <c r="BI26" s="137"/>
      <c r="BJ26" s="137"/>
      <c r="BK26" s="137"/>
      <c r="BL26" s="137"/>
      <c r="BM26" s="137"/>
      <c r="BN26" s="137"/>
      <c r="BO26" s="137"/>
      <c r="BP26" s="137"/>
      <c r="BQ26" s="142"/>
      <c r="BR26" s="13"/>
      <c r="BS26" s="13"/>
      <c r="BT26" s="13"/>
      <c r="BU26" s="13"/>
      <c r="BV26" s="15"/>
      <c r="BW26" s="15"/>
      <c r="BX26" s="15"/>
      <c r="BY26" s="15"/>
      <c r="BZ26" s="15"/>
      <c r="CA26" s="15"/>
      <c r="CB26" s="15"/>
      <c r="CC26" s="15"/>
      <c r="CD26" s="15"/>
      <c r="CE26" s="15"/>
      <c r="CF26" s="151"/>
      <c r="CG26" s="15"/>
      <c r="CH26" s="15"/>
      <c r="CI26" s="15"/>
      <c r="CJ26" s="15"/>
      <c r="CK26" s="15"/>
      <c r="CL26" s="15"/>
      <c r="CM26" s="15"/>
      <c r="CN26" s="15"/>
      <c r="CO26" s="15"/>
      <c r="CP26" s="15"/>
      <c r="CQ26" s="193"/>
    </row>
    <row r="27" s="1" customFormat="1" ht="53.25" customHeight="1" spans="1:95">
      <c r="A27" s="30"/>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148" t="s">
        <v>104</v>
      </c>
      <c r="BW27" s="149"/>
      <c r="BX27" s="149"/>
      <c r="BY27" s="149"/>
      <c r="BZ27" s="149"/>
      <c r="CA27" s="149"/>
      <c r="CB27" s="149"/>
      <c r="CC27" s="149"/>
      <c r="CD27" s="149"/>
      <c r="CE27" s="149"/>
      <c r="CF27" s="149"/>
      <c r="CG27" s="149"/>
      <c r="CH27" s="149"/>
      <c r="CI27" s="167"/>
      <c r="CJ27" s="95">
        <f>SUM(CJ22:CQ26)</f>
        <v>0</v>
      </c>
      <c r="CK27" s="95"/>
      <c r="CL27" s="95"/>
      <c r="CM27" s="95"/>
      <c r="CN27" s="95"/>
      <c r="CO27" s="95"/>
      <c r="CP27" s="95"/>
      <c r="CQ27" s="194"/>
    </row>
    <row r="28" ht="26.25" customHeight="1" spans="1:95">
      <c r="A28" s="28" t="s">
        <v>105</v>
      </c>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190"/>
    </row>
    <row r="29" s="1" customFormat="1" ht="80.25" customHeight="1" spans="1:95">
      <c r="A29" s="32" t="s">
        <v>72</v>
      </c>
      <c r="B29" s="33"/>
      <c r="C29" s="33"/>
      <c r="D29" s="33"/>
      <c r="E29" s="33"/>
      <c r="F29" s="33"/>
      <c r="G29" s="33"/>
      <c r="H29" s="33"/>
      <c r="I29" s="33"/>
      <c r="J29" s="64" t="s">
        <v>106</v>
      </c>
      <c r="K29" s="33"/>
      <c r="L29" s="33"/>
      <c r="M29" s="33"/>
      <c r="N29" s="33"/>
      <c r="O29" s="65" t="s">
        <v>107</v>
      </c>
      <c r="P29" s="66"/>
      <c r="Q29" s="66"/>
      <c r="R29" s="66"/>
      <c r="S29" s="66"/>
      <c r="T29" s="66"/>
      <c r="U29" s="66"/>
      <c r="V29" s="65" t="s">
        <v>108</v>
      </c>
      <c r="W29" s="66"/>
      <c r="X29" s="66"/>
      <c r="Y29" s="66"/>
      <c r="Z29" s="65" t="s">
        <v>109</v>
      </c>
      <c r="AA29" s="66"/>
      <c r="AB29" s="66"/>
      <c r="AC29" s="66"/>
      <c r="AD29" s="62" t="s">
        <v>110</v>
      </c>
      <c r="AE29" s="21"/>
      <c r="AF29" s="21"/>
      <c r="AG29" s="61"/>
      <c r="AH29" s="65" t="s">
        <v>111</v>
      </c>
      <c r="AI29" s="66"/>
      <c r="AJ29" s="66"/>
      <c r="AK29" s="66"/>
      <c r="AL29" s="66"/>
      <c r="AM29" s="62" t="s">
        <v>112</v>
      </c>
      <c r="AN29" s="21"/>
      <c r="AO29" s="21"/>
      <c r="AP29" s="61"/>
      <c r="AQ29" s="62" t="s">
        <v>113</v>
      </c>
      <c r="AR29" s="21"/>
      <c r="AS29" s="21"/>
      <c r="AT29" s="61"/>
      <c r="AU29" s="65" t="s">
        <v>114</v>
      </c>
      <c r="AV29" s="66"/>
      <c r="AW29" s="66"/>
      <c r="AX29" s="66"/>
      <c r="AY29" s="66"/>
      <c r="AZ29" s="65" t="s">
        <v>115</v>
      </c>
      <c r="BA29" s="66"/>
      <c r="BB29" s="66"/>
      <c r="BC29" s="66"/>
      <c r="BD29" s="65" t="s">
        <v>116</v>
      </c>
      <c r="BE29" s="66"/>
      <c r="BF29" s="66"/>
      <c r="BG29" s="66"/>
      <c r="BH29" s="66"/>
      <c r="BI29" s="65" t="s">
        <v>117</v>
      </c>
      <c r="BJ29" s="65"/>
      <c r="BK29" s="65"/>
      <c r="BL29" s="65"/>
      <c r="BM29" s="65"/>
      <c r="BN29" s="65" t="s">
        <v>118</v>
      </c>
      <c r="BO29" s="66"/>
      <c r="BP29" s="66"/>
      <c r="BQ29" s="66"/>
      <c r="BR29" s="65" t="s">
        <v>119</v>
      </c>
      <c r="BS29" s="65"/>
      <c r="BT29" s="65"/>
      <c r="BU29" s="65"/>
      <c r="BV29" s="65"/>
      <c r="BW29" s="65" t="s">
        <v>120</v>
      </c>
      <c r="BX29" s="65"/>
      <c r="BY29" s="65"/>
      <c r="BZ29" s="65"/>
      <c r="CA29" s="65"/>
      <c r="CB29" s="65" t="s">
        <v>121</v>
      </c>
      <c r="CC29" s="66"/>
      <c r="CD29" s="66"/>
      <c r="CE29" s="66"/>
      <c r="CF29" s="65" t="s">
        <v>122</v>
      </c>
      <c r="CG29" s="66"/>
      <c r="CH29" s="66"/>
      <c r="CI29" s="66"/>
      <c r="CJ29" s="65" t="s">
        <v>123</v>
      </c>
      <c r="CK29" s="66"/>
      <c r="CL29" s="66"/>
      <c r="CM29" s="66"/>
      <c r="CN29" s="66"/>
      <c r="CO29" s="66"/>
      <c r="CP29" s="66"/>
      <c r="CQ29" s="195"/>
    </row>
    <row r="30" s="2" customFormat="1" ht="41" customHeight="1" spans="1:95">
      <c r="A30" s="34" t="s">
        <v>47</v>
      </c>
      <c r="B30" s="35"/>
      <c r="C30" s="35"/>
      <c r="D30" s="35"/>
      <c r="E30" s="35"/>
      <c r="F30" s="35"/>
      <c r="G30" s="35"/>
      <c r="H30" s="35"/>
      <c r="I30" s="35"/>
      <c r="J30" s="25" t="s">
        <v>48</v>
      </c>
      <c r="K30" s="25"/>
      <c r="L30" s="25"/>
      <c r="M30" s="25"/>
      <c r="N30" s="25"/>
      <c r="O30" s="35" t="s">
        <v>49</v>
      </c>
      <c r="P30" s="25"/>
      <c r="Q30" s="25"/>
      <c r="R30" s="25"/>
      <c r="S30" s="25"/>
      <c r="T30" s="25"/>
      <c r="U30" s="25"/>
      <c r="V30" s="35">
        <v>0.5</v>
      </c>
      <c r="W30" s="25"/>
      <c r="X30" s="25"/>
      <c r="Y30" s="25"/>
      <c r="Z30" s="35">
        <v>1</v>
      </c>
      <c r="AA30" s="25"/>
      <c r="AB30" s="25"/>
      <c r="AC30" s="25"/>
      <c r="AD30" s="35">
        <v>18</v>
      </c>
      <c r="AE30" s="25"/>
      <c r="AF30" s="25"/>
      <c r="AG30" s="25"/>
      <c r="AH30" s="111">
        <f>60/AD30*60</f>
        <v>200</v>
      </c>
      <c r="AI30" s="112"/>
      <c r="AJ30" s="112"/>
      <c r="AK30" s="112"/>
      <c r="AL30" s="112"/>
      <c r="AM30" s="113">
        <f>(300000-140000)/4224/AH30/10</f>
        <v>0.0189393939393939</v>
      </c>
      <c r="AN30" s="114"/>
      <c r="AO30" s="114"/>
      <c r="AP30" s="114"/>
      <c r="AQ30" s="118">
        <f>Z30*0.9/AH30</f>
        <v>0.0045</v>
      </c>
      <c r="AR30" s="119"/>
      <c r="AS30" s="119"/>
      <c r="AT30" s="119"/>
      <c r="AU30" s="25">
        <v>0</v>
      </c>
      <c r="AV30" s="25"/>
      <c r="AW30" s="25"/>
      <c r="AX30" s="25"/>
      <c r="AY30" s="25"/>
      <c r="AZ30" s="35">
        <v>1</v>
      </c>
      <c r="BA30" s="25"/>
      <c r="BB30" s="25"/>
      <c r="BC30" s="25"/>
      <c r="BD30" s="35">
        <v>25</v>
      </c>
      <c r="BE30" s="25"/>
      <c r="BF30" s="25"/>
      <c r="BG30" s="25"/>
      <c r="BH30" s="25"/>
      <c r="BI30" s="113">
        <f>BD30*AZ30/AH30</f>
        <v>0.125</v>
      </c>
      <c r="BJ30" s="113"/>
      <c r="BK30" s="113"/>
      <c r="BL30" s="113"/>
      <c r="BM30" s="113"/>
      <c r="BN30" s="35">
        <v>0</v>
      </c>
      <c r="BO30" s="25"/>
      <c r="BP30" s="25"/>
      <c r="BQ30" s="25"/>
      <c r="BR30" s="35">
        <v>20</v>
      </c>
      <c r="BS30" s="35"/>
      <c r="BT30" s="35"/>
      <c r="BU30" s="35"/>
      <c r="BV30" s="35"/>
      <c r="BW30" s="113">
        <f>BR30*BN30/AH30</f>
        <v>0</v>
      </c>
      <c r="BX30" s="113"/>
      <c r="BY30" s="113"/>
      <c r="BZ30" s="113"/>
      <c r="CA30" s="113"/>
      <c r="CB30" s="150">
        <v>0.002</v>
      </c>
      <c r="CC30" s="25"/>
      <c r="CD30" s="25"/>
      <c r="CE30" s="25"/>
      <c r="CF30" s="168">
        <f>CJ19*CB30</f>
        <v>0</v>
      </c>
      <c r="CG30" s="168"/>
      <c r="CH30" s="168"/>
      <c r="CI30" s="168"/>
      <c r="CJ30" s="169">
        <f>AM30+AQ30+AU30+BI30+BW30+CF30</f>
        <v>0.148439393939394</v>
      </c>
      <c r="CK30" s="169"/>
      <c r="CL30" s="169"/>
      <c r="CM30" s="169"/>
      <c r="CN30" s="169"/>
      <c r="CO30" s="169"/>
      <c r="CP30" s="169"/>
      <c r="CQ30" s="196"/>
    </row>
    <row r="31" s="2" customFormat="1" ht="41" customHeight="1" spans="1:95">
      <c r="A31" s="34" t="s">
        <v>47</v>
      </c>
      <c r="B31" s="35"/>
      <c r="C31" s="35"/>
      <c r="D31" s="35"/>
      <c r="E31" s="35"/>
      <c r="F31" s="35"/>
      <c r="G31" s="35"/>
      <c r="H31" s="35"/>
      <c r="I31" s="35"/>
      <c r="J31" s="25" t="s">
        <v>50</v>
      </c>
      <c r="K31" s="25"/>
      <c r="L31" s="25"/>
      <c r="M31" s="25"/>
      <c r="N31" s="25"/>
      <c r="O31" s="35" t="s">
        <v>51</v>
      </c>
      <c r="P31" s="25"/>
      <c r="Q31" s="25"/>
      <c r="R31" s="25"/>
      <c r="S31" s="25"/>
      <c r="T31" s="25"/>
      <c r="U31" s="25"/>
      <c r="V31" s="35">
        <v>20</v>
      </c>
      <c r="W31" s="25"/>
      <c r="X31" s="25"/>
      <c r="Y31" s="25"/>
      <c r="Z31" s="35">
        <v>20</v>
      </c>
      <c r="AA31" s="25"/>
      <c r="AB31" s="25"/>
      <c r="AC31" s="25"/>
      <c r="AD31" s="35">
        <v>70</v>
      </c>
      <c r="AE31" s="25"/>
      <c r="AF31" s="25"/>
      <c r="AG31" s="25"/>
      <c r="AH31" s="111">
        <f>60/AD31*60</f>
        <v>51.4285714285714</v>
      </c>
      <c r="AI31" s="112"/>
      <c r="AJ31" s="112"/>
      <c r="AK31" s="112"/>
      <c r="AL31" s="112"/>
      <c r="AM31" s="113">
        <f>(300000-140000)/4224/AH31/10</f>
        <v>0.0736531986531987</v>
      </c>
      <c r="AN31" s="114"/>
      <c r="AO31" s="114"/>
      <c r="AP31" s="114"/>
      <c r="AQ31" s="118">
        <f>Z31*0.9/AH31</f>
        <v>0.35</v>
      </c>
      <c r="AR31" s="119"/>
      <c r="AS31" s="119"/>
      <c r="AT31" s="119"/>
      <c r="AU31" s="25">
        <v>0</v>
      </c>
      <c r="AV31" s="25"/>
      <c r="AW31" s="25"/>
      <c r="AX31" s="25"/>
      <c r="AY31" s="25"/>
      <c r="AZ31" s="35">
        <v>1</v>
      </c>
      <c r="BA31" s="25"/>
      <c r="BB31" s="25"/>
      <c r="BC31" s="25"/>
      <c r="BD31" s="35">
        <v>25</v>
      </c>
      <c r="BE31" s="25"/>
      <c r="BF31" s="25"/>
      <c r="BG31" s="25"/>
      <c r="BH31" s="25"/>
      <c r="BI31" s="113">
        <f>BD31*AZ31/AH31</f>
        <v>0.486111111111111</v>
      </c>
      <c r="BJ31" s="113"/>
      <c r="BK31" s="113"/>
      <c r="BL31" s="113"/>
      <c r="BM31" s="113"/>
      <c r="BN31" s="35">
        <v>0.5</v>
      </c>
      <c r="BO31" s="25"/>
      <c r="BP31" s="25"/>
      <c r="BQ31" s="25"/>
      <c r="BR31" s="35">
        <v>20</v>
      </c>
      <c r="BS31" s="35"/>
      <c r="BT31" s="35"/>
      <c r="BU31" s="35"/>
      <c r="BV31" s="35"/>
      <c r="BW31" s="113">
        <f>BR31*BN31/AH31</f>
        <v>0.194444444444444</v>
      </c>
      <c r="BX31" s="113"/>
      <c r="BY31" s="113"/>
      <c r="BZ31" s="113"/>
      <c r="CA31" s="113"/>
      <c r="CB31" s="150">
        <v>0.002</v>
      </c>
      <c r="CC31" s="25"/>
      <c r="CD31" s="25"/>
      <c r="CE31" s="25"/>
      <c r="CF31" s="168">
        <f>CJ22*CB31</f>
        <v>0</v>
      </c>
      <c r="CG31" s="168"/>
      <c r="CH31" s="168"/>
      <c r="CI31" s="168"/>
      <c r="CJ31" s="169">
        <f>AM31+AQ31+AU31+BI31+BW31+CF31</f>
        <v>1.10420875420875</v>
      </c>
      <c r="CK31" s="169"/>
      <c r="CL31" s="169"/>
      <c r="CM31" s="169"/>
      <c r="CN31" s="169"/>
      <c r="CO31" s="169"/>
      <c r="CP31" s="169"/>
      <c r="CQ31" s="196"/>
    </row>
    <row r="32" s="2" customFormat="1" ht="41" customHeight="1" spans="1:95">
      <c r="A32" s="34"/>
      <c r="B32" s="35"/>
      <c r="C32" s="35"/>
      <c r="D32" s="35"/>
      <c r="E32" s="35"/>
      <c r="F32" s="35"/>
      <c r="G32" s="35"/>
      <c r="H32" s="35"/>
      <c r="I32" s="35"/>
      <c r="J32" s="25"/>
      <c r="K32" s="25"/>
      <c r="L32" s="25"/>
      <c r="M32" s="25"/>
      <c r="N32" s="25"/>
      <c r="O32" s="35"/>
      <c r="P32" s="25"/>
      <c r="Q32" s="25"/>
      <c r="R32" s="25"/>
      <c r="S32" s="25"/>
      <c r="T32" s="25"/>
      <c r="U32" s="25"/>
      <c r="V32" s="35"/>
      <c r="W32" s="25"/>
      <c r="X32" s="25"/>
      <c r="Y32" s="25"/>
      <c r="Z32" s="35"/>
      <c r="AA32" s="25"/>
      <c r="AB32" s="25"/>
      <c r="AC32" s="25"/>
      <c r="AD32" s="35"/>
      <c r="AE32" s="25"/>
      <c r="AF32" s="25"/>
      <c r="AG32" s="25"/>
      <c r="AH32" s="111"/>
      <c r="AI32" s="112"/>
      <c r="AJ32" s="112"/>
      <c r="AK32" s="112"/>
      <c r="AL32" s="112"/>
      <c r="AM32" s="113"/>
      <c r="AN32" s="114"/>
      <c r="AO32" s="114"/>
      <c r="AP32" s="114"/>
      <c r="AQ32" s="118"/>
      <c r="AR32" s="119"/>
      <c r="AS32" s="119"/>
      <c r="AT32" s="119"/>
      <c r="AU32" s="25"/>
      <c r="AV32" s="25"/>
      <c r="AW32" s="25"/>
      <c r="AX32" s="25"/>
      <c r="AY32" s="25"/>
      <c r="AZ32" s="35"/>
      <c r="BA32" s="25"/>
      <c r="BB32" s="25"/>
      <c r="BC32" s="25"/>
      <c r="BD32" s="35"/>
      <c r="BE32" s="25"/>
      <c r="BF32" s="25"/>
      <c r="BG32" s="25"/>
      <c r="BH32" s="25"/>
      <c r="BI32" s="113"/>
      <c r="BJ32" s="113"/>
      <c r="BK32" s="113"/>
      <c r="BL32" s="113"/>
      <c r="BM32" s="113"/>
      <c r="BN32" s="35"/>
      <c r="BO32" s="25"/>
      <c r="BP32" s="25"/>
      <c r="BQ32" s="25"/>
      <c r="BR32" s="35"/>
      <c r="BS32" s="35"/>
      <c r="BT32" s="35"/>
      <c r="BU32" s="35"/>
      <c r="BV32" s="35"/>
      <c r="BW32" s="113"/>
      <c r="BX32" s="113"/>
      <c r="BY32" s="113"/>
      <c r="BZ32" s="113"/>
      <c r="CA32" s="113"/>
      <c r="CB32" s="150"/>
      <c r="CC32" s="25"/>
      <c r="CD32" s="25"/>
      <c r="CE32" s="25"/>
      <c r="CF32" s="168"/>
      <c r="CG32" s="168"/>
      <c r="CH32" s="168"/>
      <c r="CI32" s="168"/>
      <c r="CJ32" s="169"/>
      <c r="CK32" s="169"/>
      <c r="CL32" s="169"/>
      <c r="CM32" s="169"/>
      <c r="CN32" s="169"/>
      <c r="CO32" s="169"/>
      <c r="CP32" s="169"/>
      <c r="CQ32" s="196"/>
    </row>
    <row r="33" s="2" customFormat="1" ht="24.95" customHeight="1" spans="1:95">
      <c r="A33" s="12"/>
      <c r="B33" s="13"/>
      <c r="C33" s="13"/>
      <c r="D33" s="13"/>
      <c r="E33" s="13"/>
      <c r="F33" s="13"/>
      <c r="G33" s="13"/>
      <c r="H33" s="13"/>
      <c r="I33" s="13"/>
      <c r="J33" s="13"/>
      <c r="K33" s="13"/>
      <c r="L33" s="13"/>
      <c r="M33" s="13"/>
      <c r="N33" s="13"/>
      <c r="O33" s="15"/>
      <c r="P33" s="13"/>
      <c r="Q33" s="13"/>
      <c r="R33" s="13"/>
      <c r="S33" s="13"/>
      <c r="T33" s="13"/>
      <c r="U33" s="13"/>
      <c r="V33" s="15"/>
      <c r="W33" s="13"/>
      <c r="X33" s="13"/>
      <c r="Y33" s="13"/>
      <c r="Z33" s="15"/>
      <c r="AA33" s="13"/>
      <c r="AB33" s="13"/>
      <c r="AC33" s="13"/>
      <c r="AD33" s="15"/>
      <c r="AE33" s="13"/>
      <c r="AF33" s="13"/>
      <c r="AG33" s="13"/>
      <c r="AH33" s="15"/>
      <c r="AI33" s="13"/>
      <c r="AJ33" s="13"/>
      <c r="AK33" s="13"/>
      <c r="AL33" s="13"/>
      <c r="AM33" s="115"/>
      <c r="AN33" s="116"/>
      <c r="AO33" s="116"/>
      <c r="AP33" s="116"/>
      <c r="AQ33" s="115"/>
      <c r="AR33" s="116"/>
      <c r="AS33" s="116"/>
      <c r="AT33" s="116"/>
      <c r="AU33" s="13"/>
      <c r="AV33" s="13"/>
      <c r="AW33" s="13"/>
      <c r="AX33" s="13"/>
      <c r="AY33" s="13"/>
      <c r="AZ33" s="15"/>
      <c r="BA33" s="13"/>
      <c r="BB33" s="13"/>
      <c r="BC33" s="13"/>
      <c r="BD33" s="15"/>
      <c r="BE33" s="13"/>
      <c r="BF33" s="13"/>
      <c r="BG33" s="13"/>
      <c r="BH33" s="13"/>
      <c r="BI33" s="115"/>
      <c r="BJ33" s="115"/>
      <c r="BK33" s="115"/>
      <c r="BL33" s="115"/>
      <c r="BM33" s="115"/>
      <c r="BN33" s="15"/>
      <c r="BO33" s="13"/>
      <c r="BP33" s="13"/>
      <c r="BQ33" s="13"/>
      <c r="BR33" s="15"/>
      <c r="BS33" s="15"/>
      <c r="BT33" s="15"/>
      <c r="BU33" s="15"/>
      <c r="BV33" s="15"/>
      <c r="BW33" s="115"/>
      <c r="BX33" s="115"/>
      <c r="BY33" s="115"/>
      <c r="BZ33" s="115"/>
      <c r="CA33" s="115"/>
      <c r="CB33" s="151"/>
      <c r="CC33" s="13"/>
      <c r="CD33" s="13"/>
      <c r="CE33" s="13"/>
      <c r="CF33" s="170"/>
      <c r="CG33" s="170"/>
      <c r="CH33" s="170"/>
      <c r="CI33" s="170"/>
      <c r="CJ33" s="171"/>
      <c r="CK33" s="171"/>
      <c r="CL33" s="171"/>
      <c r="CM33" s="171"/>
      <c r="CN33" s="171"/>
      <c r="CO33" s="171"/>
      <c r="CP33" s="171"/>
      <c r="CQ33" s="197"/>
    </row>
    <row r="34" s="2" customFormat="1" ht="45" customHeight="1" spans="1:95">
      <c r="A34" s="36"/>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74"/>
      <c r="BW34" s="152" t="s">
        <v>124</v>
      </c>
      <c r="BX34" s="153"/>
      <c r="BY34" s="153"/>
      <c r="BZ34" s="153"/>
      <c r="CA34" s="153"/>
      <c r="CB34" s="153"/>
      <c r="CC34" s="153"/>
      <c r="CD34" s="153"/>
      <c r="CE34" s="153"/>
      <c r="CF34" s="153"/>
      <c r="CG34" s="153"/>
      <c r="CH34" s="153"/>
      <c r="CI34" s="172"/>
      <c r="CJ34" s="173">
        <f>SUM(CJ30:CQ33)</f>
        <v>1.25264814814815</v>
      </c>
      <c r="CK34" s="173"/>
      <c r="CL34" s="173"/>
      <c r="CM34" s="173"/>
      <c r="CN34" s="173"/>
      <c r="CO34" s="173"/>
      <c r="CP34" s="173"/>
      <c r="CQ34" s="198"/>
    </row>
    <row r="35" ht="27" customHeight="1" spans="1:95">
      <c r="A35" s="28" t="s">
        <v>125</v>
      </c>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190"/>
    </row>
    <row r="36" ht="29.25" customHeight="1" spans="1:95">
      <c r="A36" s="38" t="s">
        <v>126</v>
      </c>
      <c r="B36" s="39"/>
      <c r="C36" s="39"/>
      <c r="D36" s="39"/>
      <c r="E36" s="39"/>
      <c r="F36" s="39"/>
      <c r="G36" s="39"/>
      <c r="H36" s="39"/>
      <c r="I36" s="39" t="s">
        <v>127</v>
      </c>
      <c r="J36" s="39"/>
      <c r="K36" s="39"/>
      <c r="L36" s="39"/>
      <c r="M36" s="39"/>
      <c r="N36" s="39"/>
      <c r="O36" s="39"/>
      <c r="P36" s="39"/>
      <c r="Q36" s="39" t="s">
        <v>128</v>
      </c>
      <c r="R36" s="39"/>
      <c r="S36" s="39" t="s">
        <v>129</v>
      </c>
      <c r="T36" s="39"/>
      <c r="U36" s="39"/>
      <c r="V36" s="39"/>
      <c r="W36" s="39"/>
      <c r="X36" s="39"/>
      <c r="Y36" s="39" t="s">
        <v>126</v>
      </c>
      <c r="Z36" s="39"/>
      <c r="AA36" s="39"/>
      <c r="AB36" s="39"/>
      <c r="AC36" s="39"/>
      <c r="AD36" s="39"/>
      <c r="AE36" s="39"/>
      <c r="AF36" s="39"/>
      <c r="AG36" s="39" t="s">
        <v>127</v>
      </c>
      <c r="AH36" s="39"/>
      <c r="AI36" s="39"/>
      <c r="AJ36" s="39"/>
      <c r="AK36" s="39"/>
      <c r="AL36" s="39"/>
      <c r="AM36" s="39"/>
      <c r="AN36" s="39"/>
      <c r="AO36" s="39" t="s">
        <v>128</v>
      </c>
      <c r="AP36" s="39"/>
      <c r="AQ36" s="39" t="s">
        <v>129</v>
      </c>
      <c r="AR36" s="39"/>
      <c r="AS36" s="39"/>
      <c r="AT36" s="39"/>
      <c r="AU36" s="39"/>
      <c r="AV36" s="39"/>
      <c r="AW36" s="39" t="s">
        <v>130</v>
      </c>
      <c r="AX36" s="39"/>
      <c r="AY36" s="39"/>
      <c r="AZ36" s="39"/>
      <c r="BA36" s="39"/>
      <c r="BB36" s="39"/>
      <c r="BC36" s="39"/>
      <c r="BD36" s="39"/>
      <c r="BE36" s="39" t="s">
        <v>127</v>
      </c>
      <c r="BF36" s="39"/>
      <c r="BG36" s="39"/>
      <c r="BH36" s="39"/>
      <c r="BI36" s="39"/>
      <c r="BJ36" s="39"/>
      <c r="BK36" s="39"/>
      <c r="BL36" s="39"/>
      <c r="BM36" s="39" t="s">
        <v>128</v>
      </c>
      <c r="BN36" s="39"/>
      <c r="BO36" s="39" t="s">
        <v>129</v>
      </c>
      <c r="BP36" s="39"/>
      <c r="BQ36" s="39"/>
      <c r="BR36" s="39"/>
      <c r="BS36" s="39"/>
      <c r="BT36" s="39"/>
      <c r="BU36" s="39" t="s">
        <v>126</v>
      </c>
      <c r="BV36" s="39"/>
      <c r="BW36" s="39"/>
      <c r="BX36" s="39"/>
      <c r="BY36" s="39"/>
      <c r="BZ36" s="39"/>
      <c r="CA36" s="39"/>
      <c r="CB36" s="39"/>
      <c r="CC36" s="39" t="s">
        <v>127</v>
      </c>
      <c r="CD36" s="39"/>
      <c r="CE36" s="39"/>
      <c r="CF36" s="39"/>
      <c r="CG36" s="39"/>
      <c r="CH36" s="39"/>
      <c r="CI36" s="39"/>
      <c r="CJ36" s="39" t="s">
        <v>128</v>
      </c>
      <c r="CK36" s="39"/>
      <c r="CL36" s="39"/>
      <c r="CM36" s="39"/>
      <c r="CN36" s="39"/>
      <c r="CO36" s="39"/>
      <c r="CP36" s="39"/>
      <c r="CQ36" s="199"/>
    </row>
    <row r="37" s="1" customFormat="1" ht="32.25" customHeight="1" spans="1:95">
      <c r="A37" s="40" t="s">
        <v>131</v>
      </c>
      <c r="B37" s="41"/>
      <c r="C37" s="41"/>
      <c r="D37" s="41"/>
      <c r="E37" s="41"/>
      <c r="F37" s="41"/>
      <c r="G37" s="41"/>
      <c r="H37" s="41"/>
      <c r="I37" s="67">
        <v>0.02</v>
      </c>
      <c r="J37" s="68"/>
      <c r="K37" s="68"/>
      <c r="L37" s="68" t="s">
        <v>132</v>
      </c>
      <c r="M37" s="68"/>
      <c r="N37" s="68"/>
      <c r="O37" s="68"/>
      <c r="P37" s="68"/>
      <c r="Q37" s="94"/>
      <c r="R37" s="94"/>
      <c r="S37" s="94"/>
      <c r="T37" s="94"/>
      <c r="U37" s="94"/>
      <c r="V37" s="94"/>
      <c r="W37" s="94"/>
      <c r="X37" s="94"/>
      <c r="Y37" s="95" t="s">
        <v>133</v>
      </c>
      <c r="Z37" s="41"/>
      <c r="AA37" s="41"/>
      <c r="AB37" s="41"/>
      <c r="AC37" s="41"/>
      <c r="AD37" s="41"/>
      <c r="AE37" s="41"/>
      <c r="AF37" s="41"/>
      <c r="AG37" s="67"/>
      <c r="AH37" s="68"/>
      <c r="AI37" s="68"/>
      <c r="AJ37" s="68"/>
      <c r="AK37" s="68"/>
      <c r="AL37" s="68"/>
      <c r="AM37" s="68"/>
      <c r="AN37" s="68"/>
      <c r="AO37" s="120">
        <f>AG37*(CJ19+CJ34+CJ27)</f>
        <v>0</v>
      </c>
      <c r="AP37" s="120"/>
      <c r="AQ37" s="120"/>
      <c r="AR37" s="120"/>
      <c r="AS37" s="120"/>
      <c r="AT37" s="120"/>
      <c r="AU37" s="120" t="s">
        <v>134</v>
      </c>
      <c r="AV37" s="120"/>
      <c r="AW37" s="95" t="s">
        <v>135</v>
      </c>
      <c r="AX37" s="41"/>
      <c r="AY37" s="41"/>
      <c r="AZ37" s="41"/>
      <c r="BA37" s="41"/>
      <c r="BB37" s="41"/>
      <c r="BC37" s="41"/>
      <c r="BD37" s="41"/>
      <c r="BE37" s="67"/>
      <c r="BF37" s="68"/>
      <c r="BG37" s="68"/>
      <c r="BH37" s="68"/>
      <c r="BI37" s="68"/>
      <c r="BJ37" s="68"/>
      <c r="BK37" s="68"/>
      <c r="BL37" s="68"/>
      <c r="BM37" s="120">
        <f>BE37*(CJ19+CJ34+CJ27)</f>
        <v>0</v>
      </c>
      <c r="BN37" s="120"/>
      <c r="BO37" s="120"/>
      <c r="BP37" s="120"/>
      <c r="BQ37" s="120"/>
      <c r="BR37" s="120"/>
      <c r="BS37" s="120"/>
      <c r="BT37" s="120"/>
      <c r="BU37" s="41" t="s">
        <v>136</v>
      </c>
      <c r="BV37" s="41"/>
      <c r="BW37" s="41"/>
      <c r="BX37" s="41"/>
      <c r="BY37" s="41"/>
      <c r="BZ37" s="41"/>
      <c r="CA37" s="41"/>
      <c r="CB37" s="41"/>
      <c r="CC37" s="67">
        <v>0.07</v>
      </c>
      <c r="CD37" s="68"/>
      <c r="CE37" s="68"/>
      <c r="CF37" s="68"/>
      <c r="CG37" s="68"/>
      <c r="CH37" s="68"/>
      <c r="CI37" s="68"/>
      <c r="CJ37" s="120"/>
      <c r="CK37" s="120"/>
      <c r="CL37" s="120"/>
      <c r="CM37" s="120"/>
      <c r="CN37" s="120"/>
      <c r="CO37" s="120"/>
      <c r="CP37" s="120"/>
      <c r="CQ37" s="200"/>
    </row>
    <row r="38" s="1" customFormat="1" ht="42" customHeight="1" spans="1:95">
      <c r="A38" s="42" t="s">
        <v>137</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143"/>
      <c r="BU38" s="154" t="s">
        <v>138</v>
      </c>
      <c r="BV38" s="155"/>
      <c r="BW38" s="155"/>
      <c r="BX38" s="155"/>
      <c r="BY38" s="155"/>
      <c r="BZ38" s="155"/>
      <c r="CA38" s="155"/>
      <c r="CB38" s="155"/>
      <c r="CC38" s="155"/>
      <c r="CD38" s="155"/>
      <c r="CE38" s="155"/>
      <c r="CF38" s="155"/>
      <c r="CG38" s="155"/>
      <c r="CH38" s="155"/>
      <c r="CI38" s="174"/>
      <c r="CJ38" s="175">
        <f>Q37+AO37+BM37+CJ37</f>
        <v>0</v>
      </c>
      <c r="CK38" s="175"/>
      <c r="CL38" s="175"/>
      <c r="CM38" s="175"/>
      <c r="CN38" s="175"/>
      <c r="CO38" s="175"/>
      <c r="CP38" s="175"/>
      <c r="CQ38" s="201"/>
    </row>
    <row r="39" ht="27" customHeight="1" spans="1:95">
      <c r="A39" s="44" t="s">
        <v>139</v>
      </c>
      <c r="B39" s="45"/>
      <c r="C39" s="45"/>
      <c r="D39" s="45"/>
      <c r="E39" s="45"/>
      <c r="F39" s="45"/>
      <c r="G39" s="45"/>
      <c r="H39" s="45"/>
      <c r="I39" s="45"/>
      <c r="J39" s="45"/>
      <c r="K39" s="45"/>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202"/>
    </row>
    <row r="40" s="1" customFormat="1" ht="25.5" customHeight="1" spans="1:95">
      <c r="A40" s="46" t="s">
        <v>130</v>
      </c>
      <c r="B40" s="47"/>
      <c r="C40" s="47"/>
      <c r="D40" s="47"/>
      <c r="E40" s="47"/>
      <c r="F40" s="47"/>
      <c r="G40" s="47"/>
      <c r="H40" s="47"/>
      <c r="I40" s="47"/>
      <c r="J40" s="47"/>
      <c r="K40" s="70"/>
      <c r="L40" s="33" t="s">
        <v>140</v>
      </c>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64" t="s">
        <v>141</v>
      </c>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t="s">
        <v>142</v>
      </c>
      <c r="BW40" s="64"/>
      <c r="BX40" s="64"/>
      <c r="BY40" s="64"/>
      <c r="BZ40" s="64"/>
      <c r="CA40" s="64"/>
      <c r="CB40" s="64"/>
      <c r="CC40" s="64"/>
      <c r="CD40" s="64"/>
      <c r="CE40" s="64"/>
      <c r="CF40" s="64"/>
      <c r="CG40" s="64"/>
      <c r="CH40" s="64"/>
      <c r="CI40" s="64"/>
      <c r="CJ40" s="64"/>
      <c r="CK40" s="64"/>
      <c r="CL40" s="64"/>
      <c r="CM40" s="64"/>
      <c r="CN40" s="64"/>
      <c r="CO40" s="64"/>
      <c r="CP40" s="64"/>
      <c r="CQ40" s="203"/>
    </row>
    <row r="41" s="1" customFormat="1" ht="30" customHeight="1" spans="1:95">
      <c r="A41" s="48" t="s">
        <v>143</v>
      </c>
      <c r="B41" s="49"/>
      <c r="C41" s="49"/>
      <c r="D41" s="49"/>
      <c r="E41" s="49"/>
      <c r="F41" s="49"/>
      <c r="G41" s="49"/>
      <c r="H41" s="49"/>
      <c r="I41" s="49"/>
      <c r="J41" s="49"/>
      <c r="K41" s="71"/>
      <c r="L41" s="72"/>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204"/>
    </row>
    <row r="42" s="1" customFormat="1" ht="25" customHeight="1" spans="1:95">
      <c r="A42" s="50" t="s">
        <v>144</v>
      </c>
      <c r="B42" s="37"/>
      <c r="C42" s="37"/>
      <c r="D42" s="37"/>
      <c r="E42" s="37"/>
      <c r="F42" s="37"/>
      <c r="G42" s="37"/>
      <c r="H42" s="37"/>
      <c r="I42" s="37"/>
      <c r="J42" s="37"/>
      <c r="K42" s="74"/>
      <c r="L42" s="75">
        <v>3000</v>
      </c>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121">
        <v>30000</v>
      </c>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56">
        <f>L42/AP42</f>
        <v>0.1</v>
      </c>
      <c r="BW42" s="156"/>
      <c r="BX42" s="156"/>
      <c r="BY42" s="156"/>
      <c r="BZ42" s="156"/>
      <c r="CA42" s="156"/>
      <c r="CB42" s="156"/>
      <c r="CC42" s="156"/>
      <c r="CD42" s="156"/>
      <c r="CE42" s="156"/>
      <c r="CF42" s="156"/>
      <c r="CG42" s="156"/>
      <c r="CH42" s="156"/>
      <c r="CI42" s="156"/>
      <c r="CJ42" s="156"/>
      <c r="CK42" s="156"/>
      <c r="CL42" s="156"/>
      <c r="CM42" s="156"/>
      <c r="CN42" s="156"/>
      <c r="CO42" s="156"/>
      <c r="CP42" s="156"/>
      <c r="CQ42" s="204"/>
    </row>
    <row r="43" ht="26.25" customHeight="1" spans="1:95">
      <c r="A43" s="51" t="s">
        <v>145</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205"/>
    </row>
    <row r="44" ht="24.95" customHeight="1" spans="1:95">
      <c r="A44" s="38" t="s">
        <v>146</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t="s">
        <v>147</v>
      </c>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t="s">
        <v>148</v>
      </c>
      <c r="BG44" s="39"/>
      <c r="BH44" s="39"/>
      <c r="BI44" s="39"/>
      <c r="BJ44" s="39"/>
      <c r="BK44" s="39"/>
      <c r="BL44" s="39"/>
      <c r="BM44" s="39"/>
      <c r="BN44" s="39"/>
      <c r="BO44" s="39"/>
      <c r="BP44" s="39"/>
      <c r="BQ44" s="39"/>
      <c r="BR44" s="39"/>
      <c r="BS44" s="39"/>
      <c r="BT44" s="39"/>
      <c r="BU44" s="39"/>
      <c r="BV44" s="39" t="s">
        <v>149</v>
      </c>
      <c r="BW44" s="39"/>
      <c r="BX44" s="39"/>
      <c r="BY44" s="39"/>
      <c r="BZ44" s="39"/>
      <c r="CA44" s="39"/>
      <c r="CB44" s="39"/>
      <c r="CC44" s="39"/>
      <c r="CD44" s="39"/>
      <c r="CE44" s="39"/>
      <c r="CF44" s="39"/>
      <c r="CG44" s="39"/>
      <c r="CH44" s="39"/>
      <c r="CI44" s="39"/>
      <c r="CJ44" s="39" t="s">
        <v>150</v>
      </c>
      <c r="CK44" s="39"/>
      <c r="CL44" s="39"/>
      <c r="CM44" s="39"/>
      <c r="CN44" s="39"/>
      <c r="CO44" s="39"/>
      <c r="CP44" s="39"/>
      <c r="CQ44" s="199"/>
    </row>
    <row r="45" ht="24.95" customHeight="1" spans="1:95">
      <c r="A45" s="53"/>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138">
        <v>0.07</v>
      </c>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54">
        <f>A45+AC45+BF45+BV45</f>
        <v>0.07</v>
      </c>
      <c r="CK45" s="96"/>
      <c r="CL45" s="96"/>
      <c r="CM45" s="96"/>
      <c r="CN45" s="96"/>
      <c r="CO45" s="96"/>
      <c r="CP45" s="96"/>
      <c r="CQ45" s="206"/>
    </row>
    <row r="46" ht="26.25" customHeight="1" spans="1:95">
      <c r="A46" s="51" t="s">
        <v>151</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205"/>
    </row>
    <row r="47" ht="82.5" customHeight="1" spans="1:95">
      <c r="A47" s="55" t="s">
        <v>152</v>
      </c>
      <c r="B47" s="56"/>
      <c r="C47" s="56"/>
      <c r="D47" s="56"/>
      <c r="E47" s="56"/>
      <c r="F47" s="56"/>
      <c r="G47" s="56"/>
      <c r="H47" s="56"/>
      <c r="I47" s="56"/>
      <c r="J47" s="56"/>
      <c r="K47" s="56" t="s">
        <v>153</v>
      </c>
      <c r="L47" s="56"/>
      <c r="M47" s="56"/>
      <c r="N47" s="56"/>
      <c r="O47" s="56"/>
      <c r="P47" s="56"/>
      <c r="Q47" s="56"/>
      <c r="R47" s="56"/>
      <c r="S47" s="56"/>
      <c r="T47" s="56"/>
      <c r="U47" s="56" t="s">
        <v>154</v>
      </c>
      <c r="V47" s="56"/>
      <c r="W47" s="56"/>
      <c r="X47" s="56"/>
      <c r="Y47" s="56"/>
      <c r="Z47" s="56"/>
      <c r="AA47" s="56"/>
      <c r="AB47" s="56"/>
      <c r="AC47" s="56"/>
      <c r="AD47" s="56" t="s">
        <v>155</v>
      </c>
      <c r="AE47" s="56"/>
      <c r="AF47" s="56"/>
      <c r="AG47" s="56"/>
      <c r="AH47" s="56"/>
      <c r="AI47" s="56"/>
      <c r="AJ47" s="56"/>
      <c r="AK47" s="56"/>
      <c r="AL47" s="56"/>
      <c r="AM47" s="56"/>
      <c r="AN47" s="56" t="s">
        <v>156</v>
      </c>
      <c r="AO47" s="39"/>
      <c r="AP47" s="39"/>
      <c r="AQ47" s="39"/>
      <c r="AR47" s="39"/>
      <c r="AS47" s="39"/>
      <c r="AT47" s="39"/>
      <c r="AU47" s="39"/>
      <c r="AV47" s="39"/>
      <c r="AW47" s="56" t="s">
        <v>157</v>
      </c>
      <c r="AX47" s="56"/>
      <c r="AY47" s="56"/>
      <c r="AZ47" s="56"/>
      <c r="BA47" s="56"/>
      <c r="BB47" s="56"/>
      <c r="BC47" s="56"/>
      <c r="BD47" s="56"/>
      <c r="BE47" s="56"/>
      <c r="BF47" s="56"/>
      <c r="BG47" s="56"/>
      <c r="BH47" s="56"/>
      <c r="BI47" s="56"/>
      <c r="BJ47" s="56"/>
      <c r="BK47" s="56"/>
      <c r="BL47" s="56"/>
      <c r="BM47" s="56" t="s">
        <v>158</v>
      </c>
      <c r="BN47" s="39"/>
      <c r="BO47" s="39"/>
      <c r="BP47" s="39"/>
      <c r="BQ47" s="39"/>
      <c r="BR47" s="39"/>
      <c r="BS47" s="39"/>
      <c r="BT47" s="39"/>
      <c r="BU47" s="56" t="s">
        <v>159</v>
      </c>
      <c r="BV47" s="56"/>
      <c r="BW47" s="56"/>
      <c r="BX47" s="56"/>
      <c r="BY47" s="56"/>
      <c r="BZ47" s="56"/>
      <c r="CA47" s="56"/>
      <c r="CB47" s="56"/>
      <c r="CC47" s="56"/>
      <c r="CD47" s="56"/>
      <c r="CE47" s="56"/>
      <c r="CF47" s="56" t="s">
        <v>160</v>
      </c>
      <c r="CG47" s="39"/>
      <c r="CH47" s="39"/>
      <c r="CI47" s="39"/>
      <c r="CJ47" s="39"/>
      <c r="CK47" s="39"/>
      <c r="CL47" s="39"/>
      <c r="CM47" s="39"/>
      <c r="CN47" s="39"/>
      <c r="CO47" s="39"/>
      <c r="CP47" s="39"/>
      <c r="CQ47" s="199"/>
    </row>
    <row r="48" ht="30" customHeight="1" spans="1:95">
      <c r="A48" s="57">
        <f>CJ19</f>
        <v>0</v>
      </c>
      <c r="B48" s="58"/>
      <c r="C48" s="58"/>
      <c r="D48" s="58"/>
      <c r="E48" s="58"/>
      <c r="F48" s="58"/>
      <c r="G48" s="58"/>
      <c r="H48" s="58"/>
      <c r="I48" s="58"/>
      <c r="J48" s="58"/>
      <c r="K48" s="58">
        <f>CJ27</f>
        <v>0</v>
      </c>
      <c r="L48" s="58"/>
      <c r="M48" s="58"/>
      <c r="N48" s="58"/>
      <c r="O48" s="58"/>
      <c r="P48" s="58"/>
      <c r="Q48" s="58"/>
      <c r="R48" s="58"/>
      <c r="S48" s="58"/>
      <c r="T48" s="58"/>
      <c r="U48" s="58">
        <f>CJ34</f>
        <v>1.25264814814815</v>
      </c>
      <c r="V48" s="58"/>
      <c r="W48" s="58"/>
      <c r="X48" s="58"/>
      <c r="Y48" s="58"/>
      <c r="Z48" s="58"/>
      <c r="AA48" s="58"/>
      <c r="AB48" s="58"/>
      <c r="AC48" s="58"/>
      <c r="AD48" s="58">
        <f>CJ38</f>
        <v>0</v>
      </c>
      <c r="AE48" s="58"/>
      <c r="AF48" s="58"/>
      <c r="AG48" s="58"/>
      <c r="AH48" s="58"/>
      <c r="AI48" s="58"/>
      <c r="AJ48" s="58"/>
      <c r="AK48" s="58"/>
      <c r="AL48" s="58"/>
      <c r="AM48" s="58"/>
      <c r="AN48" s="117">
        <f>A48+K48+U48+AD48</f>
        <v>1.25264814814815</v>
      </c>
      <c r="AO48" s="117"/>
      <c r="AP48" s="117"/>
      <c r="AQ48" s="117"/>
      <c r="AR48" s="117"/>
      <c r="AS48" s="117"/>
      <c r="AT48" s="117"/>
      <c r="AU48" s="117"/>
      <c r="AV48" s="117"/>
      <c r="AW48" s="122">
        <f>BV41+BV42</f>
        <v>0.1</v>
      </c>
      <c r="AX48" s="122"/>
      <c r="AY48" s="122"/>
      <c r="AZ48" s="122"/>
      <c r="BA48" s="122"/>
      <c r="BB48" s="122"/>
      <c r="BC48" s="122"/>
      <c r="BD48" s="122"/>
      <c r="BE48" s="122"/>
      <c r="BF48" s="122"/>
      <c r="BG48" s="122"/>
      <c r="BH48" s="122"/>
      <c r="BI48" s="122"/>
      <c r="BJ48" s="122"/>
      <c r="BK48" s="122"/>
      <c r="BL48" s="122"/>
      <c r="BM48" s="117">
        <f>AN48+AW48</f>
        <v>1.35264814814815</v>
      </c>
      <c r="BN48" s="122"/>
      <c r="BO48" s="122"/>
      <c r="BP48" s="122"/>
      <c r="BQ48" s="122"/>
      <c r="BR48" s="122"/>
      <c r="BS48" s="122"/>
      <c r="BT48" s="122"/>
      <c r="BU48" s="157">
        <f>CJ45</f>
        <v>0.07</v>
      </c>
      <c r="BV48" s="122"/>
      <c r="BW48" s="122"/>
      <c r="BX48" s="122"/>
      <c r="BY48" s="122"/>
      <c r="BZ48" s="122"/>
      <c r="CA48" s="122"/>
      <c r="CB48" s="122"/>
      <c r="CC48" s="122"/>
      <c r="CD48" s="122"/>
      <c r="CE48" s="122"/>
      <c r="CF48" s="58">
        <f>BM48+BU48</f>
        <v>1.42264814814815</v>
      </c>
      <c r="CG48" s="58"/>
      <c r="CH48" s="58"/>
      <c r="CI48" s="58"/>
      <c r="CJ48" s="58"/>
      <c r="CK48" s="58"/>
      <c r="CL48" s="58"/>
      <c r="CM48" s="58"/>
      <c r="CN48" s="58"/>
      <c r="CO48" s="58"/>
      <c r="CP48" s="58"/>
      <c r="CQ48" s="207"/>
    </row>
    <row r="49" ht="71.25" customHeight="1" spans="1:95">
      <c r="A49" s="55" t="s">
        <v>161</v>
      </c>
      <c r="B49" s="39"/>
      <c r="C49" s="39"/>
      <c r="D49" s="39"/>
      <c r="E49" s="39"/>
      <c r="F49" s="39"/>
      <c r="G49" s="39"/>
      <c r="H49" s="39"/>
      <c r="I49" s="39"/>
      <c r="J49" s="39"/>
      <c r="K49" s="39"/>
      <c r="L49" s="77" t="s">
        <v>162</v>
      </c>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208"/>
    </row>
    <row r="50" s="3" customFormat="1" ht="30" customHeight="1" spans="1:95">
      <c r="A50" s="59" t="s">
        <v>163</v>
      </c>
      <c r="B50" s="60"/>
      <c r="C50" s="60"/>
      <c r="D50" s="60"/>
      <c r="E50" s="60"/>
      <c r="F50" s="60"/>
      <c r="G50" s="60"/>
      <c r="H50" s="60"/>
      <c r="I50" s="60"/>
      <c r="J50" s="60"/>
      <c r="K50" s="60"/>
      <c r="L50" s="79"/>
      <c r="M50" s="60"/>
      <c r="N50" s="60"/>
      <c r="O50" s="60"/>
      <c r="P50" s="60"/>
      <c r="Q50" s="60"/>
      <c r="R50" s="60"/>
      <c r="S50" s="60"/>
      <c r="T50" s="60"/>
      <c r="U50" s="60"/>
      <c r="V50" s="60"/>
      <c r="W50" s="79" t="s">
        <v>164</v>
      </c>
      <c r="X50" s="60"/>
      <c r="Y50" s="60"/>
      <c r="Z50" s="60"/>
      <c r="AA50" s="60"/>
      <c r="AB50" s="60"/>
      <c r="AC50" s="60"/>
      <c r="AD50" s="60"/>
      <c r="AE50" s="60"/>
      <c r="AF50" s="60"/>
      <c r="AG50" s="60"/>
      <c r="AH50" s="60"/>
      <c r="AI50" s="60"/>
      <c r="AJ50" s="60"/>
      <c r="AK50" s="60"/>
      <c r="AL50" s="60"/>
      <c r="AM50" s="60"/>
      <c r="AN50" s="60"/>
      <c r="AO50" s="60"/>
      <c r="AP50" s="60"/>
      <c r="AQ50" s="60"/>
      <c r="AR50" s="60"/>
      <c r="AS50" s="60" t="s">
        <v>165</v>
      </c>
      <c r="AT50" s="60"/>
      <c r="AU50" s="60"/>
      <c r="AV50" s="60"/>
      <c r="AW50" s="60"/>
      <c r="AX50" s="60"/>
      <c r="AY50" s="60"/>
      <c r="AZ50" s="60"/>
      <c r="BA50" s="60"/>
      <c r="BB50" s="60"/>
      <c r="BC50" s="60"/>
      <c r="BD50" s="123" t="s">
        <v>166</v>
      </c>
      <c r="BE50" s="139"/>
      <c r="BF50" s="139"/>
      <c r="BG50" s="139"/>
      <c r="BH50" s="139"/>
      <c r="BI50" s="139"/>
      <c r="BJ50" s="139"/>
      <c r="BK50" s="139"/>
      <c r="BL50" s="139"/>
      <c r="BM50" s="139"/>
      <c r="BN50" s="139"/>
      <c r="BO50" s="139"/>
      <c r="BP50" s="139"/>
      <c r="BQ50" s="139"/>
      <c r="BR50" s="139"/>
      <c r="BS50" s="139"/>
      <c r="BT50" s="139"/>
      <c r="BU50" s="139"/>
      <c r="BV50" s="139"/>
      <c r="BW50" s="139"/>
      <c r="BX50" s="139"/>
      <c r="BY50" s="158"/>
      <c r="BZ50" s="159" t="s">
        <v>167</v>
      </c>
      <c r="CA50" s="160"/>
      <c r="CB50" s="160"/>
      <c r="CC50" s="160"/>
      <c r="CD50" s="160"/>
      <c r="CE50" s="160"/>
      <c r="CF50" s="160"/>
      <c r="CG50" s="160"/>
      <c r="CH50" s="160"/>
      <c r="CI50" s="160"/>
      <c r="CJ50" s="160"/>
      <c r="CK50" s="160"/>
      <c r="CL50" s="160"/>
      <c r="CM50" s="160"/>
      <c r="CN50" s="160"/>
      <c r="CO50" s="160"/>
      <c r="CP50" s="160"/>
      <c r="CQ50" s="209"/>
    </row>
    <row r="51" ht="7.5" customHeight="1"/>
    <row r="52" ht="7.5" customHeight="1"/>
    <row r="53" ht="7.5" customHeight="1"/>
    <row r="54" ht="7.5" customHeight="1"/>
    <row r="55" ht="7.5" customHeight="1"/>
    <row r="56" ht="7.5" customHeight="1"/>
    <row r="57" ht="7.5" customHeight="1"/>
    <row r="58" ht="7.5" customHeight="1"/>
    <row r="59" ht="7.5" customHeight="1"/>
    <row r="60" ht="7.5" customHeight="1"/>
    <row r="61" ht="7.5" customHeight="1"/>
    <row r="62" ht="7.5" customHeight="1"/>
    <row r="63" ht="7.5" customHeight="1"/>
    <row r="64" ht="7.5" customHeight="1"/>
    <row r="65" ht="7.5" customHeight="1"/>
    <row r="66" ht="7.5" customHeight="1"/>
    <row r="67" ht="7.5" customHeight="1"/>
    <row r="68" ht="7.5" customHeight="1"/>
    <row r="69" ht="7.5" customHeight="1"/>
    <row r="70" ht="7.5" customHeight="1"/>
    <row r="71" ht="7.5" customHeight="1"/>
    <row r="72" ht="7.5" customHeight="1"/>
    <row r="73" ht="7.5" customHeight="1"/>
    <row r="74" ht="7.5" customHeight="1"/>
    <row r="75" ht="7.5" customHeight="1"/>
    <row r="76" ht="7.5" customHeight="1"/>
    <row r="77" ht="7.5" customHeight="1"/>
    <row r="78" ht="7.5" customHeight="1"/>
    <row r="79" ht="7.5" customHeight="1"/>
    <row r="80" ht="7.5" customHeight="1"/>
    <row r="81" ht="7.5" customHeight="1"/>
    <row r="82" ht="7.5" customHeight="1"/>
    <row r="83" ht="7.5" customHeight="1"/>
    <row r="84" ht="7.5" customHeight="1"/>
    <row r="85" ht="7.5" customHeight="1"/>
    <row r="86" ht="7.5" customHeight="1"/>
    <row r="87" ht="7.5" customHeight="1"/>
    <row r="88" ht="7.5" customHeight="1"/>
    <row r="89" ht="7.5" customHeight="1"/>
    <row r="90" ht="7.5" customHeight="1"/>
    <row r="91" ht="7.5" customHeight="1"/>
    <row r="92" ht="7.5" customHeight="1"/>
    <row r="93" ht="7.5" customHeight="1"/>
    <row r="94" ht="7.5" customHeight="1"/>
    <row r="95" ht="7.5" customHeight="1"/>
    <row r="96"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sheetData>
  <mergeCells count="398">
    <mergeCell ref="A12:CQ12"/>
    <mergeCell ref="A13:I13"/>
    <mergeCell ref="J13:R13"/>
    <mergeCell ref="S13:W13"/>
    <mergeCell ref="X13:AD13"/>
    <mergeCell ref="AE13:AH13"/>
    <mergeCell ref="AI13:AL13"/>
    <mergeCell ref="AM13:AP13"/>
    <mergeCell ref="AQ13:AT13"/>
    <mergeCell ref="AU13:AW13"/>
    <mergeCell ref="AX13:BB13"/>
    <mergeCell ref="BC13:BG13"/>
    <mergeCell ref="BH13:BL13"/>
    <mergeCell ref="BM13:BQ13"/>
    <mergeCell ref="BR13:BW13"/>
    <mergeCell ref="BX13:CD13"/>
    <mergeCell ref="CE13:CI13"/>
    <mergeCell ref="CJ13:CQ13"/>
    <mergeCell ref="A14:I14"/>
    <mergeCell ref="J14:R14"/>
    <mergeCell ref="S14:W14"/>
    <mergeCell ref="X14:AD14"/>
    <mergeCell ref="AE14:AH14"/>
    <mergeCell ref="AI14:AL14"/>
    <mergeCell ref="AM14:AP14"/>
    <mergeCell ref="AQ14:AT14"/>
    <mergeCell ref="AU14:AW14"/>
    <mergeCell ref="AX14:BB14"/>
    <mergeCell ref="BC14:BG14"/>
    <mergeCell ref="BH14:BL14"/>
    <mergeCell ref="BM14:BQ14"/>
    <mergeCell ref="BR14:BW14"/>
    <mergeCell ref="BX14:CD14"/>
    <mergeCell ref="CE14:CI14"/>
    <mergeCell ref="CJ14:CQ14"/>
    <mergeCell ref="A15:I15"/>
    <mergeCell ref="J15:R15"/>
    <mergeCell ref="S15:W15"/>
    <mergeCell ref="X15:AD15"/>
    <mergeCell ref="AE15:AH15"/>
    <mergeCell ref="AI15:AL15"/>
    <mergeCell ref="AM15:AP15"/>
    <mergeCell ref="AQ15:AT15"/>
    <mergeCell ref="AU15:AW15"/>
    <mergeCell ref="AX15:BB15"/>
    <mergeCell ref="BC15:BG15"/>
    <mergeCell ref="BH15:BL15"/>
    <mergeCell ref="BM15:BQ15"/>
    <mergeCell ref="BR15:BW15"/>
    <mergeCell ref="BX15:CD15"/>
    <mergeCell ref="CE15:CI15"/>
    <mergeCell ref="CJ15:CQ15"/>
    <mergeCell ref="A16:I16"/>
    <mergeCell ref="J16:R16"/>
    <mergeCell ref="S16:W16"/>
    <mergeCell ref="X16:AD16"/>
    <mergeCell ref="AE16:AH16"/>
    <mergeCell ref="AI16:AL16"/>
    <mergeCell ref="AM16:AP16"/>
    <mergeCell ref="AQ16:AT16"/>
    <mergeCell ref="AU16:AW16"/>
    <mergeCell ref="AX16:BB16"/>
    <mergeCell ref="BC16:BG16"/>
    <mergeCell ref="BH16:BL16"/>
    <mergeCell ref="BM16:BQ16"/>
    <mergeCell ref="BR16:BW16"/>
    <mergeCell ref="BX16:CD16"/>
    <mergeCell ref="CE16:CI16"/>
    <mergeCell ref="CJ16:CQ16"/>
    <mergeCell ref="A17:I17"/>
    <mergeCell ref="J17:R17"/>
    <mergeCell ref="S17:W17"/>
    <mergeCell ref="X17:AD17"/>
    <mergeCell ref="AE17:AH17"/>
    <mergeCell ref="AI17:AL17"/>
    <mergeCell ref="AM17:AP17"/>
    <mergeCell ref="AQ17:AT17"/>
    <mergeCell ref="AU17:AW17"/>
    <mergeCell ref="AX17:BB17"/>
    <mergeCell ref="BC17:BG17"/>
    <mergeCell ref="BH17:BL17"/>
    <mergeCell ref="BM17:BQ17"/>
    <mergeCell ref="BR17:BW17"/>
    <mergeCell ref="BX17:CD17"/>
    <mergeCell ref="CE17:CI17"/>
    <mergeCell ref="CJ17:CQ17"/>
    <mergeCell ref="A18:I18"/>
    <mergeCell ref="J18:R18"/>
    <mergeCell ref="S18:W18"/>
    <mergeCell ref="X18:AD18"/>
    <mergeCell ref="AE18:AH18"/>
    <mergeCell ref="AI18:AL18"/>
    <mergeCell ref="AM18:AP18"/>
    <mergeCell ref="AQ18:AT18"/>
    <mergeCell ref="AU18:AW18"/>
    <mergeCell ref="AX18:BB18"/>
    <mergeCell ref="BC18:BG18"/>
    <mergeCell ref="BH18:BL18"/>
    <mergeCell ref="BM18:BQ18"/>
    <mergeCell ref="BR18:BW18"/>
    <mergeCell ref="BX18:CD18"/>
    <mergeCell ref="CE18:CI18"/>
    <mergeCell ref="CJ18:CQ18"/>
    <mergeCell ref="A19:BW19"/>
    <mergeCell ref="BX19:CI19"/>
    <mergeCell ref="CJ19:CQ19"/>
    <mergeCell ref="A20:CQ20"/>
    <mergeCell ref="A21:I21"/>
    <mergeCell ref="J21:R21"/>
    <mergeCell ref="S21:V21"/>
    <mergeCell ref="W21:AI21"/>
    <mergeCell ref="AJ21:AO21"/>
    <mergeCell ref="AP21:AU21"/>
    <mergeCell ref="AV21:BA21"/>
    <mergeCell ref="BB21:BG21"/>
    <mergeCell ref="BH21:BQ21"/>
    <mergeCell ref="BR21:BU21"/>
    <mergeCell ref="BV21:BY21"/>
    <mergeCell ref="BZ21:CE21"/>
    <mergeCell ref="CF21:CI21"/>
    <mergeCell ref="CJ21:CQ21"/>
    <mergeCell ref="A22:I22"/>
    <mergeCell ref="J22:R22"/>
    <mergeCell ref="S22:V22"/>
    <mergeCell ref="W22:AI22"/>
    <mergeCell ref="AJ22:AO22"/>
    <mergeCell ref="AP22:AU22"/>
    <mergeCell ref="AV22:BA22"/>
    <mergeCell ref="BB22:BG22"/>
    <mergeCell ref="BH22:BQ22"/>
    <mergeCell ref="BR22:BU22"/>
    <mergeCell ref="BV22:BY22"/>
    <mergeCell ref="BZ22:CE22"/>
    <mergeCell ref="CF22:CI22"/>
    <mergeCell ref="CJ22:CQ22"/>
    <mergeCell ref="A23:I23"/>
    <mergeCell ref="J23:R23"/>
    <mergeCell ref="S23:V23"/>
    <mergeCell ref="W23:AI23"/>
    <mergeCell ref="AJ23:AO23"/>
    <mergeCell ref="AP23:AU23"/>
    <mergeCell ref="AV23:BA23"/>
    <mergeCell ref="BB23:BG23"/>
    <mergeCell ref="BH23:BQ23"/>
    <mergeCell ref="BR23:BU23"/>
    <mergeCell ref="BV23:BY23"/>
    <mergeCell ref="BZ23:CE23"/>
    <mergeCell ref="CF23:CI23"/>
    <mergeCell ref="CJ23:CQ23"/>
    <mergeCell ref="A24:I24"/>
    <mergeCell ref="J24:R24"/>
    <mergeCell ref="S24:V24"/>
    <mergeCell ref="W24:AI24"/>
    <mergeCell ref="AJ24:AO24"/>
    <mergeCell ref="AP24:AU24"/>
    <mergeCell ref="AV24:BA24"/>
    <mergeCell ref="BB24:BG24"/>
    <mergeCell ref="BH24:BQ24"/>
    <mergeCell ref="BR24:BU24"/>
    <mergeCell ref="BV24:BY24"/>
    <mergeCell ref="BZ24:CE24"/>
    <mergeCell ref="CF24:CI24"/>
    <mergeCell ref="CJ24:CQ24"/>
    <mergeCell ref="A25:I25"/>
    <mergeCell ref="J25:R25"/>
    <mergeCell ref="S25:V25"/>
    <mergeCell ref="W25:AI25"/>
    <mergeCell ref="AJ25:AO25"/>
    <mergeCell ref="AP25:AU25"/>
    <mergeCell ref="AV25:BA25"/>
    <mergeCell ref="BB25:BG25"/>
    <mergeCell ref="BH25:BQ25"/>
    <mergeCell ref="BR25:BU25"/>
    <mergeCell ref="BV25:BY25"/>
    <mergeCell ref="BZ25:CE25"/>
    <mergeCell ref="CF25:CI25"/>
    <mergeCell ref="CJ25:CQ25"/>
    <mergeCell ref="A26:I26"/>
    <mergeCell ref="J26:R26"/>
    <mergeCell ref="S26:V26"/>
    <mergeCell ref="W26:AI26"/>
    <mergeCell ref="AJ26:AO26"/>
    <mergeCell ref="AP26:AU26"/>
    <mergeCell ref="AV26:BA26"/>
    <mergeCell ref="BB26:BG26"/>
    <mergeCell ref="BH26:BQ26"/>
    <mergeCell ref="BR26:BU26"/>
    <mergeCell ref="BV26:BY26"/>
    <mergeCell ref="BZ26:CE26"/>
    <mergeCell ref="CF26:CI26"/>
    <mergeCell ref="CJ26:CQ26"/>
    <mergeCell ref="A27:BU27"/>
    <mergeCell ref="BV27:CI27"/>
    <mergeCell ref="CJ27:CQ27"/>
    <mergeCell ref="A28:CQ28"/>
    <mergeCell ref="A29:I29"/>
    <mergeCell ref="J29:N29"/>
    <mergeCell ref="O29:U29"/>
    <mergeCell ref="V29:Y29"/>
    <mergeCell ref="Z29:AC29"/>
    <mergeCell ref="AD29:AG29"/>
    <mergeCell ref="AH29:AL29"/>
    <mergeCell ref="AM29:AP29"/>
    <mergeCell ref="AQ29:AT29"/>
    <mergeCell ref="AU29:AY29"/>
    <mergeCell ref="AZ29:BC29"/>
    <mergeCell ref="BD29:BH29"/>
    <mergeCell ref="BI29:BM29"/>
    <mergeCell ref="BN29:BQ29"/>
    <mergeCell ref="BR29:BV29"/>
    <mergeCell ref="BW29:CA29"/>
    <mergeCell ref="CB29:CE29"/>
    <mergeCell ref="CF29:CI29"/>
    <mergeCell ref="CJ29:CQ29"/>
    <mergeCell ref="A30:I30"/>
    <mergeCell ref="J30:N30"/>
    <mergeCell ref="O30:U30"/>
    <mergeCell ref="V30:Y30"/>
    <mergeCell ref="Z30:AC30"/>
    <mergeCell ref="AD30:AG30"/>
    <mergeCell ref="AH30:AL30"/>
    <mergeCell ref="AM30:AP30"/>
    <mergeCell ref="AQ30:AT30"/>
    <mergeCell ref="AU30:AY30"/>
    <mergeCell ref="AZ30:BC30"/>
    <mergeCell ref="BD30:BH30"/>
    <mergeCell ref="BI30:BM30"/>
    <mergeCell ref="BN30:BQ30"/>
    <mergeCell ref="BR30:BV30"/>
    <mergeCell ref="BW30:CA30"/>
    <mergeCell ref="CB30:CE30"/>
    <mergeCell ref="CF30:CI30"/>
    <mergeCell ref="CJ30:CQ30"/>
    <mergeCell ref="A31:I31"/>
    <mergeCell ref="J31:N31"/>
    <mergeCell ref="O31:U31"/>
    <mergeCell ref="V31:Y31"/>
    <mergeCell ref="Z31:AC31"/>
    <mergeCell ref="AD31:AG31"/>
    <mergeCell ref="AH31:AL31"/>
    <mergeCell ref="AM31:AP31"/>
    <mergeCell ref="AQ31:AT31"/>
    <mergeCell ref="AU31:AY31"/>
    <mergeCell ref="AZ31:BC31"/>
    <mergeCell ref="BD31:BH31"/>
    <mergeCell ref="BI31:BM31"/>
    <mergeCell ref="BN31:BQ31"/>
    <mergeCell ref="BR31:BV31"/>
    <mergeCell ref="BW31:CA31"/>
    <mergeCell ref="CB31:CE31"/>
    <mergeCell ref="CF31:CI31"/>
    <mergeCell ref="CJ31:CQ31"/>
    <mergeCell ref="A32:I32"/>
    <mergeCell ref="J32:N32"/>
    <mergeCell ref="O32:U32"/>
    <mergeCell ref="V32:Y32"/>
    <mergeCell ref="Z32:AC32"/>
    <mergeCell ref="AD32:AG32"/>
    <mergeCell ref="AH32:AL32"/>
    <mergeCell ref="AM32:AP32"/>
    <mergeCell ref="AQ32:AT32"/>
    <mergeCell ref="AU32:AY32"/>
    <mergeCell ref="AZ32:BC32"/>
    <mergeCell ref="BD32:BH32"/>
    <mergeCell ref="BI32:BM32"/>
    <mergeCell ref="BN32:BQ32"/>
    <mergeCell ref="BR32:BV32"/>
    <mergeCell ref="BW32:CA32"/>
    <mergeCell ref="CB32:CE32"/>
    <mergeCell ref="CF32:CI32"/>
    <mergeCell ref="CJ32:CQ32"/>
    <mergeCell ref="A33:I33"/>
    <mergeCell ref="J33:N33"/>
    <mergeCell ref="O33:U33"/>
    <mergeCell ref="V33:Y33"/>
    <mergeCell ref="Z33:AC33"/>
    <mergeCell ref="AD33:AG33"/>
    <mergeCell ref="AH33:AL33"/>
    <mergeCell ref="AM33:AP33"/>
    <mergeCell ref="AQ33:AT33"/>
    <mergeCell ref="AU33:AY33"/>
    <mergeCell ref="AZ33:BC33"/>
    <mergeCell ref="BD33:BH33"/>
    <mergeCell ref="BI33:BM33"/>
    <mergeCell ref="BN33:BQ33"/>
    <mergeCell ref="BR33:BV33"/>
    <mergeCell ref="BW33:CA33"/>
    <mergeCell ref="CB33:CE33"/>
    <mergeCell ref="CF33:CI33"/>
    <mergeCell ref="CJ33:CQ33"/>
    <mergeCell ref="A34:BV34"/>
    <mergeCell ref="BW34:CI34"/>
    <mergeCell ref="CJ34:CQ34"/>
    <mergeCell ref="A35:CQ35"/>
    <mergeCell ref="A36:H36"/>
    <mergeCell ref="I36:P36"/>
    <mergeCell ref="Q36:X36"/>
    <mergeCell ref="Y36:AF36"/>
    <mergeCell ref="AG36:AN36"/>
    <mergeCell ref="AO36:AV36"/>
    <mergeCell ref="AW36:BD36"/>
    <mergeCell ref="BE36:BL36"/>
    <mergeCell ref="BM36:BT36"/>
    <mergeCell ref="BU36:CB36"/>
    <mergeCell ref="CC36:CI36"/>
    <mergeCell ref="CJ36:CQ36"/>
    <mergeCell ref="A37:H37"/>
    <mergeCell ref="I37:P37"/>
    <mergeCell ref="Q37:X37"/>
    <mergeCell ref="Y37:AF37"/>
    <mergeCell ref="AG37:AN37"/>
    <mergeCell ref="AO37:AV37"/>
    <mergeCell ref="AW37:BD37"/>
    <mergeCell ref="BE37:BL37"/>
    <mergeCell ref="BM37:BT37"/>
    <mergeCell ref="BU37:CB37"/>
    <mergeCell ref="CC37:CI37"/>
    <mergeCell ref="CJ37:CQ37"/>
    <mergeCell ref="A38:BT38"/>
    <mergeCell ref="BU38:CI38"/>
    <mergeCell ref="CJ38:CQ38"/>
    <mergeCell ref="A39:CQ39"/>
    <mergeCell ref="A40:K40"/>
    <mergeCell ref="L40:AO40"/>
    <mergeCell ref="AP40:BU40"/>
    <mergeCell ref="BV40:CQ40"/>
    <mergeCell ref="A41:K41"/>
    <mergeCell ref="L41:AO41"/>
    <mergeCell ref="AP41:BU41"/>
    <mergeCell ref="BV41:CQ41"/>
    <mergeCell ref="A42:K42"/>
    <mergeCell ref="L42:AO42"/>
    <mergeCell ref="AP42:BU42"/>
    <mergeCell ref="BV42:CQ42"/>
    <mergeCell ref="A43:CQ43"/>
    <mergeCell ref="A44:AB44"/>
    <mergeCell ref="AC44:BE44"/>
    <mergeCell ref="BF44:BU44"/>
    <mergeCell ref="BV44:CI44"/>
    <mergeCell ref="CJ44:CQ44"/>
    <mergeCell ref="A45:AB45"/>
    <mergeCell ref="AC45:BE45"/>
    <mergeCell ref="BF45:BU45"/>
    <mergeCell ref="BV45:CI45"/>
    <mergeCell ref="CJ45:CQ45"/>
    <mergeCell ref="A46:CQ46"/>
    <mergeCell ref="A47:J47"/>
    <mergeCell ref="K47:T47"/>
    <mergeCell ref="U47:AC47"/>
    <mergeCell ref="AD47:AM47"/>
    <mergeCell ref="AN47:AV47"/>
    <mergeCell ref="AW47:BL47"/>
    <mergeCell ref="BM47:BT47"/>
    <mergeCell ref="BU47:CE47"/>
    <mergeCell ref="CF47:CQ47"/>
    <mergeCell ref="A48:J48"/>
    <mergeCell ref="K48:T48"/>
    <mergeCell ref="U48:AC48"/>
    <mergeCell ref="AD48:AM48"/>
    <mergeCell ref="AN48:AV48"/>
    <mergeCell ref="AW48:BL48"/>
    <mergeCell ref="BM48:BT48"/>
    <mergeCell ref="BU48:CE48"/>
    <mergeCell ref="CF48:CQ48"/>
    <mergeCell ref="A49:K49"/>
    <mergeCell ref="L49:CQ49"/>
    <mergeCell ref="A50:K50"/>
    <mergeCell ref="L50:V50"/>
    <mergeCell ref="W50:AG50"/>
    <mergeCell ref="AH50:AR50"/>
    <mergeCell ref="AS50:BC50"/>
    <mergeCell ref="BD50:BY50"/>
    <mergeCell ref="BZ50:CQ50"/>
    <mergeCell ref="T4:T11"/>
    <mergeCell ref="A1:CQ3"/>
    <mergeCell ref="A4:S5"/>
    <mergeCell ref="U4:AG5"/>
    <mergeCell ref="AH4:BH5"/>
    <mergeCell ref="BI4:BU5"/>
    <mergeCell ref="BV4:CQ5"/>
    <mergeCell ref="A6:F8"/>
    <mergeCell ref="G6:L8"/>
    <mergeCell ref="M6:S8"/>
    <mergeCell ref="U6:AG7"/>
    <mergeCell ref="AH6:BH7"/>
    <mergeCell ref="BI6:BU7"/>
    <mergeCell ref="BV6:CQ7"/>
    <mergeCell ref="U8:AG9"/>
    <mergeCell ref="AH8:BH9"/>
    <mergeCell ref="BI8:BU9"/>
    <mergeCell ref="BV8:CQ9"/>
    <mergeCell ref="A9:F11"/>
    <mergeCell ref="G9:L11"/>
    <mergeCell ref="M9:S11"/>
    <mergeCell ref="U10:AG11"/>
    <mergeCell ref="AH10:BH11"/>
    <mergeCell ref="BI10:BU11"/>
    <mergeCell ref="BV10:CQ11"/>
  </mergeCells>
  <hyperlinks>
    <hyperlink ref="BD50" r:id="rId1" display="hxdyth@163.com"/>
  </hyperlinks>
  <printOptions horizontalCentered="1"/>
  <pageMargins left="0.118110236220472" right="0.118110236220472" top="0.354330708661417" bottom="0.118110236220472" header="0.118110236220472" footer="0.118110236220472"/>
  <pageSetup paperSize="9" scale="45" fitToWidth="0" fitToHeight="0" orientation="portrait" horizontalDpi="300" verticalDpi="300"/>
  <headerFooter>
    <oddFooter>&amp;R 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Sheet1</vt:lpstr>
      <vt:lpstr>附表1-中英文报价单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吴英格</dc:creator>
  <cp:lastModifiedBy>吴英格</cp:lastModifiedBy>
  <dcterms:created xsi:type="dcterms:W3CDTF">2023-05-12T11:15:00Z</dcterms:created>
  <dcterms:modified xsi:type="dcterms:W3CDTF">2025-10-17T10:29:28Z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10FD29FDAF9E44659CA850127B1F4C99_12</vt:lpwstr>
  </property>
</Properties>
</file>