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 tabRatio="838" activeTab="10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7月" sheetId="88" r:id="rId8"/>
    <sheet name="8月" sheetId="89" r:id="rId9"/>
    <sheet name="9月" sheetId="90" r:id="rId10"/>
    <sheet name="10月" sheetId="91" r:id="rId11"/>
    <sheet name="10月工伤补缴（离职人员）" sheetId="87" r:id="rId12"/>
    <sheet name="11月" sheetId="92" r:id="rId13"/>
    <sheet name="特殊人员名单" sheetId="66" state="hidden" r:id="rId14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_FilterDatabase" localSheetId="7" hidden="1">'7月'!$A$3:$AI$23</definedName>
    <definedName name="_xlnm._FilterDatabase" localSheetId="8" hidden="1">'8月'!$A$3:$AI$33</definedName>
    <definedName name="_xlnm._FilterDatabase" localSheetId="9" hidden="1">'9月'!$A$3:$AI$45</definedName>
    <definedName name="_xlnm._FilterDatabase" localSheetId="10" hidden="1">'10月'!$A$3:$AN$59</definedName>
    <definedName name="_xlnm._FilterDatabase" localSheetId="12" hidden="1">'11月'!$A$3:$AN$59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  <definedName name="_xlnm.Print_Titles" localSheetId="7">'7月'!$2:$3</definedName>
    <definedName name="_xlnm.Print_Area" localSheetId="7">'7月'!$A$1:$Z$38</definedName>
    <definedName name="_xlnm.Print_Titles" localSheetId="8">'8月'!$2:$3</definedName>
    <definedName name="_xlnm.Print_Area" localSheetId="8">'8月'!$A$1:$Z$48</definedName>
    <definedName name="_xlnm.Print_Titles" localSheetId="9">'9月'!$2:$3</definedName>
    <definedName name="_xlnm.Print_Area" localSheetId="9">'9月'!$A$1:$Z$60</definedName>
    <definedName name="_xlnm.Print_Titles" localSheetId="10">'10月'!$2:$3</definedName>
    <definedName name="_xlnm.Print_Area" localSheetId="10">'10月'!$A$1:$AE$74</definedName>
    <definedName name="_xlnm.Print_Titles" localSheetId="12">'11月'!$2:$3</definedName>
    <definedName name="_xlnm.Print_Area" localSheetId="12">'11月'!$A$1:$AE$74</definedName>
  </definedNames>
  <calcPr calcId="191029"/>
  <pivotCaches>
    <pivotCache cacheId="0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  <comment ref="G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G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  <comment ref="I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10月离职</t>
        </r>
      </text>
    </comment>
    <comment ref="J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离职人员补缴</t>
        </r>
      </text>
    </comment>
    <comment ref="I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G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  <comment ref="I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10月离职</t>
        </r>
      </text>
    </comment>
    <comment ref="J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离职人员补缴</t>
        </r>
      </text>
    </comment>
    <comment ref="I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</commentList>
</comments>
</file>

<file path=xl/sharedStrings.xml><?xml version="1.0" encoding="utf-8"?>
<sst xmlns="http://schemas.openxmlformats.org/spreadsheetml/2006/main" count="1468" uniqueCount="298">
  <si>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</si>
  <si>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</si>
  <si>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</si>
  <si>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</si>
  <si>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</si>
  <si>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</si>
  <si>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</si>
  <si>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</si>
  <si>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</si>
  <si>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</si>
  <si>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</si>
  <si>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</si>
  <si>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</si>
  <si>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</si>
  <si>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</si>
  <si>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</si>
  <si>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</si>
  <si>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</si>
  <si>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</si>
  <si>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</si>
  <si>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</si>
  <si>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</si>
  <si>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</si>
  <si>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</si>
  <si>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</si>
  <si>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</si>
  <si>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</si>
  <si>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</si>
  <si>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</si>
  <si>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</si>
  <si>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</si>
  <si>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</si>
  <si>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</si>
  <si>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</si>
  <si>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</si>
  <si>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</si>
  <si>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</si>
  <si>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</si>
  <si>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</si>
  <si>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</si>
  <si>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</si>
  <si>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</si>
  <si>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</si>
  <si>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</si>
  <si>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</si>
  <si>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</si>
  <si>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</si>
  <si>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</si>
  <si>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</si>
  <si>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</si>
  <si>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</si>
  <si>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</si>
  <si>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</si>
  <si>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</si>
  <si>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</si>
  <si>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</si>
  <si>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</si>
  <si>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</si>
  <si>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</si>
  <si>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</si>
  <si>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</si>
  <si>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</si>
  <si>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</si>
  <si>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</si>
  <si>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</si>
  <si>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</si>
  <si>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</si>
  <si>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</si>
  <si>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</si>
  <si>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</si>
  <si>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</si>
  <si>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</si>
  <si>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</si>
  <si>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</si>
  <si>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</si>
  <si>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</si>
  <si>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</si>
  <si>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</si>
  <si>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</si>
  <si>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</si>
  <si>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</si>
  <si>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</si>
  <si>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</si>
  <si>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</si>
  <si>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</si>
  <si>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</si>
  <si>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</si>
  <si>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</si>
  <si>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</si>
  <si>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</si>
  <si>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</si>
  <si>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</si>
  <si>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</si>
  <si>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</si>
  <si>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</si>
  <si>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</si>
  <si>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</si>
  <si>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</si>
  <si>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</si>
  <si>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</si>
  <si>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</si>
  <si>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</si>
  <si>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</si>
  <si>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</si>
  <si>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</si>
  <si>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</si>
  <si>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</si>
  <si>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</si>
  <si>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</si>
  <si>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</si>
  <si>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</si>
  <si>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河北光华荣昌黄骅分公司2025年7月份公司社保缴费明细</t>
  </si>
  <si>
    <t>制造技术部-模具车间模具制造组</t>
  </si>
  <si>
    <t>葛文博</t>
  </si>
  <si>
    <t>130983200312080317</t>
  </si>
  <si>
    <t>崔华玉</t>
  </si>
  <si>
    <t>130983199807132814</t>
  </si>
  <si>
    <t>王志远</t>
  </si>
  <si>
    <t>130929200512193238</t>
  </si>
  <si>
    <t>制造技术部</t>
  </si>
  <si>
    <t>李想</t>
  </si>
  <si>
    <t>130926200212272218</t>
  </si>
  <si>
    <t>生产管理科</t>
  </si>
  <si>
    <t>董祥梦</t>
  </si>
  <si>
    <t>130983199811153511</t>
  </si>
  <si>
    <t>缝纫车间</t>
  </si>
  <si>
    <t>张宇</t>
  </si>
  <si>
    <t>130983199802161122</t>
  </si>
  <si>
    <t>制造技术部-TPM</t>
  </si>
  <si>
    <t>巩新雨</t>
  </si>
  <si>
    <t>130684199002192270</t>
  </si>
  <si>
    <t>底座装配车间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</si>
  <si>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</si>
  <si>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</si>
  <si>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</si>
  <si>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</si>
  <si>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</si>
  <si>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</si>
  <si>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</si>
  <si>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</si>
  <si>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河北光华荣昌黄骅分公司2025年8月份公司社保缴费明细</t>
  </si>
  <si>
    <t>箫驰公司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</si>
  <si>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</si>
  <si>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</si>
  <si>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</si>
  <si>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</si>
  <si>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</si>
  <si>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</si>
  <si>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</si>
  <si>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</si>
  <si>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</si>
  <si>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</si>
  <si>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</si>
  <si>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</si>
  <si>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</si>
  <si>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</si>
  <si>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制造技术部-质量工艺科</t>
  </si>
  <si>
    <t>樊军领</t>
  </si>
  <si>
    <t>13102519850416031X</t>
  </si>
  <si>
    <t>刘庆成</t>
  </si>
  <si>
    <t>130983199212041139</t>
  </si>
  <si>
    <t>王仁才</t>
  </si>
  <si>
    <t>132930198702281818</t>
  </si>
  <si>
    <t>焊接车间</t>
  </si>
  <si>
    <t>韩树杰</t>
  </si>
  <si>
    <t>130921198004185214</t>
  </si>
  <si>
    <t>河北光华荣昌黄骅分公司2025年9月份公司社保缴费明细</t>
  </si>
  <si>
    <t>张海宇</t>
  </si>
  <si>
    <t>130983198708101110</t>
  </si>
  <si>
    <t>杨小燕</t>
  </si>
  <si>
    <t>132930198712090521</t>
  </si>
  <si>
    <t>总经办-采购执行科</t>
  </si>
  <si>
    <t>朱得宁</t>
  </si>
  <si>
    <t>13098319941102397X</t>
  </si>
  <si>
    <t>张雪</t>
  </si>
  <si>
    <t>130983199002275324</t>
  </si>
  <si>
    <t>武明鑫</t>
  </si>
  <si>
    <t>13090419971217061X</t>
  </si>
  <si>
    <t>李明洋</t>
  </si>
  <si>
    <t>130983200107172212</t>
  </si>
  <si>
    <t>李博峰</t>
  </si>
  <si>
    <t>130983198912162076</t>
  </si>
  <si>
    <t>注塑车间</t>
  </si>
  <si>
    <t>胡文静</t>
  </si>
  <si>
    <t>130983198702160320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</si>
  <si>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</si>
  <si>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</si>
  <si>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</si>
  <si>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</si>
  <si>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</si>
  <si>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</si>
  <si>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</si>
  <si>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</si>
  <si>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</si>
  <si>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</si>
  <si>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杨玉青</t>
  </si>
  <si>
    <t>130983199802193538</t>
  </si>
  <si>
    <t>技术质量科</t>
  </si>
  <si>
    <t>张欣</t>
  </si>
  <si>
    <t>130930199908203324</t>
  </si>
  <si>
    <t>河北光华荣昌黄骅分公司2025年10月份公司社保缴费明细</t>
  </si>
  <si>
    <t>工伤
（1.7%）</t>
  </si>
  <si>
    <t>工伤
补缴</t>
  </si>
  <si>
    <t>养老
（16%）</t>
  </si>
  <si>
    <t>养老
补缴</t>
  </si>
  <si>
    <t>医疗
（8%）</t>
  </si>
  <si>
    <t>失业
（0.7%）</t>
  </si>
  <si>
    <t>失业
补缴</t>
  </si>
  <si>
    <t>后视镜组装车间</t>
  </si>
  <si>
    <t>邓春辉</t>
  </si>
  <si>
    <t>130983199003171623</t>
  </si>
  <si>
    <t>吕文贺</t>
  </si>
  <si>
    <t>130983200501280334</t>
  </si>
  <si>
    <t>刘瑜</t>
  </si>
  <si>
    <t>13098319860907142X</t>
  </si>
  <si>
    <t>李静</t>
  </si>
  <si>
    <t>130921199504061220</t>
  </si>
  <si>
    <t>总经办-安环科</t>
  </si>
  <si>
    <t>张梦凡</t>
  </si>
  <si>
    <t>132930198810134129</t>
  </si>
  <si>
    <t>赵长楷</t>
  </si>
  <si>
    <t>130983200302080313</t>
  </si>
  <si>
    <t>杨莉莉</t>
  </si>
  <si>
    <t>13293019811206184X</t>
  </si>
  <si>
    <t>李元</t>
  </si>
  <si>
    <t>13098319920617113X</t>
  </si>
  <si>
    <t>刘瑞杰</t>
  </si>
  <si>
    <t>130983199204091419</t>
  </si>
  <si>
    <t>马少崧</t>
  </si>
  <si>
    <t>130532200310017574</t>
  </si>
  <si>
    <t>闻龙庆</t>
  </si>
  <si>
    <t>130983199304301612</t>
  </si>
  <si>
    <t>邢凯月</t>
  </si>
  <si>
    <t>130983199102161826</t>
  </si>
  <si>
    <t>张一莹</t>
  </si>
  <si>
    <t>130921200606092429</t>
  </si>
  <si>
    <t>张涵</t>
  </si>
  <si>
    <t>130983200203201132</t>
  </si>
  <si>
    <t>韩振达</t>
  </si>
  <si>
    <t>130983200212293913</t>
  </si>
  <si>
    <t>杨玉香</t>
  </si>
  <si>
    <t>230223198512102823</t>
  </si>
  <si>
    <t>岳增帅</t>
  </si>
  <si>
    <t>130983199307103312</t>
  </si>
  <si>
    <t>张晨晨</t>
  </si>
  <si>
    <t>130983199208033929</t>
  </si>
  <si>
    <t>王文轩</t>
  </si>
  <si>
    <t>13098319970104391X</t>
  </si>
  <si>
    <t>郭来祥</t>
  </si>
  <si>
    <t>232332200505162717</t>
  </si>
  <si>
    <t>应补(退)费额</t>
  </si>
  <si>
    <t>离职补缴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</si>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</sst>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微软雅黑"/>
      <charset val="134"/>
    </font>
    <font>
      <sz val="9"/>
      <name val="宋体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13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52" fillId="10" borderId="13" applyNumberFormat="0" applyAlignment="0" applyProtection="0">
      <alignment vertical="center"/>
    </xf>
    <xf numFmtId="0" fontId="53" fillId="11" borderId="15" applyNumberFormat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1" fillId="0" borderId="0"/>
    <xf numFmtId="0" fontId="0" fillId="0" borderId="0">
      <alignment vertical="center"/>
    </xf>
    <xf numFmtId="0" fontId="61" fillId="0" borderId="0"/>
  </cellStyleXfs>
  <cellXfs count="1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9" fillId="0" borderId="3" xfId="0" applyNumberFormat="1" applyFont="1" applyFill="1" applyBorder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9" fillId="0" borderId="0" xfId="0" applyNumberFormat="1" applyFont="1" applyFill="1" applyAlignment="1">
      <alignment horizontal="center" vertical="top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176" fontId="24" fillId="4" borderId="0" xfId="0" applyNumberFormat="1" applyFont="1" applyFill="1" applyAlignment="1">
      <alignment horizontal="center" vertical="center"/>
    </xf>
    <xf numFmtId="176" fontId="24" fillId="5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0" fontId="24" fillId="2" borderId="0" xfId="0" applyNumberFormat="1" applyFont="1" applyFill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6" fontId="28" fillId="0" borderId="0" xfId="6" applyNumberFormat="1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29" fillId="0" borderId="0" xfId="0" applyNumberFormat="1" applyFont="1" applyFill="1" applyBorder="1" applyAlignment="1"/>
    <xf numFmtId="176" fontId="11" fillId="0" borderId="9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>
      <alignment vertical="center"/>
    </xf>
    <xf numFmtId="176" fontId="7" fillId="3" borderId="1" xfId="0" applyNumberFormat="1" applyFont="1" applyFill="1" applyBorder="1">
      <alignment vertical="center"/>
    </xf>
    <xf numFmtId="0" fontId="29" fillId="0" borderId="0" xfId="0" applyNumberFormat="1" applyFont="1" applyFill="1" applyAlignment="1"/>
    <xf numFmtId="176" fontId="30" fillId="0" borderId="0" xfId="0" applyNumberFormat="1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0" fontId="11" fillId="5" borderId="0" xfId="0" applyNumberFormat="1" applyFont="1" applyFill="1" applyAlignment="1">
      <alignment horizontal="center" vertical="center"/>
    </xf>
    <xf numFmtId="176" fontId="31" fillId="2" borderId="0" xfId="0" applyNumberFormat="1" applyFont="1" applyFill="1" applyAlignment="1">
      <alignment horizontal="center" vertical="center"/>
    </xf>
    <xf numFmtId="0" fontId="31" fillId="2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32" fillId="2" borderId="0" xfId="0" applyNumberFormat="1" applyFont="1" applyFill="1" applyAlignment="1">
      <alignment horizontal="center" vertical="center"/>
    </xf>
    <xf numFmtId="176" fontId="33" fillId="2" borderId="0" xfId="0" applyNumberFormat="1" applyFont="1" applyFill="1" applyAlignment="1">
      <alignment horizontal="center" vertical="center"/>
    </xf>
    <xf numFmtId="176" fontId="34" fillId="2" borderId="0" xfId="0" applyNumberFormat="1" applyFont="1" applyFill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35" fillId="6" borderId="0" xfId="0" applyNumberFormat="1" applyFont="1" applyFill="1" applyAlignment="1">
      <alignment horizontal="center" vertical="center"/>
    </xf>
    <xf numFmtId="176" fontId="2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6" fillId="2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36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49" fontId="19" fillId="2" borderId="4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7" fontId="11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6" fontId="24" fillId="7" borderId="1" xfId="0" applyNumberFormat="1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vertical="center"/>
    </xf>
    <xf numFmtId="176" fontId="7" fillId="7" borderId="1" xfId="0" applyNumberFormat="1" applyFont="1" applyFill="1" applyBorder="1">
      <alignment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3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76" fontId="38" fillId="0" borderId="0" xfId="0" applyNumberFormat="1" applyFont="1">
      <alignment vertical="center"/>
    </xf>
    <xf numFmtId="0" fontId="39" fillId="0" borderId="0" xfId="0" applyFont="1" applyAlignment="1">
      <alignment horizontal="center" vertical="center"/>
    </xf>
    <xf numFmtId="176" fontId="37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36" fillId="2" borderId="1" xfId="0" applyNumberFormat="1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3" fillId="7" borderId="1" xfId="0" applyFont="1" applyFill="1" applyBorder="1" applyAlignment="1" quotePrefix="1">
      <alignment horizontal="center" vertical="center"/>
    </xf>
    <xf numFmtId="49" fontId="13" fillId="2" borderId="1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49" fontId="36" fillId="0" borderId="4" xfId="0" applyNumberFormat="1" applyFont="1" applyFill="1" applyBorder="1" applyAlignment="1" quotePrefix="1">
      <alignment horizontal="center" vertical="center" wrapText="1"/>
    </xf>
    <xf numFmtId="49" fontId="13" fillId="0" borderId="4" xfId="0" applyNumberFormat="1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8" fillId="0" borderId="8" xfId="0" applyFont="1" applyFill="1" applyBorder="1" applyAlignment="1" quotePrefix="1">
      <alignment horizontal="center" vertical="center"/>
    </xf>
    <xf numFmtId="0" fontId="21" fillId="0" borderId="8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  <xf numFmtId="0" fontId="6" fillId="3" borderId="8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  <cellStyle name="常规 10 2 10" xfId="5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0B1C6586-0C15-4703-826C-F1FD2BFF07B6}">
      <tableStyleElement type="headerRow" dxfId="4"/>
    </tableStyle>
    <tableStyle name="切片器样式 2" pivot="0" table="0" count="1" xr9:uid="{EB36156D-75DF-4483-9A32-837DC96B8924}">
      <tableStyleElement type="wholeTable" dxfId="5"/>
    </tableStyle>
  </tableStyles>
  <colors>
    <mruColors>
      <color rgb="00FFC000"/>
      <color rgb="0000B0F0"/>
      <color rgb="00000000"/>
      <color rgb="00FF0000"/>
      <color rgb="00FFFF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0" maxValue="66.65" count="1">
        <n v="66.65"/>
      </sharedItems>
    </cacheField>
    <cacheField name="养老_x000a_（24%）" numFmtId="176">
      <sharedItems containsSemiMixedTypes="0" containsString="0" containsNumber="1" minValue="0" maxValue="940.93" count="1">
        <n v="940.93"/>
      </sharedItems>
    </cacheField>
    <cacheField name="医疗_x000a_10%）" numFmtId="176">
      <sharedItems containsSemiMixedTypes="0" containsString="0" containsNumber="1" minValue="0" maxValue="624.18" count="1">
        <n v="624.18"/>
      </sharedItems>
    </cacheField>
    <cacheField name="失业_x000a_1%）" numFmtId="176">
      <sharedItems containsSemiMixedTypes="0" containsString="0" containsNumber="1" minValue="0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3"/>
        <item x="2"/>
        <item t="default"/>
      </items>
    </pivotField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76"/>
      <c r="C1" s="176"/>
      <c r="D1" s="176"/>
      <c r="E1" s="176"/>
      <c r="F1" s="176"/>
      <c r="G1" s="176"/>
    </row>
    <row r="2" s="175" customFormat="1" ht="20.25" spans="1:7">
      <c r="A2" s="175" t="s">
        <v>0</v>
      </c>
      <c r="B2" s="177"/>
      <c r="C2" s="177"/>
      <c r="D2" s="177"/>
      <c r="E2" s="177"/>
      <c r="F2" s="177"/>
      <c r="G2" s="177"/>
    </row>
    <row r="3" s="175" customFormat="1" ht="20.25" spans="1:7">
      <c r="A3" s="178" t="s">
        <v>1</v>
      </c>
      <c r="B3" s="177"/>
      <c r="C3" s="177"/>
      <c r="D3" s="177"/>
      <c r="E3" s="177"/>
      <c r="F3" s="177"/>
      <c r="G3" s="177"/>
    </row>
    <row r="4" s="175" customFormat="1" ht="20.25" spans="1:7">
      <c r="A4" s="178" t="s">
        <v>2</v>
      </c>
      <c r="B4" s="177"/>
      <c r="C4" s="177"/>
      <c r="D4" s="177"/>
      <c r="E4" s="177"/>
      <c r="F4" s="177"/>
      <c r="G4" s="177"/>
    </row>
    <row r="5" s="175" customFormat="1" ht="20.25" spans="1:7">
      <c r="A5" s="179"/>
      <c r="B5" s="177"/>
      <c r="C5" s="177"/>
      <c r="D5" s="177"/>
      <c r="E5" s="177"/>
      <c r="F5" s="177"/>
      <c r="G5" s="177"/>
    </row>
    <row r="6" s="175" customFormat="1" ht="20.25" spans="2:7">
      <c r="B6" s="177"/>
      <c r="C6" s="177"/>
      <c r="D6" s="177"/>
      <c r="E6" s="177"/>
      <c r="F6" s="177"/>
      <c r="G6" s="177"/>
    </row>
    <row r="7" s="175" customFormat="1" ht="20.25" spans="2:7">
      <c r="B7" s="177"/>
      <c r="C7" s="177"/>
      <c r="D7" s="177"/>
      <c r="E7" s="177"/>
      <c r="F7" s="177"/>
      <c r="G7" s="177"/>
    </row>
    <row r="8" s="175" customFormat="1" ht="20.25" spans="2:7">
      <c r="B8" s="177"/>
      <c r="C8" s="177"/>
      <c r="D8" s="177"/>
      <c r="E8" s="177"/>
      <c r="F8" s="177"/>
      <c r="G8" s="177"/>
    </row>
    <row r="9" s="175" customFormat="1" ht="20.25" spans="2:7">
      <c r="B9" s="177"/>
      <c r="C9" s="177"/>
      <c r="D9" s="177"/>
      <c r="E9" s="177"/>
      <c r="F9" s="177"/>
      <c r="G9" s="177"/>
    </row>
    <row r="10" spans="2:7">
      <c r="B10" s="176"/>
      <c r="C10" s="176"/>
      <c r="D10" s="176"/>
      <c r="E10" s="176"/>
      <c r="F10" s="176"/>
      <c r="G10" s="176"/>
    </row>
    <row r="11" spans="2:7">
      <c r="B11" s="176"/>
      <c r="C11" s="176"/>
      <c r="D11" s="176"/>
      <c r="E11" s="176"/>
      <c r="F11" s="176"/>
      <c r="G11" s="176"/>
    </row>
    <row r="12" spans="2:7">
      <c r="B12" s="176"/>
      <c r="C12" s="176"/>
      <c r="D12" s="176"/>
      <c r="E12" s="176"/>
      <c r="F12" s="176"/>
      <c r="G12" s="176"/>
    </row>
    <row r="13" spans="2:7">
      <c r="B13" s="176"/>
      <c r="C13" s="176"/>
      <c r="D13" s="176"/>
      <c r="E13" s="176"/>
      <c r="F13" s="176"/>
      <c r="G13" s="176"/>
    </row>
    <row r="14" spans="2:7">
      <c r="B14" s="176"/>
      <c r="C14" s="176"/>
      <c r="D14" s="176"/>
      <c r="E14" s="176"/>
      <c r="F14" s="176"/>
      <c r="G14" s="176"/>
    </row>
    <row r="15" spans="2:7">
      <c r="B15" s="176"/>
      <c r="C15" s="176"/>
      <c r="D15" s="176"/>
      <c r="E15" s="176"/>
      <c r="F15" s="176"/>
      <c r="G15" s="176"/>
    </row>
    <row r="16" spans="2:7">
      <c r="B16" s="176"/>
      <c r="C16" s="176"/>
      <c r="D16" s="176"/>
      <c r="E16" s="176"/>
      <c r="F16" s="176"/>
      <c r="G16" s="176"/>
    </row>
    <row r="17" spans="2:7">
      <c r="B17" s="176"/>
      <c r="C17" s="176"/>
      <c r="D17" s="176"/>
      <c r="E17" s="176"/>
      <c r="F17" s="176"/>
      <c r="G17" s="176"/>
    </row>
    <row r="18" spans="2:7">
      <c r="B18" s="176"/>
      <c r="C18" s="176"/>
      <c r="D18" s="176"/>
      <c r="E18" s="176"/>
      <c r="F18" s="176"/>
      <c r="G18" s="1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6"/>
  <sheetViews>
    <sheetView view="pageBreakPreview" zoomScaleNormal="100" workbookViewId="0">
      <pane xSplit="3" ySplit="3" topLeftCell="D24" activePane="bottomRight" state="frozen"/>
      <selection/>
      <selection pane="topRight"/>
      <selection pane="bottomLeft"/>
      <selection pane="bottomRight" activeCell="D34" sqref="D34"/>
    </sheetView>
  </sheetViews>
  <sheetFormatPr defaultColWidth="9" defaultRowHeight="13.5"/>
  <cols>
    <col min="1" max="1" width="6.375" style="17" customWidth="1"/>
    <col min="2" max="2" width="27.62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166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s="15" customFormat="1" spans="1:35">
      <c r="A4" s="28">
        <v>1</v>
      </c>
      <c r="B4" s="29" t="s">
        <v>81</v>
      </c>
      <c r="C4" s="121" t="s">
        <v>82</v>
      </c>
      <c r="D4" s="122" t="s">
        <v>83</v>
      </c>
      <c r="E4" s="31">
        <v>3920.55</v>
      </c>
      <c r="F4" s="31">
        <v>3920.55</v>
      </c>
      <c r="G4" s="31">
        <v>6346</v>
      </c>
      <c r="H4" s="31">
        <v>3920.55</v>
      </c>
      <c r="I4" s="81"/>
      <c r="J4" s="82"/>
      <c r="K4" s="83">
        <f>ROUND(E4*0.017,2)</f>
        <v>66.65</v>
      </c>
      <c r="L4" s="83">
        <f>ROUND(F4*0.16,2)</f>
        <v>627.29</v>
      </c>
      <c r="M4" s="31">
        <f>ROUND(G4*0.08,2)</f>
        <v>507.68</v>
      </c>
      <c r="N4" s="83">
        <f>ROUND(H4*0.007,2)</f>
        <v>27.44</v>
      </c>
      <c r="O4" s="31">
        <f>I4*5%</f>
        <v>0</v>
      </c>
      <c r="P4" s="31">
        <f>J4*50%</f>
        <v>0</v>
      </c>
      <c r="Q4" s="31">
        <f>SUM(K4:P4)</f>
        <v>1229.06</v>
      </c>
      <c r="R4" s="83">
        <f>E4*0</f>
        <v>0</v>
      </c>
      <c r="S4" s="83">
        <f>ROUND(F4*0.08,2)</f>
        <v>313.64</v>
      </c>
      <c r="T4" s="31">
        <f>ROUND(G4*0.02,2)</f>
        <v>126.92</v>
      </c>
      <c r="U4" s="83">
        <f>ROUND(H4*0.003,2)</f>
        <v>11.76</v>
      </c>
      <c r="V4" s="31">
        <f>I4*5%</f>
        <v>0</v>
      </c>
      <c r="W4" s="31">
        <f>J4*50%</f>
        <v>0</v>
      </c>
      <c r="X4" s="83">
        <f>SUM(R4:W4)</f>
        <v>452.32</v>
      </c>
      <c r="Y4" s="83">
        <f>Q4+X4</f>
        <v>1681.38</v>
      </c>
      <c r="Z4" s="73"/>
      <c r="AA4" s="97"/>
      <c r="AB4" s="103">
        <f t="shared" ref="AB4:AH4" si="0">K4+R4</f>
        <v>66.65</v>
      </c>
      <c r="AC4" s="103">
        <f t="shared" si="0"/>
        <v>940.93</v>
      </c>
      <c r="AD4" s="103">
        <f t="shared" si="0"/>
        <v>634.6</v>
      </c>
      <c r="AE4" s="103">
        <f t="shared" si="0"/>
        <v>39.2</v>
      </c>
      <c r="AF4" s="103">
        <f t="shared" si="0"/>
        <v>0</v>
      </c>
      <c r="AG4" s="103">
        <f t="shared" si="0"/>
        <v>0</v>
      </c>
      <c r="AH4" s="103">
        <f t="shared" si="0"/>
        <v>1681.38</v>
      </c>
      <c r="AI4" s="97"/>
    </row>
    <row r="5" s="15" customFormat="1" spans="1:35">
      <c r="A5" s="28">
        <v>2</v>
      </c>
      <c r="B5" s="29" t="s">
        <v>88</v>
      </c>
      <c r="C5" s="30" t="s">
        <v>89</v>
      </c>
      <c r="D5" s="181" t="s">
        <v>90</v>
      </c>
      <c r="E5" s="31">
        <v>3920.55</v>
      </c>
      <c r="F5" s="31">
        <v>3920.55</v>
      </c>
      <c r="G5" s="31">
        <v>6346</v>
      </c>
      <c r="H5" s="31">
        <v>3920.55</v>
      </c>
      <c r="I5" s="81"/>
      <c r="J5" s="82"/>
      <c r="K5" s="83">
        <f t="shared" ref="K5:K33" si="1">ROUND(E5*0.017,2)</f>
        <v>66.65</v>
      </c>
      <c r="L5" s="83">
        <f t="shared" ref="L5:L33" si="2">ROUND(F5*0.16,2)</f>
        <v>627.29</v>
      </c>
      <c r="M5" s="31">
        <f t="shared" ref="M5:M33" si="3">ROUND(G5*0.08,2)</f>
        <v>507.68</v>
      </c>
      <c r="N5" s="83">
        <f t="shared" ref="N5:N33" si="4">ROUND(H5*0.007,2)</f>
        <v>27.44</v>
      </c>
      <c r="O5" s="31">
        <f t="shared" ref="O5:O33" si="5">I5*5%</f>
        <v>0</v>
      </c>
      <c r="P5" s="31">
        <f t="shared" ref="P5:P33" si="6">J5*50%</f>
        <v>0</v>
      </c>
      <c r="Q5" s="31">
        <f t="shared" ref="Q5:Q33" si="7">SUM(K5:P5)</f>
        <v>1229.06</v>
      </c>
      <c r="R5" s="83">
        <f t="shared" ref="R5:R33" si="8">E5*0</f>
        <v>0</v>
      </c>
      <c r="S5" s="83">
        <f t="shared" ref="S5:S33" si="9">ROUND(F5*0.08,2)</f>
        <v>313.64</v>
      </c>
      <c r="T5" s="31">
        <f t="shared" ref="T5:T33" si="10">ROUND(G5*0.02,2)</f>
        <v>126.92</v>
      </c>
      <c r="U5" s="83">
        <f t="shared" ref="U5:U33" si="11">ROUND(H5*0.003,2)</f>
        <v>11.76</v>
      </c>
      <c r="V5" s="31">
        <f t="shared" ref="V5:V33" si="12">I5*5%</f>
        <v>0</v>
      </c>
      <c r="W5" s="31">
        <f t="shared" ref="W5:W33" si="13">J5*50%</f>
        <v>0</v>
      </c>
      <c r="X5" s="83">
        <f t="shared" ref="X5:X33" si="14">SUM(R5:W5)</f>
        <v>452.32</v>
      </c>
      <c r="Y5" s="83">
        <f t="shared" ref="Y5:Y33" si="15">Q5+X5</f>
        <v>1681.38</v>
      </c>
      <c r="Z5" s="73"/>
      <c r="AA5" s="97"/>
      <c r="AB5" s="103">
        <f t="shared" ref="AB5:AH5" si="16">K5+R5</f>
        <v>66.65</v>
      </c>
      <c r="AC5" s="103">
        <f t="shared" si="16"/>
        <v>940.93</v>
      </c>
      <c r="AD5" s="103">
        <f t="shared" si="16"/>
        <v>634.6</v>
      </c>
      <c r="AE5" s="103">
        <f t="shared" si="16"/>
        <v>39.2</v>
      </c>
      <c r="AF5" s="103">
        <f t="shared" si="16"/>
        <v>0</v>
      </c>
      <c r="AG5" s="103">
        <f t="shared" si="16"/>
        <v>0</v>
      </c>
      <c r="AH5" s="103">
        <f t="shared" si="16"/>
        <v>1681.38</v>
      </c>
      <c r="AI5" s="97"/>
    </row>
    <row r="6" s="15" customFormat="1" spans="1:35">
      <c r="A6" s="28">
        <v>3</v>
      </c>
      <c r="B6" s="29" t="s">
        <v>88</v>
      </c>
      <c r="C6" s="30" t="s">
        <v>98</v>
      </c>
      <c r="D6" s="181" t="s">
        <v>99</v>
      </c>
      <c r="E6" s="31">
        <v>3920.55</v>
      </c>
      <c r="F6" s="31">
        <v>3920.55</v>
      </c>
      <c r="G6" s="31">
        <v>6346</v>
      </c>
      <c r="H6" s="31">
        <v>3920.55</v>
      </c>
      <c r="I6" s="82"/>
      <c r="J6" s="82"/>
      <c r="K6" s="83">
        <f t="shared" si="1"/>
        <v>66.65</v>
      </c>
      <c r="L6" s="83">
        <f t="shared" si="2"/>
        <v>627.29</v>
      </c>
      <c r="M6" s="31">
        <f t="shared" si="3"/>
        <v>507.68</v>
      </c>
      <c r="N6" s="83">
        <f t="shared" si="4"/>
        <v>27.44</v>
      </c>
      <c r="O6" s="31">
        <f t="shared" si="5"/>
        <v>0</v>
      </c>
      <c r="P6" s="31">
        <f t="shared" si="6"/>
        <v>0</v>
      </c>
      <c r="Q6" s="31">
        <f t="shared" si="7"/>
        <v>1229.06</v>
      </c>
      <c r="R6" s="83">
        <f t="shared" si="8"/>
        <v>0</v>
      </c>
      <c r="S6" s="83">
        <f t="shared" si="9"/>
        <v>313.64</v>
      </c>
      <c r="T6" s="31">
        <f t="shared" si="10"/>
        <v>126.92</v>
      </c>
      <c r="U6" s="83">
        <f t="shared" si="11"/>
        <v>11.76</v>
      </c>
      <c r="V6" s="31">
        <f t="shared" si="12"/>
        <v>0</v>
      </c>
      <c r="W6" s="31">
        <f t="shared" si="13"/>
        <v>0</v>
      </c>
      <c r="X6" s="83">
        <f t="shared" si="14"/>
        <v>452.32</v>
      </c>
      <c r="Y6" s="83">
        <f t="shared" si="15"/>
        <v>1681.38</v>
      </c>
      <c r="Z6" s="73"/>
      <c r="AA6" s="97"/>
      <c r="AB6" s="103">
        <f t="shared" ref="AB6:AH6" si="17">K6+R6</f>
        <v>66.65</v>
      </c>
      <c r="AC6" s="103">
        <f t="shared" si="17"/>
        <v>940.93</v>
      </c>
      <c r="AD6" s="103">
        <f t="shared" si="17"/>
        <v>634.6</v>
      </c>
      <c r="AE6" s="103">
        <f t="shared" si="17"/>
        <v>39.2</v>
      </c>
      <c r="AF6" s="103">
        <f t="shared" si="17"/>
        <v>0</v>
      </c>
      <c r="AG6" s="103">
        <f t="shared" si="17"/>
        <v>0</v>
      </c>
      <c r="AH6" s="103">
        <f t="shared" si="17"/>
        <v>1681.38</v>
      </c>
      <c r="AI6" s="97"/>
    </row>
    <row r="7" s="15" customFormat="1" spans="1:35">
      <c r="A7" s="28">
        <v>4</v>
      </c>
      <c r="B7" s="29" t="s">
        <v>100</v>
      </c>
      <c r="C7" s="30" t="s">
        <v>101</v>
      </c>
      <c r="D7" s="181" t="s">
        <v>102</v>
      </c>
      <c r="E7" s="31">
        <v>3920.55</v>
      </c>
      <c r="F7" s="31">
        <v>3920.55</v>
      </c>
      <c r="G7" s="31">
        <v>6346</v>
      </c>
      <c r="H7" s="31">
        <v>3920.55</v>
      </c>
      <c r="I7" s="82">
        <v>3180</v>
      </c>
      <c r="J7" s="82"/>
      <c r="K7" s="83">
        <f t="shared" si="1"/>
        <v>66.65</v>
      </c>
      <c r="L7" s="83">
        <f t="shared" si="2"/>
        <v>627.29</v>
      </c>
      <c r="M7" s="31">
        <f t="shared" si="3"/>
        <v>507.68</v>
      </c>
      <c r="N7" s="83">
        <f t="shared" si="4"/>
        <v>27.44</v>
      </c>
      <c r="O7" s="31">
        <f t="shared" si="5"/>
        <v>159</v>
      </c>
      <c r="P7" s="31">
        <f t="shared" si="6"/>
        <v>0</v>
      </c>
      <c r="Q7" s="31">
        <f t="shared" si="7"/>
        <v>1388.06</v>
      </c>
      <c r="R7" s="83">
        <f t="shared" si="8"/>
        <v>0</v>
      </c>
      <c r="S7" s="83">
        <f t="shared" si="9"/>
        <v>313.64</v>
      </c>
      <c r="T7" s="31">
        <f t="shared" si="10"/>
        <v>126.92</v>
      </c>
      <c r="U7" s="83">
        <f t="shared" si="11"/>
        <v>11.76</v>
      </c>
      <c r="V7" s="31">
        <f t="shared" si="12"/>
        <v>159</v>
      </c>
      <c r="W7" s="31">
        <f t="shared" si="13"/>
        <v>0</v>
      </c>
      <c r="X7" s="83">
        <f t="shared" si="14"/>
        <v>611.32</v>
      </c>
      <c r="Y7" s="83">
        <f t="shared" si="15"/>
        <v>1999.38</v>
      </c>
      <c r="Z7" s="73"/>
      <c r="AA7" s="97"/>
      <c r="AB7" s="103">
        <f t="shared" ref="AB7:AH7" si="18">K7+R7</f>
        <v>66.65</v>
      </c>
      <c r="AC7" s="103">
        <f t="shared" si="18"/>
        <v>940.93</v>
      </c>
      <c r="AD7" s="103">
        <f t="shared" si="18"/>
        <v>634.6</v>
      </c>
      <c r="AE7" s="103">
        <f t="shared" si="18"/>
        <v>39.2</v>
      </c>
      <c r="AF7" s="103">
        <f t="shared" si="18"/>
        <v>318</v>
      </c>
      <c r="AG7" s="103">
        <f t="shared" si="18"/>
        <v>0</v>
      </c>
      <c r="AH7" s="103">
        <f t="shared" si="18"/>
        <v>1999.38</v>
      </c>
      <c r="AI7" s="97"/>
    </row>
    <row r="8" s="15" customFormat="1" spans="1:35">
      <c r="A8" s="28">
        <v>5</v>
      </c>
      <c r="B8" s="29" t="s">
        <v>103</v>
      </c>
      <c r="C8" s="30" t="s">
        <v>104</v>
      </c>
      <c r="D8" s="181" t="s">
        <v>105</v>
      </c>
      <c r="E8" s="31">
        <v>3920.55</v>
      </c>
      <c r="F8" s="31">
        <v>3920.55</v>
      </c>
      <c r="G8" s="31">
        <v>6346</v>
      </c>
      <c r="H8" s="31">
        <v>3920.55</v>
      </c>
      <c r="I8" s="82">
        <v>3180</v>
      </c>
      <c r="J8" s="82"/>
      <c r="K8" s="83">
        <f t="shared" si="1"/>
        <v>66.65</v>
      </c>
      <c r="L8" s="83">
        <f t="shared" si="2"/>
        <v>627.29</v>
      </c>
      <c r="M8" s="31">
        <f t="shared" si="3"/>
        <v>507.68</v>
      </c>
      <c r="N8" s="83">
        <f t="shared" si="4"/>
        <v>27.44</v>
      </c>
      <c r="O8" s="31">
        <f t="shared" si="5"/>
        <v>159</v>
      </c>
      <c r="P8" s="31">
        <f t="shared" si="6"/>
        <v>0</v>
      </c>
      <c r="Q8" s="31">
        <f t="shared" si="7"/>
        <v>1388.06</v>
      </c>
      <c r="R8" s="83">
        <f t="shared" si="8"/>
        <v>0</v>
      </c>
      <c r="S8" s="83">
        <f t="shared" si="9"/>
        <v>313.64</v>
      </c>
      <c r="T8" s="31">
        <f t="shared" si="10"/>
        <v>126.92</v>
      </c>
      <c r="U8" s="83">
        <f t="shared" si="11"/>
        <v>11.76</v>
      </c>
      <c r="V8" s="31">
        <f t="shared" si="12"/>
        <v>159</v>
      </c>
      <c r="W8" s="31">
        <f t="shared" si="13"/>
        <v>0</v>
      </c>
      <c r="X8" s="83">
        <f t="shared" si="14"/>
        <v>611.32</v>
      </c>
      <c r="Y8" s="83">
        <f t="shared" si="15"/>
        <v>1999.38</v>
      </c>
      <c r="Z8" s="73"/>
      <c r="AA8" s="97"/>
      <c r="AB8" s="103">
        <f t="shared" ref="AB8:AH8" si="19">K8+R8</f>
        <v>66.65</v>
      </c>
      <c r="AC8" s="103">
        <f t="shared" si="19"/>
        <v>940.93</v>
      </c>
      <c r="AD8" s="103">
        <f t="shared" si="19"/>
        <v>634.6</v>
      </c>
      <c r="AE8" s="103">
        <f t="shared" si="19"/>
        <v>39.2</v>
      </c>
      <c r="AF8" s="103">
        <f t="shared" si="19"/>
        <v>318</v>
      </c>
      <c r="AG8" s="103">
        <f t="shared" si="19"/>
        <v>0</v>
      </c>
      <c r="AH8" s="103">
        <f t="shared" si="19"/>
        <v>1999.38</v>
      </c>
      <c r="AI8" s="97"/>
    </row>
    <row r="9" s="15" customFormat="1" spans="1:35">
      <c r="A9" s="28">
        <v>6</v>
      </c>
      <c r="B9" s="32" t="s">
        <v>81</v>
      </c>
      <c r="C9" s="33" t="s">
        <v>106</v>
      </c>
      <c r="D9" s="34" t="s">
        <v>107</v>
      </c>
      <c r="E9" s="31">
        <v>3920.55</v>
      </c>
      <c r="F9" s="31">
        <v>3920.55</v>
      </c>
      <c r="G9" s="31">
        <v>6346</v>
      </c>
      <c r="H9" s="31">
        <v>3920.55</v>
      </c>
      <c r="I9" s="82"/>
      <c r="J9" s="82"/>
      <c r="K9" s="83">
        <f t="shared" si="1"/>
        <v>66.65</v>
      </c>
      <c r="L9" s="83">
        <f t="shared" si="2"/>
        <v>627.29</v>
      </c>
      <c r="M9" s="31">
        <f t="shared" si="3"/>
        <v>507.68</v>
      </c>
      <c r="N9" s="83">
        <f t="shared" si="4"/>
        <v>27.44</v>
      </c>
      <c r="O9" s="31">
        <f t="shared" si="5"/>
        <v>0</v>
      </c>
      <c r="P9" s="31">
        <f t="shared" si="6"/>
        <v>0</v>
      </c>
      <c r="Q9" s="31">
        <f t="shared" si="7"/>
        <v>1229.06</v>
      </c>
      <c r="R9" s="83">
        <f t="shared" si="8"/>
        <v>0</v>
      </c>
      <c r="S9" s="83">
        <f t="shared" si="9"/>
        <v>313.64</v>
      </c>
      <c r="T9" s="31">
        <f t="shared" si="10"/>
        <v>126.92</v>
      </c>
      <c r="U9" s="83">
        <f t="shared" si="11"/>
        <v>11.76</v>
      </c>
      <c r="V9" s="31">
        <f t="shared" si="12"/>
        <v>0</v>
      </c>
      <c r="W9" s="31">
        <f t="shared" si="13"/>
        <v>0</v>
      </c>
      <c r="X9" s="83">
        <f t="shared" si="14"/>
        <v>452.32</v>
      </c>
      <c r="Y9" s="83">
        <f t="shared" si="15"/>
        <v>1681.38</v>
      </c>
      <c r="Z9" s="73"/>
      <c r="AA9" s="97"/>
      <c r="AB9" s="103">
        <f t="shared" ref="AB9:AH9" si="20">K9+R9</f>
        <v>66.65</v>
      </c>
      <c r="AC9" s="103">
        <f t="shared" si="20"/>
        <v>940.93</v>
      </c>
      <c r="AD9" s="103">
        <f t="shared" si="20"/>
        <v>634.6</v>
      </c>
      <c r="AE9" s="103">
        <f t="shared" si="20"/>
        <v>39.2</v>
      </c>
      <c r="AF9" s="103">
        <f t="shared" si="20"/>
        <v>0</v>
      </c>
      <c r="AG9" s="103">
        <f t="shared" si="20"/>
        <v>0</v>
      </c>
      <c r="AH9" s="103">
        <f t="shared" si="20"/>
        <v>1681.38</v>
      </c>
      <c r="AI9" s="97"/>
    </row>
    <row r="10" s="15" customFormat="1" spans="1:35">
      <c r="A10" s="28">
        <v>7</v>
      </c>
      <c r="B10" s="32" t="s">
        <v>81</v>
      </c>
      <c r="C10" s="33" t="s">
        <v>108</v>
      </c>
      <c r="D10" s="34" t="s">
        <v>109</v>
      </c>
      <c r="E10" s="31">
        <v>3920.55</v>
      </c>
      <c r="F10" s="31">
        <v>3920.55</v>
      </c>
      <c r="G10" s="31">
        <v>6346</v>
      </c>
      <c r="H10" s="31">
        <v>3920.55</v>
      </c>
      <c r="I10" s="81"/>
      <c r="J10" s="82"/>
      <c r="K10" s="83">
        <f t="shared" si="1"/>
        <v>66.65</v>
      </c>
      <c r="L10" s="83">
        <f t="shared" si="2"/>
        <v>627.29</v>
      </c>
      <c r="M10" s="31">
        <f t="shared" si="3"/>
        <v>507.68</v>
      </c>
      <c r="N10" s="83">
        <f t="shared" si="4"/>
        <v>27.44</v>
      </c>
      <c r="O10" s="31">
        <f t="shared" si="5"/>
        <v>0</v>
      </c>
      <c r="P10" s="31">
        <f t="shared" si="6"/>
        <v>0</v>
      </c>
      <c r="Q10" s="31">
        <f t="shared" si="7"/>
        <v>1229.06</v>
      </c>
      <c r="R10" s="83">
        <f t="shared" si="8"/>
        <v>0</v>
      </c>
      <c r="S10" s="83">
        <f t="shared" si="9"/>
        <v>313.64</v>
      </c>
      <c r="T10" s="31">
        <f t="shared" si="10"/>
        <v>126.92</v>
      </c>
      <c r="U10" s="83">
        <f t="shared" si="11"/>
        <v>11.76</v>
      </c>
      <c r="V10" s="31">
        <f t="shared" si="12"/>
        <v>0</v>
      </c>
      <c r="W10" s="31">
        <f t="shared" si="13"/>
        <v>0</v>
      </c>
      <c r="X10" s="83">
        <f t="shared" si="14"/>
        <v>452.32</v>
      </c>
      <c r="Y10" s="83">
        <f t="shared" si="15"/>
        <v>1681.38</v>
      </c>
      <c r="Z10" s="73"/>
      <c r="AA10" s="97"/>
      <c r="AB10" s="103">
        <f t="shared" ref="AB10:AH10" si="21">K10+R10</f>
        <v>66.65</v>
      </c>
      <c r="AC10" s="103">
        <f t="shared" si="21"/>
        <v>940.93</v>
      </c>
      <c r="AD10" s="103">
        <f t="shared" si="21"/>
        <v>634.6</v>
      </c>
      <c r="AE10" s="103">
        <f t="shared" si="21"/>
        <v>39.2</v>
      </c>
      <c r="AF10" s="103">
        <f t="shared" si="21"/>
        <v>0</v>
      </c>
      <c r="AG10" s="103">
        <f t="shared" si="21"/>
        <v>0</v>
      </c>
      <c r="AH10" s="103">
        <f t="shared" si="21"/>
        <v>1681.38</v>
      </c>
      <c r="AI10" s="97"/>
    </row>
    <row r="11" s="15" customFormat="1" ht="18" customHeight="1" spans="1:35">
      <c r="A11" s="28">
        <v>8</v>
      </c>
      <c r="B11" s="32" t="s">
        <v>112</v>
      </c>
      <c r="C11" s="30" t="s">
        <v>113</v>
      </c>
      <c r="D11" s="184" t="s">
        <v>114</v>
      </c>
      <c r="E11" s="31">
        <v>3920.55</v>
      </c>
      <c r="F11" s="31">
        <v>3920.55</v>
      </c>
      <c r="G11" s="31">
        <v>6346</v>
      </c>
      <c r="H11" s="31">
        <v>3920.55</v>
      </c>
      <c r="I11" s="85"/>
      <c r="J11" s="31"/>
      <c r="K11" s="83">
        <f t="shared" si="1"/>
        <v>66.65</v>
      </c>
      <c r="L11" s="83">
        <f t="shared" si="2"/>
        <v>627.29</v>
      </c>
      <c r="M11" s="31">
        <f t="shared" si="3"/>
        <v>507.68</v>
      </c>
      <c r="N11" s="83">
        <f t="shared" si="4"/>
        <v>27.44</v>
      </c>
      <c r="O11" s="31">
        <f t="shared" si="5"/>
        <v>0</v>
      </c>
      <c r="P11" s="31">
        <f t="shared" si="6"/>
        <v>0</v>
      </c>
      <c r="Q11" s="31">
        <f t="shared" si="7"/>
        <v>1229.06</v>
      </c>
      <c r="R11" s="83">
        <f t="shared" si="8"/>
        <v>0</v>
      </c>
      <c r="S11" s="83">
        <f t="shared" si="9"/>
        <v>313.64</v>
      </c>
      <c r="T11" s="31">
        <f t="shared" si="10"/>
        <v>126.92</v>
      </c>
      <c r="U11" s="83">
        <f t="shared" si="11"/>
        <v>11.76</v>
      </c>
      <c r="V11" s="31">
        <f t="shared" si="12"/>
        <v>0</v>
      </c>
      <c r="W11" s="31">
        <f t="shared" si="13"/>
        <v>0</v>
      </c>
      <c r="X11" s="83">
        <f t="shared" si="14"/>
        <v>452.32</v>
      </c>
      <c r="Y11" s="83">
        <f t="shared" si="15"/>
        <v>1681.38</v>
      </c>
      <c r="Z11" s="73"/>
      <c r="AA11" s="98"/>
      <c r="AB11" s="103">
        <f t="shared" ref="AB11:AH11" si="22">K11+R11</f>
        <v>66.65</v>
      </c>
      <c r="AC11" s="103">
        <f t="shared" si="22"/>
        <v>940.93</v>
      </c>
      <c r="AD11" s="103">
        <f t="shared" si="22"/>
        <v>634.6</v>
      </c>
      <c r="AE11" s="103">
        <f t="shared" si="22"/>
        <v>39.2</v>
      </c>
      <c r="AF11" s="103">
        <f t="shared" si="22"/>
        <v>0</v>
      </c>
      <c r="AG11" s="103">
        <f t="shared" si="22"/>
        <v>0</v>
      </c>
      <c r="AH11" s="103">
        <f t="shared" si="22"/>
        <v>1681.38</v>
      </c>
      <c r="AI11" s="98"/>
    </row>
    <row r="12" s="15" customFormat="1" ht="17" customHeight="1" spans="1:35">
      <c r="A12" s="28">
        <v>9</v>
      </c>
      <c r="B12" s="32" t="s">
        <v>61</v>
      </c>
      <c r="C12" s="30" t="s">
        <v>115</v>
      </c>
      <c r="D12" s="34" t="s">
        <v>116</v>
      </c>
      <c r="E12" s="31">
        <v>3920.55</v>
      </c>
      <c r="F12" s="31">
        <v>3920.55</v>
      </c>
      <c r="G12" s="31">
        <v>6346</v>
      </c>
      <c r="H12" s="31">
        <v>3920.55</v>
      </c>
      <c r="I12" s="85"/>
      <c r="J12" s="31"/>
      <c r="K12" s="83">
        <f t="shared" si="1"/>
        <v>66.65</v>
      </c>
      <c r="L12" s="83">
        <f t="shared" si="2"/>
        <v>627.29</v>
      </c>
      <c r="M12" s="31">
        <f t="shared" si="3"/>
        <v>507.68</v>
      </c>
      <c r="N12" s="83">
        <f t="shared" si="4"/>
        <v>27.44</v>
      </c>
      <c r="O12" s="31">
        <f t="shared" si="5"/>
        <v>0</v>
      </c>
      <c r="P12" s="31">
        <f t="shared" si="6"/>
        <v>0</v>
      </c>
      <c r="Q12" s="31">
        <f t="shared" si="7"/>
        <v>1229.06</v>
      </c>
      <c r="R12" s="83">
        <f t="shared" si="8"/>
        <v>0</v>
      </c>
      <c r="S12" s="83">
        <f t="shared" si="9"/>
        <v>313.64</v>
      </c>
      <c r="T12" s="31">
        <f t="shared" si="10"/>
        <v>126.92</v>
      </c>
      <c r="U12" s="83">
        <f t="shared" si="11"/>
        <v>11.76</v>
      </c>
      <c r="V12" s="31">
        <f t="shared" si="12"/>
        <v>0</v>
      </c>
      <c r="W12" s="31">
        <f t="shared" si="13"/>
        <v>0</v>
      </c>
      <c r="X12" s="83">
        <f t="shared" si="14"/>
        <v>452.32</v>
      </c>
      <c r="Y12" s="83">
        <f t="shared" si="15"/>
        <v>1681.38</v>
      </c>
      <c r="Z12" s="73"/>
      <c r="AA12" s="98"/>
      <c r="AB12" s="103">
        <f t="shared" ref="AB12:AH12" si="23">K12+R12</f>
        <v>66.65</v>
      </c>
      <c r="AC12" s="103">
        <f t="shared" si="23"/>
        <v>940.93</v>
      </c>
      <c r="AD12" s="103">
        <f t="shared" si="23"/>
        <v>634.6</v>
      </c>
      <c r="AE12" s="103">
        <f t="shared" si="23"/>
        <v>39.2</v>
      </c>
      <c r="AF12" s="103">
        <f t="shared" si="23"/>
        <v>0</v>
      </c>
      <c r="AG12" s="103">
        <f t="shared" si="23"/>
        <v>0</v>
      </c>
      <c r="AH12" s="103">
        <f t="shared" si="23"/>
        <v>1681.38</v>
      </c>
      <c r="AI12" s="98"/>
    </row>
    <row r="13" s="15" customFormat="1" ht="17" customHeight="1" spans="1:35">
      <c r="A13" s="28">
        <v>10</v>
      </c>
      <c r="B13" s="32" t="s">
        <v>81</v>
      </c>
      <c r="C13" s="30" t="s">
        <v>117</v>
      </c>
      <c r="D13" s="34" t="s">
        <v>118</v>
      </c>
      <c r="E13" s="31">
        <v>3920.55</v>
      </c>
      <c r="F13" s="31">
        <v>3920.55</v>
      </c>
      <c r="G13" s="31">
        <v>6346</v>
      </c>
      <c r="H13" s="31">
        <v>3920.55</v>
      </c>
      <c r="I13" s="85"/>
      <c r="J13" s="31"/>
      <c r="K13" s="83">
        <f t="shared" si="1"/>
        <v>66.65</v>
      </c>
      <c r="L13" s="83">
        <f t="shared" si="2"/>
        <v>627.29</v>
      </c>
      <c r="M13" s="31">
        <f t="shared" si="3"/>
        <v>507.68</v>
      </c>
      <c r="N13" s="83">
        <f t="shared" si="4"/>
        <v>27.44</v>
      </c>
      <c r="O13" s="31">
        <f t="shared" si="5"/>
        <v>0</v>
      </c>
      <c r="P13" s="31">
        <f t="shared" si="6"/>
        <v>0</v>
      </c>
      <c r="Q13" s="31">
        <f t="shared" si="7"/>
        <v>1229.06</v>
      </c>
      <c r="R13" s="83">
        <f t="shared" si="8"/>
        <v>0</v>
      </c>
      <c r="S13" s="83">
        <f t="shared" si="9"/>
        <v>313.64</v>
      </c>
      <c r="T13" s="31">
        <f t="shared" si="10"/>
        <v>126.92</v>
      </c>
      <c r="U13" s="83">
        <f t="shared" si="11"/>
        <v>11.76</v>
      </c>
      <c r="V13" s="31">
        <f t="shared" si="12"/>
        <v>0</v>
      </c>
      <c r="W13" s="31">
        <f t="shared" si="13"/>
        <v>0</v>
      </c>
      <c r="X13" s="83">
        <f t="shared" si="14"/>
        <v>452.32</v>
      </c>
      <c r="Y13" s="83">
        <f t="shared" si="15"/>
        <v>1681.38</v>
      </c>
      <c r="Z13" s="73"/>
      <c r="AA13" s="98"/>
      <c r="AB13" s="103">
        <f t="shared" ref="AB13:AH13" si="24">K13+R13</f>
        <v>66.65</v>
      </c>
      <c r="AC13" s="103">
        <f t="shared" si="24"/>
        <v>940.93</v>
      </c>
      <c r="AD13" s="103">
        <f t="shared" si="24"/>
        <v>634.6</v>
      </c>
      <c r="AE13" s="103">
        <f t="shared" si="24"/>
        <v>39.2</v>
      </c>
      <c r="AF13" s="103">
        <f t="shared" si="24"/>
        <v>0</v>
      </c>
      <c r="AG13" s="103">
        <f t="shared" si="24"/>
        <v>0</v>
      </c>
      <c r="AH13" s="103">
        <f t="shared" si="24"/>
        <v>1681.38</v>
      </c>
      <c r="AI13" s="98"/>
    </row>
    <row r="14" s="15" customFormat="1" ht="17" customHeight="1" spans="1:35">
      <c r="A14" s="28">
        <v>11</v>
      </c>
      <c r="B14" s="32" t="s">
        <v>119</v>
      </c>
      <c r="C14" s="30" t="s">
        <v>120</v>
      </c>
      <c r="D14" s="34" t="s">
        <v>121</v>
      </c>
      <c r="E14" s="31">
        <v>3920.55</v>
      </c>
      <c r="F14" s="31">
        <v>3920.55</v>
      </c>
      <c r="G14" s="31">
        <v>6346</v>
      </c>
      <c r="H14" s="31">
        <v>3920.55</v>
      </c>
      <c r="I14" s="85">
        <v>3180</v>
      </c>
      <c r="J14" s="31"/>
      <c r="K14" s="83">
        <f t="shared" si="1"/>
        <v>66.65</v>
      </c>
      <c r="L14" s="83">
        <f t="shared" si="2"/>
        <v>627.29</v>
      </c>
      <c r="M14" s="31">
        <f t="shared" si="3"/>
        <v>507.68</v>
      </c>
      <c r="N14" s="83">
        <f t="shared" si="4"/>
        <v>27.44</v>
      </c>
      <c r="O14" s="31">
        <f t="shared" si="5"/>
        <v>159</v>
      </c>
      <c r="P14" s="31">
        <f t="shared" si="6"/>
        <v>0</v>
      </c>
      <c r="Q14" s="31">
        <f t="shared" si="7"/>
        <v>1388.06</v>
      </c>
      <c r="R14" s="83">
        <f t="shared" si="8"/>
        <v>0</v>
      </c>
      <c r="S14" s="83">
        <f t="shared" si="9"/>
        <v>313.64</v>
      </c>
      <c r="T14" s="31">
        <f t="shared" si="10"/>
        <v>126.92</v>
      </c>
      <c r="U14" s="83">
        <f t="shared" si="11"/>
        <v>11.76</v>
      </c>
      <c r="V14" s="31">
        <f t="shared" si="12"/>
        <v>159</v>
      </c>
      <c r="W14" s="31">
        <f t="shared" si="13"/>
        <v>0</v>
      </c>
      <c r="X14" s="83">
        <f t="shared" si="14"/>
        <v>611.32</v>
      </c>
      <c r="Y14" s="83">
        <f t="shared" si="15"/>
        <v>1999.38</v>
      </c>
      <c r="Z14" s="73"/>
      <c r="AA14" s="98"/>
      <c r="AB14" s="103">
        <f t="shared" ref="AB14:AH14" si="25">K14+R14</f>
        <v>66.65</v>
      </c>
      <c r="AC14" s="103">
        <f t="shared" si="25"/>
        <v>940.93</v>
      </c>
      <c r="AD14" s="103">
        <f t="shared" si="25"/>
        <v>634.6</v>
      </c>
      <c r="AE14" s="103">
        <f t="shared" si="25"/>
        <v>39.2</v>
      </c>
      <c r="AF14" s="103">
        <f t="shared" si="25"/>
        <v>318</v>
      </c>
      <c r="AG14" s="103">
        <f t="shared" si="25"/>
        <v>0</v>
      </c>
      <c r="AH14" s="103">
        <f t="shared" si="25"/>
        <v>1999.38</v>
      </c>
      <c r="AI14" s="98"/>
    </row>
    <row r="15" s="15" customFormat="1" ht="17" customHeight="1" spans="1:35">
      <c r="A15" s="28">
        <v>12</v>
      </c>
      <c r="B15" s="32" t="s">
        <v>125</v>
      </c>
      <c r="C15" s="30" t="s">
        <v>126</v>
      </c>
      <c r="D15" s="34" t="s">
        <v>127</v>
      </c>
      <c r="E15" s="31">
        <v>3920.55</v>
      </c>
      <c r="F15" s="31">
        <v>3920.55</v>
      </c>
      <c r="G15" s="31">
        <v>6346</v>
      </c>
      <c r="H15" s="31">
        <v>3920.55</v>
      </c>
      <c r="I15" s="85"/>
      <c r="J15" s="31"/>
      <c r="K15" s="83">
        <f t="shared" si="1"/>
        <v>66.65</v>
      </c>
      <c r="L15" s="83">
        <f t="shared" si="2"/>
        <v>627.29</v>
      </c>
      <c r="M15" s="31">
        <f t="shared" si="3"/>
        <v>507.68</v>
      </c>
      <c r="N15" s="83">
        <f t="shared" si="4"/>
        <v>27.44</v>
      </c>
      <c r="O15" s="31">
        <f t="shared" si="5"/>
        <v>0</v>
      </c>
      <c r="P15" s="31">
        <f t="shared" si="6"/>
        <v>0</v>
      </c>
      <c r="Q15" s="31">
        <f t="shared" si="7"/>
        <v>1229.06</v>
      </c>
      <c r="R15" s="83">
        <f t="shared" si="8"/>
        <v>0</v>
      </c>
      <c r="S15" s="83">
        <f t="shared" si="9"/>
        <v>313.64</v>
      </c>
      <c r="T15" s="31">
        <f t="shared" si="10"/>
        <v>126.92</v>
      </c>
      <c r="U15" s="83">
        <f t="shared" si="11"/>
        <v>11.76</v>
      </c>
      <c r="V15" s="31">
        <f t="shared" si="12"/>
        <v>0</v>
      </c>
      <c r="W15" s="31">
        <f t="shared" si="13"/>
        <v>0</v>
      </c>
      <c r="X15" s="83">
        <f t="shared" si="14"/>
        <v>452.32</v>
      </c>
      <c r="Y15" s="83">
        <f t="shared" si="15"/>
        <v>1681.38</v>
      </c>
      <c r="Z15" s="73"/>
      <c r="AA15" s="98"/>
      <c r="AB15" s="103">
        <f t="shared" ref="AB15:AH15" si="26">K15+R15</f>
        <v>66.65</v>
      </c>
      <c r="AC15" s="103">
        <f t="shared" si="26"/>
        <v>940.93</v>
      </c>
      <c r="AD15" s="103">
        <f t="shared" si="26"/>
        <v>634.6</v>
      </c>
      <c r="AE15" s="103">
        <f t="shared" si="26"/>
        <v>39.2</v>
      </c>
      <c r="AF15" s="103">
        <f t="shared" si="26"/>
        <v>0</v>
      </c>
      <c r="AG15" s="103">
        <f t="shared" si="26"/>
        <v>0</v>
      </c>
      <c r="AH15" s="103">
        <f t="shared" si="26"/>
        <v>1681.38</v>
      </c>
      <c r="AI15" s="98"/>
    </row>
    <row r="16" s="15" customFormat="1" ht="17" customHeight="1" spans="1:35">
      <c r="A16" s="28">
        <v>13</v>
      </c>
      <c r="B16" s="32" t="s">
        <v>131</v>
      </c>
      <c r="C16" s="30" t="s">
        <v>132</v>
      </c>
      <c r="D16" s="34" t="s">
        <v>133</v>
      </c>
      <c r="E16" s="31">
        <v>3920.55</v>
      </c>
      <c r="F16" s="31">
        <v>3920.55</v>
      </c>
      <c r="G16" s="31">
        <v>6346</v>
      </c>
      <c r="H16" s="31">
        <v>3920.55</v>
      </c>
      <c r="I16" s="85"/>
      <c r="J16" s="31"/>
      <c r="K16" s="83">
        <f t="shared" si="1"/>
        <v>66.65</v>
      </c>
      <c r="L16" s="83">
        <f t="shared" si="2"/>
        <v>627.29</v>
      </c>
      <c r="M16" s="31">
        <f t="shared" si="3"/>
        <v>507.68</v>
      </c>
      <c r="N16" s="83">
        <f t="shared" si="4"/>
        <v>27.44</v>
      </c>
      <c r="O16" s="31">
        <f t="shared" si="5"/>
        <v>0</v>
      </c>
      <c r="P16" s="31">
        <f t="shared" si="6"/>
        <v>0</v>
      </c>
      <c r="Q16" s="31">
        <f t="shared" si="7"/>
        <v>1229.06</v>
      </c>
      <c r="R16" s="83">
        <f t="shared" si="8"/>
        <v>0</v>
      </c>
      <c r="S16" s="83">
        <f t="shared" si="9"/>
        <v>313.64</v>
      </c>
      <c r="T16" s="31">
        <f t="shared" si="10"/>
        <v>126.92</v>
      </c>
      <c r="U16" s="83">
        <f t="shared" si="11"/>
        <v>11.76</v>
      </c>
      <c r="V16" s="31">
        <f t="shared" si="12"/>
        <v>0</v>
      </c>
      <c r="W16" s="31">
        <f t="shared" si="13"/>
        <v>0</v>
      </c>
      <c r="X16" s="83">
        <f t="shared" si="14"/>
        <v>452.32</v>
      </c>
      <c r="Y16" s="83">
        <f t="shared" si="15"/>
        <v>1681.38</v>
      </c>
      <c r="Z16" s="73"/>
      <c r="AA16" s="98"/>
      <c r="AB16" s="103">
        <f t="shared" ref="AB16:AH16" si="27">K16+R16</f>
        <v>66.65</v>
      </c>
      <c r="AC16" s="103">
        <f t="shared" si="27"/>
        <v>940.93</v>
      </c>
      <c r="AD16" s="103">
        <f t="shared" si="27"/>
        <v>634.6</v>
      </c>
      <c r="AE16" s="103">
        <f t="shared" si="27"/>
        <v>39.2</v>
      </c>
      <c r="AF16" s="103">
        <f t="shared" si="27"/>
        <v>0</v>
      </c>
      <c r="AG16" s="103">
        <f t="shared" si="27"/>
        <v>0</v>
      </c>
      <c r="AH16" s="103">
        <f t="shared" si="27"/>
        <v>1681.38</v>
      </c>
      <c r="AI16" s="98"/>
    </row>
    <row r="17" s="15" customFormat="1" ht="17" customHeight="1" spans="1:35">
      <c r="A17" s="28">
        <v>14</v>
      </c>
      <c r="B17" s="32" t="s">
        <v>122</v>
      </c>
      <c r="C17" s="30" t="s">
        <v>136</v>
      </c>
      <c r="D17" s="34" t="s">
        <v>137</v>
      </c>
      <c r="E17" s="31">
        <v>3920.55</v>
      </c>
      <c r="F17" s="31">
        <v>3920.55</v>
      </c>
      <c r="G17" s="31">
        <v>6346</v>
      </c>
      <c r="H17" s="31">
        <v>3920.55</v>
      </c>
      <c r="I17" s="85">
        <v>3180</v>
      </c>
      <c r="J17" s="31"/>
      <c r="K17" s="83">
        <f t="shared" si="1"/>
        <v>66.65</v>
      </c>
      <c r="L17" s="83">
        <f t="shared" si="2"/>
        <v>627.29</v>
      </c>
      <c r="M17" s="31">
        <f t="shared" si="3"/>
        <v>507.68</v>
      </c>
      <c r="N17" s="83">
        <f t="shared" si="4"/>
        <v>27.44</v>
      </c>
      <c r="O17" s="31">
        <f t="shared" si="5"/>
        <v>159</v>
      </c>
      <c r="P17" s="31">
        <f t="shared" si="6"/>
        <v>0</v>
      </c>
      <c r="Q17" s="31">
        <f t="shared" si="7"/>
        <v>1388.06</v>
      </c>
      <c r="R17" s="83">
        <f t="shared" si="8"/>
        <v>0</v>
      </c>
      <c r="S17" s="83">
        <f t="shared" si="9"/>
        <v>313.64</v>
      </c>
      <c r="T17" s="31">
        <f t="shared" si="10"/>
        <v>126.92</v>
      </c>
      <c r="U17" s="83">
        <f t="shared" si="11"/>
        <v>11.76</v>
      </c>
      <c r="V17" s="31">
        <f t="shared" si="12"/>
        <v>159</v>
      </c>
      <c r="W17" s="31">
        <f t="shared" si="13"/>
        <v>0</v>
      </c>
      <c r="X17" s="83">
        <f t="shared" si="14"/>
        <v>611.32</v>
      </c>
      <c r="Y17" s="83">
        <f t="shared" si="15"/>
        <v>1999.38</v>
      </c>
      <c r="Z17" s="73"/>
      <c r="AA17" s="98"/>
      <c r="AB17" s="103">
        <f t="shared" ref="AB17:AH17" si="28">K17+R17</f>
        <v>66.65</v>
      </c>
      <c r="AC17" s="103">
        <f t="shared" si="28"/>
        <v>940.93</v>
      </c>
      <c r="AD17" s="103">
        <f t="shared" si="28"/>
        <v>634.6</v>
      </c>
      <c r="AE17" s="103">
        <f t="shared" si="28"/>
        <v>39.2</v>
      </c>
      <c r="AF17" s="103">
        <f t="shared" si="28"/>
        <v>318</v>
      </c>
      <c r="AG17" s="103">
        <f t="shared" si="28"/>
        <v>0</v>
      </c>
      <c r="AH17" s="103">
        <f t="shared" si="28"/>
        <v>1999.38</v>
      </c>
      <c r="AI17" s="98"/>
    </row>
    <row r="18" s="15" customFormat="1" ht="19" customHeight="1" spans="1:35">
      <c r="A18" s="28">
        <v>15</v>
      </c>
      <c r="B18" s="32" t="s">
        <v>92</v>
      </c>
      <c r="C18" s="30" t="s">
        <v>138</v>
      </c>
      <c r="D18" s="34" t="s">
        <v>139</v>
      </c>
      <c r="E18" s="31">
        <v>3920.55</v>
      </c>
      <c r="F18" s="31">
        <v>3920.55</v>
      </c>
      <c r="G18" s="31">
        <v>6346</v>
      </c>
      <c r="H18" s="31">
        <v>3920.55</v>
      </c>
      <c r="I18" s="85">
        <v>3180</v>
      </c>
      <c r="J18" s="31"/>
      <c r="K18" s="83">
        <f t="shared" si="1"/>
        <v>66.65</v>
      </c>
      <c r="L18" s="83">
        <f t="shared" si="2"/>
        <v>627.29</v>
      </c>
      <c r="M18" s="31">
        <f t="shared" si="3"/>
        <v>507.68</v>
      </c>
      <c r="N18" s="83">
        <f t="shared" si="4"/>
        <v>27.44</v>
      </c>
      <c r="O18" s="31">
        <f t="shared" si="5"/>
        <v>159</v>
      </c>
      <c r="P18" s="31">
        <f t="shared" si="6"/>
        <v>0</v>
      </c>
      <c r="Q18" s="31">
        <f t="shared" si="7"/>
        <v>1388.06</v>
      </c>
      <c r="R18" s="83">
        <f t="shared" si="8"/>
        <v>0</v>
      </c>
      <c r="S18" s="83">
        <f t="shared" si="9"/>
        <v>313.64</v>
      </c>
      <c r="T18" s="31">
        <f t="shared" si="10"/>
        <v>126.92</v>
      </c>
      <c r="U18" s="83">
        <f t="shared" si="11"/>
        <v>11.76</v>
      </c>
      <c r="V18" s="31">
        <f t="shared" si="12"/>
        <v>159</v>
      </c>
      <c r="W18" s="31">
        <f t="shared" si="13"/>
        <v>0</v>
      </c>
      <c r="X18" s="83">
        <f t="shared" si="14"/>
        <v>611.32</v>
      </c>
      <c r="Y18" s="83">
        <f t="shared" si="15"/>
        <v>1999.38</v>
      </c>
      <c r="Z18" s="73"/>
      <c r="AA18" s="98"/>
      <c r="AB18" s="103">
        <f t="shared" ref="AB18:AH18" si="29">K18+R18</f>
        <v>66.65</v>
      </c>
      <c r="AC18" s="103">
        <f t="shared" si="29"/>
        <v>940.93</v>
      </c>
      <c r="AD18" s="103">
        <f t="shared" si="29"/>
        <v>634.6</v>
      </c>
      <c r="AE18" s="103">
        <f t="shared" si="29"/>
        <v>39.2</v>
      </c>
      <c r="AF18" s="103">
        <f t="shared" si="29"/>
        <v>318</v>
      </c>
      <c r="AG18" s="103">
        <f t="shared" si="29"/>
        <v>0</v>
      </c>
      <c r="AH18" s="103">
        <f t="shared" si="29"/>
        <v>1999.38</v>
      </c>
      <c r="AI18" s="98"/>
    </row>
    <row r="19" s="15" customFormat="1" ht="19" customHeight="1" spans="1:35">
      <c r="A19" s="28">
        <v>16</v>
      </c>
      <c r="B19" s="32" t="s">
        <v>141</v>
      </c>
      <c r="C19" s="35" t="s">
        <v>142</v>
      </c>
      <c r="D19" s="35" t="s">
        <v>143</v>
      </c>
      <c r="E19" s="31">
        <v>3920.55</v>
      </c>
      <c r="F19" s="31">
        <v>3920.55</v>
      </c>
      <c r="G19" s="31">
        <v>6346</v>
      </c>
      <c r="H19" s="31">
        <v>3920.55</v>
      </c>
      <c r="I19" s="85"/>
      <c r="J19" s="31"/>
      <c r="K19" s="83">
        <f t="shared" si="1"/>
        <v>66.65</v>
      </c>
      <c r="L19" s="83">
        <f t="shared" si="2"/>
        <v>627.29</v>
      </c>
      <c r="M19" s="31">
        <f t="shared" si="3"/>
        <v>507.68</v>
      </c>
      <c r="N19" s="83">
        <f t="shared" si="4"/>
        <v>27.44</v>
      </c>
      <c r="O19" s="31">
        <f t="shared" si="5"/>
        <v>0</v>
      </c>
      <c r="P19" s="31">
        <f t="shared" si="6"/>
        <v>0</v>
      </c>
      <c r="Q19" s="31">
        <f t="shared" si="7"/>
        <v>1229.06</v>
      </c>
      <c r="R19" s="83">
        <f t="shared" si="8"/>
        <v>0</v>
      </c>
      <c r="S19" s="83">
        <f t="shared" si="9"/>
        <v>313.64</v>
      </c>
      <c r="T19" s="31">
        <f t="shared" si="10"/>
        <v>126.92</v>
      </c>
      <c r="U19" s="83">
        <f t="shared" si="11"/>
        <v>11.76</v>
      </c>
      <c r="V19" s="31">
        <f t="shared" si="12"/>
        <v>0</v>
      </c>
      <c r="W19" s="31">
        <f t="shared" si="13"/>
        <v>0</v>
      </c>
      <c r="X19" s="83">
        <f t="shared" si="14"/>
        <v>452.32</v>
      </c>
      <c r="Y19" s="83">
        <f t="shared" si="15"/>
        <v>1681.38</v>
      </c>
      <c r="Z19" s="73"/>
      <c r="AA19" s="98"/>
      <c r="AB19" s="103">
        <f t="shared" ref="AB19:AH19" si="30">K19+R19</f>
        <v>66.65</v>
      </c>
      <c r="AC19" s="103">
        <f t="shared" si="30"/>
        <v>940.93</v>
      </c>
      <c r="AD19" s="103">
        <f t="shared" si="30"/>
        <v>634.6</v>
      </c>
      <c r="AE19" s="103">
        <f t="shared" si="30"/>
        <v>39.2</v>
      </c>
      <c r="AF19" s="103">
        <f t="shared" si="30"/>
        <v>0</v>
      </c>
      <c r="AG19" s="103">
        <f t="shared" si="30"/>
        <v>0</v>
      </c>
      <c r="AH19" s="103">
        <f t="shared" si="30"/>
        <v>1681.38</v>
      </c>
      <c r="AI19" s="98"/>
    </row>
    <row r="20" s="15" customFormat="1" ht="19" customHeight="1" spans="1:35">
      <c r="A20" s="28">
        <v>17</v>
      </c>
      <c r="B20" s="32" t="s">
        <v>112</v>
      </c>
      <c r="C20" s="35" t="s">
        <v>144</v>
      </c>
      <c r="D20" s="35" t="s">
        <v>145</v>
      </c>
      <c r="E20" s="31">
        <v>3920.55</v>
      </c>
      <c r="F20" s="31">
        <v>3920.55</v>
      </c>
      <c r="G20" s="31">
        <v>6346</v>
      </c>
      <c r="H20" s="31">
        <v>3920.55</v>
      </c>
      <c r="I20" s="85">
        <v>0</v>
      </c>
      <c r="J20" s="31"/>
      <c r="K20" s="83">
        <f t="shared" si="1"/>
        <v>66.65</v>
      </c>
      <c r="L20" s="83">
        <f t="shared" si="2"/>
        <v>627.29</v>
      </c>
      <c r="M20" s="31">
        <f t="shared" si="3"/>
        <v>507.68</v>
      </c>
      <c r="N20" s="83">
        <f t="shared" si="4"/>
        <v>27.44</v>
      </c>
      <c r="O20" s="31">
        <f t="shared" si="5"/>
        <v>0</v>
      </c>
      <c r="P20" s="31">
        <f t="shared" si="6"/>
        <v>0</v>
      </c>
      <c r="Q20" s="31">
        <f t="shared" si="7"/>
        <v>1229.06</v>
      </c>
      <c r="R20" s="83">
        <f t="shared" si="8"/>
        <v>0</v>
      </c>
      <c r="S20" s="83">
        <f t="shared" si="9"/>
        <v>313.64</v>
      </c>
      <c r="T20" s="31">
        <f t="shared" si="10"/>
        <v>126.92</v>
      </c>
      <c r="U20" s="83">
        <f t="shared" si="11"/>
        <v>11.76</v>
      </c>
      <c r="V20" s="31">
        <f t="shared" si="12"/>
        <v>0</v>
      </c>
      <c r="W20" s="31">
        <f t="shared" si="13"/>
        <v>0</v>
      </c>
      <c r="X20" s="83">
        <f t="shared" si="14"/>
        <v>452.32</v>
      </c>
      <c r="Y20" s="83">
        <f t="shared" si="15"/>
        <v>1681.38</v>
      </c>
      <c r="Z20" s="73"/>
      <c r="AA20" s="98"/>
      <c r="AB20" s="103">
        <f t="shared" ref="AB20:AH20" si="31">K20+R20</f>
        <v>66.65</v>
      </c>
      <c r="AC20" s="103">
        <f t="shared" si="31"/>
        <v>940.93</v>
      </c>
      <c r="AD20" s="103">
        <f t="shared" si="31"/>
        <v>634.6</v>
      </c>
      <c r="AE20" s="103">
        <f t="shared" si="31"/>
        <v>39.2</v>
      </c>
      <c r="AF20" s="103">
        <f t="shared" si="31"/>
        <v>0</v>
      </c>
      <c r="AG20" s="103">
        <f t="shared" si="31"/>
        <v>0</v>
      </c>
      <c r="AH20" s="103">
        <f t="shared" si="31"/>
        <v>1681.38</v>
      </c>
      <c r="AI20" s="98"/>
    </row>
    <row r="21" s="15" customFormat="1" ht="19" customHeight="1" spans="1:35">
      <c r="A21" s="28">
        <v>18</v>
      </c>
      <c r="B21" s="32" t="s">
        <v>122</v>
      </c>
      <c r="C21" s="35" t="s">
        <v>146</v>
      </c>
      <c r="D21" s="35" t="s">
        <v>147</v>
      </c>
      <c r="E21" s="31">
        <v>3920.55</v>
      </c>
      <c r="F21" s="31">
        <v>3920.55</v>
      </c>
      <c r="G21" s="31">
        <v>6346</v>
      </c>
      <c r="H21" s="31">
        <v>3920.55</v>
      </c>
      <c r="I21" s="85">
        <v>2200</v>
      </c>
      <c r="J21" s="31"/>
      <c r="K21" s="83">
        <f t="shared" si="1"/>
        <v>66.65</v>
      </c>
      <c r="L21" s="83">
        <f t="shared" si="2"/>
        <v>627.29</v>
      </c>
      <c r="M21" s="31">
        <f t="shared" si="3"/>
        <v>507.68</v>
      </c>
      <c r="N21" s="83">
        <f t="shared" si="4"/>
        <v>27.44</v>
      </c>
      <c r="O21" s="31">
        <f t="shared" si="5"/>
        <v>110</v>
      </c>
      <c r="P21" s="31">
        <f t="shared" si="6"/>
        <v>0</v>
      </c>
      <c r="Q21" s="31">
        <f t="shared" si="7"/>
        <v>1339.06</v>
      </c>
      <c r="R21" s="83">
        <f t="shared" si="8"/>
        <v>0</v>
      </c>
      <c r="S21" s="83">
        <f t="shared" si="9"/>
        <v>313.64</v>
      </c>
      <c r="T21" s="31">
        <f t="shared" si="10"/>
        <v>126.92</v>
      </c>
      <c r="U21" s="83">
        <f t="shared" si="11"/>
        <v>11.76</v>
      </c>
      <c r="V21" s="31">
        <f t="shared" si="12"/>
        <v>110</v>
      </c>
      <c r="W21" s="31">
        <f t="shared" si="13"/>
        <v>0</v>
      </c>
      <c r="X21" s="83">
        <f t="shared" si="14"/>
        <v>562.32</v>
      </c>
      <c r="Y21" s="83">
        <f t="shared" si="15"/>
        <v>1901.38</v>
      </c>
      <c r="Z21" s="73"/>
      <c r="AA21" s="98"/>
      <c r="AB21" s="103">
        <f t="shared" ref="AB21:AH21" si="32">K21+R21</f>
        <v>66.65</v>
      </c>
      <c r="AC21" s="103">
        <f t="shared" si="32"/>
        <v>940.93</v>
      </c>
      <c r="AD21" s="103">
        <f t="shared" si="32"/>
        <v>634.6</v>
      </c>
      <c r="AE21" s="103">
        <f t="shared" si="32"/>
        <v>39.2</v>
      </c>
      <c r="AF21" s="103">
        <f t="shared" si="32"/>
        <v>220</v>
      </c>
      <c r="AG21" s="103">
        <f t="shared" si="32"/>
        <v>0</v>
      </c>
      <c r="AH21" s="103">
        <f t="shared" si="32"/>
        <v>1901.38</v>
      </c>
      <c r="AI21" s="98"/>
    </row>
    <row r="22" s="15" customFormat="1" ht="19" customHeight="1" spans="1:35">
      <c r="A22" s="28">
        <v>19</v>
      </c>
      <c r="B22" s="32" t="s">
        <v>128</v>
      </c>
      <c r="C22" s="35" t="s">
        <v>148</v>
      </c>
      <c r="D22" s="35" t="s">
        <v>149</v>
      </c>
      <c r="E22" s="31">
        <v>3920.55</v>
      </c>
      <c r="F22" s="31">
        <v>3920.55</v>
      </c>
      <c r="G22" s="31">
        <v>6346</v>
      </c>
      <c r="H22" s="31">
        <v>3920.55</v>
      </c>
      <c r="I22" s="85">
        <v>3180</v>
      </c>
      <c r="J22" s="31"/>
      <c r="K22" s="83">
        <f t="shared" si="1"/>
        <v>66.65</v>
      </c>
      <c r="L22" s="83">
        <f t="shared" si="2"/>
        <v>627.29</v>
      </c>
      <c r="M22" s="31">
        <f t="shared" si="3"/>
        <v>507.68</v>
      </c>
      <c r="N22" s="83">
        <f t="shared" si="4"/>
        <v>27.44</v>
      </c>
      <c r="O22" s="31">
        <f t="shared" si="5"/>
        <v>159</v>
      </c>
      <c r="P22" s="31">
        <f t="shared" si="6"/>
        <v>0</v>
      </c>
      <c r="Q22" s="31">
        <f t="shared" si="7"/>
        <v>1388.06</v>
      </c>
      <c r="R22" s="83">
        <f t="shared" si="8"/>
        <v>0</v>
      </c>
      <c r="S22" s="83">
        <f t="shared" si="9"/>
        <v>313.64</v>
      </c>
      <c r="T22" s="31">
        <f t="shared" si="10"/>
        <v>126.92</v>
      </c>
      <c r="U22" s="83">
        <f t="shared" si="11"/>
        <v>11.76</v>
      </c>
      <c r="V22" s="31">
        <f t="shared" si="12"/>
        <v>159</v>
      </c>
      <c r="W22" s="31">
        <f t="shared" si="13"/>
        <v>0</v>
      </c>
      <c r="X22" s="83">
        <f t="shared" si="14"/>
        <v>611.32</v>
      </c>
      <c r="Y22" s="83">
        <f t="shared" si="15"/>
        <v>1999.38</v>
      </c>
      <c r="Z22" s="73"/>
      <c r="AA22" s="98"/>
      <c r="AB22" s="103">
        <f t="shared" ref="AB22:AH22" si="33">K22+R22</f>
        <v>66.65</v>
      </c>
      <c r="AC22" s="103">
        <f t="shared" si="33"/>
        <v>940.93</v>
      </c>
      <c r="AD22" s="103">
        <f t="shared" si="33"/>
        <v>634.6</v>
      </c>
      <c r="AE22" s="103">
        <f t="shared" si="33"/>
        <v>39.2</v>
      </c>
      <c r="AF22" s="103">
        <f t="shared" si="33"/>
        <v>318</v>
      </c>
      <c r="AG22" s="103">
        <f t="shared" si="33"/>
        <v>0</v>
      </c>
      <c r="AH22" s="103">
        <f t="shared" si="33"/>
        <v>1999.38</v>
      </c>
      <c r="AI22" s="98"/>
    </row>
    <row r="23" s="15" customFormat="1" ht="19" customHeight="1" spans="1:35">
      <c r="A23" s="28">
        <v>20</v>
      </c>
      <c r="B23" s="32" t="s">
        <v>92</v>
      </c>
      <c r="C23" s="35" t="s">
        <v>150</v>
      </c>
      <c r="D23" s="35" t="s">
        <v>151</v>
      </c>
      <c r="E23" s="31">
        <v>3920.55</v>
      </c>
      <c r="F23" s="31">
        <v>3920.55</v>
      </c>
      <c r="G23" s="31">
        <v>6346</v>
      </c>
      <c r="H23" s="31">
        <v>3920.55</v>
      </c>
      <c r="I23" s="85">
        <v>3180</v>
      </c>
      <c r="J23" s="31"/>
      <c r="K23" s="83">
        <f t="shared" si="1"/>
        <v>66.65</v>
      </c>
      <c r="L23" s="83">
        <f t="shared" si="2"/>
        <v>627.29</v>
      </c>
      <c r="M23" s="31">
        <f t="shared" si="3"/>
        <v>507.68</v>
      </c>
      <c r="N23" s="83">
        <f t="shared" si="4"/>
        <v>27.44</v>
      </c>
      <c r="O23" s="31">
        <f t="shared" si="5"/>
        <v>159</v>
      </c>
      <c r="P23" s="31">
        <f t="shared" si="6"/>
        <v>0</v>
      </c>
      <c r="Q23" s="31">
        <f t="shared" si="7"/>
        <v>1388.06</v>
      </c>
      <c r="R23" s="83">
        <f t="shared" si="8"/>
        <v>0</v>
      </c>
      <c r="S23" s="83">
        <f t="shared" si="9"/>
        <v>313.64</v>
      </c>
      <c r="T23" s="31">
        <f t="shared" si="10"/>
        <v>126.92</v>
      </c>
      <c r="U23" s="83">
        <f t="shared" si="11"/>
        <v>11.76</v>
      </c>
      <c r="V23" s="31">
        <f t="shared" si="12"/>
        <v>159</v>
      </c>
      <c r="W23" s="31">
        <f t="shared" si="13"/>
        <v>0</v>
      </c>
      <c r="X23" s="83">
        <f t="shared" si="14"/>
        <v>611.32</v>
      </c>
      <c r="Y23" s="83">
        <f t="shared" si="15"/>
        <v>1999.38</v>
      </c>
      <c r="Z23" s="73"/>
      <c r="AA23" s="98"/>
      <c r="AB23" s="103">
        <f t="shared" ref="AB23:AH23" si="34">K23+R23</f>
        <v>66.65</v>
      </c>
      <c r="AC23" s="103">
        <f t="shared" si="34"/>
        <v>940.93</v>
      </c>
      <c r="AD23" s="103">
        <f t="shared" si="34"/>
        <v>634.6</v>
      </c>
      <c r="AE23" s="103">
        <f t="shared" si="34"/>
        <v>39.2</v>
      </c>
      <c r="AF23" s="103">
        <f t="shared" si="34"/>
        <v>318</v>
      </c>
      <c r="AG23" s="103">
        <f t="shared" si="34"/>
        <v>0</v>
      </c>
      <c r="AH23" s="103">
        <f t="shared" si="34"/>
        <v>1999.38</v>
      </c>
      <c r="AI23" s="98"/>
    </row>
    <row r="24" s="15" customFormat="1" ht="19" customHeight="1" spans="1:35">
      <c r="A24" s="28">
        <v>21</v>
      </c>
      <c r="B24" s="32" t="s">
        <v>88</v>
      </c>
      <c r="C24" s="35" t="s">
        <v>152</v>
      </c>
      <c r="D24" s="186" t="s">
        <v>153</v>
      </c>
      <c r="E24" s="31">
        <v>3920.55</v>
      </c>
      <c r="F24" s="31">
        <v>3920.55</v>
      </c>
      <c r="G24" s="31">
        <v>6346</v>
      </c>
      <c r="H24" s="31">
        <v>3920.55</v>
      </c>
      <c r="I24" s="85">
        <v>0</v>
      </c>
      <c r="J24" s="31"/>
      <c r="K24" s="83">
        <f t="shared" si="1"/>
        <v>66.65</v>
      </c>
      <c r="L24" s="83">
        <f t="shared" si="2"/>
        <v>627.29</v>
      </c>
      <c r="M24" s="31">
        <f t="shared" si="3"/>
        <v>507.68</v>
      </c>
      <c r="N24" s="83">
        <f t="shared" si="4"/>
        <v>27.44</v>
      </c>
      <c r="O24" s="31">
        <f t="shared" si="5"/>
        <v>0</v>
      </c>
      <c r="P24" s="31">
        <f t="shared" si="6"/>
        <v>0</v>
      </c>
      <c r="Q24" s="31">
        <f t="shared" si="7"/>
        <v>1229.06</v>
      </c>
      <c r="R24" s="83">
        <f t="shared" si="8"/>
        <v>0</v>
      </c>
      <c r="S24" s="83">
        <f t="shared" si="9"/>
        <v>313.64</v>
      </c>
      <c r="T24" s="31">
        <f t="shared" si="10"/>
        <v>126.92</v>
      </c>
      <c r="U24" s="83">
        <f t="shared" si="11"/>
        <v>11.76</v>
      </c>
      <c r="V24" s="31">
        <f t="shared" si="12"/>
        <v>0</v>
      </c>
      <c r="W24" s="31">
        <f t="shared" si="13"/>
        <v>0</v>
      </c>
      <c r="X24" s="83">
        <f t="shared" si="14"/>
        <v>452.32</v>
      </c>
      <c r="Y24" s="83">
        <f t="shared" si="15"/>
        <v>1681.38</v>
      </c>
      <c r="Z24" s="73"/>
      <c r="AA24" s="98"/>
      <c r="AB24" s="103">
        <f t="shared" ref="AB24:AH24" si="35">K24+R24</f>
        <v>66.65</v>
      </c>
      <c r="AC24" s="103">
        <f t="shared" si="35"/>
        <v>940.93</v>
      </c>
      <c r="AD24" s="103">
        <f t="shared" si="35"/>
        <v>634.6</v>
      </c>
      <c r="AE24" s="103">
        <f t="shared" si="35"/>
        <v>39.2</v>
      </c>
      <c r="AF24" s="103">
        <f t="shared" si="35"/>
        <v>0</v>
      </c>
      <c r="AG24" s="103">
        <f t="shared" si="35"/>
        <v>0</v>
      </c>
      <c r="AH24" s="103">
        <f t="shared" si="35"/>
        <v>1681.38</v>
      </c>
      <c r="AI24" s="98"/>
    </row>
    <row r="25" s="15" customFormat="1" ht="17" customHeight="1" spans="1:35">
      <c r="A25" s="28">
        <v>22</v>
      </c>
      <c r="B25" s="32" t="s">
        <v>131</v>
      </c>
      <c r="C25" s="35" t="s">
        <v>154</v>
      </c>
      <c r="D25" s="35" t="s">
        <v>155</v>
      </c>
      <c r="E25" s="31">
        <v>3920.55</v>
      </c>
      <c r="F25" s="31">
        <v>3920.55</v>
      </c>
      <c r="G25" s="31">
        <v>6346</v>
      </c>
      <c r="H25" s="31">
        <v>3920.55</v>
      </c>
      <c r="I25" s="85">
        <v>0</v>
      </c>
      <c r="J25" s="31"/>
      <c r="K25" s="83">
        <f t="shared" si="1"/>
        <v>66.65</v>
      </c>
      <c r="L25" s="83">
        <f t="shared" si="2"/>
        <v>627.29</v>
      </c>
      <c r="M25" s="31">
        <f t="shared" si="3"/>
        <v>507.68</v>
      </c>
      <c r="N25" s="83">
        <f t="shared" si="4"/>
        <v>27.44</v>
      </c>
      <c r="O25" s="31">
        <f t="shared" si="5"/>
        <v>0</v>
      </c>
      <c r="P25" s="31">
        <f t="shared" si="6"/>
        <v>0</v>
      </c>
      <c r="Q25" s="31">
        <f t="shared" si="7"/>
        <v>1229.06</v>
      </c>
      <c r="R25" s="83">
        <f t="shared" si="8"/>
        <v>0</v>
      </c>
      <c r="S25" s="83">
        <f t="shared" si="9"/>
        <v>313.64</v>
      </c>
      <c r="T25" s="31">
        <f t="shared" si="10"/>
        <v>126.92</v>
      </c>
      <c r="U25" s="83">
        <f t="shared" si="11"/>
        <v>11.76</v>
      </c>
      <c r="V25" s="31">
        <f t="shared" si="12"/>
        <v>0</v>
      </c>
      <c r="W25" s="31">
        <f t="shared" si="13"/>
        <v>0</v>
      </c>
      <c r="X25" s="83">
        <f t="shared" si="14"/>
        <v>452.32</v>
      </c>
      <c r="Y25" s="83">
        <f t="shared" si="15"/>
        <v>1681.38</v>
      </c>
      <c r="Z25" s="73"/>
      <c r="AA25" s="98"/>
      <c r="AB25" s="103">
        <f t="shared" ref="AB25:AH25" si="36">K25+R25</f>
        <v>66.65</v>
      </c>
      <c r="AC25" s="103">
        <f t="shared" si="36"/>
        <v>940.93</v>
      </c>
      <c r="AD25" s="103">
        <f t="shared" si="36"/>
        <v>634.6</v>
      </c>
      <c r="AE25" s="103">
        <f t="shared" si="36"/>
        <v>39.2</v>
      </c>
      <c r="AF25" s="103">
        <f t="shared" si="36"/>
        <v>0</v>
      </c>
      <c r="AG25" s="103">
        <f t="shared" si="36"/>
        <v>0</v>
      </c>
      <c r="AH25" s="103">
        <f t="shared" si="36"/>
        <v>1681.38</v>
      </c>
      <c r="AI25" s="98"/>
    </row>
    <row r="26" s="15" customFormat="1" ht="17" customHeight="1" spans="1:35">
      <c r="A26" s="28">
        <v>23</v>
      </c>
      <c r="B26" s="32" t="s">
        <v>156</v>
      </c>
      <c r="C26" s="35" t="s">
        <v>157</v>
      </c>
      <c r="D26" s="35" t="s">
        <v>158</v>
      </c>
      <c r="E26" s="31">
        <v>3920.55</v>
      </c>
      <c r="F26" s="31">
        <v>3920.55</v>
      </c>
      <c r="G26" s="31">
        <v>6346</v>
      </c>
      <c r="H26" s="31">
        <v>3920.55</v>
      </c>
      <c r="I26" s="85">
        <v>3180</v>
      </c>
      <c r="J26" s="31"/>
      <c r="K26" s="83">
        <f t="shared" si="1"/>
        <v>66.65</v>
      </c>
      <c r="L26" s="83">
        <f t="shared" si="2"/>
        <v>627.29</v>
      </c>
      <c r="M26" s="31">
        <f t="shared" si="3"/>
        <v>507.68</v>
      </c>
      <c r="N26" s="83">
        <f t="shared" si="4"/>
        <v>27.44</v>
      </c>
      <c r="O26" s="31">
        <f t="shared" si="5"/>
        <v>159</v>
      </c>
      <c r="P26" s="31">
        <f t="shared" si="6"/>
        <v>0</v>
      </c>
      <c r="Q26" s="31">
        <f t="shared" si="7"/>
        <v>1388.06</v>
      </c>
      <c r="R26" s="83">
        <f t="shared" si="8"/>
        <v>0</v>
      </c>
      <c r="S26" s="83">
        <f t="shared" si="9"/>
        <v>313.64</v>
      </c>
      <c r="T26" s="31">
        <f t="shared" si="10"/>
        <v>126.92</v>
      </c>
      <c r="U26" s="83">
        <f t="shared" si="11"/>
        <v>11.76</v>
      </c>
      <c r="V26" s="31">
        <f t="shared" si="12"/>
        <v>159</v>
      </c>
      <c r="W26" s="31">
        <f t="shared" si="13"/>
        <v>0</v>
      </c>
      <c r="X26" s="83">
        <f t="shared" si="14"/>
        <v>611.32</v>
      </c>
      <c r="Y26" s="83">
        <f t="shared" si="15"/>
        <v>1999.38</v>
      </c>
      <c r="Z26" s="73"/>
      <c r="AA26" s="98"/>
      <c r="AB26" s="103">
        <f t="shared" ref="AB26:AH26" si="37">K26+R26</f>
        <v>66.65</v>
      </c>
      <c r="AC26" s="103">
        <f t="shared" si="37"/>
        <v>940.93</v>
      </c>
      <c r="AD26" s="103">
        <f t="shared" si="37"/>
        <v>634.6</v>
      </c>
      <c r="AE26" s="103">
        <f t="shared" si="37"/>
        <v>39.2</v>
      </c>
      <c r="AF26" s="103">
        <f t="shared" si="37"/>
        <v>318</v>
      </c>
      <c r="AG26" s="103">
        <f t="shared" si="37"/>
        <v>0</v>
      </c>
      <c r="AH26" s="103">
        <f t="shared" si="37"/>
        <v>1999.38</v>
      </c>
      <c r="AI26" s="98"/>
    </row>
    <row r="27" s="15" customFormat="1" ht="19" customHeight="1" spans="1:35">
      <c r="A27" s="28">
        <v>24</v>
      </c>
      <c r="B27" s="32" t="s">
        <v>122</v>
      </c>
      <c r="C27" s="35" t="s">
        <v>159</v>
      </c>
      <c r="D27" s="35" t="s">
        <v>160</v>
      </c>
      <c r="E27" s="31">
        <v>3920.55</v>
      </c>
      <c r="F27" s="31">
        <v>3920.55</v>
      </c>
      <c r="G27" s="31">
        <v>6346</v>
      </c>
      <c r="H27" s="31">
        <v>3920.55</v>
      </c>
      <c r="I27" s="85">
        <v>2200</v>
      </c>
      <c r="J27" s="31"/>
      <c r="K27" s="83">
        <f t="shared" si="1"/>
        <v>66.65</v>
      </c>
      <c r="L27" s="83">
        <f t="shared" si="2"/>
        <v>627.29</v>
      </c>
      <c r="M27" s="31">
        <f t="shared" si="3"/>
        <v>507.68</v>
      </c>
      <c r="N27" s="83">
        <f t="shared" si="4"/>
        <v>27.44</v>
      </c>
      <c r="O27" s="31">
        <f t="shared" si="5"/>
        <v>110</v>
      </c>
      <c r="P27" s="31">
        <f t="shared" si="6"/>
        <v>0</v>
      </c>
      <c r="Q27" s="31">
        <f t="shared" si="7"/>
        <v>1339.06</v>
      </c>
      <c r="R27" s="83">
        <f t="shared" si="8"/>
        <v>0</v>
      </c>
      <c r="S27" s="83">
        <f t="shared" si="9"/>
        <v>313.64</v>
      </c>
      <c r="T27" s="31">
        <f t="shared" si="10"/>
        <v>126.92</v>
      </c>
      <c r="U27" s="83">
        <f t="shared" si="11"/>
        <v>11.76</v>
      </c>
      <c r="V27" s="31">
        <f t="shared" si="12"/>
        <v>110</v>
      </c>
      <c r="W27" s="31">
        <f t="shared" si="13"/>
        <v>0</v>
      </c>
      <c r="X27" s="83">
        <f t="shared" si="14"/>
        <v>562.32</v>
      </c>
      <c r="Y27" s="83">
        <f t="shared" si="15"/>
        <v>1901.38</v>
      </c>
      <c r="Z27" s="73"/>
      <c r="AA27" s="98"/>
      <c r="AB27" s="103">
        <f t="shared" ref="AB27:AH27" si="38">K27+R27</f>
        <v>66.65</v>
      </c>
      <c r="AC27" s="103">
        <f t="shared" si="38"/>
        <v>940.93</v>
      </c>
      <c r="AD27" s="103">
        <f t="shared" si="38"/>
        <v>634.6</v>
      </c>
      <c r="AE27" s="103">
        <f t="shared" si="38"/>
        <v>39.2</v>
      </c>
      <c r="AF27" s="103">
        <f t="shared" si="38"/>
        <v>220</v>
      </c>
      <c r="AG27" s="103">
        <f t="shared" si="38"/>
        <v>0</v>
      </c>
      <c r="AH27" s="103">
        <f t="shared" si="38"/>
        <v>1901.38</v>
      </c>
      <c r="AI27" s="98"/>
    </row>
    <row r="28" s="15" customFormat="1" ht="19" customHeight="1" spans="1:35">
      <c r="A28" s="28">
        <v>25</v>
      </c>
      <c r="B28" s="32" t="s">
        <v>112</v>
      </c>
      <c r="C28" s="35" t="s">
        <v>161</v>
      </c>
      <c r="D28" s="35" t="s">
        <v>162</v>
      </c>
      <c r="E28" s="31">
        <v>3920.55</v>
      </c>
      <c r="F28" s="31">
        <v>3920.55</v>
      </c>
      <c r="G28" s="31">
        <v>6346</v>
      </c>
      <c r="H28" s="31">
        <v>3920.55</v>
      </c>
      <c r="I28" s="85">
        <v>3180</v>
      </c>
      <c r="J28" s="31"/>
      <c r="K28" s="83">
        <f t="shared" si="1"/>
        <v>66.65</v>
      </c>
      <c r="L28" s="83">
        <f t="shared" si="2"/>
        <v>627.29</v>
      </c>
      <c r="M28" s="31">
        <f t="shared" si="3"/>
        <v>507.68</v>
      </c>
      <c r="N28" s="83">
        <f t="shared" si="4"/>
        <v>27.44</v>
      </c>
      <c r="O28" s="31">
        <f t="shared" si="5"/>
        <v>159</v>
      </c>
      <c r="P28" s="31">
        <f t="shared" si="6"/>
        <v>0</v>
      </c>
      <c r="Q28" s="31">
        <f t="shared" si="7"/>
        <v>1388.06</v>
      </c>
      <c r="R28" s="83">
        <f t="shared" si="8"/>
        <v>0</v>
      </c>
      <c r="S28" s="83">
        <f t="shared" si="9"/>
        <v>313.64</v>
      </c>
      <c r="T28" s="31">
        <f t="shared" si="10"/>
        <v>126.92</v>
      </c>
      <c r="U28" s="83">
        <f t="shared" si="11"/>
        <v>11.76</v>
      </c>
      <c r="V28" s="31">
        <f t="shared" si="12"/>
        <v>159</v>
      </c>
      <c r="W28" s="31">
        <f t="shared" si="13"/>
        <v>0</v>
      </c>
      <c r="X28" s="83">
        <f t="shared" si="14"/>
        <v>611.32</v>
      </c>
      <c r="Y28" s="83">
        <f t="shared" si="15"/>
        <v>1999.38</v>
      </c>
      <c r="Z28" s="73"/>
      <c r="AA28" s="98"/>
      <c r="AB28" s="103">
        <f t="shared" ref="AB28:AH28" si="39">K28+R28</f>
        <v>66.65</v>
      </c>
      <c r="AC28" s="103">
        <f t="shared" si="39"/>
        <v>940.93</v>
      </c>
      <c r="AD28" s="103">
        <f t="shared" si="39"/>
        <v>634.6</v>
      </c>
      <c r="AE28" s="103">
        <f t="shared" si="39"/>
        <v>39.2</v>
      </c>
      <c r="AF28" s="103">
        <f t="shared" si="39"/>
        <v>318</v>
      </c>
      <c r="AG28" s="103">
        <f t="shared" si="39"/>
        <v>0</v>
      </c>
      <c r="AH28" s="103">
        <f t="shared" si="39"/>
        <v>1999.38</v>
      </c>
      <c r="AI28" s="98"/>
    </row>
    <row r="29" s="15" customFormat="1" ht="19" customHeight="1" spans="1:35">
      <c r="A29" s="28">
        <v>26</v>
      </c>
      <c r="B29" s="36" t="s">
        <v>163</v>
      </c>
      <c r="C29" s="120" t="s">
        <v>167</v>
      </c>
      <c r="D29" s="35" t="s">
        <v>168</v>
      </c>
      <c r="E29" s="31">
        <v>3920.55</v>
      </c>
      <c r="F29" s="31">
        <v>3920.55</v>
      </c>
      <c r="G29" s="31">
        <v>6346</v>
      </c>
      <c r="H29" s="31">
        <v>3920.55</v>
      </c>
      <c r="I29" s="124"/>
      <c r="J29" s="39">
        <v>108</v>
      </c>
      <c r="K29" s="83">
        <f t="shared" si="1"/>
        <v>66.65</v>
      </c>
      <c r="L29" s="83">
        <f t="shared" si="2"/>
        <v>627.29</v>
      </c>
      <c r="M29" s="31">
        <f t="shared" si="3"/>
        <v>507.68</v>
      </c>
      <c r="N29" s="83">
        <f t="shared" si="4"/>
        <v>27.44</v>
      </c>
      <c r="O29" s="31">
        <f t="shared" si="5"/>
        <v>0</v>
      </c>
      <c r="P29" s="31">
        <f t="shared" si="6"/>
        <v>54</v>
      </c>
      <c r="Q29" s="31">
        <f t="shared" si="7"/>
        <v>1283.06</v>
      </c>
      <c r="R29" s="83">
        <f t="shared" si="8"/>
        <v>0</v>
      </c>
      <c r="S29" s="83">
        <f t="shared" si="9"/>
        <v>313.64</v>
      </c>
      <c r="T29" s="31">
        <f t="shared" si="10"/>
        <v>126.92</v>
      </c>
      <c r="U29" s="83">
        <f t="shared" si="11"/>
        <v>11.76</v>
      </c>
      <c r="V29" s="31">
        <f t="shared" si="12"/>
        <v>0</v>
      </c>
      <c r="W29" s="31">
        <f t="shared" si="13"/>
        <v>54</v>
      </c>
      <c r="X29" s="83">
        <f t="shared" si="14"/>
        <v>506.32</v>
      </c>
      <c r="Y29" s="83">
        <f t="shared" si="15"/>
        <v>1789.38</v>
      </c>
      <c r="Z29" s="73"/>
      <c r="AA29" s="98"/>
      <c r="AB29" s="103">
        <f t="shared" ref="AB29:AH29" si="40">K29+R29</f>
        <v>66.65</v>
      </c>
      <c r="AC29" s="103">
        <f t="shared" si="40"/>
        <v>940.93</v>
      </c>
      <c r="AD29" s="103">
        <f t="shared" si="40"/>
        <v>634.6</v>
      </c>
      <c r="AE29" s="103">
        <f t="shared" si="40"/>
        <v>39.2</v>
      </c>
      <c r="AF29" s="103">
        <f t="shared" si="40"/>
        <v>0</v>
      </c>
      <c r="AG29" s="103">
        <f t="shared" si="40"/>
        <v>108</v>
      </c>
      <c r="AH29" s="103">
        <f t="shared" si="40"/>
        <v>1789.38</v>
      </c>
      <c r="AI29" s="98"/>
    </row>
    <row r="30" s="15" customFormat="1" ht="19" customHeight="1" spans="1:35">
      <c r="A30" s="28">
        <v>27</v>
      </c>
      <c r="B30" s="36" t="s">
        <v>125</v>
      </c>
      <c r="C30" s="120" t="s">
        <v>169</v>
      </c>
      <c r="D30" s="35" t="s">
        <v>170</v>
      </c>
      <c r="E30" s="31">
        <v>3920.55</v>
      </c>
      <c r="F30" s="31">
        <v>3920.55</v>
      </c>
      <c r="G30" s="31">
        <v>6346</v>
      </c>
      <c r="H30" s="31">
        <v>3920.55</v>
      </c>
      <c r="I30" s="124"/>
      <c r="J30" s="39">
        <v>108</v>
      </c>
      <c r="K30" s="83">
        <f t="shared" si="1"/>
        <v>66.65</v>
      </c>
      <c r="L30" s="83">
        <f t="shared" si="2"/>
        <v>627.29</v>
      </c>
      <c r="M30" s="31">
        <f t="shared" si="3"/>
        <v>507.68</v>
      </c>
      <c r="N30" s="83">
        <f t="shared" si="4"/>
        <v>27.44</v>
      </c>
      <c r="O30" s="31">
        <f t="shared" si="5"/>
        <v>0</v>
      </c>
      <c r="P30" s="31">
        <f t="shared" si="6"/>
        <v>54</v>
      </c>
      <c r="Q30" s="31">
        <f t="shared" si="7"/>
        <v>1283.06</v>
      </c>
      <c r="R30" s="83">
        <f t="shared" si="8"/>
        <v>0</v>
      </c>
      <c r="S30" s="83">
        <f t="shared" si="9"/>
        <v>313.64</v>
      </c>
      <c r="T30" s="31">
        <f t="shared" si="10"/>
        <v>126.92</v>
      </c>
      <c r="U30" s="83">
        <f t="shared" si="11"/>
        <v>11.76</v>
      </c>
      <c r="V30" s="31">
        <f t="shared" si="12"/>
        <v>0</v>
      </c>
      <c r="W30" s="31">
        <f t="shared" si="13"/>
        <v>54</v>
      </c>
      <c r="X30" s="83">
        <f t="shared" si="14"/>
        <v>506.32</v>
      </c>
      <c r="Y30" s="83">
        <f t="shared" si="15"/>
        <v>1789.38</v>
      </c>
      <c r="Z30" s="73"/>
      <c r="AA30" s="98"/>
      <c r="AB30" s="103">
        <f t="shared" ref="AB30:AH30" si="41">K30+R30</f>
        <v>66.65</v>
      </c>
      <c r="AC30" s="103">
        <f t="shared" si="41"/>
        <v>940.93</v>
      </c>
      <c r="AD30" s="103">
        <f t="shared" si="41"/>
        <v>634.6</v>
      </c>
      <c r="AE30" s="103">
        <f t="shared" si="41"/>
        <v>39.2</v>
      </c>
      <c r="AF30" s="103">
        <f t="shared" si="41"/>
        <v>0</v>
      </c>
      <c r="AG30" s="103">
        <f t="shared" si="41"/>
        <v>108</v>
      </c>
      <c r="AH30" s="103">
        <f t="shared" si="41"/>
        <v>1789.38</v>
      </c>
      <c r="AI30" s="98"/>
    </row>
    <row r="31" s="15" customFormat="1" ht="19" customHeight="1" spans="1:35">
      <c r="A31" s="28">
        <v>28</v>
      </c>
      <c r="B31" s="36" t="s">
        <v>171</v>
      </c>
      <c r="C31" s="120" t="s">
        <v>172</v>
      </c>
      <c r="D31" s="35" t="s">
        <v>173</v>
      </c>
      <c r="E31" s="31">
        <v>3920.55</v>
      </c>
      <c r="F31" s="31">
        <v>3920.55</v>
      </c>
      <c r="G31" s="31">
        <v>6346</v>
      </c>
      <c r="H31" s="31">
        <v>3920.55</v>
      </c>
      <c r="I31" s="86">
        <v>3180</v>
      </c>
      <c r="J31" s="39">
        <v>108</v>
      </c>
      <c r="K31" s="83">
        <f t="shared" si="1"/>
        <v>66.65</v>
      </c>
      <c r="L31" s="83">
        <f t="shared" si="2"/>
        <v>627.29</v>
      </c>
      <c r="M31" s="31">
        <f t="shared" si="3"/>
        <v>507.68</v>
      </c>
      <c r="N31" s="83">
        <f t="shared" si="4"/>
        <v>27.44</v>
      </c>
      <c r="O31" s="31">
        <f t="shared" si="5"/>
        <v>159</v>
      </c>
      <c r="P31" s="31">
        <f t="shared" si="6"/>
        <v>54</v>
      </c>
      <c r="Q31" s="31">
        <f t="shared" si="7"/>
        <v>1442.06</v>
      </c>
      <c r="R31" s="83">
        <f t="shared" si="8"/>
        <v>0</v>
      </c>
      <c r="S31" s="83">
        <f t="shared" si="9"/>
        <v>313.64</v>
      </c>
      <c r="T31" s="31">
        <f t="shared" si="10"/>
        <v>126.92</v>
      </c>
      <c r="U31" s="83">
        <f t="shared" si="11"/>
        <v>11.76</v>
      </c>
      <c r="V31" s="31">
        <f t="shared" si="12"/>
        <v>159</v>
      </c>
      <c r="W31" s="31">
        <f t="shared" si="13"/>
        <v>54</v>
      </c>
      <c r="X31" s="83">
        <f t="shared" si="14"/>
        <v>665.32</v>
      </c>
      <c r="Y31" s="83">
        <f t="shared" si="15"/>
        <v>2107.38</v>
      </c>
      <c r="Z31" s="73"/>
      <c r="AA31" s="98"/>
      <c r="AB31" s="103">
        <f t="shared" ref="AB31:AH31" si="42">K31+R31</f>
        <v>66.65</v>
      </c>
      <c r="AC31" s="103">
        <f t="shared" si="42"/>
        <v>940.93</v>
      </c>
      <c r="AD31" s="103">
        <f t="shared" si="42"/>
        <v>634.6</v>
      </c>
      <c r="AE31" s="103">
        <f t="shared" si="42"/>
        <v>39.2</v>
      </c>
      <c r="AF31" s="103">
        <f t="shared" si="42"/>
        <v>318</v>
      </c>
      <c r="AG31" s="103">
        <f t="shared" si="42"/>
        <v>108</v>
      </c>
      <c r="AH31" s="103">
        <f t="shared" si="42"/>
        <v>2107.38</v>
      </c>
      <c r="AI31" s="98"/>
    </row>
    <row r="32" s="15" customFormat="1" ht="19" customHeight="1" spans="1:35">
      <c r="A32" s="28">
        <v>29</v>
      </c>
      <c r="B32" s="38" t="s">
        <v>122</v>
      </c>
      <c r="C32" s="120" t="s">
        <v>174</v>
      </c>
      <c r="D32" s="35" t="s">
        <v>175</v>
      </c>
      <c r="E32" s="31">
        <v>3920.55</v>
      </c>
      <c r="F32" s="31">
        <v>3920.55</v>
      </c>
      <c r="G32" s="31">
        <v>6346</v>
      </c>
      <c r="H32" s="31">
        <v>3920.55</v>
      </c>
      <c r="I32" s="86">
        <v>3180</v>
      </c>
      <c r="J32" s="39">
        <v>108</v>
      </c>
      <c r="K32" s="83">
        <f t="shared" si="1"/>
        <v>66.65</v>
      </c>
      <c r="L32" s="83">
        <f t="shared" si="2"/>
        <v>627.29</v>
      </c>
      <c r="M32" s="31">
        <f t="shared" si="3"/>
        <v>507.68</v>
      </c>
      <c r="N32" s="83">
        <f t="shared" si="4"/>
        <v>27.44</v>
      </c>
      <c r="O32" s="31">
        <f t="shared" si="5"/>
        <v>159</v>
      </c>
      <c r="P32" s="31">
        <f t="shared" si="6"/>
        <v>54</v>
      </c>
      <c r="Q32" s="31">
        <f t="shared" si="7"/>
        <v>1442.06</v>
      </c>
      <c r="R32" s="83">
        <f t="shared" si="8"/>
        <v>0</v>
      </c>
      <c r="S32" s="83">
        <f t="shared" si="9"/>
        <v>313.64</v>
      </c>
      <c r="T32" s="31">
        <f t="shared" si="10"/>
        <v>126.92</v>
      </c>
      <c r="U32" s="83">
        <f t="shared" si="11"/>
        <v>11.76</v>
      </c>
      <c r="V32" s="31">
        <f t="shared" si="12"/>
        <v>159</v>
      </c>
      <c r="W32" s="31">
        <f t="shared" si="13"/>
        <v>54</v>
      </c>
      <c r="X32" s="83">
        <f t="shared" si="14"/>
        <v>665.32</v>
      </c>
      <c r="Y32" s="83">
        <f t="shared" si="15"/>
        <v>2107.38</v>
      </c>
      <c r="Z32" s="73"/>
      <c r="AA32" s="98"/>
      <c r="AB32" s="103">
        <f t="shared" ref="AB32:AH32" si="43">K32+R32</f>
        <v>66.65</v>
      </c>
      <c r="AC32" s="103">
        <f t="shared" si="43"/>
        <v>940.93</v>
      </c>
      <c r="AD32" s="103">
        <f t="shared" si="43"/>
        <v>634.6</v>
      </c>
      <c r="AE32" s="103">
        <f t="shared" si="43"/>
        <v>39.2</v>
      </c>
      <c r="AF32" s="103">
        <f t="shared" si="43"/>
        <v>318</v>
      </c>
      <c r="AG32" s="103">
        <f t="shared" si="43"/>
        <v>108</v>
      </c>
      <c r="AH32" s="103">
        <f t="shared" si="43"/>
        <v>2107.38</v>
      </c>
      <c r="AI32" s="98"/>
    </row>
    <row r="33" s="15" customFormat="1" ht="19" customHeight="1" spans="1:35">
      <c r="A33" s="28">
        <v>30</v>
      </c>
      <c r="B33" s="38" t="s">
        <v>156</v>
      </c>
      <c r="C33" s="120" t="s">
        <v>176</v>
      </c>
      <c r="D33" s="35" t="s">
        <v>177</v>
      </c>
      <c r="E33" s="31">
        <v>3920.55</v>
      </c>
      <c r="F33" s="31">
        <v>3920.55</v>
      </c>
      <c r="G33" s="31">
        <v>6346</v>
      </c>
      <c r="H33" s="31">
        <v>3920.55</v>
      </c>
      <c r="I33" s="86"/>
      <c r="J33" s="31"/>
      <c r="K33" s="83">
        <f t="shared" si="1"/>
        <v>66.65</v>
      </c>
      <c r="L33" s="83">
        <f t="shared" si="2"/>
        <v>627.29</v>
      </c>
      <c r="M33" s="31">
        <f t="shared" si="3"/>
        <v>507.68</v>
      </c>
      <c r="N33" s="83">
        <f t="shared" si="4"/>
        <v>27.44</v>
      </c>
      <c r="O33" s="31">
        <f t="shared" si="5"/>
        <v>0</v>
      </c>
      <c r="P33" s="31">
        <f t="shared" si="6"/>
        <v>0</v>
      </c>
      <c r="Q33" s="31">
        <f t="shared" si="7"/>
        <v>1229.06</v>
      </c>
      <c r="R33" s="83">
        <f t="shared" si="8"/>
        <v>0</v>
      </c>
      <c r="S33" s="83">
        <f t="shared" si="9"/>
        <v>313.64</v>
      </c>
      <c r="T33" s="31">
        <f t="shared" si="10"/>
        <v>126.92</v>
      </c>
      <c r="U33" s="83">
        <f t="shared" si="11"/>
        <v>11.76</v>
      </c>
      <c r="V33" s="31">
        <f t="shared" si="12"/>
        <v>0</v>
      </c>
      <c r="W33" s="31">
        <f t="shared" si="13"/>
        <v>0</v>
      </c>
      <c r="X33" s="83">
        <f t="shared" si="14"/>
        <v>452.32</v>
      </c>
      <c r="Y33" s="83">
        <f t="shared" si="15"/>
        <v>1681.38</v>
      </c>
      <c r="Z33" s="73"/>
      <c r="AA33" s="98"/>
      <c r="AB33" s="103">
        <f t="shared" ref="AB33:AH33" si="44">K33+R33</f>
        <v>66.65</v>
      </c>
      <c r="AC33" s="103">
        <f t="shared" si="44"/>
        <v>940.93</v>
      </c>
      <c r="AD33" s="103">
        <f t="shared" si="44"/>
        <v>634.6</v>
      </c>
      <c r="AE33" s="103">
        <f t="shared" si="44"/>
        <v>39.2</v>
      </c>
      <c r="AF33" s="103">
        <f t="shared" si="44"/>
        <v>0</v>
      </c>
      <c r="AG33" s="103">
        <f t="shared" si="44"/>
        <v>0</v>
      </c>
      <c r="AH33" s="103">
        <f t="shared" si="44"/>
        <v>1681.38</v>
      </c>
      <c r="AI33" s="98"/>
    </row>
    <row r="34" s="15" customFormat="1" ht="19" customHeight="1" spans="1:35">
      <c r="A34" s="28">
        <v>31</v>
      </c>
      <c r="B34" s="38" t="s">
        <v>131</v>
      </c>
      <c r="C34" s="120" t="s">
        <v>178</v>
      </c>
      <c r="D34" s="35" t="s">
        <v>179</v>
      </c>
      <c r="E34" s="31">
        <v>3920.55</v>
      </c>
      <c r="F34" s="31">
        <v>3920.55</v>
      </c>
      <c r="G34" s="31">
        <v>6346</v>
      </c>
      <c r="H34" s="31">
        <v>3920.55</v>
      </c>
      <c r="I34" s="86"/>
      <c r="J34" s="39">
        <v>108</v>
      </c>
      <c r="K34" s="83">
        <f t="shared" ref="K34:K44" si="45">ROUND(E34*0.017,2)</f>
        <v>66.65</v>
      </c>
      <c r="L34" s="83">
        <f t="shared" ref="L34:L44" si="46">ROUND(F34*0.16,2)</f>
        <v>627.29</v>
      </c>
      <c r="M34" s="31">
        <f t="shared" ref="M34:M44" si="47">ROUND(G34*0.08,2)</f>
        <v>507.68</v>
      </c>
      <c r="N34" s="83">
        <f t="shared" ref="N34:N44" si="48">ROUND(H34*0.007,2)</f>
        <v>27.44</v>
      </c>
      <c r="O34" s="31">
        <f t="shared" ref="O34:O44" si="49">I34*5%</f>
        <v>0</v>
      </c>
      <c r="P34" s="31">
        <f t="shared" ref="P34:P44" si="50">J34*50%</f>
        <v>54</v>
      </c>
      <c r="Q34" s="31">
        <f t="shared" ref="Q34:Q44" si="51">SUM(K34:P34)</f>
        <v>1283.06</v>
      </c>
      <c r="R34" s="83">
        <f t="shared" ref="R34:R44" si="52">E34*0</f>
        <v>0</v>
      </c>
      <c r="S34" s="83">
        <f t="shared" ref="S34:S44" si="53">ROUND(F34*0.08,2)</f>
        <v>313.64</v>
      </c>
      <c r="T34" s="31">
        <f t="shared" ref="T34:T44" si="54">ROUND(G34*0.02,2)</f>
        <v>126.92</v>
      </c>
      <c r="U34" s="83">
        <f t="shared" ref="U34:U44" si="55">ROUND(H34*0.003,2)</f>
        <v>11.76</v>
      </c>
      <c r="V34" s="31">
        <f t="shared" ref="V34:V44" si="56">I34*5%</f>
        <v>0</v>
      </c>
      <c r="W34" s="31">
        <f t="shared" ref="W34:W44" si="57">J34*50%</f>
        <v>54</v>
      </c>
      <c r="X34" s="83">
        <f t="shared" ref="X34:X44" si="58">SUM(R34:W34)</f>
        <v>506.32</v>
      </c>
      <c r="Y34" s="83">
        <f t="shared" ref="Y34:Y44" si="59">Q34+X34</f>
        <v>1789.38</v>
      </c>
      <c r="Z34" s="73"/>
      <c r="AA34" s="98"/>
      <c r="AB34" s="103">
        <f t="shared" ref="AB34:AB44" si="60">K34+R34</f>
        <v>66.65</v>
      </c>
      <c r="AC34" s="103">
        <f t="shared" ref="AC34:AC44" si="61">L34+S34</f>
        <v>940.93</v>
      </c>
      <c r="AD34" s="103">
        <f t="shared" ref="AD34:AD44" si="62">M34+T34</f>
        <v>634.6</v>
      </c>
      <c r="AE34" s="103">
        <f t="shared" ref="AE34:AE44" si="63">N34+U34</f>
        <v>39.2</v>
      </c>
      <c r="AF34" s="103">
        <f t="shared" ref="AF34:AF44" si="64">O34+V34</f>
        <v>0</v>
      </c>
      <c r="AG34" s="103">
        <f t="shared" ref="AG34:AG44" si="65">P34+W34</f>
        <v>108</v>
      </c>
      <c r="AH34" s="103">
        <f t="shared" ref="AH34:AH44" si="66">Q34+X34</f>
        <v>1789.38</v>
      </c>
      <c r="AI34" s="98"/>
    </row>
    <row r="35" s="15" customFormat="1" ht="19" customHeight="1" spans="1:35">
      <c r="A35" s="28">
        <v>32</v>
      </c>
      <c r="B35" s="36" t="s">
        <v>112</v>
      </c>
      <c r="C35" s="120" t="s">
        <v>180</v>
      </c>
      <c r="D35" s="35" t="s">
        <v>181</v>
      </c>
      <c r="E35" s="31">
        <v>3920.55</v>
      </c>
      <c r="F35" s="31">
        <v>3920.55</v>
      </c>
      <c r="G35" s="31">
        <v>6346</v>
      </c>
      <c r="H35" s="31">
        <v>3920.55</v>
      </c>
      <c r="I35" s="86">
        <v>3180</v>
      </c>
      <c r="J35" s="39">
        <v>108</v>
      </c>
      <c r="K35" s="83">
        <f t="shared" si="45"/>
        <v>66.65</v>
      </c>
      <c r="L35" s="83">
        <f t="shared" si="46"/>
        <v>627.29</v>
      </c>
      <c r="M35" s="31">
        <f t="shared" si="47"/>
        <v>507.68</v>
      </c>
      <c r="N35" s="83">
        <f t="shared" si="48"/>
        <v>27.44</v>
      </c>
      <c r="O35" s="31">
        <f t="shared" si="49"/>
        <v>159</v>
      </c>
      <c r="P35" s="31">
        <f t="shared" si="50"/>
        <v>54</v>
      </c>
      <c r="Q35" s="31">
        <f t="shared" si="51"/>
        <v>1442.06</v>
      </c>
      <c r="R35" s="83">
        <f t="shared" si="52"/>
        <v>0</v>
      </c>
      <c r="S35" s="83">
        <f t="shared" si="53"/>
        <v>313.64</v>
      </c>
      <c r="T35" s="31">
        <f t="shared" si="54"/>
        <v>126.92</v>
      </c>
      <c r="U35" s="83">
        <f t="shared" si="55"/>
        <v>11.76</v>
      </c>
      <c r="V35" s="31">
        <f t="shared" si="56"/>
        <v>159</v>
      </c>
      <c r="W35" s="31">
        <f t="shared" si="57"/>
        <v>54</v>
      </c>
      <c r="X35" s="83">
        <f t="shared" si="58"/>
        <v>665.32</v>
      </c>
      <c r="Y35" s="83">
        <f t="shared" si="59"/>
        <v>2107.38</v>
      </c>
      <c r="Z35" s="73"/>
      <c r="AA35" s="98"/>
      <c r="AB35" s="103">
        <f t="shared" si="60"/>
        <v>66.65</v>
      </c>
      <c r="AC35" s="103">
        <f t="shared" si="61"/>
        <v>940.93</v>
      </c>
      <c r="AD35" s="103">
        <f t="shared" si="62"/>
        <v>634.6</v>
      </c>
      <c r="AE35" s="103">
        <f t="shared" si="63"/>
        <v>39.2</v>
      </c>
      <c r="AF35" s="103">
        <f t="shared" si="64"/>
        <v>318</v>
      </c>
      <c r="AG35" s="103">
        <f t="shared" si="65"/>
        <v>108</v>
      </c>
      <c r="AH35" s="103">
        <f t="shared" si="66"/>
        <v>2107.38</v>
      </c>
      <c r="AI35" s="98"/>
    </row>
    <row r="36" s="15" customFormat="1" ht="19" customHeight="1" spans="1:35">
      <c r="A36" s="28">
        <v>33</v>
      </c>
      <c r="B36" s="36" t="s">
        <v>182</v>
      </c>
      <c r="C36" s="120" t="s">
        <v>183</v>
      </c>
      <c r="D36" s="35" t="s">
        <v>184</v>
      </c>
      <c r="E36" s="31">
        <v>3920.55</v>
      </c>
      <c r="F36" s="31">
        <v>3920.55</v>
      </c>
      <c r="G36" s="31">
        <v>6346</v>
      </c>
      <c r="H36" s="31">
        <v>3920.55</v>
      </c>
      <c r="I36" s="86"/>
      <c r="J36" s="31"/>
      <c r="K36" s="83">
        <f t="shared" si="45"/>
        <v>66.65</v>
      </c>
      <c r="L36" s="83">
        <f t="shared" si="46"/>
        <v>627.29</v>
      </c>
      <c r="M36" s="31">
        <f t="shared" si="47"/>
        <v>507.68</v>
      </c>
      <c r="N36" s="83">
        <f t="shared" si="48"/>
        <v>27.44</v>
      </c>
      <c r="O36" s="31">
        <f t="shared" si="49"/>
        <v>0</v>
      </c>
      <c r="P36" s="31">
        <f t="shared" si="50"/>
        <v>0</v>
      </c>
      <c r="Q36" s="31">
        <f t="shared" si="51"/>
        <v>1229.06</v>
      </c>
      <c r="R36" s="83">
        <f t="shared" si="52"/>
        <v>0</v>
      </c>
      <c r="S36" s="83">
        <f t="shared" si="53"/>
        <v>313.64</v>
      </c>
      <c r="T36" s="31">
        <f t="shared" si="54"/>
        <v>126.92</v>
      </c>
      <c r="U36" s="83">
        <f t="shared" si="55"/>
        <v>11.76</v>
      </c>
      <c r="V36" s="31">
        <f t="shared" si="56"/>
        <v>0</v>
      </c>
      <c r="W36" s="31">
        <f t="shared" si="57"/>
        <v>0</v>
      </c>
      <c r="X36" s="83">
        <f t="shared" si="58"/>
        <v>452.32</v>
      </c>
      <c r="Y36" s="83">
        <f t="shared" si="59"/>
        <v>1681.38</v>
      </c>
      <c r="Z36" s="73"/>
      <c r="AA36" s="98"/>
      <c r="AB36" s="103">
        <f t="shared" si="60"/>
        <v>66.65</v>
      </c>
      <c r="AC36" s="103">
        <f t="shared" si="61"/>
        <v>940.93</v>
      </c>
      <c r="AD36" s="103">
        <f t="shared" si="62"/>
        <v>634.6</v>
      </c>
      <c r="AE36" s="103">
        <f t="shared" si="63"/>
        <v>39.2</v>
      </c>
      <c r="AF36" s="103">
        <f t="shared" si="64"/>
        <v>0</v>
      </c>
      <c r="AG36" s="103">
        <f t="shared" si="65"/>
        <v>0</v>
      </c>
      <c r="AH36" s="103">
        <f t="shared" si="66"/>
        <v>1681.38</v>
      </c>
      <c r="AI36" s="98"/>
    </row>
    <row r="37" s="15" customFormat="1" ht="19" customHeight="1" spans="1:35">
      <c r="A37" s="28">
        <v>34</v>
      </c>
      <c r="B37" s="36" t="s">
        <v>163</v>
      </c>
      <c r="C37" s="120" t="s">
        <v>185</v>
      </c>
      <c r="D37" s="35" t="s">
        <v>186</v>
      </c>
      <c r="E37" s="31">
        <v>3920.55</v>
      </c>
      <c r="F37" s="31">
        <v>3920.55</v>
      </c>
      <c r="G37" s="31">
        <v>6346</v>
      </c>
      <c r="H37" s="31">
        <v>3920.55</v>
      </c>
      <c r="I37" s="86"/>
      <c r="J37" s="39">
        <v>108</v>
      </c>
      <c r="K37" s="83">
        <f t="shared" si="45"/>
        <v>66.65</v>
      </c>
      <c r="L37" s="83">
        <f t="shared" si="46"/>
        <v>627.29</v>
      </c>
      <c r="M37" s="31">
        <f t="shared" si="47"/>
        <v>507.68</v>
      </c>
      <c r="N37" s="83">
        <f t="shared" si="48"/>
        <v>27.44</v>
      </c>
      <c r="O37" s="31">
        <f t="shared" si="49"/>
        <v>0</v>
      </c>
      <c r="P37" s="31">
        <f t="shared" si="50"/>
        <v>54</v>
      </c>
      <c r="Q37" s="31">
        <f t="shared" si="51"/>
        <v>1283.06</v>
      </c>
      <c r="R37" s="83">
        <f t="shared" si="52"/>
        <v>0</v>
      </c>
      <c r="S37" s="83">
        <f t="shared" si="53"/>
        <v>313.64</v>
      </c>
      <c r="T37" s="31">
        <f t="shared" si="54"/>
        <v>126.92</v>
      </c>
      <c r="U37" s="83">
        <f t="shared" si="55"/>
        <v>11.76</v>
      </c>
      <c r="V37" s="31">
        <f t="shared" si="56"/>
        <v>0</v>
      </c>
      <c r="W37" s="31">
        <f t="shared" si="57"/>
        <v>54</v>
      </c>
      <c r="X37" s="83">
        <f t="shared" si="58"/>
        <v>506.32</v>
      </c>
      <c r="Y37" s="83">
        <f t="shared" si="59"/>
        <v>1789.38</v>
      </c>
      <c r="Z37" s="73"/>
      <c r="AA37" s="98"/>
      <c r="AB37" s="103">
        <f t="shared" si="60"/>
        <v>66.65</v>
      </c>
      <c r="AC37" s="103">
        <f t="shared" si="61"/>
        <v>940.93</v>
      </c>
      <c r="AD37" s="103">
        <f t="shared" si="62"/>
        <v>634.6</v>
      </c>
      <c r="AE37" s="103">
        <f t="shared" si="63"/>
        <v>39.2</v>
      </c>
      <c r="AF37" s="103">
        <f t="shared" si="64"/>
        <v>0</v>
      </c>
      <c r="AG37" s="103">
        <f t="shared" si="65"/>
        <v>108</v>
      </c>
      <c r="AH37" s="103">
        <f t="shared" si="66"/>
        <v>1789.38</v>
      </c>
      <c r="AI37" s="98"/>
    </row>
    <row r="38" s="15" customFormat="1" ht="19" customHeight="1" spans="1:35">
      <c r="A38" s="28">
        <v>35</v>
      </c>
      <c r="B38" s="36" t="s">
        <v>163</v>
      </c>
      <c r="C38" s="120" t="s">
        <v>187</v>
      </c>
      <c r="D38" s="35" t="s">
        <v>188</v>
      </c>
      <c r="E38" s="31">
        <v>3920.55</v>
      </c>
      <c r="F38" s="31">
        <v>3920.55</v>
      </c>
      <c r="G38" s="31">
        <v>6346</v>
      </c>
      <c r="H38" s="31">
        <v>3920.55</v>
      </c>
      <c r="I38" s="86"/>
      <c r="J38" s="39">
        <v>108</v>
      </c>
      <c r="K38" s="83">
        <f t="shared" si="45"/>
        <v>66.65</v>
      </c>
      <c r="L38" s="83">
        <f t="shared" si="46"/>
        <v>627.29</v>
      </c>
      <c r="M38" s="31">
        <f t="shared" si="47"/>
        <v>507.68</v>
      </c>
      <c r="N38" s="83">
        <f t="shared" si="48"/>
        <v>27.44</v>
      </c>
      <c r="O38" s="31">
        <f t="shared" si="49"/>
        <v>0</v>
      </c>
      <c r="P38" s="31">
        <f t="shared" si="50"/>
        <v>54</v>
      </c>
      <c r="Q38" s="31">
        <f t="shared" si="51"/>
        <v>1283.06</v>
      </c>
      <c r="R38" s="83">
        <f t="shared" si="52"/>
        <v>0</v>
      </c>
      <c r="S38" s="83">
        <f t="shared" si="53"/>
        <v>313.64</v>
      </c>
      <c r="T38" s="31">
        <f t="shared" si="54"/>
        <v>126.92</v>
      </c>
      <c r="U38" s="83">
        <f t="shared" si="55"/>
        <v>11.76</v>
      </c>
      <c r="V38" s="31">
        <f t="shared" si="56"/>
        <v>0</v>
      </c>
      <c r="W38" s="31">
        <f t="shared" si="57"/>
        <v>54</v>
      </c>
      <c r="X38" s="83">
        <f t="shared" si="58"/>
        <v>506.32</v>
      </c>
      <c r="Y38" s="83">
        <f t="shared" si="59"/>
        <v>1789.38</v>
      </c>
      <c r="Z38" s="73"/>
      <c r="AA38" s="98"/>
      <c r="AB38" s="103">
        <f t="shared" si="60"/>
        <v>66.65</v>
      </c>
      <c r="AC38" s="103">
        <f t="shared" si="61"/>
        <v>940.93</v>
      </c>
      <c r="AD38" s="103">
        <f t="shared" si="62"/>
        <v>634.6</v>
      </c>
      <c r="AE38" s="103">
        <f t="shared" si="63"/>
        <v>39.2</v>
      </c>
      <c r="AF38" s="103">
        <f t="shared" si="64"/>
        <v>0</v>
      </c>
      <c r="AG38" s="103">
        <f t="shared" si="65"/>
        <v>108</v>
      </c>
      <c r="AH38" s="103">
        <f t="shared" si="66"/>
        <v>1789.38</v>
      </c>
      <c r="AI38" s="98"/>
    </row>
    <row r="39" s="15" customFormat="1" ht="19" customHeight="1" spans="1:35">
      <c r="A39" s="28">
        <v>36</v>
      </c>
      <c r="B39" s="36" t="s">
        <v>156</v>
      </c>
      <c r="C39" s="120" t="s">
        <v>189</v>
      </c>
      <c r="D39" s="35" t="s">
        <v>190</v>
      </c>
      <c r="E39" s="31">
        <v>3920.55</v>
      </c>
      <c r="F39" s="31">
        <v>3920.55</v>
      </c>
      <c r="G39" s="31">
        <v>0</v>
      </c>
      <c r="H39" s="31">
        <v>3920.55</v>
      </c>
      <c r="I39" s="86">
        <v>3180</v>
      </c>
      <c r="J39" s="31"/>
      <c r="K39" s="83">
        <f t="shared" si="45"/>
        <v>66.65</v>
      </c>
      <c r="L39" s="83">
        <f t="shared" si="46"/>
        <v>627.29</v>
      </c>
      <c r="M39" s="31">
        <f t="shared" si="47"/>
        <v>0</v>
      </c>
      <c r="N39" s="83">
        <f t="shared" si="48"/>
        <v>27.44</v>
      </c>
      <c r="O39" s="31">
        <f t="shared" si="49"/>
        <v>159</v>
      </c>
      <c r="P39" s="31">
        <f t="shared" si="50"/>
        <v>0</v>
      </c>
      <c r="Q39" s="31">
        <f t="shared" si="51"/>
        <v>880.38</v>
      </c>
      <c r="R39" s="83">
        <f t="shared" si="52"/>
        <v>0</v>
      </c>
      <c r="S39" s="83">
        <f t="shared" si="53"/>
        <v>313.64</v>
      </c>
      <c r="T39" s="31">
        <f t="shared" si="54"/>
        <v>0</v>
      </c>
      <c r="U39" s="83">
        <f t="shared" si="55"/>
        <v>11.76</v>
      </c>
      <c r="V39" s="31">
        <f t="shared" si="56"/>
        <v>159</v>
      </c>
      <c r="W39" s="31">
        <f t="shared" si="57"/>
        <v>0</v>
      </c>
      <c r="X39" s="83">
        <f t="shared" si="58"/>
        <v>484.4</v>
      </c>
      <c r="Y39" s="83">
        <f t="shared" si="59"/>
        <v>1364.78</v>
      </c>
      <c r="Z39" s="73"/>
      <c r="AA39" s="98"/>
      <c r="AB39" s="103">
        <f t="shared" si="60"/>
        <v>66.65</v>
      </c>
      <c r="AC39" s="103">
        <f t="shared" si="61"/>
        <v>940.93</v>
      </c>
      <c r="AD39" s="103">
        <f t="shared" si="62"/>
        <v>0</v>
      </c>
      <c r="AE39" s="103">
        <f t="shared" si="63"/>
        <v>39.2</v>
      </c>
      <c r="AF39" s="103">
        <f t="shared" si="64"/>
        <v>318</v>
      </c>
      <c r="AG39" s="103">
        <f t="shared" si="65"/>
        <v>0</v>
      </c>
      <c r="AH39" s="103">
        <f t="shared" si="66"/>
        <v>1364.78</v>
      </c>
      <c r="AI39" s="98"/>
    </row>
    <row r="40" s="15" customFormat="1" ht="19" customHeight="1" spans="1:35">
      <c r="A40" s="28">
        <v>37</v>
      </c>
      <c r="B40" s="36" t="s">
        <v>122</v>
      </c>
      <c r="C40" s="131" t="s">
        <v>191</v>
      </c>
      <c r="D40" s="35" t="s">
        <v>192</v>
      </c>
      <c r="E40" s="31">
        <v>3920.55</v>
      </c>
      <c r="F40" s="31">
        <v>3920.55</v>
      </c>
      <c r="G40" s="31">
        <v>6346</v>
      </c>
      <c r="H40" s="31">
        <v>3920.55</v>
      </c>
      <c r="I40" s="86">
        <v>2200</v>
      </c>
      <c r="J40" s="31"/>
      <c r="K40" s="83">
        <f t="shared" si="45"/>
        <v>66.65</v>
      </c>
      <c r="L40" s="83">
        <f t="shared" si="46"/>
        <v>627.29</v>
      </c>
      <c r="M40" s="31">
        <f t="shared" si="47"/>
        <v>507.68</v>
      </c>
      <c r="N40" s="83">
        <f t="shared" si="48"/>
        <v>27.44</v>
      </c>
      <c r="O40" s="31">
        <f t="shared" si="49"/>
        <v>110</v>
      </c>
      <c r="P40" s="31">
        <f t="shared" si="50"/>
        <v>0</v>
      </c>
      <c r="Q40" s="31">
        <f t="shared" si="51"/>
        <v>1339.06</v>
      </c>
      <c r="R40" s="83">
        <f t="shared" si="52"/>
        <v>0</v>
      </c>
      <c r="S40" s="83">
        <f t="shared" si="53"/>
        <v>313.64</v>
      </c>
      <c r="T40" s="31">
        <f t="shared" si="54"/>
        <v>126.92</v>
      </c>
      <c r="U40" s="83">
        <f t="shared" si="55"/>
        <v>11.76</v>
      </c>
      <c r="V40" s="31">
        <f t="shared" si="56"/>
        <v>110</v>
      </c>
      <c r="W40" s="31">
        <f t="shared" si="57"/>
        <v>0</v>
      </c>
      <c r="X40" s="83">
        <f t="shared" si="58"/>
        <v>562.32</v>
      </c>
      <c r="Y40" s="83">
        <f t="shared" si="59"/>
        <v>1901.38</v>
      </c>
      <c r="Z40" s="73"/>
      <c r="AA40" s="98"/>
      <c r="AB40" s="103">
        <f t="shared" si="60"/>
        <v>66.65</v>
      </c>
      <c r="AC40" s="103">
        <f t="shared" si="61"/>
        <v>940.93</v>
      </c>
      <c r="AD40" s="103">
        <f t="shared" si="62"/>
        <v>634.6</v>
      </c>
      <c r="AE40" s="103">
        <f t="shared" si="63"/>
        <v>39.2</v>
      </c>
      <c r="AF40" s="103">
        <f t="shared" si="64"/>
        <v>220</v>
      </c>
      <c r="AG40" s="103">
        <f t="shared" si="65"/>
        <v>0</v>
      </c>
      <c r="AH40" s="103">
        <f t="shared" si="66"/>
        <v>1901.38</v>
      </c>
      <c r="AI40" s="98"/>
    </row>
    <row r="41" s="15" customFormat="1" ht="19" customHeight="1" spans="1:35">
      <c r="A41" s="28">
        <v>38</v>
      </c>
      <c r="B41" s="36" t="s">
        <v>182</v>
      </c>
      <c r="C41" s="131" t="s">
        <v>193</v>
      </c>
      <c r="D41" s="35" t="s">
        <v>194</v>
      </c>
      <c r="E41" s="31">
        <v>3920.55</v>
      </c>
      <c r="F41" s="31">
        <v>3920.55</v>
      </c>
      <c r="G41" s="31">
        <v>6346</v>
      </c>
      <c r="H41" s="31">
        <v>3920.55</v>
      </c>
      <c r="I41" s="86"/>
      <c r="J41" s="31"/>
      <c r="K41" s="83">
        <f t="shared" si="45"/>
        <v>66.65</v>
      </c>
      <c r="L41" s="83">
        <f t="shared" si="46"/>
        <v>627.29</v>
      </c>
      <c r="M41" s="31">
        <f t="shared" si="47"/>
        <v>507.68</v>
      </c>
      <c r="N41" s="83">
        <f t="shared" si="48"/>
        <v>27.44</v>
      </c>
      <c r="O41" s="31">
        <f t="shared" si="49"/>
        <v>0</v>
      </c>
      <c r="P41" s="31">
        <f t="shared" si="50"/>
        <v>0</v>
      </c>
      <c r="Q41" s="31">
        <f t="shared" si="51"/>
        <v>1229.06</v>
      </c>
      <c r="R41" s="83">
        <f t="shared" si="52"/>
        <v>0</v>
      </c>
      <c r="S41" s="83">
        <f t="shared" si="53"/>
        <v>313.64</v>
      </c>
      <c r="T41" s="31">
        <f t="shared" si="54"/>
        <v>126.92</v>
      </c>
      <c r="U41" s="83">
        <f t="shared" si="55"/>
        <v>11.76</v>
      </c>
      <c r="V41" s="31">
        <f t="shared" si="56"/>
        <v>0</v>
      </c>
      <c r="W41" s="31">
        <f t="shared" si="57"/>
        <v>0</v>
      </c>
      <c r="X41" s="83">
        <f t="shared" si="58"/>
        <v>452.32</v>
      </c>
      <c r="Y41" s="83">
        <f t="shared" si="59"/>
        <v>1681.38</v>
      </c>
      <c r="Z41" s="73"/>
      <c r="AA41" s="98"/>
      <c r="AB41" s="103">
        <f t="shared" si="60"/>
        <v>66.65</v>
      </c>
      <c r="AC41" s="103">
        <f t="shared" si="61"/>
        <v>940.93</v>
      </c>
      <c r="AD41" s="103">
        <f t="shared" si="62"/>
        <v>634.6</v>
      </c>
      <c r="AE41" s="103">
        <f t="shared" si="63"/>
        <v>39.2</v>
      </c>
      <c r="AF41" s="103">
        <f t="shared" si="64"/>
        <v>0</v>
      </c>
      <c r="AG41" s="103">
        <f t="shared" si="65"/>
        <v>0</v>
      </c>
      <c r="AH41" s="103">
        <f t="shared" si="66"/>
        <v>1681.38</v>
      </c>
      <c r="AI41" s="98"/>
    </row>
    <row r="42" s="15" customFormat="1" ht="19" customHeight="1" spans="1:35">
      <c r="A42" s="28">
        <v>39</v>
      </c>
      <c r="B42" s="36" t="s">
        <v>81</v>
      </c>
      <c r="C42" s="131" t="s">
        <v>195</v>
      </c>
      <c r="D42" s="35" t="s">
        <v>196</v>
      </c>
      <c r="E42" s="31">
        <v>3920.55</v>
      </c>
      <c r="F42" s="31">
        <v>3920.55</v>
      </c>
      <c r="G42" s="31">
        <v>6346</v>
      </c>
      <c r="H42" s="31">
        <v>3920.55</v>
      </c>
      <c r="I42" s="86"/>
      <c r="J42" s="39">
        <v>108</v>
      </c>
      <c r="K42" s="83">
        <f t="shared" si="45"/>
        <v>66.65</v>
      </c>
      <c r="L42" s="83">
        <f t="shared" si="46"/>
        <v>627.29</v>
      </c>
      <c r="M42" s="31">
        <f t="shared" si="47"/>
        <v>507.68</v>
      </c>
      <c r="N42" s="83">
        <f t="shared" si="48"/>
        <v>27.44</v>
      </c>
      <c r="O42" s="31">
        <f t="shared" si="49"/>
        <v>0</v>
      </c>
      <c r="P42" s="31">
        <f t="shared" si="50"/>
        <v>54</v>
      </c>
      <c r="Q42" s="31">
        <f t="shared" si="51"/>
        <v>1283.06</v>
      </c>
      <c r="R42" s="83">
        <f t="shared" si="52"/>
        <v>0</v>
      </c>
      <c r="S42" s="83">
        <f t="shared" si="53"/>
        <v>313.64</v>
      </c>
      <c r="T42" s="31">
        <f t="shared" si="54"/>
        <v>126.92</v>
      </c>
      <c r="U42" s="83">
        <f t="shared" si="55"/>
        <v>11.76</v>
      </c>
      <c r="V42" s="31">
        <f t="shared" si="56"/>
        <v>0</v>
      </c>
      <c r="W42" s="31">
        <f t="shared" si="57"/>
        <v>54</v>
      </c>
      <c r="X42" s="83">
        <f t="shared" si="58"/>
        <v>506.32</v>
      </c>
      <c r="Y42" s="83">
        <f t="shared" si="59"/>
        <v>1789.38</v>
      </c>
      <c r="Z42" s="73"/>
      <c r="AA42" s="98"/>
      <c r="AB42" s="103">
        <f t="shared" si="60"/>
        <v>66.65</v>
      </c>
      <c r="AC42" s="103">
        <f t="shared" si="61"/>
        <v>940.93</v>
      </c>
      <c r="AD42" s="103">
        <f t="shared" si="62"/>
        <v>634.6</v>
      </c>
      <c r="AE42" s="103">
        <f t="shared" si="63"/>
        <v>39.2</v>
      </c>
      <c r="AF42" s="103">
        <f t="shared" si="64"/>
        <v>0</v>
      </c>
      <c r="AG42" s="103">
        <f t="shared" si="65"/>
        <v>108</v>
      </c>
      <c r="AH42" s="103">
        <f t="shared" si="66"/>
        <v>1789.38</v>
      </c>
      <c r="AI42" s="98"/>
    </row>
    <row r="43" s="15" customFormat="1" ht="19" customHeight="1" spans="1:35">
      <c r="A43" s="28">
        <v>40</v>
      </c>
      <c r="B43" s="36" t="s">
        <v>197</v>
      </c>
      <c r="C43" s="132" t="s">
        <v>198</v>
      </c>
      <c r="D43" s="35" t="s">
        <v>199</v>
      </c>
      <c r="E43" s="31">
        <v>3920.55</v>
      </c>
      <c r="F43" s="31">
        <v>3920.55</v>
      </c>
      <c r="G43" s="31">
        <v>6346</v>
      </c>
      <c r="H43" s="31">
        <v>3920.55</v>
      </c>
      <c r="I43" s="86"/>
      <c r="J43" s="39">
        <v>108</v>
      </c>
      <c r="K43" s="83">
        <f t="shared" si="45"/>
        <v>66.65</v>
      </c>
      <c r="L43" s="83">
        <f t="shared" si="46"/>
        <v>627.29</v>
      </c>
      <c r="M43" s="31">
        <f t="shared" si="47"/>
        <v>507.68</v>
      </c>
      <c r="N43" s="83">
        <f t="shared" si="48"/>
        <v>27.44</v>
      </c>
      <c r="O43" s="31">
        <f t="shared" si="49"/>
        <v>0</v>
      </c>
      <c r="P43" s="31">
        <f t="shared" si="50"/>
        <v>54</v>
      </c>
      <c r="Q43" s="31">
        <f t="shared" si="51"/>
        <v>1283.06</v>
      </c>
      <c r="R43" s="83">
        <f t="shared" si="52"/>
        <v>0</v>
      </c>
      <c r="S43" s="83">
        <f t="shared" si="53"/>
        <v>313.64</v>
      </c>
      <c r="T43" s="31">
        <f t="shared" si="54"/>
        <v>126.92</v>
      </c>
      <c r="U43" s="83">
        <f t="shared" si="55"/>
        <v>11.76</v>
      </c>
      <c r="V43" s="31">
        <f t="shared" si="56"/>
        <v>0</v>
      </c>
      <c r="W43" s="31">
        <f t="shared" si="57"/>
        <v>54</v>
      </c>
      <c r="X43" s="83">
        <f t="shared" si="58"/>
        <v>506.32</v>
      </c>
      <c r="Y43" s="83">
        <f t="shared" si="59"/>
        <v>1789.38</v>
      </c>
      <c r="Z43" s="73"/>
      <c r="AA43" s="98"/>
      <c r="AB43" s="103">
        <f t="shared" si="60"/>
        <v>66.65</v>
      </c>
      <c r="AC43" s="103">
        <f t="shared" si="61"/>
        <v>940.93</v>
      </c>
      <c r="AD43" s="103">
        <f t="shared" si="62"/>
        <v>634.6</v>
      </c>
      <c r="AE43" s="103">
        <f t="shared" si="63"/>
        <v>39.2</v>
      </c>
      <c r="AF43" s="103">
        <f t="shared" si="64"/>
        <v>0</v>
      </c>
      <c r="AG43" s="103">
        <f t="shared" si="65"/>
        <v>108</v>
      </c>
      <c r="AH43" s="103">
        <f t="shared" si="66"/>
        <v>1789.38</v>
      </c>
      <c r="AI43" s="98"/>
    </row>
    <row r="44" s="15" customFormat="1" ht="19" customHeight="1" spans="1:35">
      <c r="A44" s="28"/>
      <c r="B44" s="36"/>
      <c r="D44" s="133"/>
      <c r="E44" s="31"/>
      <c r="F44" s="31"/>
      <c r="G44" s="31"/>
      <c r="H44" s="31"/>
      <c r="I44" s="85"/>
      <c r="J44" s="31"/>
      <c r="K44" s="83"/>
      <c r="L44" s="83"/>
      <c r="M44" s="31"/>
      <c r="N44" s="83"/>
      <c r="O44" s="31"/>
      <c r="P44" s="31"/>
      <c r="Q44" s="31"/>
      <c r="R44" s="83"/>
      <c r="S44" s="83"/>
      <c r="T44" s="31"/>
      <c r="U44" s="83"/>
      <c r="V44" s="31"/>
      <c r="W44" s="31"/>
      <c r="X44" s="83"/>
      <c r="Y44" s="83"/>
      <c r="Z44" s="73"/>
      <c r="AA44" s="98"/>
      <c r="AB44" s="103"/>
      <c r="AC44" s="103"/>
      <c r="AD44" s="103"/>
      <c r="AE44" s="103"/>
      <c r="AF44" s="103"/>
      <c r="AG44" s="103"/>
      <c r="AH44" s="103"/>
      <c r="AI44" s="98"/>
    </row>
    <row r="45" ht="21" customHeight="1" spans="1:36">
      <c r="A45" s="134" t="s">
        <v>10</v>
      </c>
      <c r="B45" s="134"/>
      <c r="C45" s="71"/>
      <c r="D45" s="72"/>
      <c r="E45" s="73">
        <f t="shared" ref="E45:AH45" si="67">SUM(E5:E44)</f>
        <v>152901.45</v>
      </c>
      <c r="F45" s="73">
        <f t="shared" si="67"/>
        <v>152901.45</v>
      </c>
      <c r="G45" s="73">
        <f t="shared" si="67"/>
        <v>241148</v>
      </c>
      <c r="H45" s="73">
        <f t="shared" si="67"/>
        <v>152901.45</v>
      </c>
      <c r="I45" s="73">
        <f t="shared" si="67"/>
        <v>47940</v>
      </c>
      <c r="J45" s="73">
        <f t="shared" si="67"/>
        <v>1080</v>
      </c>
      <c r="K45" s="73">
        <f t="shared" ref="K45:Y45" si="68">SUM(K4:K44)</f>
        <v>2666</v>
      </c>
      <c r="L45" s="73">
        <f t="shared" si="68"/>
        <v>25091.6</v>
      </c>
      <c r="M45" s="73">
        <f t="shared" si="68"/>
        <v>19799.52</v>
      </c>
      <c r="N45" s="73">
        <f t="shared" si="68"/>
        <v>1097.6</v>
      </c>
      <c r="O45" s="73">
        <f t="shared" si="68"/>
        <v>2397</v>
      </c>
      <c r="P45" s="73">
        <f t="shared" si="68"/>
        <v>540</v>
      </c>
      <c r="Q45" s="73">
        <f t="shared" si="68"/>
        <v>51591.72</v>
      </c>
      <c r="R45" s="73">
        <f t="shared" si="68"/>
        <v>0</v>
      </c>
      <c r="S45" s="73">
        <f t="shared" si="68"/>
        <v>12545.6</v>
      </c>
      <c r="T45" s="73">
        <f t="shared" si="68"/>
        <v>4949.88</v>
      </c>
      <c r="U45" s="73">
        <f t="shared" si="68"/>
        <v>470.4</v>
      </c>
      <c r="V45" s="73">
        <f t="shared" si="68"/>
        <v>2397</v>
      </c>
      <c r="W45" s="73">
        <f t="shared" si="68"/>
        <v>540</v>
      </c>
      <c r="X45" s="73">
        <f t="shared" si="68"/>
        <v>20902.88</v>
      </c>
      <c r="Y45" s="73">
        <f t="shared" si="68"/>
        <v>72494.6</v>
      </c>
      <c r="Z45" s="73">
        <f t="shared" si="67"/>
        <v>0</v>
      </c>
      <c r="AA45" s="73">
        <f t="shared" si="67"/>
        <v>0</v>
      </c>
      <c r="AB45" s="73">
        <f t="shared" si="67"/>
        <v>2599.35</v>
      </c>
      <c r="AC45" s="73">
        <f t="shared" si="67"/>
        <v>36696.27</v>
      </c>
      <c r="AD45" s="73">
        <f t="shared" si="67"/>
        <v>24114.8</v>
      </c>
      <c r="AE45" s="73">
        <f t="shared" si="67"/>
        <v>1528.8</v>
      </c>
      <c r="AF45" s="73">
        <f t="shared" si="67"/>
        <v>4794</v>
      </c>
      <c r="AG45" s="73">
        <f t="shared" si="67"/>
        <v>1080</v>
      </c>
      <c r="AH45" s="73">
        <f t="shared" si="67"/>
        <v>70813.22</v>
      </c>
      <c r="AI45" s="98"/>
      <c r="AJ45" s="15"/>
    </row>
    <row r="46" spans="1:27">
      <c r="A46" s="18"/>
      <c r="B46" s="18"/>
      <c r="E46" s="18"/>
      <c r="AA46" s="101"/>
    </row>
    <row r="47" ht="15" customHeight="1" spans="1:39">
      <c r="A47" s="74" t="s">
        <v>64</v>
      </c>
      <c r="B47" s="74"/>
      <c r="C47" s="74" t="s">
        <v>65</v>
      </c>
      <c r="D47" s="74"/>
      <c r="E47" s="74" t="s">
        <v>66</v>
      </c>
      <c r="F47" s="74"/>
      <c r="G47" s="75" t="s">
        <v>67</v>
      </c>
      <c r="H47" s="75"/>
      <c r="I47" s="74" t="s">
        <v>68</v>
      </c>
      <c r="J47" s="92" t="s">
        <v>69</v>
      </c>
      <c r="K47" s="92" t="s">
        <v>70</v>
      </c>
      <c r="N47" s="93"/>
      <c r="X47" s="17"/>
      <c r="Y47" s="17"/>
      <c r="AC47" s="105"/>
      <c r="AI47" s="15"/>
      <c r="AJ47" s="15"/>
      <c r="AK47" s="15"/>
      <c r="AL47" s="15"/>
      <c r="AM47" s="20"/>
    </row>
    <row r="48" ht="15" customHeight="1" spans="1:39">
      <c r="A48" s="76" t="s">
        <v>71</v>
      </c>
      <c r="B48" s="76"/>
      <c r="C48" s="77">
        <f>SUM(K4:K44)</f>
        <v>2666</v>
      </c>
      <c r="D48" s="77"/>
      <c r="E48" s="78">
        <f>SUM(R4:R44)</f>
        <v>0</v>
      </c>
      <c r="F48" s="78"/>
      <c r="G48" s="79">
        <f t="shared" ref="G48:G54" si="69">C48+E48</f>
        <v>2666</v>
      </c>
      <c r="H48" s="80"/>
      <c r="I48" s="74">
        <f>COUNTIFS(E4:E44,"&lt;&gt;",E4:E44,"&lt;&gt;0")</f>
        <v>40</v>
      </c>
      <c r="J48" s="94"/>
      <c r="K48" s="92">
        <f t="shared" ref="K48:K53" si="70">G48+J48</f>
        <v>2666</v>
      </c>
      <c r="N48" s="93"/>
      <c r="X48" s="17"/>
      <c r="Y48" s="17"/>
      <c r="AB48" s="101"/>
      <c r="AI48" s="15"/>
      <c r="AJ48" s="15"/>
      <c r="AK48" s="15"/>
      <c r="AL48" s="15"/>
      <c r="AM48" s="20"/>
    </row>
    <row r="49" ht="15" customHeight="1" spans="1:39">
      <c r="A49" s="76" t="s">
        <v>72</v>
      </c>
      <c r="B49" s="76"/>
      <c r="C49" s="77">
        <f>SUM(L4:L44)</f>
        <v>25091.6</v>
      </c>
      <c r="D49" s="77"/>
      <c r="E49" s="78">
        <f>SUM(S4:S44)</f>
        <v>12545.6</v>
      </c>
      <c r="F49" s="78"/>
      <c r="G49" s="79">
        <f t="shared" si="69"/>
        <v>37637.2</v>
      </c>
      <c r="H49" s="80"/>
      <c r="I49" s="74">
        <f>COUNTIFS(F4:F44,"&lt;&gt;",F4:F44,"&lt;&gt;0")</f>
        <v>40</v>
      </c>
      <c r="J49" s="92"/>
      <c r="K49" s="92">
        <f t="shared" si="70"/>
        <v>37637.2</v>
      </c>
      <c r="N49" s="93"/>
      <c r="X49" s="17"/>
      <c r="Y49" s="17"/>
      <c r="AC49" s="101"/>
      <c r="AI49" s="15"/>
      <c r="AJ49" s="15"/>
      <c r="AK49" s="15"/>
      <c r="AL49" s="15"/>
      <c r="AM49" s="20"/>
    </row>
    <row r="50" ht="15" customHeight="1" spans="1:39">
      <c r="A50" s="76" t="s">
        <v>73</v>
      </c>
      <c r="B50" s="76"/>
      <c r="C50" s="77">
        <f>SUM(N4:N44)</f>
        <v>1097.6</v>
      </c>
      <c r="D50" s="77"/>
      <c r="E50" s="78">
        <f>SUM(U4:U44)</f>
        <v>470.4</v>
      </c>
      <c r="F50" s="78"/>
      <c r="G50" s="79">
        <f t="shared" si="69"/>
        <v>1568</v>
      </c>
      <c r="H50" s="80"/>
      <c r="I50" s="74">
        <f>COUNTIFS(H4:H44,"&lt;&gt;",H4:H44,"&lt;&gt;0")</f>
        <v>40</v>
      </c>
      <c r="J50" s="92"/>
      <c r="K50" s="92">
        <f t="shared" si="70"/>
        <v>1568</v>
      </c>
      <c r="N50" s="93"/>
      <c r="X50" s="17"/>
      <c r="Y50" s="17"/>
      <c r="AI50" s="15"/>
      <c r="AJ50" s="15"/>
      <c r="AK50" s="15"/>
      <c r="AL50" s="15"/>
      <c r="AM50" s="20"/>
    </row>
    <row r="51" ht="15" customHeight="1" spans="1:39">
      <c r="A51" s="106" t="s">
        <v>74</v>
      </c>
      <c r="B51" s="106"/>
      <c r="C51" s="77">
        <f>SUM(M4:M44)</f>
        <v>19799.52</v>
      </c>
      <c r="D51" s="77"/>
      <c r="E51" s="78">
        <f>SUM(T4:T44)</f>
        <v>4949.88</v>
      </c>
      <c r="F51" s="78"/>
      <c r="G51" s="79">
        <f t="shared" si="69"/>
        <v>24749.4</v>
      </c>
      <c r="H51" s="80"/>
      <c r="I51" s="74">
        <f>COUNTIFS(G4:G44,"&lt;&gt;",G4:G44,"&lt;&gt;0")</f>
        <v>39</v>
      </c>
      <c r="J51" s="92"/>
      <c r="K51" s="92">
        <f t="shared" si="70"/>
        <v>24749.4</v>
      </c>
      <c r="N51" s="93"/>
      <c r="X51" s="17"/>
      <c r="Y51" s="17"/>
      <c r="AI51" s="15"/>
      <c r="AJ51" s="15"/>
      <c r="AK51" s="15"/>
      <c r="AL51" s="15"/>
      <c r="AM51" s="20"/>
    </row>
    <row r="52" ht="15" customHeight="1" spans="1:39">
      <c r="A52" s="106" t="s">
        <v>75</v>
      </c>
      <c r="B52" s="106"/>
      <c r="C52" s="77">
        <f>SUM(P5:P44)</f>
        <v>540</v>
      </c>
      <c r="D52" s="77"/>
      <c r="E52" s="78">
        <f>SUM(W4:W44)</f>
        <v>540</v>
      </c>
      <c r="F52" s="78"/>
      <c r="G52" s="79">
        <f t="shared" si="69"/>
        <v>1080</v>
      </c>
      <c r="H52" s="80"/>
      <c r="I52" s="74">
        <f>COUNTIFS(J4:J44,"&lt;&gt;",J4:J44,"&lt;&gt;0")</f>
        <v>10</v>
      </c>
      <c r="J52" s="92"/>
      <c r="K52" s="92">
        <f t="shared" si="70"/>
        <v>1080</v>
      </c>
      <c r="N52" s="93"/>
      <c r="X52" s="17"/>
      <c r="Y52" s="17"/>
      <c r="AI52" s="15"/>
      <c r="AJ52" s="15"/>
      <c r="AK52" s="15"/>
      <c r="AL52" s="15"/>
      <c r="AM52" s="20"/>
    </row>
    <row r="53" ht="21" customHeight="1" spans="1:39">
      <c r="A53" s="106" t="s">
        <v>76</v>
      </c>
      <c r="B53" s="106"/>
      <c r="C53" s="77">
        <f>SUM(O4:O44)</f>
        <v>2397</v>
      </c>
      <c r="D53" s="77"/>
      <c r="E53" s="78">
        <f>SUM(V4:V44)</f>
        <v>2397</v>
      </c>
      <c r="F53" s="78"/>
      <c r="G53" s="79">
        <f t="shared" si="69"/>
        <v>4794</v>
      </c>
      <c r="H53" s="80"/>
      <c r="I53" s="74">
        <f>COUNTIFS(I4:I44,"&lt;&gt;",I4:I44,"&lt;&gt;0")</f>
        <v>16</v>
      </c>
      <c r="J53" s="92"/>
      <c r="K53" s="92">
        <f t="shared" si="70"/>
        <v>4794</v>
      </c>
      <c r="N53" s="93"/>
      <c r="X53" s="17"/>
      <c r="Y53" s="17"/>
      <c r="AI53" s="15"/>
      <c r="AJ53" s="15"/>
      <c r="AK53" s="15"/>
      <c r="AL53" s="15"/>
      <c r="AM53" s="20"/>
    </row>
    <row r="54" ht="17" customHeight="1" spans="1:39">
      <c r="A54" s="92" t="s">
        <v>77</v>
      </c>
      <c r="B54" s="92"/>
      <c r="C54" s="107">
        <f>SUM(C48:D53)</f>
        <v>51591.72</v>
      </c>
      <c r="D54" s="108"/>
      <c r="E54" s="109">
        <f>SUM(E48:F53)</f>
        <v>20902.88</v>
      </c>
      <c r="F54" s="110"/>
      <c r="G54" s="111">
        <f t="shared" si="69"/>
        <v>72494.6</v>
      </c>
      <c r="H54" s="112"/>
      <c r="I54" s="92"/>
      <c r="J54" s="92"/>
      <c r="K54" s="123">
        <f>SUM(K48:K53)</f>
        <v>72494.6</v>
      </c>
      <c r="N54" s="93"/>
      <c r="X54" s="17"/>
      <c r="Y54" s="17"/>
      <c r="AI54" s="15"/>
      <c r="AJ54" s="15"/>
      <c r="AK54" s="15"/>
      <c r="AL54" s="15"/>
      <c r="AM54" s="20"/>
    </row>
    <row r="55" spans="1:32">
      <c r="A55" s="113" t="s">
        <v>78</v>
      </c>
      <c r="B55" s="113"/>
      <c r="C55" s="114"/>
      <c r="D55" s="113"/>
      <c r="E55" s="113"/>
      <c r="F55" s="113"/>
      <c r="G55" s="115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</row>
    <row r="56" spans="1:32">
      <c r="A56" s="113"/>
      <c r="B56" s="113"/>
      <c r="C56" s="114"/>
      <c r="D56" s="113"/>
      <c r="E56" s="113"/>
      <c r="F56" s="113"/>
      <c r="G56" s="115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</row>
    <row r="57" spans="1:32">
      <c r="A57" s="113"/>
      <c r="B57" s="113"/>
      <c r="C57" s="114"/>
      <c r="D57" s="113"/>
      <c r="E57" s="113"/>
      <c r="F57" s="113"/>
      <c r="G57" s="115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</row>
    <row r="58" spans="1:32">
      <c r="A58" s="113"/>
      <c r="B58" s="113"/>
      <c r="C58" s="114"/>
      <c r="D58" s="113"/>
      <c r="E58" s="113"/>
      <c r="F58" s="113"/>
      <c r="G58" s="115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</row>
    <row r="59" spans="1:32">
      <c r="A59" s="113"/>
      <c r="B59" s="113"/>
      <c r="C59" s="114"/>
      <c r="D59" s="113"/>
      <c r="E59" s="113"/>
      <c r="F59" s="113"/>
      <c r="G59" s="115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</row>
    <row r="60" spans="1:23">
      <c r="A60" s="113"/>
      <c r="B60" s="115"/>
      <c r="C60" s="114"/>
      <c r="D60" s="116"/>
      <c r="E60" s="113"/>
      <c r="F60" s="113"/>
      <c r="G60" s="115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S60" s="15"/>
      <c r="T60" s="15"/>
      <c r="U60" s="15"/>
      <c r="V60" s="15"/>
      <c r="W60" s="15"/>
    </row>
    <row r="61" spans="1:23">
      <c r="A61" s="113"/>
      <c r="B61" s="115"/>
      <c r="C61" s="114"/>
      <c r="D61" s="116"/>
      <c r="E61" s="113"/>
      <c r="F61" s="113"/>
      <c r="G61" s="115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S61" s="15"/>
      <c r="T61" s="15"/>
      <c r="U61" s="15"/>
      <c r="V61" s="15"/>
      <c r="W61" s="15"/>
    </row>
    <row r="62" spans="1:23">
      <c r="A62" s="113"/>
      <c r="B62" s="115"/>
      <c r="C62" s="114"/>
      <c r="D62" s="116"/>
      <c r="E62" s="113"/>
      <c r="F62" s="113"/>
      <c r="G62" s="115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S62" s="15"/>
      <c r="T62" s="15"/>
      <c r="U62" s="15"/>
      <c r="V62" s="15"/>
      <c r="W62" s="15"/>
    </row>
    <row r="63" spans="1:23">
      <c r="A63" s="117" t="s">
        <v>79</v>
      </c>
      <c r="B63" s="118"/>
      <c r="C63" s="119"/>
      <c r="D63" s="116"/>
      <c r="E63" s="113"/>
      <c r="F63" s="113"/>
      <c r="G63" s="115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W63" s="15"/>
    </row>
    <row r="64" spans="1:23">
      <c r="A64" s="117"/>
      <c r="B64" s="118"/>
      <c r="C64" s="119"/>
      <c r="W64" s="15"/>
    </row>
    <row r="65" s="15" customFormat="1" ht="17" customHeight="1" spans="1:35">
      <c r="A65" s="28">
        <v>14</v>
      </c>
      <c r="B65" s="32" t="s">
        <v>88</v>
      </c>
      <c r="C65" s="30" t="s">
        <v>134</v>
      </c>
      <c r="D65" s="34" t="s">
        <v>135</v>
      </c>
      <c r="E65" s="45">
        <v>4200</v>
      </c>
      <c r="F65" s="45">
        <v>4200</v>
      </c>
      <c r="G65" s="45">
        <v>6346</v>
      </c>
      <c r="H65" s="45">
        <v>4200</v>
      </c>
      <c r="I65" s="87">
        <v>4180</v>
      </c>
      <c r="J65" s="31"/>
      <c r="K65" s="83">
        <f>ROUND(E65*0.017,2)</f>
        <v>71.4</v>
      </c>
      <c r="L65" s="83">
        <f>ROUND(F65*0.16,2)</f>
        <v>672</v>
      </c>
      <c r="M65" s="31">
        <f>ROUND(G65*0.08,2)</f>
        <v>507.68</v>
      </c>
      <c r="N65" s="83">
        <f>ROUND(H65*0.007,2)</f>
        <v>29.4</v>
      </c>
      <c r="O65" s="31">
        <f>I65*5%</f>
        <v>209</v>
      </c>
      <c r="P65" s="31">
        <f>J65*50%</f>
        <v>0</v>
      </c>
      <c r="Q65" s="31">
        <f>SUM(K65:P65)</f>
        <v>1489.48</v>
      </c>
      <c r="R65" s="83">
        <f>E65*0</f>
        <v>0</v>
      </c>
      <c r="S65" s="83">
        <f>ROUND(F65*0.08,2)</f>
        <v>336</v>
      </c>
      <c r="T65" s="31">
        <f>ROUND(G65*0.02,2)</f>
        <v>126.92</v>
      </c>
      <c r="U65" s="83">
        <f>ROUND(H65*0.003,2)</f>
        <v>12.6</v>
      </c>
      <c r="V65" s="31">
        <f>I65*5%</f>
        <v>209</v>
      </c>
      <c r="W65" s="31">
        <f>J65*50%</f>
        <v>0</v>
      </c>
      <c r="X65" s="83">
        <f>SUM(R65:W65)</f>
        <v>684.52</v>
      </c>
      <c r="Y65" s="83">
        <f>Q65+X65</f>
        <v>2174</v>
      </c>
      <c r="Z65" s="73"/>
      <c r="AA65" s="98"/>
      <c r="AB65" s="103">
        <f t="shared" ref="AB65:AH65" si="71">K65+R65</f>
        <v>71.4</v>
      </c>
      <c r="AC65" s="103">
        <f t="shared" si="71"/>
        <v>1008</v>
      </c>
      <c r="AD65" s="103">
        <f t="shared" si="71"/>
        <v>634.6</v>
      </c>
      <c r="AE65" s="103">
        <f t="shared" si="71"/>
        <v>42</v>
      </c>
      <c r="AF65" s="103">
        <f t="shared" si="71"/>
        <v>418</v>
      </c>
      <c r="AG65" s="103">
        <f t="shared" si="71"/>
        <v>0</v>
      </c>
      <c r="AH65" s="103">
        <f t="shared" si="71"/>
        <v>2174</v>
      </c>
      <c r="AI65" s="98"/>
    </row>
    <row r="66" s="15" customFormat="1" ht="19" customHeight="1" spans="1:35">
      <c r="A66" s="28">
        <v>26</v>
      </c>
      <c r="B66" s="32" t="s">
        <v>163</v>
      </c>
      <c r="C66" s="35" t="s">
        <v>164</v>
      </c>
      <c r="D66" s="35" t="s">
        <v>165</v>
      </c>
      <c r="E66" s="45">
        <v>4200</v>
      </c>
      <c r="F66" s="45">
        <v>4200</v>
      </c>
      <c r="G66" s="45">
        <v>6346</v>
      </c>
      <c r="H66" s="45">
        <v>4200</v>
      </c>
      <c r="I66" s="87">
        <v>4180</v>
      </c>
      <c r="J66" s="31"/>
      <c r="K66" s="83">
        <f>ROUND(E66*0.017,2)</f>
        <v>71.4</v>
      </c>
      <c r="L66" s="83">
        <f>ROUND(F66*0.16,2)</f>
        <v>672</v>
      </c>
      <c r="M66" s="31">
        <f>ROUND(G66*0.08,2)</f>
        <v>507.68</v>
      </c>
      <c r="N66" s="83">
        <f>ROUND(H66*0.007,2)</f>
        <v>29.4</v>
      </c>
      <c r="O66" s="31">
        <f>I66*5%</f>
        <v>209</v>
      </c>
      <c r="P66" s="31">
        <f>J66*50%</f>
        <v>0</v>
      </c>
      <c r="Q66" s="31">
        <f>SUM(K66:P66)</f>
        <v>1489.48</v>
      </c>
      <c r="R66" s="83">
        <f>E66*0</f>
        <v>0</v>
      </c>
      <c r="S66" s="83">
        <f>ROUND(F66*0.08,2)</f>
        <v>336</v>
      </c>
      <c r="T66" s="31">
        <f>ROUND(G66*0.02,2)</f>
        <v>126.92</v>
      </c>
      <c r="U66" s="83">
        <f>ROUND(H66*0.003,2)</f>
        <v>12.6</v>
      </c>
      <c r="V66" s="31">
        <f>I66*5%</f>
        <v>209</v>
      </c>
      <c r="W66" s="31">
        <f>J66*50%</f>
        <v>0</v>
      </c>
      <c r="X66" s="83">
        <f>SUM(R66:W66)</f>
        <v>684.52</v>
      </c>
      <c r="Y66" s="83">
        <f>Q66+X66</f>
        <v>2174</v>
      </c>
      <c r="Z66" s="73"/>
      <c r="AA66" s="98"/>
      <c r="AB66" s="103">
        <f t="shared" ref="AB66:AH66" si="72">K66+R66</f>
        <v>71.4</v>
      </c>
      <c r="AC66" s="103">
        <f t="shared" si="72"/>
        <v>1008</v>
      </c>
      <c r="AD66" s="103">
        <f t="shared" si="72"/>
        <v>634.6</v>
      </c>
      <c r="AE66" s="103">
        <f t="shared" si="72"/>
        <v>42</v>
      </c>
      <c r="AF66" s="103">
        <f t="shared" si="72"/>
        <v>418</v>
      </c>
      <c r="AG66" s="103">
        <f t="shared" si="72"/>
        <v>0</v>
      </c>
      <c r="AH66" s="103">
        <f t="shared" si="72"/>
        <v>2174</v>
      </c>
      <c r="AI66" s="98"/>
    </row>
  </sheetData>
  <sheetProtection algorithmName="SHA-512" hashValue="OMACZQYGgTgTOPg6fr1AjC416pL2HDBRqnuuQ0h7ffx87Xj1zp/b3e5fQ2A1XuUUG8XD7TRgszFC6blR3Ygpnw==" saltValue="ZYNW5us5FCaaRk/ALV9cSg==" spinCount="100000" sheet="1" sort="0" autoFilter="0" pivotTables="0" objects="1"/>
  <autoFilter xmlns:etc="http://www.wps.cn/officeDocument/2017/etCustomData" ref="A3:AI45" etc:filterBottomFollowUsedRange="0">
    <sortState ref="A3:AI45">
      <sortCondition ref="A3:A3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46:B46"/>
    <mergeCell ref="C46:D46"/>
    <mergeCell ref="A47:B47"/>
    <mergeCell ref="C47:D47"/>
    <mergeCell ref="E47:F47"/>
    <mergeCell ref="G47:H47"/>
    <mergeCell ref="A48:B48"/>
    <mergeCell ref="C48:D48"/>
    <mergeCell ref="E48:F48"/>
    <mergeCell ref="G48:H48"/>
    <mergeCell ref="A49:B49"/>
    <mergeCell ref="C49:D49"/>
    <mergeCell ref="E49:F49"/>
    <mergeCell ref="G49:H49"/>
    <mergeCell ref="A50:B50"/>
    <mergeCell ref="C50:D50"/>
    <mergeCell ref="E50:F50"/>
    <mergeCell ref="G50:H50"/>
    <mergeCell ref="A51:B51"/>
    <mergeCell ref="C51:D51"/>
    <mergeCell ref="E51:F51"/>
    <mergeCell ref="G51:H51"/>
    <mergeCell ref="A52:B52"/>
    <mergeCell ref="C52:D52"/>
    <mergeCell ref="E52:F52"/>
    <mergeCell ref="G52:H52"/>
    <mergeCell ref="A53:B53"/>
    <mergeCell ref="C53:D53"/>
    <mergeCell ref="E53:F53"/>
    <mergeCell ref="G53:H53"/>
    <mergeCell ref="A54:B54"/>
    <mergeCell ref="C54:D54"/>
    <mergeCell ref="E54:F54"/>
    <mergeCell ref="G54:H54"/>
    <mergeCell ref="A2:A3"/>
    <mergeCell ref="B2:B3"/>
    <mergeCell ref="C2:C3"/>
    <mergeCell ref="D2:D3"/>
    <mergeCell ref="A55:AF59"/>
    <mergeCell ref="A63:C64"/>
  </mergeCells>
  <conditionalFormatting sqref="C4">
    <cfRule type="duplicateValues" dxfId="0" priority="65"/>
    <cfRule type="duplicateValues" dxfId="2" priority="73"/>
    <cfRule type="duplicateValues" dxfId="0" priority="74"/>
  </conditionalFormatting>
  <conditionalFormatting sqref="D4">
    <cfRule type="duplicateValues" dxfId="0" priority="63"/>
  </conditionalFormatting>
  <conditionalFormatting sqref="D9">
    <cfRule type="duplicateValues" dxfId="0" priority="62"/>
  </conditionalFormatting>
  <conditionalFormatting sqref="D10">
    <cfRule type="duplicateValues" dxfId="0" priority="61"/>
  </conditionalFormatting>
  <conditionalFormatting sqref="C18">
    <cfRule type="duplicateValues" dxfId="0" priority="39"/>
  </conditionalFormatting>
  <conditionalFormatting sqref="C4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65">
    <cfRule type="duplicateValues" dxfId="0" priority="32"/>
  </conditionalFormatting>
  <conditionalFormatting sqref="C4:C8">
    <cfRule type="duplicateValues" dxfId="0" priority="64"/>
  </conditionalFormatting>
  <conditionalFormatting sqref="C5:C8">
    <cfRule type="duplicateValues" dxfId="0" priority="77"/>
  </conditionalFormatting>
  <conditionalFormatting sqref="C12:C15">
    <cfRule type="duplicateValues" dxfId="0" priority="46"/>
  </conditionalFormatting>
  <conditionalFormatting sqref="C40:C42">
    <cfRule type="duplicateValues" dxfId="0" priority="7"/>
    <cfRule type="duplicateValues" dxfId="0" priority="8"/>
    <cfRule type="duplicateValues" dxfId="0" priority="9"/>
  </conditionalFormatting>
  <conditionalFormatting sqref="D29:D43">
    <cfRule type="duplicateValues" dxfId="0" priority="1"/>
  </conditionalFormatting>
  <conditionalFormatting sqref="C1:C3 E54 C46 C54:C64 G47:G54">
    <cfRule type="duplicateValues" dxfId="0" priority="79"/>
  </conditionalFormatting>
  <conditionalFormatting sqref="C1:C3 C46:C64">
    <cfRule type="duplicateValues" dxfId="0" priority="78"/>
  </conditionalFormatting>
  <conditionalFormatting sqref="C2:C3 C46 C60:C62 G47:G54">
    <cfRule type="duplicateValues" dxfId="0" priority="92"/>
  </conditionalFormatting>
  <conditionalFormatting sqref="C2:C3 G47:G54 C60:C64 C46">
    <cfRule type="duplicateValues" dxfId="0" priority="91"/>
  </conditionalFormatting>
  <conditionalFormatting sqref="C2:C3 G47:G54 E54 C54 C46 C60:C64">
    <cfRule type="duplicateValues" dxfId="1" priority="89"/>
    <cfRule type="duplicateValues" dxfId="0" priority="90"/>
  </conditionalFormatting>
  <conditionalFormatting sqref="C2:C3 E54 C54 C46 G47:G54 C60:C64">
    <cfRule type="duplicateValues" dxfId="0" priority="86"/>
  </conditionalFormatting>
  <conditionalFormatting sqref="C2:C3 C46 C60:C64 E54 G47:G54 C54">
    <cfRule type="duplicateValues" dxfId="0" priority="84"/>
  </conditionalFormatting>
  <conditionalFormatting sqref="C2:C3 E54 G47:G54 C54 C46 C60:C64">
    <cfRule type="duplicateValues" dxfId="0" priority="83"/>
  </conditionalFormatting>
  <conditionalFormatting sqref="C2:C3 C54:C64 E54 C46 G47:G54">
    <cfRule type="duplicateValues" dxfId="0" priority="82"/>
  </conditionalFormatting>
  <conditionalFormatting sqref="C2:C3 C46 C54:C64 E54 G47:G54">
    <cfRule type="duplicateValues" dxfId="0" priority="80"/>
  </conditionalFormatting>
  <conditionalFormatting sqref="C11 C16:C17">
    <cfRule type="duplicateValues" dxfId="0" priority="54"/>
  </conditionalFormatting>
  <conditionalFormatting sqref="D11:D17 D65">
    <cfRule type="duplicateValues" dxfId="0" priority="53"/>
  </conditionalFormatting>
  <conditionalFormatting sqref="D18:D23 D44">
    <cfRule type="duplicateValues" dxfId="0" priority="31"/>
  </conditionalFormatting>
  <conditionalFormatting sqref="C19:C39 C66">
    <cfRule type="duplicateValues" dxfId="0" priority="11"/>
  </conditionalFormatting>
  <conditionalFormatting sqref="D24:D28 D66">
    <cfRule type="duplicateValues" dxfId="0" priority="10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60" max="16383" man="1"/>
    <brk id="62" max="16383" man="1"/>
    <brk id="62" max="16383" man="1"/>
    <brk id="62" max="16383" man="1"/>
    <brk id="62" max="16383" man="1"/>
    <brk id="62" max="16383" man="1"/>
    <brk id="6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3"/>
  <sheetViews>
    <sheetView tabSelected="1" view="pageBreakPreview" zoomScaleNormal="100" workbookViewId="0">
      <pane xSplit="3" ySplit="3" topLeftCell="D59" activePane="bottomRight" state="frozen"/>
      <selection/>
      <selection pane="topRight"/>
      <selection pane="bottomLeft"/>
      <selection pane="bottomRight" activeCell="N66" sqref="N66"/>
    </sheetView>
  </sheetViews>
  <sheetFormatPr defaultColWidth="9" defaultRowHeight="13.5"/>
  <cols>
    <col min="1" max="1" width="6.375" style="17" customWidth="1"/>
    <col min="2" max="2" width="27.62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2" width="7.625" style="17" customWidth="1"/>
    <col min="13" max="15" width="11.5" style="17" customWidth="1"/>
    <col min="16" max="18" width="10.375" style="17" customWidth="1"/>
    <col min="19" max="19" width="9.375" style="17" customWidth="1"/>
    <col min="20" max="21" width="11.5" style="17" customWidth="1"/>
    <col min="22" max="26" width="10.375" style="17" customWidth="1"/>
    <col min="27" max="27" width="11.5" style="17" customWidth="1"/>
    <col min="28" max="28" width="9.375" style="17" customWidth="1"/>
    <col min="29" max="29" width="12" style="15" customWidth="1"/>
    <col min="30" max="30" width="12.625" style="15" customWidth="1"/>
    <col min="31" max="31" width="6.375" style="15" customWidth="1"/>
    <col min="32" max="32" width="22.375" style="15" customWidth="1"/>
    <col min="33" max="33" width="10.375" style="15" customWidth="1"/>
    <col min="34" max="37" width="11.5" style="15" customWidth="1"/>
    <col min="38" max="38" width="11.5" style="15"/>
    <col min="39" max="39" width="12.625" style="15"/>
    <col min="40" max="40" width="14" style="20" customWidth="1"/>
    <col min="41" max="41" width="16.125" customWidth="1"/>
    <col min="42" max="16381" width="4.75" customWidth="1"/>
  </cols>
  <sheetData>
    <row r="1" s="15" customFormat="1" ht="18.75" spans="1:40">
      <c r="A1" s="21" t="s">
        <v>200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N1" s="20"/>
    </row>
    <row r="2" s="15" customFormat="1" spans="1:40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/>
      <c r="S2" s="25"/>
      <c r="T2" s="25"/>
      <c r="U2" s="25" t="s">
        <v>43</v>
      </c>
      <c r="V2" s="25"/>
      <c r="W2" s="25"/>
      <c r="X2" s="25"/>
      <c r="Y2" s="25"/>
      <c r="Z2" s="25"/>
      <c r="AA2" s="25"/>
      <c r="AB2" s="25"/>
      <c r="AC2" s="25"/>
      <c r="AD2" s="95"/>
      <c r="AE2" s="96"/>
      <c r="AF2" s="95"/>
      <c r="AG2" s="25" t="s">
        <v>44</v>
      </c>
      <c r="AH2" s="25"/>
      <c r="AI2" s="25"/>
      <c r="AJ2" s="25"/>
      <c r="AK2" s="25"/>
      <c r="AL2" s="25"/>
      <c r="AM2" s="25"/>
      <c r="AN2" s="97"/>
    </row>
    <row r="3" s="15" customFormat="1" ht="24" spans="1:40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201</v>
      </c>
      <c r="L3" s="25" t="s">
        <v>202</v>
      </c>
      <c r="M3" s="25" t="s">
        <v>203</v>
      </c>
      <c r="N3" s="25" t="s">
        <v>204</v>
      </c>
      <c r="O3" s="25" t="s">
        <v>205</v>
      </c>
      <c r="P3" s="25" t="s">
        <v>206</v>
      </c>
      <c r="Q3" s="25" t="s">
        <v>207</v>
      </c>
      <c r="R3" s="25" t="s">
        <v>49</v>
      </c>
      <c r="S3" s="25" t="s">
        <v>7</v>
      </c>
      <c r="T3" s="25" t="s">
        <v>10</v>
      </c>
      <c r="U3" s="25" t="s">
        <v>50</v>
      </c>
      <c r="V3" s="25" t="s">
        <v>51</v>
      </c>
      <c r="W3" s="25" t="s">
        <v>204</v>
      </c>
      <c r="X3" s="25" t="s">
        <v>52</v>
      </c>
      <c r="Y3" s="25" t="s">
        <v>53</v>
      </c>
      <c r="Z3" s="25" t="s">
        <v>207</v>
      </c>
      <c r="AA3" s="25" t="s">
        <v>49</v>
      </c>
      <c r="AB3" s="25" t="s">
        <v>7</v>
      </c>
      <c r="AC3" s="25" t="s">
        <v>10</v>
      </c>
      <c r="AD3" s="73" t="s">
        <v>54</v>
      </c>
      <c r="AE3" s="73" t="s">
        <v>55</v>
      </c>
      <c r="AF3" s="97" t="s">
        <v>23</v>
      </c>
      <c r="AG3" s="102" t="s">
        <v>56</v>
      </c>
      <c r="AH3" s="102" t="s">
        <v>57</v>
      </c>
      <c r="AI3" s="102" t="s">
        <v>58</v>
      </c>
      <c r="AJ3" s="102" t="s">
        <v>59</v>
      </c>
      <c r="AK3" s="102" t="s">
        <v>60</v>
      </c>
      <c r="AL3" s="102" t="s">
        <v>7</v>
      </c>
      <c r="AM3" s="102" t="s">
        <v>10</v>
      </c>
      <c r="AN3" s="97" t="s">
        <v>23</v>
      </c>
    </row>
    <row r="4" s="15" customFormat="1" spans="1:40">
      <c r="A4" s="28">
        <v>1</v>
      </c>
      <c r="B4" s="29" t="s">
        <v>88</v>
      </c>
      <c r="C4" s="30" t="s">
        <v>89</v>
      </c>
      <c r="D4" s="181" t="s">
        <v>90</v>
      </c>
      <c r="E4" s="31">
        <v>4007</v>
      </c>
      <c r="F4" s="31">
        <v>4007</v>
      </c>
      <c r="G4" s="31">
        <v>6346</v>
      </c>
      <c r="H4" s="31">
        <v>4007</v>
      </c>
      <c r="I4" s="81"/>
      <c r="J4" s="82"/>
      <c r="K4" s="83">
        <f t="shared" ref="K4:K43" si="0">ROUND(E4*0.017,2)</f>
        <v>68.12</v>
      </c>
      <c r="L4" s="83">
        <v>7.35</v>
      </c>
      <c r="M4" s="83">
        <f t="shared" ref="M4:M43" si="1">ROUND(F4*0.16,2)</f>
        <v>641.12</v>
      </c>
      <c r="N4" s="83">
        <v>69.15</v>
      </c>
      <c r="O4" s="31">
        <f t="shared" ref="O4:O43" si="2">ROUND(G4*0.08,2)</f>
        <v>507.68</v>
      </c>
      <c r="P4" s="83">
        <f t="shared" ref="P4:P43" si="3">ROUND(H4*0.007,2)</f>
        <v>28.05</v>
      </c>
      <c r="Q4" s="83">
        <v>3.05</v>
      </c>
      <c r="R4" s="31">
        <f t="shared" ref="R4:R43" si="4">I4*5%</f>
        <v>0</v>
      </c>
      <c r="S4" s="31">
        <f t="shared" ref="S4:S43" si="5">J4*50%</f>
        <v>0</v>
      </c>
      <c r="T4" s="31">
        <f>SUM(K4:S4)</f>
        <v>1324.52</v>
      </c>
      <c r="U4" s="83">
        <f t="shared" ref="U4:U43" si="6">E4*0</f>
        <v>0</v>
      </c>
      <c r="V4" s="83">
        <f t="shared" ref="V4:V43" si="7">ROUND(F4*0.08,2)</f>
        <v>320.56</v>
      </c>
      <c r="W4" s="83">
        <v>34.6</v>
      </c>
      <c r="X4" s="31">
        <f t="shared" ref="X4:X43" si="8">ROUND(G4*0.02,2)</f>
        <v>126.92</v>
      </c>
      <c r="Y4" s="83">
        <f t="shared" ref="Y4:Y43" si="9">ROUND(H4*0.003,2)</f>
        <v>12.02</v>
      </c>
      <c r="Z4" s="83">
        <v>1.3</v>
      </c>
      <c r="AA4" s="31">
        <f t="shared" ref="AA4:AA43" si="10">I4*5%</f>
        <v>0</v>
      </c>
      <c r="AB4" s="31">
        <f t="shared" ref="AB4:AB43" si="11">J4*50%</f>
        <v>0</v>
      </c>
      <c r="AC4" s="83">
        <f>SUM(U4:AB4)</f>
        <v>495.4</v>
      </c>
      <c r="AD4" s="83">
        <f>T4+AC4</f>
        <v>1819.92</v>
      </c>
      <c r="AE4" s="73"/>
      <c r="AF4" s="97"/>
      <c r="AG4" s="103">
        <f t="shared" ref="AG4:AG43" si="12">K4+U4</f>
        <v>68.12</v>
      </c>
      <c r="AH4" s="103">
        <f t="shared" ref="AH4:AH43" si="13">M4+V4</f>
        <v>961.68</v>
      </c>
      <c r="AI4" s="103">
        <f t="shared" ref="AI4:AI43" si="14">O4+X4</f>
        <v>634.6</v>
      </c>
      <c r="AJ4" s="103">
        <f t="shared" ref="AJ4:AJ43" si="15">P4+Y4</f>
        <v>40.07</v>
      </c>
      <c r="AK4" s="103">
        <f t="shared" ref="AK4:AK43" si="16">R4+AA4</f>
        <v>0</v>
      </c>
      <c r="AL4" s="103">
        <f t="shared" ref="AL4:AL43" si="17">S4+AB4</f>
        <v>0</v>
      </c>
      <c r="AM4" s="103">
        <f t="shared" ref="AM4:AM43" si="18">T4+AC4</f>
        <v>1819.92</v>
      </c>
      <c r="AN4" s="97"/>
    </row>
    <row r="5" s="15" customFormat="1" spans="1:40">
      <c r="A5" s="28">
        <v>2</v>
      </c>
      <c r="B5" s="29" t="s">
        <v>88</v>
      </c>
      <c r="C5" s="30" t="s">
        <v>98</v>
      </c>
      <c r="D5" s="181" t="s">
        <v>99</v>
      </c>
      <c r="E5" s="31">
        <v>4007</v>
      </c>
      <c r="F5" s="31">
        <v>4007</v>
      </c>
      <c r="G5" s="31">
        <v>6346</v>
      </c>
      <c r="H5" s="31">
        <v>4007</v>
      </c>
      <c r="I5" s="82"/>
      <c r="J5" s="82"/>
      <c r="K5" s="83">
        <f t="shared" si="0"/>
        <v>68.12</v>
      </c>
      <c r="L5" s="83">
        <v>7.35</v>
      </c>
      <c r="M5" s="83">
        <f t="shared" si="1"/>
        <v>641.12</v>
      </c>
      <c r="N5" s="83">
        <v>69.15</v>
      </c>
      <c r="O5" s="31">
        <f t="shared" si="2"/>
        <v>507.68</v>
      </c>
      <c r="P5" s="83">
        <f t="shared" si="3"/>
        <v>28.05</v>
      </c>
      <c r="Q5" s="83">
        <v>3.05</v>
      </c>
      <c r="R5" s="31">
        <f t="shared" si="4"/>
        <v>0</v>
      </c>
      <c r="S5" s="31">
        <f t="shared" si="5"/>
        <v>0</v>
      </c>
      <c r="T5" s="31">
        <f t="shared" ref="T4:T43" si="19">SUM(K5:S5)</f>
        <v>1324.52</v>
      </c>
      <c r="U5" s="83">
        <f t="shared" si="6"/>
        <v>0</v>
      </c>
      <c r="V5" s="83">
        <f t="shared" si="7"/>
        <v>320.56</v>
      </c>
      <c r="W5" s="83">
        <v>34.6</v>
      </c>
      <c r="X5" s="31">
        <f t="shared" si="8"/>
        <v>126.92</v>
      </c>
      <c r="Y5" s="83">
        <f t="shared" si="9"/>
        <v>12.02</v>
      </c>
      <c r="Z5" s="83">
        <v>1.3</v>
      </c>
      <c r="AA5" s="31">
        <f t="shared" si="10"/>
        <v>0</v>
      </c>
      <c r="AB5" s="31">
        <f t="shared" si="11"/>
        <v>0</v>
      </c>
      <c r="AC5" s="83">
        <f t="shared" ref="AC4:AC43" si="20">SUM(U5:AB5)</f>
        <v>495.4</v>
      </c>
      <c r="AD5" s="83">
        <f t="shared" ref="AD4:AD43" si="21">T5+AC5</f>
        <v>1819.92</v>
      </c>
      <c r="AE5" s="73"/>
      <c r="AF5" s="97"/>
      <c r="AG5" s="103">
        <f t="shared" si="12"/>
        <v>68.12</v>
      </c>
      <c r="AH5" s="103">
        <f t="shared" si="13"/>
        <v>961.68</v>
      </c>
      <c r="AI5" s="103">
        <f t="shared" si="14"/>
        <v>634.6</v>
      </c>
      <c r="AJ5" s="103">
        <f t="shared" si="15"/>
        <v>40.07</v>
      </c>
      <c r="AK5" s="103">
        <f t="shared" si="16"/>
        <v>0</v>
      </c>
      <c r="AL5" s="103">
        <f t="shared" si="17"/>
        <v>0</v>
      </c>
      <c r="AM5" s="103">
        <f t="shared" si="18"/>
        <v>1819.92</v>
      </c>
      <c r="AN5" s="97"/>
    </row>
    <row r="6" s="15" customFormat="1" spans="1:40">
      <c r="A6" s="28">
        <v>3</v>
      </c>
      <c r="B6" s="29" t="s">
        <v>100</v>
      </c>
      <c r="C6" s="30" t="s">
        <v>101</v>
      </c>
      <c r="D6" s="181" t="s">
        <v>102</v>
      </c>
      <c r="E6" s="31">
        <v>4007</v>
      </c>
      <c r="F6" s="31">
        <v>4007</v>
      </c>
      <c r="G6" s="31">
        <v>6346</v>
      </c>
      <c r="H6" s="31">
        <v>4007</v>
      </c>
      <c r="I6" s="82">
        <v>3180</v>
      </c>
      <c r="J6" s="82"/>
      <c r="K6" s="83">
        <f t="shared" si="0"/>
        <v>68.12</v>
      </c>
      <c r="L6" s="83">
        <v>7.35</v>
      </c>
      <c r="M6" s="83">
        <f t="shared" si="1"/>
        <v>641.12</v>
      </c>
      <c r="N6" s="83">
        <v>69.15</v>
      </c>
      <c r="O6" s="31">
        <f t="shared" si="2"/>
        <v>507.68</v>
      </c>
      <c r="P6" s="83">
        <f t="shared" si="3"/>
        <v>28.05</v>
      </c>
      <c r="Q6" s="83">
        <v>3.05</v>
      </c>
      <c r="R6" s="31">
        <f t="shared" si="4"/>
        <v>159</v>
      </c>
      <c r="S6" s="31">
        <f t="shared" si="5"/>
        <v>0</v>
      </c>
      <c r="T6" s="31">
        <f t="shared" si="19"/>
        <v>1483.52</v>
      </c>
      <c r="U6" s="83">
        <f t="shared" si="6"/>
        <v>0</v>
      </c>
      <c r="V6" s="83">
        <f t="shared" si="7"/>
        <v>320.56</v>
      </c>
      <c r="W6" s="83">
        <v>34.6</v>
      </c>
      <c r="X6" s="31">
        <f t="shared" si="8"/>
        <v>126.92</v>
      </c>
      <c r="Y6" s="83">
        <f t="shared" si="9"/>
        <v>12.02</v>
      </c>
      <c r="Z6" s="83">
        <v>1.3</v>
      </c>
      <c r="AA6" s="31">
        <f t="shared" si="10"/>
        <v>159</v>
      </c>
      <c r="AB6" s="31">
        <f t="shared" si="11"/>
        <v>0</v>
      </c>
      <c r="AC6" s="83">
        <f t="shared" si="20"/>
        <v>654.4</v>
      </c>
      <c r="AD6" s="83">
        <f t="shared" si="21"/>
        <v>2137.92</v>
      </c>
      <c r="AE6" s="73"/>
      <c r="AF6" s="97"/>
      <c r="AG6" s="103">
        <f t="shared" si="12"/>
        <v>68.12</v>
      </c>
      <c r="AH6" s="103">
        <f t="shared" si="13"/>
        <v>961.68</v>
      </c>
      <c r="AI6" s="103">
        <f t="shared" si="14"/>
        <v>634.6</v>
      </c>
      <c r="AJ6" s="103">
        <f t="shared" si="15"/>
        <v>40.07</v>
      </c>
      <c r="AK6" s="103">
        <f t="shared" si="16"/>
        <v>318</v>
      </c>
      <c r="AL6" s="103">
        <f t="shared" si="17"/>
        <v>0</v>
      </c>
      <c r="AM6" s="103">
        <f t="shared" si="18"/>
        <v>2137.92</v>
      </c>
      <c r="AN6" s="97"/>
    </row>
    <row r="7" s="15" customFormat="1" spans="1:40">
      <c r="A7" s="28">
        <v>4</v>
      </c>
      <c r="B7" s="29" t="s">
        <v>103</v>
      </c>
      <c r="C7" s="30" t="s">
        <v>104</v>
      </c>
      <c r="D7" s="181" t="s">
        <v>105</v>
      </c>
      <c r="E7" s="31">
        <v>4007</v>
      </c>
      <c r="F7" s="31">
        <v>4007</v>
      </c>
      <c r="G7" s="31">
        <v>6346</v>
      </c>
      <c r="H7" s="31">
        <v>4007</v>
      </c>
      <c r="I7" s="82">
        <v>3180</v>
      </c>
      <c r="J7" s="82"/>
      <c r="K7" s="83">
        <f t="shared" si="0"/>
        <v>68.12</v>
      </c>
      <c r="L7" s="83">
        <v>7.35</v>
      </c>
      <c r="M7" s="83">
        <f t="shared" si="1"/>
        <v>641.12</v>
      </c>
      <c r="N7" s="83">
        <v>69.15</v>
      </c>
      <c r="O7" s="31">
        <f t="shared" si="2"/>
        <v>507.68</v>
      </c>
      <c r="P7" s="83">
        <f t="shared" si="3"/>
        <v>28.05</v>
      </c>
      <c r="Q7" s="83">
        <v>3.05</v>
      </c>
      <c r="R7" s="31">
        <f t="shared" si="4"/>
        <v>159</v>
      </c>
      <c r="S7" s="31">
        <f t="shared" si="5"/>
        <v>0</v>
      </c>
      <c r="T7" s="31">
        <f t="shared" si="19"/>
        <v>1483.52</v>
      </c>
      <c r="U7" s="83">
        <f t="shared" si="6"/>
        <v>0</v>
      </c>
      <c r="V7" s="83">
        <f t="shared" si="7"/>
        <v>320.56</v>
      </c>
      <c r="W7" s="83">
        <v>34.6</v>
      </c>
      <c r="X7" s="31">
        <f t="shared" si="8"/>
        <v>126.92</v>
      </c>
      <c r="Y7" s="83">
        <f t="shared" si="9"/>
        <v>12.02</v>
      </c>
      <c r="Z7" s="83">
        <v>1.3</v>
      </c>
      <c r="AA7" s="31">
        <f t="shared" si="10"/>
        <v>159</v>
      </c>
      <c r="AB7" s="31">
        <f t="shared" si="11"/>
        <v>0</v>
      </c>
      <c r="AC7" s="83">
        <f t="shared" si="20"/>
        <v>654.4</v>
      </c>
      <c r="AD7" s="83">
        <f t="shared" si="21"/>
        <v>2137.92</v>
      </c>
      <c r="AE7" s="73"/>
      <c r="AF7" s="97"/>
      <c r="AG7" s="103">
        <f t="shared" si="12"/>
        <v>68.12</v>
      </c>
      <c r="AH7" s="103">
        <f t="shared" si="13"/>
        <v>961.68</v>
      </c>
      <c r="AI7" s="103">
        <f t="shared" si="14"/>
        <v>634.6</v>
      </c>
      <c r="AJ7" s="103">
        <f t="shared" si="15"/>
        <v>40.07</v>
      </c>
      <c r="AK7" s="103">
        <f t="shared" si="16"/>
        <v>318</v>
      </c>
      <c r="AL7" s="103">
        <f t="shared" si="17"/>
        <v>0</v>
      </c>
      <c r="AM7" s="103">
        <f t="shared" si="18"/>
        <v>2137.92</v>
      </c>
      <c r="AN7" s="97"/>
    </row>
    <row r="8" s="15" customFormat="1" spans="1:40">
      <c r="A8" s="28">
        <v>5</v>
      </c>
      <c r="B8" s="32" t="s">
        <v>81</v>
      </c>
      <c r="C8" s="33" t="s">
        <v>106</v>
      </c>
      <c r="D8" s="34" t="s">
        <v>107</v>
      </c>
      <c r="E8" s="31">
        <v>4007</v>
      </c>
      <c r="F8" s="31">
        <v>4007</v>
      </c>
      <c r="G8" s="31">
        <v>6346</v>
      </c>
      <c r="H8" s="31">
        <v>4007</v>
      </c>
      <c r="I8" s="84">
        <v>2200</v>
      </c>
      <c r="J8" s="82"/>
      <c r="K8" s="83">
        <f t="shared" si="0"/>
        <v>68.12</v>
      </c>
      <c r="L8" s="83">
        <v>7.35</v>
      </c>
      <c r="M8" s="83">
        <f t="shared" si="1"/>
        <v>641.12</v>
      </c>
      <c r="N8" s="83">
        <v>69.15</v>
      </c>
      <c r="O8" s="31">
        <f t="shared" si="2"/>
        <v>507.68</v>
      </c>
      <c r="P8" s="83">
        <f t="shared" si="3"/>
        <v>28.05</v>
      </c>
      <c r="Q8" s="83">
        <v>3.05</v>
      </c>
      <c r="R8" s="31">
        <f t="shared" si="4"/>
        <v>110</v>
      </c>
      <c r="S8" s="31">
        <f t="shared" si="5"/>
        <v>0</v>
      </c>
      <c r="T8" s="31">
        <f t="shared" si="19"/>
        <v>1434.52</v>
      </c>
      <c r="U8" s="83">
        <f t="shared" si="6"/>
        <v>0</v>
      </c>
      <c r="V8" s="83">
        <f t="shared" si="7"/>
        <v>320.56</v>
      </c>
      <c r="W8" s="83">
        <v>34.6</v>
      </c>
      <c r="X8" s="31">
        <f t="shared" si="8"/>
        <v>126.92</v>
      </c>
      <c r="Y8" s="83">
        <f t="shared" si="9"/>
        <v>12.02</v>
      </c>
      <c r="Z8" s="83">
        <v>1.3</v>
      </c>
      <c r="AA8" s="31">
        <f t="shared" si="10"/>
        <v>110</v>
      </c>
      <c r="AB8" s="31">
        <f t="shared" si="11"/>
        <v>0</v>
      </c>
      <c r="AC8" s="83">
        <f t="shared" si="20"/>
        <v>605.4</v>
      </c>
      <c r="AD8" s="83">
        <f t="shared" si="21"/>
        <v>2039.92</v>
      </c>
      <c r="AE8" s="73"/>
      <c r="AF8" s="97"/>
      <c r="AG8" s="103">
        <f t="shared" si="12"/>
        <v>68.12</v>
      </c>
      <c r="AH8" s="103">
        <f t="shared" si="13"/>
        <v>961.68</v>
      </c>
      <c r="AI8" s="103">
        <f t="shared" si="14"/>
        <v>634.6</v>
      </c>
      <c r="AJ8" s="103">
        <f t="shared" si="15"/>
        <v>40.07</v>
      </c>
      <c r="AK8" s="103">
        <f t="shared" si="16"/>
        <v>220</v>
      </c>
      <c r="AL8" s="103">
        <f t="shared" si="17"/>
        <v>0</v>
      </c>
      <c r="AM8" s="103">
        <f t="shared" si="18"/>
        <v>2039.92</v>
      </c>
      <c r="AN8" s="97"/>
    </row>
    <row r="9" s="15" customFormat="1" spans="1:40">
      <c r="A9" s="28">
        <v>6</v>
      </c>
      <c r="B9" s="32" t="s">
        <v>81</v>
      </c>
      <c r="C9" s="33" t="s">
        <v>108</v>
      </c>
      <c r="D9" s="34" t="s">
        <v>109</v>
      </c>
      <c r="E9" s="31">
        <v>4007</v>
      </c>
      <c r="F9" s="31">
        <v>4007</v>
      </c>
      <c r="G9" s="31">
        <v>6346</v>
      </c>
      <c r="H9" s="31">
        <v>4007</v>
      </c>
      <c r="I9" s="84">
        <v>2200</v>
      </c>
      <c r="J9" s="82"/>
      <c r="K9" s="83">
        <f t="shared" si="0"/>
        <v>68.12</v>
      </c>
      <c r="L9" s="83">
        <v>7.35</v>
      </c>
      <c r="M9" s="83">
        <f t="shared" si="1"/>
        <v>641.12</v>
      </c>
      <c r="N9" s="83">
        <v>69.15</v>
      </c>
      <c r="O9" s="31">
        <f t="shared" si="2"/>
        <v>507.68</v>
      </c>
      <c r="P9" s="83">
        <f t="shared" si="3"/>
        <v>28.05</v>
      </c>
      <c r="Q9" s="83">
        <v>3.05</v>
      </c>
      <c r="R9" s="31">
        <f t="shared" si="4"/>
        <v>110</v>
      </c>
      <c r="S9" s="31">
        <f t="shared" si="5"/>
        <v>0</v>
      </c>
      <c r="T9" s="31">
        <f t="shared" si="19"/>
        <v>1434.52</v>
      </c>
      <c r="U9" s="83">
        <f t="shared" si="6"/>
        <v>0</v>
      </c>
      <c r="V9" s="83">
        <f t="shared" si="7"/>
        <v>320.56</v>
      </c>
      <c r="W9" s="83">
        <v>34.6</v>
      </c>
      <c r="X9" s="31">
        <f t="shared" si="8"/>
        <v>126.92</v>
      </c>
      <c r="Y9" s="83">
        <f t="shared" si="9"/>
        <v>12.02</v>
      </c>
      <c r="Z9" s="83">
        <v>1.3</v>
      </c>
      <c r="AA9" s="31">
        <f t="shared" si="10"/>
        <v>110</v>
      </c>
      <c r="AB9" s="31">
        <f t="shared" si="11"/>
        <v>0</v>
      </c>
      <c r="AC9" s="83">
        <f t="shared" si="20"/>
        <v>605.4</v>
      </c>
      <c r="AD9" s="83">
        <f t="shared" si="21"/>
        <v>2039.92</v>
      </c>
      <c r="AE9" s="73"/>
      <c r="AF9" s="97"/>
      <c r="AG9" s="103">
        <f t="shared" si="12"/>
        <v>68.12</v>
      </c>
      <c r="AH9" s="103">
        <f t="shared" si="13"/>
        <v>961.68</v>
      </c>
      <c r="AI9" s="103">
        <f t="shared" si="14"/>
        <v>634.6</v>
      </c>
      <c r="AJ9" s="103">
        <f t="shared" si="15"/>
        <v>40.07</v>
      </c>
      <c r="AK9" s="103">
        <f t="shared" si="16"/>
        <v>220</v>
      </c>
      <c r="AL9" s="103">
        <f t="shared" si="17"/>
        <v>0</v>
      </c>
      <c r="AM9" s="103">
        <f t="shared" si="18"/>
        <v>2039.92</v>
      </c>
      <c r="AN9" s="97"/>
    </row>
    <row r="10" s="15" customFormat="1" ht="18" customHeight="1" spans="1:40">
      <c r="A10" s="28">
        <v>7</v>
      </c>
      <c r="B10" s="32" t="s">
        <v>112</v>
      </c>
      <c r="C10" s="30" t="s">
        <v>113</v>
      </c>
      <c r="D10" s="184" t="s">
        <v>114</v>
      </c>
      <c r="E10" s="31">
        <v>4007</v>
      </c>
      <c r="F10" s="31">
        <v>4007</v>
      </c>
      <c r="G10" s="31">
        <v>6346</v>
      </c>
      <c r="H10" s="31">
        <v>4007</v>
      </c>
      <c r="I10" s="85"/>
      <c r="J10" s="31"/>
      <c r="K10" s="83">
        <f t="shared" si="0"/>
        <v>68.12</v>
      </c>
      <c r="L10" s="83">
        <v>4.41</v>
      </c>
      <c r="M10" s="83">
        <f t="shared" si="1"/>
        <v>641.12</v>
      </c>
      <c r="N10" s="83">
        <v>41.49</v>
      </c>
      <c r="O10" s="31">
        <f t="shared" si="2"/>
        <v>507.68</v>
      </c>
      <c r="P10" s="83">
        <f t="shared" si="3"/>
        <v>28.05</v>
      </c>
      <c r="Q10" s="83">
        <v>1.83</v>
      </c>
      <c r="R10" s="31">
        <f t="shared" si="4"/>
        <v>0</v>
      </c>
      <c r="S10" s="31">
        <f t="shared" si="5"/>
        <v>0</v>
      </c>
      <c r="T10" s="31">
        <f t="shared" si="19"/>
        <v>1292.7</v>
      </c>
      <c r="U10" s="83">
        <f t="shared" si="6"/>
        <v>0</v>
      </c>
      <c r="V10" s="83">
        <f t="shared" si="7"/>
        <v>320.56</v>
      </c>
      <c r="W10" s="83">
        <v>20.76</v>
      </c>
      <c r="X10" s="31">
        <f t="shared" si="8"/>
        <v>126.92</v>
      </c>
      <c r="Y10" s="83">
        <f t="shared" si="9"/>
        <v>12.02</v>
      </c>
      <c r="Z10" s="83">
        <v>0.78</v>
      </c>
      <c r="AA10" s="31">
        <f t="shared" si="10"/>
        <v>0</v>
      </c>
      <c r="AB10" s="31">
        <f t="shared" si="11"/>
        <v>0</v>
      </c>
      <c r="AC10" s="83">
        <f t="shared" si="20"/>
        <v>481.04</v>
      </c>
      <c r="AD10" s="83">
        <f t="shared" si="21"/>
        <v>1773.74</v>
      </c>
      <c r="AE10" s="73"/>
      <c r="AF10" s="98"/>
      <c r="AG10" s="103">
        <f t="shared" si="12"/>
        <v>68.12</v>
      </c>
      <c r="AH10" s="103">
        <f t="shared" si="13"/>
        <v>961.68</v>
      </c>
      <c r="AI10" s="103">
        <f t="shared" si="14"/>
        <v>634.6</v>
      </c>
      <c r="AJ10" s="103">
        <f t="shared" si="15"/>
        <v>40.07</v>
      </c>
      <c r="AK10" s="103">
        <f t="shared" si="16"/>
        <v>0</v>
      </c>
      <c r="AL10" s="103">
        <f t="shared" si="17"/>
        <v>0</v>
      </c>
      <c r="AM10" s="103">
        <f t="shared" si="18"/>
        <v>1773.74</v>
      </c>
      <c r="AN10" s="98"/>
    </row>
    <row r="11" s="15" customFormat="1" ht="17" customHeight="1" spans="1:40">
      <c r="A11" s="28">
        <v>8</v>
      </c>
      <c r="B11" s="32" t="s">
        <v>61</v>
      </c>
      <c r="C11" s="30" t="s">
        <v>115</v>
      </c>
      <c r="D11" s="34" t="s">
        <v>116</v>
      </c>
      <c r="E11" s="31">
        <v>4007</v>
      </c>
      <c r="F11" s="31">
        <v>4007</v>
      </c>
      <c r="G11" s="31">
        <v>6346</v>
      </c>
      <c r="H11" s="31">
        <v>4007</v>
      </c>
      <c r="I11" s="85"/>
      <c r="J11" s="31"/>
      <c r="K11" s="83">
        <f t="shared" si="0"/>
        <v>68.12</v>
      </c>
      <c r="L11" s="83">
        <v>4.41</v>
      </c>
      <c r="M11" s="83">
        <f t="shared" si="1"/>
        <v>641.12</v>
      </c>
      <c r="N11" s="83">
        <v>41.49</v>
      </c>
      <c r="O11" s="31">
        <f t="shared" si="2"/>
        <v>507.68</v>
      </c>
      <c r="P11" s="83">
        <f t="shared" si="3"/>
        <v>28.05</v>
      </c>
      <c r="Q11" s="83">
        <v>1.83</v>
      </c>
      <c r="R11" s="31">
        <f t="shared" si="4"/>
        <v>0</v>
      </c>
      <c r="S11" s="31">
        <f t="shared" si="5"/>
        <v>0</v>
      </c>
      <c r="T11" s="31">
        <f t="shared" si="19"/>
        <v>1292.7</v>
      </c>
      <c r="U11" s="83">
        <f t="shared" si="6"/>
        <v>0</v>
      </c>
      <c r="V11" s="83">
        <f t="shared" si="7"/>
        <v>320.56</v>
      </c>
      <c r="W11" s="83">
        <v>20.76</v>
      </c>
      <c r="X11" s="31">
        <f t="shared" si="8"/>
        <v>126.92</v>
      </c>
      <c r="Y11" s="83">
        <f t="shared" si="9"/>
        <v>12.02</v>
      </c>
      <c r="Z11" s="83">
        <v>0.78</v>
      </c>
      <c r="AA11" s="31">
        <f t="shared" si="10"/>
        <v>0</v>
      </c>
      <c r="AB11" s="31">
        <f t="shared" si="11"/>
        <v>0</v>
      </c>
      <c r="AC11" s="83">
        <f t="shared" si="20"/>
        <v>481.04</v>
      </c>
      <c r="AD11" s="83">
        <f t="shared" si="21"/>
        <v>1773.74</v>
      </c>
      <c r="AE11" s="73"/>
      <c r="AF11" s="98"/>
      <c r="AG11" s="103">
        <f t="shared" si="12"/>
        <v>68.12</v>
      </c>
      <c r="AH11" s="103">
        <f t="shared" si="13"/>
        <v>961.68</v>
      </c>
      <c r="AI11" s="103">
        <f t="shared" si="14"/>
        <v>634.6</v>
      </c>
      <c r="AJ11" s="103">
        <f t="shared" si="15"/>
        <v>40.07</v>
      </c>
      <c r="AK11" s="103">
        <f t="shared" si="16"/>
        <v>0</v>
      </c>
      <c r="AL11" s="103">
        <f t="shared" si="17"/>
        <v>0</v>
      </c>
      <c r="AM11" s="103">
        <f t="shared" si="18"/>
        <v>1773.74</v>
      </c>
      <c r="AN11" s="98"/>
    </row>
    <row r="12" s="15" customFormat="1" ht="17" customHeight="1" spans="1:40">
      <c r="A12" s="28">
        <v>9</v>
      </c>
      <c r="B12" s="32" t="s">
        <v>81</v>
      </c>
      <c r="C12" s="30" t="s">
        <v>117</v>
      </c>
      <c r="D12" s="34" t="s">
        <v>118</v>
      </c>
      <c r="E12" s="31">
        <v>4007</v>
      </c>
      <c r="F12" s="31">
        <v>4007</v>
      </c>
      <c r="G12" s="31">
        <v>6346</v>
      </c>
      <c r="H12" s="31">
        <v>4007</v>
      </c>
      <c r="I12" s="86">
        <v>2200</v>
      </c>
      <c r="J12" s="31"/>
      <c r="K12" s="83">
        <f t="shared" si="0"/>
        <v>68.12</v>
      </c>
      <c r="L12" s="83">
        <v>4.41</v>
      </c>
      <c r="M12" s="83">
        <f t="shared" si="1"/>
        <v>641.12</v>
      </c>
      <c r="N12" s="83">
        <v>41.49</v>
      </c>
      <c r="O12" s="31">
        <f t="shared" si="2"/>
        <v>507.68</v>
      </c>
      <c r="P12" s="83">
        <f t="shared" si="3"/>
        <v>28.05</v>
      </c>
      <c r="Q12" s="83">
        <v>1.83</v>
      </c>
      <c r="R12" s="31">
        <f t="shared" si="4"/>
        <v>110</v>
      </c>
      <c r="S12" s="31">
        <f t="shared" si="5"/>
        <v>0</v>
      </c>
      <c r="T12" s="31">
        <f t="shared" si="19"/>
        <v>1402.7</v>
      </c>
      <c r="U12" s="83">
        <f t="shared" si="6"/>
        <v>0</v>
      </c>
      <c r="V12" s="83">
        <f t="shared" si="7"/>
        <v>320.56</v>
      </c>
      <c r="W12" s="83">
        <v>20.76</v>
      </c>
      <c r="X12" s="31">
        <f t="shared" si="8"/>
        <v>126.92</v>
      </c>
      <c r="Y12" s="83">
        <f t="shared" si="9"/>
        <v>12.02</v>
      </c>
      <c r="Z12" s="83">
        <v>0.78</v>
      </c>
      <c r="AA12" s="31">
        <f t="shared" si="10"/>
        <v>110</v>
      </c>
      <c r="AB12" s="31">
        <f t="shared" si="11"/>
        <v>0</v>
      </c>
      <c r="AC12" s="83">
        <f t="shared" si="20"/>
        <v>591.04</v>
      </c>
      <c r="AD12" s="83">
        <f t="shared" si="21"/>
        <v>1993.74</v>
      </c>
      <c r="AE12" s="73"/>
      <c r="AF12" s="98"/>
      <c r="AG12" s="103">
        <f t="shared" si="12"/>
        <v>68.12</v>
      </c>
      <c r="AH12" s="103">
        <f t="shared" si="13"/>
        <v>961.68</v>
      </c>
      <c r="AI12" s="103">
        <f t="shared" si="14"/>
        <v>634.6</v>
      </c>
      <c r="AJ12" s="103">
        <f t="shared" si="15"/>
        <v>40.07</v>
      </c>
      <c r="AK12" s="103">
        <f t="shared" si="16"/>
        <v>220</v>
      </c>
      <c r="AL12" s="103">
        <f t="shared" si="17"/>
        <v>0</v>
      </c>
      <c r="AM12" s="103">
        <f t="shared" si="18"/>
        <v>1993.74</v>
      </c>
      <c r="AN12" s="98"/>
    </row>
    <row r="13" s="15" customFormat="1" ht="17" customHeight="1" spans="1:40">
      <c r="A13" s="28">
        <v>10</v>
      </c>
      <c r="B13" s="32" t="s">
        <v>119</v>
      </c>
      <c r="C13" s="30" t="s">
        <v>120</v>
      </c>
      <c r="D13" s="34" t="s">
        <v>121</v>
      </c>
      <c r="E13" s="31">
        <v>4007</v>
      </c>
      <c r="F13" s="31">
        <v>4007</v>
      </c>
      <c r="G13" s="31">
        <v>6346</v>
      </c>
      <c r="H13" s="31">
        <v>4007</v>
      </c>
      <c r="I13" s="85">
        <v>3180</v>
      </c>
      <c r="J13" s="31"/>
      <c r="K13" s="83">
        <f t="shared" si="0"/>
        <v>68.12</v>
      </c>
      <c r="L13" s="83">
        <v>4.41</v>
      </c>
      <c r="M13" s="83">
        <f t="shared" si="1"/>
        <v>641.12</v>
      </c>
      <c r="N13" s="83">
        <v>41.49</v>
      </c>
      <c r="O13" s="31">
        <f t="shared" si="2"/>
        <v>507.68</v>
      </c>
      <c r="P13" s="83">
        <f t="shared" si="3"/>
        <v>28.05</v>
      </c>
      <c r="Q13" s="83">
        <v>1.83</v>
      </c>
      <c r="R13" s="31">
        <f t="shared" si="4"/>
        <v>159</v>
      </c>
      <c r="S13" s="31">
        <f t="shared" si="5"/>
        <v>0</v>
      </c>
      <c r="T13" s="31">
        <f t="shared" si="19"/>
        <v>1451.7</v>
      </c>
      <c r="U13" s="83">
        <f t="shared" si="6"/>
        <v>0</v>
      </c>
      <c r="V13" s="83">
        <f t="shared" si="7"/>
        <v>320.56</v>
      </c>
      <c r="W13" s="83">
        <v>20.76</v>
      </c>
      <c r="X13" s="31">
        <f t="shared" si="8"/>
        <v>126.92</v>
      </c>
      <c r="Y13" s="83">
        <f t="shared" si="9"/>
        <v>12.02</v>
      </c>
      <c r="Z13" s="83">
        <v>0.78</v>
      </c>
      <c r="AA13" s="31">
        <f t="shared" si="10"/>
        <v>159</v>
      </c>
      <c r="AB13" s="31">
        <f t="shared" si="11"/>
        <v>0</v>
      </c>
      <c r="AC13" s="83">
        <f t="shared" si="20"/>
        <v>640.04</v>
      </c>
      <c r="AD13" s="83">
        <f t="shared" si="21"/>
        <v>2091.74</v>
      </c>
      <c r="AE13" s="73"/>
      <c r="AF13" s="98"/>
      <c r="AG13" s="103">
        <f t="shared" si="12"/>
        <v>68.12</v>
      </c>
      <c r="AH13" s="103">
        <f t="shared" si="13"/>
        <v>961.68</v>
      </c>
      <c r="AI13" s="103">
        <f t="shared" si="14"/>
        <v>634.6</v>
      </c>
      <c r="AJ13" s="103">
        <f t="shared" si="15"/>
        <v>40.07</v>
      </c>
      <c r="AK13" s="103">
        <f t="shared" si="16"/>
        <v>318</v>
      </c>
      <c r="AL13" s="103">
        <f t="shared" si="17"/>
        <v>0</v>
      </c>
      <c r="AM13" s="103">
        <f t="shared" si="18"/>
        <v>2091.74</v>
      </c>
      <c r="AN13" s="98"/>
    </row>
    <row r="14" s="15" customFormat="1" ht="17" customHeight="1" spans="1:40">
      <c r="A14" s="28">
        <v>11</v>
      </c>
      <c r="B14" s="32" t="s">
        <v>125</v>
      </c>
      <c r="C14" s="30" t="s">
        <v>126</v>
      </c>
      <c r="D14" s="34" t="s">
        <v>127</v>
      </c>
      <c r="E14" s="31">
        <v>4007</v>
      </c>
      <c r="F14" s="31">
        <v>4007</v>
      </c>
      <c r="G14" s="31">
        <v>6346</v>
      </c>
      <c r="H14" s="31">
        <v>4007</v>
      </c>
      <c r="I14" s="85"/>
      <c r="J14" s="31"/>
      <c r="K14" s="83">
        <f t="shared" si="0"/>
        <v>68.12</v>
      </c>
      <c r="L14" s="83">
        <v>4.41</v>
      </c>
      <c r="M14" s="83">
        <f t="shared" si="1"/>
        <v>641.12</v>
      </c>
      <c r="N14" s="83">
        <v>41.49</v>
      </c>
      <c r="O14" s="31">
        <f t="shared" si="2"/>
        <v>507.68</v>
      </c>
      <c r="P14" s="83">
        <f t="shared" si="3"/>
        <v>28.05</v>
      </c>
      <c r="Q14" s="83">
        <v>1.83</v>
      </c>
      <c r="R14" s="31">
        <f t="shared" si="4"/>
        <v>0</v>
      </c>
      <c r="S14" s="31">
        <f t="shared" si="5"/>
        <v>0</v>
      </c>
      <c r="T14" s="31">
        <f t="shared" si="19"/>
        <v>1292.7</v>
      </c>
      <c r="U14" s="83">
        <f t="shared" si="6"/>
        <v>0</v>
      </c>
      <c r="V14" s="83">
        <f t="shared" si="7"/>
        <v>320.56</v>
      </c>
      <c r="W14" s="83">
        <v>20.76</v>
      </c>
      <c r="X14" s="31">
        <f t="shared" si="8"/>
        <v>126.92</v>
      </c>
      <c r="Y14" s="83">
        <f t="shared" si="9"/>
        <v>12.02</v>
      </c>
      <c r="Z14" s="83">
        <v>0.78</v>
      </c>
      <c r="AA14" s="31">
        <f t="shared" si="10"/>
        <v>0</v>
      </c>
      <c r="AB14" s="31">
        <f t="shared" si="11"/>
        <v>0</v>
      </c>
      <c r="AC14" s="83">
        <f t="shared" si="20"/>
        <v>481.04</v>
      </c>
      <c r="AD14" s="83">
        <f t="shared" si="21"/>
        <v>1773.74</v>
      </c>
      <c r="AE14" s="73"/>
      <c r="AF14" s="98"/>
      <c r="AG14" s="103">
        <f t="shared" si="12"/>
        <v>68.12</v>
      </c>
      <c r="AH14" s="103">
        <f t="shared" si="13"/>
        <v>961.68</v>
      </c>
      <c r="AI14" s="103">
        <f t="shared" si="14"/>
        <v>634.6</v>
      </c>
      <c r="AJ14" s="103">
        <f t="shared" si="15"/>
        <v>40.07</v>
      </c>
      <c r="AK14" s="103">
        <f t="shared" si="16"/>
        <v>0</v>
      </c>
      <c r="AL14" s="103">
        <f t="shared" si="17"/>
        <v>0</v>
      </c>
      <c r="AM14" s="103">
        <f t="shared" si="18"/>
        <v>1773.74</v>
      </c>
      <c r="AN14" s="98"/>
    </row>
    <row r="15" s="15" customFormat="1" ht="17" customHeight="1" spans="1:40">
      <c r="A15" s="28">
        <v>12</v>
      </c>
      <c r="B15" s="32" t="s">
        <v>131</v>
      </c>
      <c r="C15" s="30" t="s">
        <v>132</v>
      </c>
      <c r="D15" s="34" t="s">
        <v>133</v>
      </c>
      <c r="E15" s="31">
        <v>4007</v>
      </c>
      <c r="F15" s="31">
        <v>4007</v>
      </c>
      <c r="G15" s="31">
        <v>6346</v>
      </c>
      <c r="H15" s="31">
        <v>4007</v>
      </c>
      <c r="I15" s="85"/>
      <c r="J15" s="31"/>
      <c r="K15" s="83">
        <f t="shared" si="0"/>
        <v>68.12</v>
      </c>
      <c r="L15" s="83">
        <v>4.41</v>
      </c>
      <c r="M15" s="83">
        <f t="shared" si="1"/>
        <v>641.12</v>
      </c>
      <c r="N15" s="83">
        <v>41.49</v>
      </c>
      <c r="O15" s="31">
        <f t="shared" si="2"/>
        <v>507.68</v>
      </c>
      <c r="P15" s="83">
        <f t="shared" si="3"/>
        <v>28.05</v>
      </c>
      <c r="Q15" s="83">
        <v>1.83</v>
      </c>
      <c r="R15" s="31">
        <f t="shared" si="4"/>
        <v>0</v>
      </c>
      <c r="S15" s="31">
        <f t="shared" si="5"/>
        <v>0</v>
      </c>
      <c r="T15" s="31">
        <f t="shared" si="19"/>
        <v>1292.7</v>
      </c>
      <c r="U15" s="83">
        <f t="shared" si="6"/>
        <v>0</v>
      </c>
      <c r="V15" s="83">
        <f t="shared" si="7"/>
        <v>320.56</v>
      </c>
      <c r="W15" s="83">
        <v>20.76</v>
      </c>
      <c r="X15" s="31">
        <f t="shared" si="8"/>
        <v>126.92</v>
      </c>
      <c r="Y15" s="83">
        <f t="shared" si="9"/>
        <v>12.02</v>
      </c>
      <c r="Z15" s="83">
        <v>0.78</v>
      </c>
      <c r="AA15" s="31">
        <f t="shared" si="10"/>
        <v>0</v>
      </c>
      <c r="AB15" s="31">
        <f t="shared" si="11"/>
        <v>0</v>
      </c>
      <c r="AC15" s="83">
        <f t="shared" si="20"/>
        <v>481.04</v>
      </c>
      <c r="AD15" s="83">
        <f t="shared" si="21"/>
        <v>1773.74</v>
      </c>
      <c r="AE15" s="73"/>
      <c r="AF15" s="98"/>
      <c r="AG15" s="103">
        <f t="shared" si="12"/>
        <v>68.12</v>
      </c>
      <c r="AH15" s="103">
        <f t="shared" si="13"/>
        <v>961.68</v>
      </c>
      <c r="AI15" s="103">
        <f t="shared" si="14"/>
        <v>634.6</v>
      </c>
      <c r="AJ15" s="103">
        <f t="shared" si="15"/>
        <v>40.07</v>
      </c>
      <c r="AK15" s="103">
        <f t="shared" si="16"/>
        <v>0</v>
      </c>
      <c r="AL15" s="103">
        <f t="shared" si="17"/>
        <v>0</v>
      </c>
      <c r="AM15" s="103">
        <f t="shared" si="18"/>
        <v>1773.74</v>
      </c>
      <c r="AN15" s="98"/>
    </row>
    <row r="16" s="15" customFormat="1" ht="17" customHeight="1" spans="1:40">
      <c r="A16" s="28">
        <v>13</v>
      </c>
      <c r="B16" s="32" t="s">
        <v>122</v>
      </c>
      <c r="C16" s="30" t="s">
        <v>136</v>
      </c>
      <c r="D16" s="34" t="s">
        <v>137</v>
      </c>
      <c r="E16" s="31">
        <v>4007</v>
      </c>
      <c r="F16" s="31">
        <v>4007</v>
      </c>
      <c r="G16" s="31">
        <v>6346</v>
      </c>
      <c r="H16" s="31">
        <v>4007</v>
      </c>
      <c r="I16" s="85">
        <v>3180</v>
      </c>
      <c r="J16" s="31"/>
      <c r="K16" s="83">
        <f t="shared" si="0"/>
        <v>68.12</v>
      </c>
      <c r="L16" s="83">
        <v>4.41</v>
      </c>
      <c r="M16" s="83">
        <f t="shared" si="1"/>
        <v>641.12</v>
      </c>
      <c r="N16" s="83">
        <v>41.49</v>
      </c>
      <c r="O16" s="31">
        <f t="shared" si="2"/>
        <v>507.68</v>
      </c>
      <c r="P16" s="83">
        <f t="shared" si="3"/>
        <v>28.05</v>
      </c>
      <c r="Q16" s="83">
        <v>1.83</v>
      </c>
      <c r="R16" s="31">
        <f t="shared" si="4"/>
        <v>159</v>
      </c>
      <c r="S16" s="31">
        <f t="shared" si="5"/>
        <v>0</v>
      </c>
      <c r="T16" s="31">
        <f t="shared" si="19"/>
        <v>1451.7</v>
      </c>
      <c r="U16" s="83">
        <f t="shared" si="6"/>
        <v>0</v>
      </c>
      <c r="V16" s="83">
        <f t="shared" si="7"/>
        <v>320.56</v>
      </c>
      <c r="W16" s="83">
        <v>20.76</v>
      </c>
      <c r="X16" s="31">
        <f t="shared" si="8"/>
        <v>126.92</v>
      </c>
      <c r="Y16" s="83">
        <f t="shared" si="9"/>
        <v>12.02</v>
      </c>
      <c r="Z16" s="83">
        <v>0.78</v>
      </c>
      <c r="AA16" s="31">
        <f t="shared" si="10"/>
        <v>159</v>
      </c>
      <c r="AB16" s="31">
        <f t="shared" si="11"/>
        <v>0</v>
      </c>
      <c r="AC16" s="83">
        <f t="shared" si="20"/>
        <v>640.04</v>
      </c>
      <c r="AD16" s="83">
        <f t="shared" si="21"/>
        <v>2091.74</v>
      </c>
      <c r="AE16" s="73"/>
      <c r="AF16" s="98"/>
      <c r="AG16" s="103">
        <f t="shared" si="12"/>
        <v>68.12</v>
      </c>
      <c r="AH16" s="103">
        <f t="shared" si="13"/>
        <v>961.68</v>
      </c>
      <c r="AI16" s="103">
        <f t="shared" si="14"/>
        <v>634.6</v>
      </c>
      <c r="AJ16" s="103">
        <f t="shared" si="15"/>
        <v>40.07</v>
      </c>
      <c r="AK16" s="103">
        <f t="shared" si="16"/>
        <v>318</v>
      </c>
      <c r="AL16" s="103">
        <f t="shared" si="17"/>
        <v>0</v>
      </c>
      <c r="AM16" s="103">
        <f t="shared" si="18"/>
        <v>2091.74</v>
      </c>
      <c r="AN16" s="98"/>
    </row>
    <row r="17" s="15" customFormat="1" ht="19" customHeight="1" spans="1:40">
      <c r="A17" s="28">
        <v>14</v>
      </c>
      <c r="B17" s="32" t="s">
        <v>92</v>
      </c>
      <c r="C17" s="30" t="s">
        <v>138</v>
      </c>
      <c r="D17" s="34" t="s">
        <v>139</v>
      </c>
      <c r="E17" s="31">
        <v>4007</v>
      </c>
      <c r="F17" s="31">
        <v>4007</v>
      </c>
      <c r="G17" s="31">
        <v>6346</v>
      </c>
      <c r="H17" s="31">
        <v>4007</v>
      </c>
      <c r="I17" s="85">
        <v>3180</v>
      </c>
      <c r="J17" s="31"/>
      <c r="K17" s="83">
        <f t="shared" si="0"/>
        <v>68.12</v>
      </c>
      <c r="L17" s="83">
        <v>4.41</v>
      </c>
      <c r="M17" s="83">
        <f t="shared" si="1"/>
        <v>641.12</v>
      </c>
      <c r="N17" s="83">
        <v>41.49</v>
      </c>
      <c r="O17" s="31">
        <f t="shared" si="2"/>
        <v>507.68</v>
      </c>
      <c r="P17" s="83">
        <f t="shared" si="3"/>
        <v>28.05</v>
      </c>
      <c r="Q17" s="83">
        <v>1.83</v>
      </c>
      <c r="R17" s="31">
        <f t="shared" si="4"/>
        <v>159</v>
      </c>
      <c r="S17" s="31">
        <f t="shared" si="5"/>
        <v>0</v>
      </c>
      <c r="T17" s="31">
        <f t="shared" si="19"/>
        <v>1451.7</v>
      </c>
      <c r="U17" s="83">
        <f t="shared" si="6"/>
        <v>0</v>
      </c>
      <c r="V17" s="83">
        <f t="shared" si="7"/>
        <v>320.56</v>
      </c>
      <c r="W17" s="83">
        <v>20.76</v>
      </c>
      <c r="X17" s="31">
        <f t="shared" si="8"/>
        <v>126.92</v>
      </c>
      <c r="Y17" s="83">
        <f t="shared" si="9"/>
        <v>12.02</v>
      </c>
      <c r="Z17" s="83">
        <v>0.78</v>
      </c>
      <c r="AA17" s="31">
        <f t="shared" si="10"/>
        <v>159</v>
      </c>
      <c r="AB17" s="31">
        <f t="shared" si="11"/>
        <v>0</v>
      </c>
      <c r="AC17" s="83">
        <f t="shared" si="20"/>
        <v>640.04</v>
      </c>
      <c r="AD17" s="83">
        <f t="shared" si="21"/>
        <v>2091.74</v>
      </c>
      <c r="AE17" s="73"/>
      <c r="AF17" s="98"/>
      <c r="AG17" s="103">
        <f t="shared" si="12"/>
        <v>68.12</v>
      </c>
      <c r="AH17" s="103">
        <f t="shared" si="13"/>
        <v>961.68</v>
      </c>
      <c r="AI17" s="103">
        <f t="shared" si="14"/>
        <v>634.6</v>
      </c>
      <c r="AJ17" s="103">
        <f t="shared" si="15"/>
        <v>40.07</v>
      </c>
      <c r="AK17" s="103">
        <f t="shared" si="16"/>
        <v>318</v>
      </c>
      <c r="AL17" s="103">
        <f t="shared" si="17"/>
        <v>0</v>
      </c>
      <c r="AM17" s="103">
        <f t="shared" si="18"/>
        <v>2091.74</v>
      </c>
      <c r="AN17" s="98"/>
    </row>
    <row r="18" s="15" customFormat="1" ht="19" customHeight="1" spans="1:40">
      <c r="A18" s="28">
        <v>15</v>
      </c>
      <c r="B18" s="32" t="s">
        <v>141</v>
      </c>
      <c r="C18" s="35" t="s">
        <v>142</v>
      </c>
      <c r="D18" s="35" t="s">
        <v>143</v>
      </c>
      <c r="E18" s="31">
        <v>4007</v>
      </c>
      <c r="F18" s="31">
        <v>4007</v>
      </c>
      <c r="G18" s="31">
        <v>6346</v>
      </c>
      <c r="H18" s="31">
        <v>4007</v>
      </c>
      <c r="I18" s="85"/>
      <c r="J18" s="31"/>
      <c r="K18" s="83">
        <f t="shared" si="0"/>
        <v>68.12</v>
      </c>
      <c r="L18" s="83">
        <v>2.94</v>
      </c>
      <c r="M18" s="83">
        <f t="shared" si="1"/>
        <v>641.12</v>
      </c>
      <c r="N18" s="83">
        <v>27.66</v>
      </c>
      <c r="O18" s="31">
        <f t="shared" si="2"/>
        <v>507.68</v>
      </c>
      <c r="P18" s="83">
        <f t="shared" si="3"/>
        <v>28.05</v>
      </c>
      <c r="Q18" s="83">
        <v>1.22</v>
      </c>
      <c r="R18" s="31">
        <f t="shared" si="4"/>
        <v>0</v>
      </c>
      <c r="S18" s="31">
        <f t="shared" si="5"/>
        <v>0</v>
      </c>
      <c r="T18" s="31">
        <f t="shared" si="19"/>
        <v>1276.79</v>
      </c>
      <c r="U18" s="83">
        <f t="shared" si="6"/>
        <v>0</v>
      </c>
      <c r="V18" s="83">
        <f t="shared" si="7"/>
        <v>320.56</v>
      </c>
      <c r="W18" s="83">
        <v>13.84</v>
      </c>
      <c r="X18" s="31">
        <f t="shared" si="8"/>
        <v>126.92</v>
      </c>
      <c r="Y18" s="83">
        <f t="shared" si="9"/>
        <v>12.02</v>
      </c>
      <c r="Z18" s="83">
        <v>0.52</v>
      </c>
      <c r="AA18" s="31">
        <f t="shared" si="10"/>
        <v>0</v>
      </c>
      <c r="AB18" s="31">
        <f t="shared" si="11"/>
        <v>0</v>
      </c>
      <c r="AC18" s="83">
        <f t="shared" si="20"/>
        <v>473.86</v>
      </c>
      <c r="AD18" s="83">
        <f t="shared" si="21"/>
        <v>1750.65</v>
      </c>
      <c r="AE18" s="73"/>
      <c r="AF18" s="98"/>
      <c r="AG18" s="103">
        <f t="shared" si="12"/>
        <v>68.12</v>
      </c>
      <c r="AH18" s="103">
        <f t="shared" si="13"/>
        <v>961.68</v>
      </c>
      <c r="AI18" s="103">
        <f t="shared" si="14"/>
        <v>634.6</v>
      </c>
      <c r="AJ18" s="103">
        <f t="shared" si="15"/>
        <v>40.07</v>
      </c>
      <c r="AK18" s="103">
        <f t="shared" si="16"/>
        <v>0</v>
      </c>
      <c r="AL18" s="103">
        <f t="shared" si="17"/>
        <v>0</v>
      </c>
      <c r="AM18" s="103">
        <f t="shared" si="18"/>
        <v>1750.65</v>
      </c>
      <c r="AN18" s="98"/>
    </row>
    <row r="19" s="15" customFormat="1" ht="19" customHeight="1" spans="1:40">
      <c r="A19" s="28">
        <v>16</v>
      </c>
      <c r="B19" s="32" t="s">
        <v>112</v>
      </c>
      <c r="C19" s="35" t="s">
        <v>144</v>
      </c>
      <c r="D19" s="35" t="s">
        <v>145</v>
      </c>
      <c r="E19" s="31">
        <v>4007</v>
      </c>
      <c r="F19" s="31">
        <v>4007</v>
      </c>
      <c r="G19" s="31">
        <v>6346</v>
      </c>
      <c r="H19" s="31">
        <v>4007</v>
      </c>
      <c r="I19" s="86">
        <v>3180</v>
      </c>
      <c r="J19" s="31"/>
      <c r="K19" s="83">
        <f t="shared" si="0"/>
        <v>68.12</v>
      </c>
      <c r="L19" s="83">
        <v>2.94</v>
      </c>
      <c r="M19" s="83">
        <f t="shared" si="1"/>
        <v>641.12</v>
      </c>
      <c r="N19" s="83">
        <v>27.66</v>
      </c>
      <c r="O19" s="31">
        <f t="shared" si="2"/>
        <v>507.68</v>
      </c>
      <c r="P19" s="83">
        <f t="shared" si="3"/>
        <v>28.05</v>
      </c>
      <c r="Q19" s="83">
        <v>1.22</v>
      </c>
      <c r="R19" s="31">
        <f t="shared" si="4"/>
        <v>159</v>
      </c>
      <c r="S19" s="31">
        <f t="shared" si="5"/>
        <v>0</v>
      </c>
      <c r="T19" s="31">
        <f t="shared" si="19"/>
        <v>1435.79</v>
      </c>
      <c r="U19" s="83">
        <f t="shared" si="6"/>
        <v>0</v>
      </c>
      <c r="V19" s="83">
        <f t="shared" si="7"/>
        <v>320.56</v>
      </c>
      <c r="W19" s="83">
        <v>13.84</v>
      </c>
      <c r="X19" s="31">
        <f t="shared" si="8"/>
        <v>126.92</v>
      </c>
      <c r="Y19" s="83">
        <f t="shared" si="9"/>
        <v>12.02</v>
      </c>
      <c r="Z19" s="83">
        <v>0.52</v>
      </c>
      <c r="AA19" s="31">
        <f t="shared" si="10"/>
        <v>159</v>
      </c>
      <c r="AB19" s="31">
        <f t="shared" si="11"/>
        <v>0</v>
      </c>
      <c r="AC19" s="83">
        <f t="shared" si="20"/>
        <v>632.86</v>
      </c>
      <c r="AD19" s="83">
        <f t="shared" si="21"/>
        <v>2068.65</v>
      </c>
      <c r="AE19" s="73"/>
      <c r="AF19" s="98"/>
      <c r="AG19" s="103">
        <f t="shared" si="12"/>
        <v>68.12</v>
      </c>
      <c r="AH19" s="103">
        <f t="shared" si="13"/>
        <v>961.68</v>
      </c>
      <c r="AI19" s="103">
        <f t="shared" si="14"/>
        <v>634.6</v>
      </c>
      <c r="AJ19" s="103">
        <f t="shared" si="15"/>
        <v>40.07</v>
      </c>
      <c r="AK19" s="103">
        <f t="shared" si="16"/>
        <v>318</v>
      </c>
      <c r="AL19" s="103">
        <f t="shared" si="17"/>
        <v>0</v>
      </c>
      <c r="AM19" s="103">
        <f t="shared" si="18"/>
        <v>2068.65</v>
      </c>
      <c r="AN19" s="98"/>
    </row>
    <row r="20" s="15" customFormat="1" ht="19" customHeight="1" spans="1:40">
      <c r="A20" s="28">
        <v>17</v>
      </c>
      <c r="B20" s="32" t="s">
        <v>122</v>
      </c>
      <c r="C20" s="35" t="s">
        <v>146</v>
      </c>
      <c r="D20" s="35" t="s">
        <v>147</v>
      </c>
      <c r="E20" s="31">
        <v>4007</v>
      </c>
      <c r="F20" s="31">
        <v>4007</v>
      </c>
      <c r="G20" s="31">
        <v>6346</v>
      </c>
      <c r="H20" s="31">
        <v>4007</v>
      </c>
      <c r="I20" s="85">
        <v>2200</v>
      </c>
      <c r="J20" s="31"/>
      <c r="K20" s="83">
        <f t="shared" si="0"/>
        <v>68.12</v>
      </c>
      <c r="L20" s="83">
        <v>2.94</v>
      </c>
      <c r="M20" s="83">
        <f t="shared" si="1"/>
        <v>641.12</v>
      </c>
      <c r="N20" s="83">
        <v>27.66</v>
      </c>
      <c r="O20" s="31">
        <f t="shared" si="2"/>
        <v>507.68</v>
      </c>
      <c r="P20" s="83">
        <f t="shared" si="3"/>
        <v>28.05</v>
      </c>
      <c r="Q20" s="83">
        <v>1.22</v>
      </c>
      <c r="R20" s="31">
        <f t="shared" si="4"/>
        <v>110</v>
      </c>
      <c r="S20" s="31">
        <f t="shared" si="5"/>
        <v>0</v>
      </c>
      <c r="T20" s="31">
        <f t="shared" si="19"/>
        <v>1386.79</v>
      </c>
      <c r="U20" s="83">
        <f t="shared" si="6"/>
        <v>0</v>
      </c>
      <c r="V20" s="83">
        <f t="shared" si="7"/>
        <v>320.56</v>
      </c>
      <c r="W20" s="83">
        <v>13.84</v>
      </c>
      <c r="X20" s="31">
        <f t="shared" si="8"/>
        <v>126.92</v>
      </c>
      <c r="Y20" s="83">
        <f t="shared" si="9"/>
        <v>12.02</v>
      </c>
      <c r="Z20" s="83">
        <v>0.52</v>
      </c>
      <c r="AA20" s="31">
        <f t="shared" si="10"/>
        <v>110</v>
      </c>
      <c r="AB20" s="31">
        <f t="shared" si="11"/>
        <v>0</v>
      </c>
      <c r="AC20" s="83">
        <f t="shared" si="20"/>
        <v>583.86</v>
      </c>
      <c r="AD20" s="83">
        <f t="shared" si="21"/>
        <v>1970.65</v>
      </c>
      <c r="AE20" s="73"/>
      <c r="AF20" s="98"/>
      <c r="AG20" s="103">
        <f t="shared" si="12"/>
        <v>68.12</v>
      </c>
      <c r="AH20" s="103">
        <f t="shared" si="13"/>
        <v>961.68</v>
      </c>
      <c r="AI20" s="103">
        <f t="shared" si="14"/>
        <v>634.6</v>
      </c>
      <c r="AJ20" s="103">
        <f t="shared" si="15"/>
        <v>40.07</v>
      </c>
      <c r="AK20" s="103">
        <f t="shared" si="16"/>
        <v>220</v>
      </c>
      <c r="AL20" s="103">
        <f t="shared" si="17"/>
        <v>0</v>
      </c>
      <c r="AM20" s="103">
        <f t="shared" si="18"/>
        <v>1970.65</v>
      </c>
      <c r="AN20" s="98"/>
    </row>
    <row r="21" s="15" customFormat="1" ht="19" customHeight="1" spans="1:40">
      <c r="A21" s="28">
        <v>18</v>
      </c>
      <c r="B21" s="32" t="s">
        <v>128</v>
      </c>
      <c r="C21" s="35" t="s">
        <v>148</v>
      </c>
      <c r="D21" s="35" t="s">
        <v>149</v>
      </c>
      <c r="E21" s="31">
        <v>4007</v>
      </c>
      <c r="F21" s="31">
        <v>4007</v>
      </c>
      <c r="G21" s="31">
        <v>6346</v>
      </c>
      <c r="H21" s="31">
        <v>4007</v>
      </c>
      <c r="I21" s="85">
        <v>3180</v>
      </c>
      <c r="J21" s="31"/>
      <c r="K21" s="83">
        <f t="shared" si="0"/>
        <v>68.12</v>
      </c>
      <c r="L21" s="83">
        <v>2.94</v>
      </c>
      <c r="M21" s="83">
        <f t="shared" si="1"/>
        <v>641.12</v>
      </c>
      <c r="N21" s="83">
        <v>27.66</v>
      </c>
      <c r="O21" s="31">
        <f t="shared" si="2"/>
        <v>507.68</v>
      </c>
      <c r="P21" s="83">
        <f t="shared" si="3"/>
        <v>28.05</v>
      </c>
      <c r="Q21" s="83">
        <v>1.22</v>
      </c>
      <c r="R21" s="31">
        <f t="shared" si="4"/>
        <v>159</v>
      </c>
      <c r="S21" s="31">
        <f t="shared" si="5"/>
        <v>0</v>
      </c>
      <c r="T21" s="31">
        <f t="shared" si="19"/>
        <v>1435.79</v>
      </c>
      <c r="U21" s="83">
        <f t="shared" si="6"/>
        <v>0</v>
      </c>
      <c r="V21" s="83">
        <f t="shared" si="7"/>
        <v>320.56</v>
      </c>
      <c r="W21" s="83">
        <v>13.84</v>
      </c>
      <c r="X21" s="31">
        <f t="shared" si="8"/>
        <v>126.92</v>
      </c>
      <c r="Y21" s="83">
        <f t="shared" si="9"/>
        <v>12.02</v>
      </c>
      <c r="Z21" s="83">
        <v>0.52</v>
      </c>
      <c r="AA21" s="31">
        <f t="shared" si="10"/>
        <v>159</v>
      </c>
      <c r="AB21" s="31">
        <f t="shared" si="11"/>
        <v>0</v>
      </c>
      <c r="AC21" s="83">
        <f t="shared" si="20"/>
        <v>632.86</v>
      </c>
      <c r="AD21" s="83">
        <f t="shared" si="21"/>
        <v>2068.65</v>
      </c>
      <c r="AE21" s="73"/>
      <c r="AF21" s="98"/>
      <c r="AG21" s="103">
        <f t="shared" si="12"/>
        <v>68.12</v>
      </c>
      <c r="AH21" s="103">
        <f t="shared" si="13"/>
        <v>961.68</v>
      </c>
      <c r="AI21" s="103">
        <f t="shared" si="14"/>
        <v>634.6</v>
      </c>
      <c r="AJ21" s="103">
        <f t="shared" si="15"/>
        <v>40.07</v>
      </c>
      <c r="AK21" s="103">
        <f t="shared" si="16"/>
        <v>318</v>
      </c>
      <c r="AL21" s="103">
        <f t="shared" si="17"/>
        <v>0</v>
      </c>
      <c r="AM21" s="103">
        <f t="shared" si="18"/>
        <v>2068.65</v>
      </c>
      <c r="AN21" s="98"/>
    </row>
    <row r="22" s="15" customFormat="1" ht="19" customHeight="1" spans="1:40">
      <c r="A22" s="28">
        <v>19</v>
      </c>
      <c r="B22" s="32" t="s">
        <v>92</v>
      </c>
      <c r="C22" s="35" t="s">
        <v>150</v>
      </c>
      <c r="D22" s="35" t="s">
        <v>151</v>
      </c>
      <c r="E22" s="31">
        <v>4007</v>
      </c>
      <c r="F22" s="31">
        <v>4007</v>
      </c>
      <c r="G22" s="31">
        <v>6346</v>
      </c>
      <c r="H22" s="31">
        <v>4007</v>
      </c>
      <c r="I22" s="85">
        <v>3180</v>
      </c>
      <c r="J22" s="31"/>
      <c r="K22" s="83">
        <f t="shared" si="0"/>
        <v>68.12</v>
      </c>
      <c r="L22" s="83">
        <v>2.94</v>
      </c>
      <c r="M22" s="83">
        <f t="shared" si="1"/>
        <v>641.12</v>
      </c>
      <c r="N22" s="83">
        <v>27.66</v>
      </c>
      <c r="O22" s="31">
        <f t="shared" si="2"/>
        <v>507.68</v>
      </c>
      <c r="P22" s="83">
        <f t="shared" si="3"/>
        <v>28.05</v>
      </c>
      <c r="Q22" s="83">
        <v>1.22</v>
      </c>
      <c r="R22" s="31">
        <f t="shared" si="4"/>
        <v>159</v>
      </c>
      <c r="S22" s="31">
        <f t="shared" si="5"/>
        <v>0</v>
      </c>
      <c r="T22" s="31">
        <f t="shared" si="19"/>
        <v>1435.79</v>
      </c>
      <c r="U22" s="83">
        <f t="shared" si="6"/>
        <v>0</v>
      </c>
      <c r="V22" s="83">
        <f t="shared" si="7"/>
        <v>320.56</v>
      </c>
      <c r="W22" s="83">
        <v>13.84</v>
      </c>
      <c r="X22" s="31">
        <f t="shared" si="8"/>
        <v>126.92</v>
      </c>
      <c r="Y22" s="83">
        <f t="shared" si="9"/>
        <v>12.02</v>
      </c>
      <c r="Z22" s="83">
        <v>0.52</v>
      </c>
      <c r="AA22" s="31">
        <f t="shared" si="10"/>
        <v>159</v>
      </c>
      <c r="AB22" s="31">
        <f t="shared" si="11"/>
        <v>0</v>
      </c>
      <c r="AC22" s="83">
        <f t="shared" si="20"/>
        <v>632.86</v>
      </c>
      <c r="AD22" s="83">
        <f t="shared" si="21"/>
        <v>2068.65</v>
      </c>
      <c r="AE22" s="73"/>
      <c r="AF22" s="98"/>
      <c r="AG22" s="103">
        <f t="shared" si="12"/>
        <v>68.12</v>
      </c>
      <c r="AH22" s="103">
        <f t="shared" si="13"/>
        <v>961.68</v>
      </c>
      <c r="AI22" s="103">
        <f t="shared" si="14"/>
        <v>634.6</v>
      </c>
      <c r="AJ22" s="103">
        <f t="shared" si="15"/>
        <v>40.07</v>
      </c>
      <c r="AK22" s="103">
        <f t="shared" si="16"/>
        <v>318</v>
      </c>
      <c r="AL22" s="103">
        <f t="shared" si="17"/>
        <v>0</v>
      </c>
      <c r="AM22" s="103">
        <f t="shared" si="18"/>
        <v>2068.65</v>
      </c>
      <c r="AN22" s="98"/>
    </row>
    <row r="23" s="15" customFormat="1" ht="19" customHeight="1" spans="1:40">
      <c r="A23" s="28">
        <v>20</v>
      </c>
      <c r="B23" s="32" t="s">
        <v>88</v>
      </c>
      <c r="C23" s="35" t="s">
        <v>152</v>
      </c>
      <c r="D23" s="186" t="s">
        <v>153</v>
      </c>
      <c r="E23" s="31">
        <v>4007</v>
      </c>
      <c r="F23" s="31">
        <v>4007</v>
      </c>
      <c r="G23" s="31">
        <v>6346</v>
      </c>
      <c r="H23" s="31">
        <v>4007</v>
      </c>
      <c r="I23" s="85">
        <v>0</v>
      </c>
      <c r="J23" s="31"/>
      <c r="K23" s="83">
        <f t="shared" si="0"/>
        <v>68.12</v>
      </c>
      <c r="L23" s="83">
        <v>2.94</v>
      </c>
      <c r="M23" s="83">
        <f t="shared" si="1"/>
        <v>641.12</v>
      </c>
      <c r="N23" s="83">
        <v>27.66</v>
      </c>
      <c r="O23" s="31">
        <f t="shared" si="2"/>
        <v>507.68</v>
      </c>
      <c r="P23" s="83">
        <f t="shared" si="3"/>
        <v>28.05</v>
      </c>
      <c r="Q23" s="83">
        <v>1.22</v>
      </c>
      <c r="R23" s="31">
        <f t="shared" si="4"/>
        <v>0</v>
      </c>
      <c r="S23" s="31">
        <f t="shared" si="5"/>
        <v>0</v>
      </c>
      <c r="T23" s="31">
        <f t="shared" si="19"/>
        <v>1276.79</v>
      </c>
      <c r="U23" s="83">
        <f t="shared" si="6"/>
        <v>0</v>
      </c>
      <c r="V23" s="83">
        <f t="shared" si="7"/>
        <v>320.56</v>
      </c>
      <c r="W23" s="83">
        <v>13.84</v>
      </c>
      <c r="X23" s="31">
        <f t="shared" si="8"/>
        <v>126.92</v>
      </c>
      <c r="Y23" s="83">
        <f t="shared" si="9"/>
        <v>12.02</v>
      </c>
      <c r="Z23" s="83">
        <v>0.52</v>
      </c>
      <c r="AA23" s="31">
        <f t="shared" si="10"/>
        <v>0</v>
      </c>
      <c r="AB23" s="31">
        <f t="shared" si="11"/>
        <v>0</v>
      </c>
      <c r="AC23" s="83">
        <f t="shared" si="20"/>
        <v>473.86</v>
      </c>
      <c r="AD23" s="83">
        <f t="shared" si="21"/>
        <v>1750.65</v>
      </c>
      <c r="AE23" s="73"/>
      <c r="AF23" s="98"/>
      <c r="AG23" s="103">
        <f t="shared" si="12"/>
        <v>68.12</v>
      </c>
      <c r="AH23" s="103">
        <f t="shared" si="13"/>
        <v>961.68</v>
      </c>
      <c r="AI23" s="103">
        <f t="shared" si="14"/>
        <v>634.6</v>
      </c>
      <c r="AJ23" s="103">
        <f t="shared" si="15"/>
        <v>40.07</v>
      </c>
      <c r="AK23" s="103">
        <f t="shared" si="16"/>
        <v>0</v>
      </c>
      <c r="AL23" s="103">
        <f t="shared" si="17"/>
        <v>0</v>
      </c>
      <c r="AM23" s="103">
        <f t="shared" si="18"/>
        <v>1750.65</v>
      </c>
      <c r="AN23" s="98"/>
    </row>
    <row r="24" s="15" customFormat="1" ht="17" customHeight="1" spans="1:40">
      <c r="A24" s="28">
        <v>21</v>
      </c>
      <c r="B24" s="32" t="s">
        <v>131</v>
      </c>
      <c r="C24" s="35" t="s">
        <v>154</v>
      </c>
      <c r="D24" s="35" t="s">
        <v>155</v>
      </c>
      <c r="E24" s="31">
        <v>4007</v>
      </c>
      <c r="F24" s="31">
        <v>4007</v>
      </c>
      <c r="G24" s="31">
        <v>6346</v>
      </c>
      <c r="H24" s="31">
        <v>4007</v>
      </c>
      <c r="I24" s="85">
        <v>0</v>
      </c>
      <c r="J24" s="31"/>
      <c r="K24" s="83">
        <f t="shared" si="0"/>
        <v>68.12</v>
      </c>
      <c r="L24" s="83">
        <v>2.94</v>
      </c>
      <c r="M24" s="83">
        <f t="shared" si="1"/>
        <v>641.12</v>
      </c>
      <c r="N24" s="83">
        <v>27.66</v>
      </c>
      <c r="O24" s="31">
        <f t="shared" si="2"/>
        <v>507.68</v>
      </c>
      <c r="P24" s="83">
        <f t="shared" si="3"/>
        <v>28.05</v>
      </c>
      <c r="Q24" s="83">
        <v>1.22</v>
      </c>
      <c r="R24" s="31">
        <f t="shared" si="4"/>
        <v>0</v>
      </c>
      <c r="S24" s="31">
        <f t="shared" si="5"/>
        <v>0</v>
      </c>
      <c r="T24" s="31">
        <f t="shared" si="19"/>
        <v>1276.79</v>
      </c>
      <c r="U24" s="83">
        <f t="shared" si="6"/>
        <v>0</v>
      </c>
      <c r="V24" s="83">
        <f t="shared" si="7"/>
        <v>320.56</v>
      </c>
      <c r="W24" s="83">
        <v>13.84</v>
      </c>
      <c r="X24" s="31">
        <f t="shared" si="8"/>
        <v>126.92</v>
      </c>
      <c r="Y24" s="83">
        <f t="shared" si="9"/>
        <v>12.02</v>
      </c>
      <c r="Z24" s="83">
        <v>0.52</v>
      </c>
      <c r="AA24" s="31">
        <f t="shared" si="10"/>
        <v>0</v>
      </c>
      <c r="AB24" s="31">
        <f t="shared" si="11"/>
        <v>0</v>
      </c>
      <c r="AC24" s="83">
        <f t="shared" si="20"/>
        <v>473.86</v>
      </c>
      <c r="AD24" s="83">
        <f t="shared" si="21"/>
        <v>1750.65</v>
      </c>
      <c r="AE24" s="73"/>
      <c r="AF24" s="98"/>
      <c r="AG24" s="103">
        <f t="shared" si="12"/>
        <v>68.12</v>
      </c>
      <c r="AH24" s="103">
        <f t="shared" si="13"/>
        <v>961.68</v>
      </c>
      <c r="AI24" s="103">
        <f t="shared" si="14"/>
        <v>634.6</v>
      </c>
      <c r="AJ24" s="103">
        <f t="shared" si="15"/>
        <v>40.07</v>
      </c>
      <c r="AK24" s="103">
        <f t="shared" si="16"/>
        <v>0</v>
      </c>
      <c r="AL24" s="103">
        <f t="shared" si="17"/>
        <v>0</v>
      </c>
      <c r="AM24" s="103">
        <f t="shared" si="18"/>
        <v>1750.65</v>
      </c>
      <c r="AN24" s="98"/>
    </row>
    <row r="25" s="15" customFormat="1" ht="17" customHeight="1" spans="1:40">
      <c r="A25" s="28">
        <v>22</v>
      </c>
      <c r="B25" s="32" t="s">
        <v>156</v>
      </c>
      <c r="C25" s="35" t="s">
        <v>157</v>
      </c>
      <c r="D25" s="35" t="s">
        <v>158</v>
      </c>
      <c r="E25" s="31">
        <v>4007</v>
      </c>
      <c r="F25" s="31">
        <v>4007</v>
      </c>
      <c r="G25" s="31">
        <v>6346</v>
      </c>
      <c r="H25" s="31">
        <v>4007</v>
      </c>
      <c r="I25" s="85">
        <v>3180</v>
      </c>
      <c r="J25" s="31"/>
      <c r="K25" s="83">
        <f t="shared" si="0"/>
        <v>68.12</v>
      </c>
      <c r="L25" s="83">
        <v>2.94</v>
      </c>
      <c r="M25" s="83">
        <f t="shared" si="1"/>
        <v>641.12</v>
      </c>
      <c r="N25" s="83">
        <v>27.66</v>
      </c>
      <c r="O25" s="31">
        <f t="shared" si="2"/>
        <v>507.68</v>
      </c>
      <c r="P25" s="83">
        <f t="shared" si="3"/>
        <v>28.05</v>
      </c>
      <c r="Q25" s="83">
        <v>1.22</v>
      </c>
      <c r="R25" s="31">
        <f t="shared" si="4"/>
        <v>159</v>
      </c>
      <c r="S25" s="31">
        <f t="shared" si="5"/>
        <v>0</v>
      </c>
      <c r="T25" s="31">
        <f t="shared" si="19"/>
        <v>1435.79</v>
      </c>
      <c r="U25" s="83">
        <f t="shared" si="6"/>
        <v>0</v>
      </c>
      <c r="V25" s="83">
        <f t="shared" si="7"/>
        <v>320.56</v>
      </c>
      <c r="W25" s="83">
        <v>13.84</v>
      </c>
      <c r="X25" s="31">
        <f t="shared" si="8"/>
        <v>126.92</v>
      </c>
      <c r="Y25" s="83">
        <f t="shared" si="9"/>
        <v>12.02</v>
      </c>
      <c r="Z25" s="83">
        <v>0.52</v>
      </c>
      <c r="AA25" s="31">
        <f t="shared" si="10"/>
        <v>159</v>
      </c>
      <c r="AB25" s="31">
        <f t="shared" si="11"/>
        <v>0</v>
      </c>
      <c r="AC25" s="83">
        <f t="shared" si="20"/>
        <v>632.86</v>
      </c>
      <c r="AD25" s="83">
        <f t="shared" si="21"/>
        <v>2068.65</v>
      </c>
      <c r="AE25" s="73"/>
      <c r="AF25" s="98"/>
      <c r="AG25" s="103">
        <f t="shared" si="12"/>
        <v>68.12</v>
      </c>
      <c r="AH25" s="103">
        <f t="shared" si="13"/>
        <v>961.68</v>
      </c>
      <c r="AI25" s="103">
        <f t="shared" si="14"/>
        <v>634.6</v>
      </c>
      <c r="AJ25" s="103">
        <f t="shared" si="15"/>
        <v>40.07</v>
      </c>
      <c r="AK25" s="103">
        <f t="shared" si="16"/>
        <v>318</v>
      </c>
      <c r="AL25" s="103">
        <f t="shared" si="17"/>
        <v>0</v>
      </c>
      <c r="AM25" s="103">
        <f t="shared" si="18"/>
        <v>2068.65</v>
      </c>
      <c r="AN25" s="98"/>
    </row>
    <row r="26" s="15" customFormat="1" ht="19" customHeight="1" spans="1:40">
      <c r="A26" s="28">
        <v>23</v>
      </c>
      <c r="B26" s="32" t="s">
        <v>122</v>
      </c>
      <c r="C26" s="35" t="s">
        <v>159</v>
      </c>
      <c r="D26" s="35" t="s">
        <v>160</v>
      </c>
      <c r="E26" s="31">
        <v>4007</v>
      </c>
      <c r="F26" s="31">
        <v>4007</v>
      </c>
      <c r="G26" s="31">
        <v>6346</v>
      </c>
      <c r="H26" s="31">
        <v>4007</v>
      </c>
      <c r="I26" s="85">
        <v>2200</v>
      </c>
      <c r="J26" s="31"/>
      <c r="K26" s="83">
        <f t="shared" si="0"/>
        <v>68.12</v>
      </c>
      <c r="L26" s="83">
        <v>2.94</v>
      </c>
      <c r="M26" s="83">
        <f t="shared" si="1"/>
        <v>641.12</v>
      </c>
      <c r="N26" s="83">
        <v>27.66</v>
      </c>
      <c r="O26" s="31">
        <f t="shared" si="2"/>
        <v>507.68</v>
      </c>
      <c r="P26" s="83">
        <f t="shared" si="3"/>
        <v>28.05</v>
      </c>
      <c r="Q26" s="83">
        <v>1.22</v>
      </c>
      <c r="R26" s="31">
        <f t="shared" si="4"/>
        <v>110</v>
      </c>
      <c r="S26" s="31">
        <f t="shared" si="5"/>
        <v>0</v>
      </c>
      <c r="T26" s="31">
        <f t="shared" si="19"/>
        <v>1386.79</v>
      </c>
      <c r="U26" s="83">
        <f t="shared" si="6"/>
        <v>0</v>
      </c>
      <c r="V26" s="83">
        <f t="shared" si="7"/>
        <v>320.56</v>
      </c>
      <c r="W26" s="83">
        <v>13.84</v>
      </c>
      <c r="X26" s="31">
        <f t="shared" si="8"/>
        <v>126.92</v>
      </c>
      <c r="Y26" s="83">
        <f t="shared" si="9"/>
        <v>12.02</v>
      </c>
      <c r="Z26" s="83">
        <v>0.52</v>
      </c>
      <c r="AA26" s="31">
        <f t="shared" si="10"/>
        <v>110</v>
      </c>
      <c r="AB26" s="31">
        <f t="shared" si="11"/>
        <v>0</v>
      </c>
      <c r="AC26" s="83">
        <f t="shared" si="20"/>
        <v>583.86</v>
      </c>
      <c r="AD26" s="83">
        <f t="shared" si="21"/>
        <v>1970.65</v>
      </c>
      <c r="AE26" s="73"/>
      <c r="AF26" s="98"/>
      <c r="AG26" s="103">
        <f t="shared" si="12"/>
        <v>68.12</v>
      </c>
      <c r="AH26" s="103">
        <f t="shared" si="13"/>
        <v>961.68</v>
      </c>
      <c r="AI26" s="103">
        <f t="shared" si="14"/>
        <v>634.6</v>
      </c>
      <c r="AJ26" s="103">
        <f t="shared" si="15"/>
        <v>40.07</v>
      </c>
      <c r="AK26" s="103">
        <f t="shared" si="16"/>
        <v>220</v>
      </c>
      <c r="AL26" s="103">
        <f t="shared" si="17"/>
        <v>0</v>
      </c>
      <c r="AM26" s="103">
        <f t="shared" si="18"/>
        <v>1970.65</v>
      </c>
      <c r="AN26" s="98"/>
    </row>
    <row r="27" s="15" customFormat="1" ht="19" customHeight="1" spans="1:40">
      <c r="A27" s="28">
        <v>24</v>
      </c>
      <c r="B27" s="32" t="s">
        <v>112</v>
      </c>
      <c r="C27" s="35" t="s">
        <v>161</v>
      </c>
      <c r="D27" s="35" t="s">
        <v>162</v>
      </c>
      <c r="E27" s="31">
        <v>4007</v>
      </c>
      <c r="F27" s="31">
        <v>4007</v>
      </c>
      <c r="G27" s="31">
        <v>6346</v>
      </c>
      <c r="H27" s="31">
        <v>4007</v>
      </c>
      <c r="I27" s="85">
        <v>3180</v>
      </c>
      <c r="J27" s="31"/>
      <c r="K27" s="83">
        <f t="shared" si="0"/>
        <v>68.12</v>
      </c>
      <c r="L27" s="83">
        <v>2.94</v>
      </c>
      <c r="M27" s="83">
        <f t="shared" si="1"/>
        <v>641.12</v>
      </c>
      <c r="N27" s="83">
        <v>27.66</v>
      </c>
      <c r="O27" s="31">
        <f t="shared" si="2"/>
        <v>507.68</v>
      </c>
      <c r="P27" s="83">
        <f t="shared" si="3"/>
        <v>28.05</v>
      </c>
      <c r="Q27" s="83">
        <v>1.22</v>
      </c>
      <c r="R27" s="31">
        <f t="shared" si="4"/>
        <v>159</v>
      </c>
      <c r="S27" s="31">
        <f t="shared" si="5"/>
        <v>0</v>
      </c>
      <c r="T27" s="31">
        <f t="shared" si="19"/>
        <v>1435.79</v>
      </c>
      <c r="U27" s="83">
        <f t="shared" si="6"/>
        <v>0</v>
      </c>
      <c r="V27" s="83">
        <f t="shared" si="7"/>
        <v>320.56</v>
      </c>
      <c r="W27" s="83">
        <v>13.84</v>
      </c>
      <c r="X27" s="31">
        <f t="shared" si="8"/>
        <v>126.92</v>
      </c>
      <c r="Y27" s="83">
        <f t="shared" si="9"/>
        <v>12.02</v>
      </c>
      <c r="Z27" s="83">
        <v>0.52</v>
      </c>
      <c r="AA27" s="31">
        <f t="shared" si="10"/>
        <v>159</v>
      </c>
      <c r="AB27" s="31">
        <f t="shared" si="11"/>
        <v>0</v>
      </c>
      <c r="AC27" s="83">
        <f t="shared" si="20"/>
        <v>632.86</v>
      </c>
      <c r="AD27" s="83">
        <f t="shared" si="21"/>
        <v>2068.65</v>
      </c>
      <c r="AE27" s="73"/>
      <c r="AF27" s="98"/>
      <c r="AG27" s="103">
        <f t="shared" si="12"/>
        <v>68.12</v>
      </c>
      <c r="AH27" s="103">
        <f t="shared" si="13"/>
        <v>961.68</v>
      </c>
      <c r="AI27" s="103">
        <f t="shared" si="14"/>
        <v>634.6</v>
      </c>
      <c r="AJ27" s="103">
        <f t="shared" si="15"/>
        <v>40.07</v>
      </c>
      <c r="AK27" s="103">
        <f t="shared" si="16"/>
        <v>318</v>
      </c>
      <c r="AL27" s="103">
        <f t="shared" si="17"/>
        <v>0</v>
      </c>
      <c r="AM27" s="103">
        <f t="shared" si="18"/>
        <v>2068.65</v>
      </c>
      <c r="AN27" s="98"/>
    </row>
    <row r="28" s="15" customFormat="1" ht="19" customHeight="1" spans="1:40">
      <c r="A28" s="28">
        <v>25</v>
      </c>
      <c r="B28" s="36" t="s">
        <v>163</v>
      </c>
      <c r="C28" s="37" t="s">
        <v>167</v>
      </c>
      <c r="D28" s="35" t="s">
        <v>168</v>
      </c>
      <c r="E28" s="31">
        <v>4007</v>
      </c>
      <c r="F28" s="31">
        <v>4007</v>
      </c>
      <c r="G28" s="31">
        <v>6346</v>
      </c>
      <c r="H28" s="31">
        <v>4007</v>
      </c>
      <c r="I28" s="87"/>
      <c r="J28" s="31"/>
      <c r="K28" s="83">
        <f t="shared" si="0"/>
        <v>68.12</v>
      </c>
      <c r="L28" s="83">
        <v>1.47</v>
      </c>
      <c r="M28" s="83">
        <f t="shared" si="1"/>
        <v>641.12</v>
      </c>
      <c r="N28" s="83">
        <v>13.83</v>
      </c>
      <c r="O28" s="31">
        <f t="shared" si="2"/>
        <v>507.68</v>
      </c>
      <c r="P28" s="83">
        <f t="shared" si="3"/>
        <v>28.05</v>
      </c>
      <c r="Q28" s="83">
        <v>0.61</v>
      </c>
      <c r="R28" s="31">
        <f t="shared" si="4"/>
        <v>0</v>
      </c>
      <c r="S28" s="31">
        <f t="shared" si="5"/>
        <v>0</v>
      </c>
      <c r="T28" s="31">
        <f t="shared" si="19"/>
        <v>1260.88</v>
      </c>
      <c r="U28" s="83">
        <f t="shared" si="6"/>
        <v>0</v>
      </c>
      <c r="V28" s="83">
        <f t="shared" si="7"/>
        <v>320.56</v>
      </c>
      <c r="W28" s="83">
        <v>6.92</v>
      </c>
      <c r="X28" s="31">
        <f t="shared" si="8"/>
        <v>126.92</v>
      </c>
      <c r="Y28" s="83">
        <f t="shared" si="9"/>
        <v>12.02</v>
      </c>
      <c r="Z28" s="83">
        <v>0.26</v>
      </c>
      <c r="AA28" s="31">
        <f t="shared" si="10"/>
        <v>0</v>
      </c>
      <c r="AB28" s="31">
        <f t="shared" si="11"/>
        <v>0</v>
      </c>
      <c r="AC28" s="83">
        <f t="shared" si="20"/>
        <v>466.68</v>
      </c>
      <c r="AD28" s="83">
        <f t="shared" si="21"/>
        <v>1727.56</v>
      </c>
      <c r="AE28" s="73"/>
      <c r="AF28" s="98"/>
      <c r="AG28" s="103">
        <f t="shared" si="12"/>
        <v>68.12</v>
      </c>
      <c r="AH28" s="103">
        <f t="shared" si="13"/>
        <v>961.68</v>
      </c>
      <c r="AI28" s="103">
        <f t="shared" si="14"/>
        <v>634.6</v>
      </c>
      <c r="AJ28" s="103">
        <f t="shared" si="15"/>
        <v>40.07</v>
      </c>
      <c r="AK28" s="103">
        <f t="shared" si="16"/>
        <v>0</v>
      </c>
      <c r="AL28" s="103">
        <f t="shared" si="17"/>
        <v>0</v>
      </c>
      <c r="AM28" s="103">
        <f t="shared" si="18"/>
        <v>1727.56</v>
      </c>
      <c r="AN28" s="98"/>
    </row>
    <row r="29" s="15" customFormat="1" ht="19" customHeight="1" spans="1:40">
      <c r="A29" s="28">
        <v>26</v>
      </c>
      <c r="B29" s="36" t="s">
        <v>125</v>
      </c>
      <c r="C29" s="37" t="s">
        <v>169</v>
      </c>
      <c r="D29" s="35" t="s">
        <v>170</v>
      </c>
      <c r="E29" s="31">
        <v>4007</v>
      </c>
      <c r="F29" s="31">
        <v>4007</v>
      </c>
      <c r="G29" s="31">
        <v>6346</v>
      </c>
      <c r="H29" s="31">
        <v>4007</v>
      </c>
      <c r="I29" s="87"/>
      <c r="J29" s="31"/>
      <c r="K29" s="83">
        <f t="shared" si="0"/>
        <v>68.12</v>
      </c>
      <c r="L29" s="83">
        <v>1.47</v>
      </c>
      <c r="M29" s="83">
        <f t="shared" si="1"/>
        <v>641.12</v>
      </c>
      <c r="N29" s="83">
        <v>13.83</v>
      </c>
      <c r="O29" s="31">
        <f t="shared" si="2"/>
        <v>507.68</v>
      </c>
      <c r="P29" s="83">
        <f t="shared" si="3"/>
        <v>28.05</v>
      </c>
      <c r="Q29" s="83">
        <v>0.61</v>
      </c>
      <c r="R29" s="31">
        <f t="shared" si="4"/>
        <v>0</v>
      </c>
      <c r="S29" s="31">
        <f t="shared" si="5"/>
        <v>0</v>
      </c>
      <c r="T29" s="31">
        <f t="shared" si="19"/>
        <v>1260.88</v>
      </c>
      <c r="U29" s="83">
        <f t="shared" si="6"/>
        <v>0</v>
      </c>
      <c r="V29" s="83">
        <f t="shared" si="7"/>
        <v>320.56</v>
      </c>
      <c r="W29" s="83">
        <v>6.92</v>
      </c>
      <c r="X29" s="31">
        <f t="shared" si="8"/>
        <v>126.92</v>
      </c>
      <c r="Y29" s="83">
        <f t="shared" si="9"/>
        <v>12.02</v>
      </c>
      <c r="Z29" s="83">
        <v>0.26</v>
      </c>
      <c r="AA29" s="31">
        <f t="shared" si="10"/>
        <v>0</v>
      </c>
      <c r="AB29" s="31">
        <f t="shared" si="11"/>
        <v>0</v>
      </c>
      <c r="AC29" s="83">
        <f t="shared" si="20"/>
        <v>466.68</v>
      </c>
      <c r="AD29" s="83">
        <f t="shared" si="21"/>
        <v>1727.56</v>
      </c>
      <c r="AE29" s="73"/>
      <c r="AF29" s="98"/>
      <c r="AG29" s="103">
        <f t="shared" si="12"/>
        <v>68.12</v>
      </c>
      <c r="AH29" s="103">
        <f t="shared" si="13"/>
        <v>961.68</v>
      </c>
      <c r="AI29" s="103">
        <f t="shared" si="14"/>
        <v>634.6</v>
      </c>
      <c r="AJ29" s="103">
        <f t="shared" si="15"/>
        <v>40.07</v>
      </c>
      <c r="AK29" s="103">
        <f t="shared" si="16"/>
        <v>0</v>
      </c>
      <c r="AL29" s="103">
        <f t="shared" si="17"/>
        <v>0</v>
      </c>
      <c r="AM29" s="103">
        <f t="shared" si="18"/>
        <v>1727.56</v>
      </c>
      <c r="AN29" s="98"/>
    </row>
    <row r="30" s="15" customFormat="1" ht="19" customHeight="1" spans="1:40">
      <c r="A30" s="28">
        <v>27</v>
      </c>
      <c r="B30" s="38" t="s">
        <v>131</v>
      </c>
      <c r="C30" s="37" t="s">
        <v>178</v>
      </c>
      <c r="D30" s="35" t="s">
        <v>179</v>
      </c>
      <c r="E30" s="31">
        <v>4007</v>
      </c>
      <c r="F30" s="31">
        <v>4007</v>
      </c>
      <c r="G30" s="31">
        <v>6346</v>
      </c>
      <c r="H30" s="31">
        <v>4007</v>
      </c>
      <c r="I30" s="85"/>
      <c r="J30" s="31"/>
      <c r="K30" s="83">
        <f t="shared" si="0"/>
        <v>68.12</v>
      </c>
      <c r="L30" s="83">
        <v>1.47</v>
      </c>
      <c r="M30" s="83">
        <f t="shared" si="1"/>
        <v>641.12</v>
      </c>
      <c r="N30" s="88">
        <v>654.95</v>
      </c>
      <c r="O30" s="31">
        <f t="shared" si="2"/>
        <v>507.68</v>
      </c>
      <c r="P30" s="83">
        <f t="shared" si="3"/>
        <v>28.05</v>
      </c>
      <c r="Q30" s="83">
        <v>28.66</v>
      </c>
      <c r="R30" s="31">
        <f t="shared" si="4"/>
        <v>0</v>
      </c>
      <c r="S30" s="31">
        <f t="shared" si="5"/>
        <v>0</v>
      </c>
      <c r="T30" s="31">
        <f t="shared" si="19"/>
        <v>1930.05</v>
      </c>
      <c r="U30" s="83">
        <f t="shared" si="6"/>
        <v>0</v>
      </c>
      <c r="V30" s="83">
        <f t="shared" si="7"/>
        <v>320.56</v>
      </c>
      <c r="W30" s="88">
        <v>327.48</v>
      </c>
      <c r="X30" s="31">
        <f t="shared" si="8"/>
        <v>126.92</v>
      </c>
      <c r="Y30" s="83">
        <f t="shared" si="9"/>
        <v>12.02</v>
      </c>
      <c r="Z30" s="83">
        <v>12.28</v>
      </c>
      <c r="AA30" s="31">
        <f t="shared" si="10"/>
        <v>0</v>
      </c>
      <c r="AB30" s="31">
        <f t="shared" si="11"/>
        <v>0</v>
      </c>
      <c r="AC30" s="83">
        <f t="shared" si="20"/>
        <v>799.26</v>
      </c>
      <c r="AD30" s="83">
        <f t="shared" si="21"/>
        <v>2729.31</v>
      </c>
      <c r="AE30" s="73"/>
      <c r="AF30" s="98"/>
      <c r="AG30" s="103">
        <f t="shared" si="12"/>
        <v>68.12</v>
      </c>
      <c r="AH30" s="103">
        <f t="shared" si="13"/>
        <v>961.68</v>
      </c>
      <c r="AI30" s="103">
        <f t="shared" si="14"/>
        <v>634.6</v>
      </c>
      <c r="AJ30" s="103">
        <f t="shared" si="15"/>
        <v>40.07</v>
      </c>
      <c r="AK30" s="103">
        <f t="shared" si="16"/>
        <v>0</v>
      </c>
      <c r="AL30" s="103">
        <f t="shared" si="17"/>
        <v>0</v>
      </c>
      <c r="AM30" s="103">
        <f t="shared" si="18"/>
        <v>2729.31</v>
      </c>
      <c r="AN30" s="98"/>
    </row>
    <row r="31" s="15" customFormat="1" ht="19" customHeight="1" spans="1:40">
      <c r="A31" s="28">
        <v>28</v>
      </c>
      <c r="B31" s="36" t="s">
        <v>112</v>
      </c>
      <c r="C31" s="37" t="s">
        <v>180</v>
      </c>
      <c r="D31" s="35" t="s">
        <v>181</v>
      </c>
      <c r="E31" s="31">
        <v>4007</v>
      </c>
      <c r="F31" s="31">
        <v>4007</v>
      </c>
      <c r="G31" s="31">
        <v>6346</v>
      </c>
      <c r="H31" s="31">
        <v>4007</v>
      </c>
      <c r="I31" s="85">
        <v>3180</v>
      </c>
      <c r="J31" s="31"/>
      <c r="K31" s="83">
        <f t="shared" si="0"/>
        <v>68.12</v>
      </c>
      <c r="L31" s="83">
        <v>1.47</v>
      </c>
      <c r="M31" s="83">
        <f t="shared" si="1"/>
        <v>641.12</v>
      </c>
      <c r="N31" s="88">
        <v>654.95</v>
      </c>
      <c r="O31" s="31">
        <f t="shared" si="2"/>
        <v>507.68</v>
      </c>
      <c r="P31" s="83">
        <f t="shared" si="3"/>
        <v>28.05</v>
      </c>
      <c r="Q31" s="83">
        <v>28.66</v>
      </c>
      <c r="R31" s="31">
        <f t="shared" si="4"/>
        <v>159</v>
      </c>
      <c r="S31" s="31">
        <f t="shared" si="5"/>
        <v>0</v>
      </c>
      <c r="T31" s="31">
        <f t="shared" si="19"/>
        <v>2089.05</v>
      </c>
      <c r="U31" s="83">
        <f t="shared" si="6"/>
        <v>0</v>
      </c>
      <c r="V31" s="83">
        <f t="shared" si="7"/>
        <v>320.56</v>
      </c>
      <c r="W31" s="88">
        <v>327.48</v>
      </c>
      <c r="X31" s="31">
        <f t="shared" si="8"/>
        <v>126.92</v>
      </c>
      <c r="Y31" s="83">
        <f t="shared" si="9"/>
        <v>12.02</v>
      </c>
      <c r="Z31" s="83">
        <v>12.28</v>
      </c>
      <c r="AA31" s="31">
        <f t="shared" si="10"/>
        <v>159</v>
      </c>
      <c r="AB31" s="31">
        <f t="shared" si="11"/>
        <v>0</v>
      </c>
      <c r="AC31" s="83">
        <f t="shared" si="20"/>
        <v>958.26</v>
      </c>
      <c r="AD31" s="83">
        <f t="shared" si="21"/>
        <v>3047.31</v>
      </c>
      <c r="AE31" s="73"/>
      <c r="AF31" s="98"/>
      <c r="AG31" s="103">
        <f t="shared" si="12"/>
        <v>68.12</v>
      </c>
      <c r="AH31" s="103">
        <f t="shared" si="13"/>
        <v>961.68</v>
      </c>
      <c r="AI31" s="103">
        <f t="shared" si="14"/>
        <v>634.6</v>
      </c>
      <c r="AJ31" s="103">
        <f t="shared" si="15"/>
        <v>40.07</v>
      </c>
      <c r="AK31" s="103">
        <f t="shared" si="16"/>
        <v>318</v>
      </c>
      <c r="AL31" s="103">
        <f t="shared" si="17"/>
        <v>0</v>
      </c>
      <c r="AM31" s="103">
        <f t="shared" si="18"/>
        <v>3047.31</v>
      </c>
      <c r="AN31" s="98"/>
    </row>
    <row r="32" s="15" customFormat="1" ht="19" customHeight="1" spans="1:40">
      <c r="A32" s="28">
        <v>29</v>
      </c>
      <c r="B32" s="36" t="s">
        <v>182</v>
      </c>
      <c r="C32" s="37" t="s">
        <v>183</v>
      </c>
      <c r="D32" s="35" t="s">
        <v>184</v>
      </c>
      <c r="E32" s="31">
        <v>4007</v>
      </c>
      <c r="F32" s="31">
        <v>4007</v>
      </c>
      <c r="G32" s="31">
        <v>6346</v>
      </c>
      <c r="H32" s="31">
        <v>4007</v>
      </c>
      <c r="I32" s="85"/>
      <c r="J32" s="31"/>
      <c r="K32" s="83">
        <f t="shared" si="0"/>
        <v>68.12</v>
      </c>
      <c r="L32" s="83">
        <v>1.47</v>
      </c>
      <c r="M32" s="83">
        <f t="shared" si="1"/>
        <v>641.12</v>
      </c>
      <c r="N32" s="83">
        <v>13.83</v>
      </c>
      <c r="O32" s="31">
        <f t="shared" si="2"/>
        <v>507.68</v>
      </c>
      <c r="P32" s="83">
        <f t="shared" si="3"/>
        <v>28.05</v>
      </c>
      <c r="Q32" s="83">
        <v>0.61</v>
      </c>
      <c r="R32" s="31">
        <f t="shared" si="4"/>
        <v>0</v>
      </c>
      <c r="S32" s="31">
        <f t="shared" si="5"/>
        <v>0</v>
      </c>
      <c r="T32" s="31">
        <f t="shared" si="19"/>
        <v>1260.88</v>
      </c>
      <c r="U32" s="83">
        <f t="shared" si="6"/>
        <v>0</v>
      </c>
      <c r="V32" s="83">
        <f t="shared" si="7"/>
        <v>320.56</v>
      </c>
      <c r="W32" s="83">
        <v>6.92</v>
      </c>
      <c r="X32" s="31">
        <f t="shared" si="8"/>
        <v>126.92</v>
      </c>
      <c r="Y32" s="83">
        <f t="shared" si="9"/>
        <v>12.02</v>
      </c>
      <c r="Z32" s="83">
        <v>0.26</v>
      </c>
      <c r="AA32" s="31">
        <f t="shared" si="10"/>
        <v>0</v>
      </c>
      <c r="AB32" s="31">
        <f t="shared" si="11"/>
        <v>0</v>
      </c>
      <c r="AC32" s="83">
        <f t="shared" si="20"/>
        <v>466.68</v>
      </c>
      <c r="AD32" s="83">
        <f t="shared" si="21"/>
        <v>1727.56</v>
      </c>
      <c r="AE32" s="73"/>
      <c r="AF32" s="98"/>
      <c r="AG32" s="103">
        <f t="shared" si="12"/>
        <v>68.12</v>
      </c>
      <c r="AH32" s="103">
        <f t="shared" si="13"/>
        <v>961.68</v>
      </c>
      <c r="AI32" s="103">
        <f t="shared" si="14"/>
        <v>634.6</v>
      </c>
      <c r="AJ32" s="103">
        <f t="shared" si="15"/>
        <v>40.07</v>
      </c>
      <c r="AK32" s="103">
        <f t="shared" si="16"/>
        <v>0</v>
      </c>
      <c r="AL32" s="103">
        <f t="shared" si="17"/>
        <v>0</v>
      </c>
      <c r="AM32" s="103">
        <f t="shared" si="18"/>
        <v>1727.56</v>
      </c>
      <c r="AN32" s="98"/>
    </row>
    <row r="33" s="15" customFormat="1" ht="19" customHeight="1" spans="1:40">
      <c r="A33" s="28">
        <v>30</v>
      </c>
      <c r="B33" s="36" t="s">
        <v>163</v>
      </c>
      <c r="C33" s="37" t="s">
        <v>185</v>
      </c>
      <c r="D33" s="35" t="s">
        <v>186</v>
      </c>
      <c r="E33" s="31">
        <v>4007</v>
      </c>
      <c r="F33" s="31">
        <v>4007</v>
      </c>
      <c r="G33" s="31">
        <v>6346</v>
      </c>
      <c r="H33" s="31">
        <v>4007</v>
      </c>
      <c r="I33" s="85"/>
      <c r="J33" s="31"/>
      <c r="K33" s="83">
        <f t="shared" si="0"/>
        <v>68.12</v>
      </c>
      <c r="L33" s="83">
        <v>1.47</v>
      </c>
      <c r="M33" s="83">
        <f t="shared" si="1"/>
        <v>641.12</v>
      </c>
      <c r="N33" s="83">
        <v>13.83</v>
      </c>
      <c r="O33" s="31">
        <f t="shared" si="2"/>
        <v>507.68</v>
      </c>
      <c r="P33" s="83">
        <f t="shared" si="3"/>
        <v>28.05</v>
      </c>
      <c r="Q33" s="83">
        <v>0.61</v>
      </c>
      <c r="R33" s="31">
        <f t="shared" si="4"/>
        <v>0</v>
      </c>
      <c r="S33" s="31">
        <f t="shared" si="5"/>
        <v>0</v>
      </c>
      <c r="T33" s="31">
        <f t="shared" si="19"/>
        <v>1260.88</v>
      </c>
      <c r="U33" s="83">
        <f t="shared" si="6"/>
        <v>0</v>
      </c>
      <c r="V33" s="83">
        <f t="shared" si="7"/>
        <v>320.56</v>
      </c>
      <c r="W33" s="83">
        <v>6.92</v>
      </c>
      <c r="X33" s="31">
        <f t="shared" si="8"/>
        <v>126.92</v>
      </c>
      <c r="Y33" s="83">
        <f t="shared" si="9"/>
        <v>12.02</v>
      </c>
      <c r="Z33" s="83">
        <v>0.26</v>
      </c>
      <c r="AA33" s="31">
        <f t="shared" si="10"/>
        <v>0</v>
      </c>
      <c r="AB33" s="31">
        <f t="shared" si="11"/>
        <v>0</v>
      </c>
      <c r="AC33" s="83">
        <f t="shared" si="20"/>
        <v>466.68</v>
      </c>
      <c r="AD33" s="83">
        <f t="shared" si="21"/>
        <v>1727.56</v>
      </c>
      <c r="AE33" s="73"/>
      <c r="AF33" s="98"/>
      <c r="AG33" s="103">
        <f t="shared" si="12"/>
        <v>68.12</v>
      </c>
      <c r="AH33" s="103">
        <f t="shared" si="13"/>
        <v>961.68</v>
      </c>
      <c r="AI33" s="103">
        <f t="shared" si="14"/>
        <v>634.6</v>
      </c>
      <c r="AJ33" s="103">
        <f t="shared" si="15"/>
        <v>40.07</v>
      </c>
      <c r="AK33" s="103">
        <f t="shared" si="16"/>
        <v>0</v>
      </c>
      <c r="AL33" s="103">
        <f t="shared" si="17"/>
        <v>0</v>
      </c>
      <c r="AM33" s="103">
        <f t="shared" si="18"/>
        <v>1727.56</v>
      </c>
      <c r="AN33" s="98"/>
    </row>
    <row r="34" s="15" customFormat="1" ht="19" customHeight="1" spans="1:40">
      <c r="A34" s="28">
        <v>31</v>
      </c>
      <c r="B34" s="36" t="s">
        <v>163</v>
      </c>
      <c r="C34" s="37" t="s">
        <v>187</v>
      </c>
      <c r="D34" s="35" t="s">
        <v>188</v>
      </c>
      <c r="E34" s="31">
        <v>4007</v>
      </c>
      <c r="F34" s="31">
        <v>4007</v>
      </c>
      <c r="G34" s="31">
        <v>6346</v>
      </c>
      <c r="H34" s="31">
        <v>4007</v>
      </c>
      <c r="I34" s="85"/>
      <c r="J34" s="31"/>
      <c r="K34" s="83">
        <f t="shared" si="0"/>
        <v>68.12</v>
      </c>
      <c r="L34" s="83">
        <v>1.47</v>
      </c>
      <c r="M34" s="83">
        <f t="shared" si="1"/>
        <v>641.12</v>
      </c>
      <c r="N34" s="83">
        <v>13.83</v>
      </c>
      <c r="O34" s="31">
        <f t="shared" si="2"/>
        <v>507.68</v>
      </c>
      <c r="P34" s="83">
        <f t="shared" si="3"/>
        <v>28.05</v>
      </c>
      <c r="Q34" s="83">
        <v>0.61</v>
      </c>
      <c r="R34" s="31">
        <f t="shared" si="4"/>
        <v>0</v>
      </c>
      <c r="S34" s="31">
        <f t="shared" si="5"/>
        <v>0</v>
      </c>
      <c r="T34" s="31">
        <f t="shared" si="19"/>
        <v>1260.88</v>
      </c>
      <c r="U34" s="83">
        <f t="shared" si="6"/>
        <v>0</v>
      </c>
      <c r="V34" s="83">
        <f t="shared" si="7"/>
        <v>320.56</v>
      </c>
      <c r="W34" s="83">
        <v>6.92</v>
      </c>
      <c r="X34" s="31">
        <f t="shared" si="8"/>
        <v>126.92</v>
      </c>
      <c r="Y34" s="83">
        <f t="shared" si="9"/>
        <v>12.02</v>
      </c>
      <c r="Z34" s="83">
        <v>0.26</v>
      </c>
      <c r="AA34" s="31">
        <f t="shared" si="10"/>
        <v>0</v>
      </c>
      <c r="AB34" s="31">
        <f t="shared" si="11"/>
        <v>0</v>
      </c>
      <c r="AC34" s="83">
        <f t="shared" si="20"/>
        <v>466.68</v>
      </c>
      <c r="AD34" s="83">
        <f t="shared" si="21"/>
        <v>1727.56</v>
      </c>
      <c r="AE34" s="73"/>
      <c r="AF34" s="98"/>
      <c r="AG34" s="103">
        <f t="shared" si="12"/>
        <v>68.12</v>
      </c>
      <c r="AH34" s="103">
        <f t="shared" si="13"/>
        <v>961.68</v>
      </c>
      <c r="AI34" s="103">
        <f t="shared" si="14"/>
        <v>634.6</v>
      </c>
      <c r="AJ34" s="103">
        <f t="shared" si="15"/>
        <v>40.07</v>
      </c>
      <c r="AK34" s="103">
        <f t="shared" si="16"/>
        <v>0</v>
      </c>
      <c r="AL34" s="103">
        <f t="shared" si="17"/>
        <v>0</v>
      </c>
      <c r="AM34" s="103">
        <f t="shared" si="18"/>
        <v>1727.56</v>
      </c>
      <c r="AN34" s="98"/>
    </row>
    <row r="35" s="15" customFormat="1" ht="19" customHeight="1" spans="1:40">
      <c r="A35" s="28">
        <v>32</v>
      </c>
      <c r="B35" s="36" t="s">
        <v>156</v>
      </c>
      <c r="C35" s="37" t="s">
        <v>189</v>
      </c>
      <c r="D35" s="35" t="s">
        <v>190</v>
      </c>
      <c r="E35" s="31">
        <v>4007</v>
      </c>
      <c r="F35" s="31">
        <v>4007</v>
      </c>
      <c r="G35" s="39">
        <v>6346</v>
      </c>
      <c r="H35" s="31">
        <v>4007</v>
      </c>
      <c r="I35" s="85">
        <v>3180</v>
      </c>
      <c r="J35" s="31"/>
      <c r="K35" s="83">
        <f t="shared" si="0"/>
        <v>68.12</v>
      </c>
      <c r="L35" s="83">
        <v>1.47</v>
      </c>
      <c r="M35" s="83">
        <f t="shared" si="1"/>
        <v>641.12</v>
      </c>
      <c r="N35" s="83">
        <v>13.83</v>
      </c>
      <c r="O35" s="31">
        <f t="shared" si="2"/>
        <v>507.68</v>
      </c>
      <c r="P35" s="83">
        <f t="shared" si="3"/>
        <v>28.05</v>
      </c>
      <c r="Q35" s="83">
        <v>0.61</v>
      </c>
      <c r="R35" s="31">
        <f t="shared" si="4"/>
        <v>159</v>
      </c>
      <c r="S35" s="31">
        <f t="shared" si="5"/>
        <v>0</v>
      </c>
      <c r="T35" s="31">
        <f t="shared" si="19"/>
        <v>1419.88</v>
      </c>
      <c r="U35" s="83">
        <f t="shared" si="6"/>
        <v>0</v>
      </c>
      <c r="V35" s="83">
        <f t="shared" si="7"/>
        <v>320.56</v>
      </c>
      <c r="W35" s="83">
        <v>6.92</v>
      </c>
      <c r="X35" s="31">
        <f t="shared" si="8"/>
        <v>126.92</v>
      </c>
      <c r="Y35" s="83">
        <f t="shared" si="9"/>
        <v>12.02</v>
      </c>
      <c r="Z35" s="83">
        <v>0.26</v>
      </c>
      <c r="AA35" s="31">
        <f t="shared" si="10"/>
        <v>159</v>
      </c>
      <c r="AB35" s="31">
        <f t="shared" si="11"/>
        <v>0</v>
      </c>
      <c r="AC35" s="83">
        <f t="shared" si="20"/>
        <v>625.68</v>
      </c>
      <c r="AD35" s="83">
        <f t="shared" si="21"/>
        <v>2045.56</v>
      </c>
      <c r="AE35" s="73"/>
      <c r="AF35" s="98"/>
      <c r="AG35" s="103">
        <f t="shared" si="12"/>
        <v>68.12</v>
      </c>
      <c r="AH35" s="103">
        <f t="shared" si="13"/>
        <v>961.68</v>
      </c>
      <c r="AI35" s="103">
        <f t="shared" si="14"/>
        <v>634.6</v>
      </c>
      <c r="AJ35" s="103">
        <f t="shared" si="15"/>
        <v>40.07</v>
      </c>
      <c r="AK35" s="103">
        <f t="shared" si="16"/>
        <v>318</v>
      </c>
      <c r="AL35" s="103">
        <f t="shared" si="17"/>
        <v>0</v>
      </c>
      <c r="AM35" s="103">
        <f t="shared" si="18"/>
        <v>2045.56</v>
      </c>
      <c r="AN35" s="98"/>
    </row>
    <row r="36" s="15" customFormat="1" ht="19" customHeight="1" spans="1:40">
      <c r="A36" s="28">
        <v>33</v>
      </c>
      <c r="B36" s="36" t="s">
        <v>122</v>
      </c>
      <c r="C36" s="40" t="s">
        <v>191</v>
      </c>
      <c r="D36" s="35" t="s">
        <v>192</v>
      </c>
      <c r="E36" s="31">
        <v>4007</v>
      </c>
      <c r="F36" s="31">
        <v>4007</v>
      </c>
      <c r="G36" s="31">
        <v>6346</v>
      </c>
      <c r="H36" s="31">
        <v>4007</v>
      </c>
      <c r="I36" s="85">
        <v>2200</v>
      </c>
      <c r="J36" s="31"/>
      <c r="K36" s="83">
        <f t="shared" si="0"/>
        <v>68.12</v>
      </c>
      <c r="L36" s="83">
        <v>1.47</v>
      </c>
      <c r="M36" s="83">
        <f t="shared" si="1"/>
        <v>641.12</v>
      </c>
      <c r="N36" s="83">
        <v>13.83</v>
      </c>
      <c r="O36" s="31">
        <f t="shared" si="2"/>
        <v>507.68</v>
      </c>
      <c r="P36" s="83">
        <f t="shared" si="3"/>
        <v>28.05</v>
      </c>
      <c r="Q36" s="83">
        <v>0.61</v>
      </c>
      <c r="R36" s="31">
        <f t="shared" si="4"/>
        <v>110</v>
      </c>
      <c r="S36" s="31">
        <f t="shared" si="5"/>
        <v>0</v>
      </c>
      <c r="T36" s="31">
        <f t="shared" si="19"/>
        <v>1370.88</v>
      </c>
      <c r="U36" s="83">
        <f t="shared" si="6"/>
        <v>0</v>
      </c>
      <c r="V36" s="83">
        <f t="shared" si="7"/>
        <v>320.56</v>
      </c>
      <c r="W36" s="83">
        <v>6.92</v>
      </c>
      <c r="X36" s="31">
        <f t="shared" si="8"/>
        <v>126.92</v>
      </c>
      <c r="Y36" s="83">
        <f t="shared" si="9"/>
        <v>12.02</v>
      </c>
      <c r="Z36" s="83">
        <v>0.26</v>
      </c>
      <c r="AA36" s="31">
        <f t="shared" si="10"/>
        <v>110</v>
      </c>
      <c r="AB36" s="31">
        <f t="shared" si="11"/>
        <v>0</v>
      </c>
      <c r="AC36" s="83">
        <f t="shared" si="20"/>
        <v>576.68</v>
      </c>
      <c r="AD36" s="83">
        <f t="shared" si="21"/>
        <v>1947.56</v>
      </c>
      <c r="AE36" s="73"/>
      <c r="AF36" s="98"/>
      <c r="AG36" s="103">
        <f t="shared" si="12"/>
        <v>68.12</v>
      </c>
      <c r="AH36" s="103">
        <f t="shared" si="13"/>
        <v>961.68</v>
      </c>
      <c r="AI36" s="103">
        <f t="shared" si="14"/>
        <v>634.6</v>
      </c>
      <c r="AJ36" s="103">
        <f t="shared" si="15"/>
        <v>40.07</v>
      </c>
      <c r="AK36" s="103">
        <f t="shared" si="16"/>
        <v>220</v>
      </c>
      <c r="AL36" s="103">
        <f t="shared" si="17"/>
        <v>0</v>
      </c>
      <c r="AM36" s="103">
        <f t="shared" si="18"/>
        <v>1947.56</v>
      </c>
      <c r="AN36" s="98"/>
    </row>
    <row r="37" s="15" customFormat="1" ht="19" customHeight="1" spans="1:40">
      <c r="A37" s="28">
        <v>34</v>
      </c>
      <c r="B37" s="36" t="s">
        <v>182</v>
      </c>
      <c r="C37" s="40" t="s">
        <v>193</v>
      </c>
      <c r="D37" s="35" t="s">
        <v>194</v>
      </c>
      <c r="E37" s="31">
        <v>4007</v>
      </c>
      <c r="F37" s="31">
        <v>4007</v>
      </c>
      <c r="G37" s="31">
        <v>6346</v>
      </c>
      <c r="H37" s="31">
        <v>4007</v>
      </c>
      <c r="I37" s="85"/>
      <c r="J37" s="31"/>
      <c r="K37" s="83">
        <f t="shared" si="0"/>
        <v>68.12</v>
      </c>
      <c r="L37" s="83">
        <v>1.47</v>
      </c>
      <c r="M37" s="83">
        <f t="shared" si="1"/>
        <v>641.12</v>
      </c>
      <c r="N37" s="83">
        <v>13.83</v>
      </c>
      <c r="O37" s="31">
        <f t="shared" si="2"/>
        <v>507.68</v>
      </c>
      <c r="P37" s="83">
        <f t="shared" si="3"/>
        <v>28.05</v>
      </c>
      <c r="Q37" s="83">
        <v>0.61</v>
      </c>
      <c r="R37" s="31">
        <f t="shared" si="4"/>
        <v>0</v>
      </c>
      <c r="S37" s="31">
        <f t="shared" si="5"/>
        <v>0</v>
      </c>
      <c r="T37" s="31">
        <f t="shared" si="19"/>
        <v>1260.88</v>
      </c>
      <c r="U37" s="83">
        <f t="shared" si="6"/>
        <v>0</v>
      </c>
      <c r="V37" s="83">
        <f t="shared" si="7"/>
        <v>320.56</v>
      </c>
      <c r="W37" s="83">
        <v>6.92</v>
      </c>
      <c r="X37" s="31">
        <f t="shared" si="8"/>
        <v>126.92</v>
      </c>
      <c r="Y37" s="83">
        <f t="shared" si="9"/>
        <v>12.02</v>
      </c>
      <c r="Z37" s="83">
        <v>0.26</v>
      </c>
      <c r="AA37" s="31">
        <f t="shared" si="10"/>
        <v>0</v>
      </c>
      <c r="AB37" s="31">
        <f t="shared" si="11"/>
        <v>0</v>
      </c>
      <c r="AC37" s="83">
        <f t="shared" si="20"/>
        <v>466.68</v>
      </c>
      <c r="AD37" s="83">
        <f t="shared" si="21"/>
        <v>1727.56</v>
      </c>
      <c r="AE37" s="73"/>
      <c r="AF37" s="98"/>
      <c r="AG37" s="103">
        <f t="shared" si="12"/>
        <v>68.12</v>
      </c>
      <c r="AH37" s="103">
        <f t="shared" si="13"/>
        <v>961.68</v>
      </c>
      <c r="AI37" s="103">
        <f t="shared" si="14"/>
        <v>634.6</v>
      </c>
      <c r="AJ37" s="103">
        <f t="shared" si="15"/>
        <v>40.07</v>
      </c>
      <c r="AK37" s="103">
        <f t="shared" si="16"/>
        <v>0</v>
      </c>
      <c r="AL37" s="103">
        <f t="shared" si="17"/>
        <v>0</v>
      </c>
      <c r="AM37" s="103">
        <f t="shared" si="18"/>
        <v>1727.56</v>
      </c>
      <c r="AN37" s="98"/>
    </row>
    <row r="38" s="15" customFormat="1" ht="19" customHeight="1" spans="1:40">
      <c r="A38" s="28">
        <v>35</v>
      </c>
      <c r="B38" s="36" t="s">
        <v>197</v>
      </c>
      <c r="C38" s="41" t="s">
        <v>198</v>
      </c>
      <c r="D38" s="42" t="s">
        <v>199</v>
      </c>
      <c r="E38" s="31">
        <v>4007</v>
      </c>
      <c r="F38" s="31">
        <v>4007</v>
      </c>
      <c r="G38" s="31">
        <v>6346</v>
      </c>
      <c r="H38" s="31">
        <v>4007</v>
      </c>
      <c r="I38" s="85"/>
      <c r="J38" s="31"/>
      <c r="K38" s="83">
        <f t="shared" si="0"/>
        <v>68.12</v>
      </c>
      <c r="L38" s="83">
        <v>1.47</v>
      </c>
      <c r="M38" s="83">
        <f t="shared" si="1"/>
        <v>641.12</v>
      </c>
      <c r="N38" s="83">
        <v>13.83</v>
      </c>
      <c r="O38" s="31">
        <f t="shared" si="2"/>
        <v>507.68</v>
      </c>
      <c r="P38" s="83">
        <f t="shared" si="3"/>
        <v>28.05</v>
      </c>
      <c r="Q38" s="83">
        <v>0.61</v>
      </c>
      <c r="R38" s="31">
        <f t="shared" si="4"/>
        <v>0</v>
      </c>
      <c r="S38" s="31">
        <f t="shared" si="5"/>
        <v>0</v>
      </c>
      <c r="T38" s="31">
        <f t="shared" si="19"/>
        <v>1260.88</v>
      </c>
      <c r="U38" s="83">
        <f t="shared" si="6"/>
        <v>0</v>
      </c>
      <c r="V38" s="83">
        <f t="shared" si="7"/>
        <v>320.56</v>
      </c>
      <c r="W38" s="83">
        <v>6.92</v>
      </c>
      <c r="X38" s="31">
        <f t="shared" si="8"/>
        <v>126.92</v>
      </c>
      <c r="Y38" s="83">
        <f t="shared" si="9"/>
        <v>12.02</v>
      </c>
      <c r="Z38" s="83">
        <v>0.26</v>
      </c>
      <c r="AA38" s="31">
        <f t="shared" si="10"/>
        <v>0</v>
      </c>
      <c r="AB38" s="31">
        <f t="shared" si="11"/>
        <v>0</v>
      </c>
      <c r="AC38" s="83">
        <f t="shared" si="20"/>
        <v>466.68</v>
      </c>
      <c r="AD38" s="83">
        <f t="shared" si="21"/>
        <v>1727.56</v>
      </c>
      <c r="AE38" s="73"/>
      <c r="AF38" s="98"/>
      <c r="AG38" s="103">
        <f t="shared" si="12"/>
        <v>68.12</v>
      </c>
      <c r="AH38" s="103">
        <f t="shared" si="13"/>
        <v>961.68</v>
      </c>
      <c r="AI38" s="103">
        <f t="shared" si="14"/>
        <v>634.6</v>
      </c>
      <c r="AJ38" s="103">
        <f t="shared" si="15"/>
        <v>40.07</v>
      </c>
      <c r="AK38" s="103">
        <f t="shared" si="16"/>
        <v>0</v>
      </c>
      <c r="AL38" s="103">
        <f t="shared" si="17"/>
        <v>0</v>
      </c>
      <c r="AM38" s="103">
        <f t="shared" si="18"/>
        <v>1727.56</v>
      </c>
      <c r="AN38" s="98"/>
    </row>
    <row r="39" s="15" customFormat="1" ht="19" customHeight="1" spans="1:40">
      <c r="A39" s="28">
        <v>36</v>
      </c>
      <c r="B39" s="36" t="s">
        <v>208</v>
      </c>
      <c r="C39" s="43" t="s">
        <v>209</v>
      </c>
      <c r="D39" s="44" t="s">
        <v>210</v>
      </c>
      <c r="E39" s="45">
        <v>4007</v>
      </c>
      <c r="F39" s="45">
        <v>4007</v>
      </c>
      <c r="G39" s="45">
        <v>6346</v>
      </c>
      <c r="H39" s="45">
        <v>4007</v>
      </c>
      <c r="I39" s="86">
        <v>2200</v>
      </c>
      <c r="J39" s="31">
        <v>108</v>
      </c>
      <c r="K39" s="83">
        <f t="shared" si="0"/>
        <v>68.12</v>
      </c>
      <c r="L39" s="83">
        <v>0</v>
      </c>
      <c r="M39" s="83">
        <f t="shared" si="1"/>
        <v>641.12</v>
      </c>
      <c r="N39" s="83">
        <v>0</v>
      </c>
      <c r="O39" s="31">
        <f t="shared" si="2"/>
        <v>507.68</v>
      </c>
      <c r="P39" s="83">
        <f t="shared" si="3"/>
        <v>28.05</v>
      </c>
      <c r="Q39" s="83">
        <v>0</v>
      </c>
      <c r="R39" s="31">
        <f t="shared" si="4"/>
        <v>110</v>
      </c>
      <c r="S39" s="31">
        <f t="shared" si="5"/>
        <v>54</v>
      </c>
      <c r="T39" s="31">
        <f t="shared" si="19"/>
        <v>1408.97</v>
      </c>
      <c r="U39" s="83">
        <f t="shared" si="6"/>
        <v>0</v>
      </c>
      <c r="V39" s="83">
        <f t="shared" si="7"/>
        <v>320.56</v>
      </c>
      <c r="W39" s="83">
        <v>0</v>
      </c>
      <c r="X39" s="31">
        <f t="shared" si="8"/>
        <v>126.92</v>
      </c>
      <c r="Y39" s="83">
        <f t="shared" si="9"/>
        <v>12.02</v>
      </c>
      <c r="Z39" s="83">
        <v>0</v>
      </c>
      <c r="AA39" s="31">
        <f t="shared" si="10"/>
        <v>110</v>
      </c>
      <c r="AB39" s="31">
        <f t="shared" si="11"/>
        <v>54</v>
      </c>
      <c r="AC39" s="83">
        <f t="shared" si="20"/>
        <v>623.5</v>
      </c>
      <c r="AD39" s="83">
        <f t="shared" si="21"/>
        <v>2032.47</v>
      </c>
      <c r="AE39" s="73"/>
      <c r="AF39" s="98"/>
      <c r="AG39" s="103">
        <f t="shared" si="12"/>
        <v>68.12</v>
      </c>
      <c r="AH39" s="103">
        <f t="shared" si="13"/>
        <v>961.68</v>
      </c>
      <c r="AI39" s="103">
        <f t="shared" si="14"/>
        <v>634.6</v>
      </c>
      <c r="AJ39" s="103">
        <f t="shared" si="15"/>
        <v>40.07</v>
      </c>
      <c r="AK39" s="103">
        <f t="shared" si="16"/>
        <v>220</v>
      </c>
      <c r="AL39" s="103">
        <f t="shared" si="17"/>
        <v>108</v>
      </c>
      <c r="AM39" s="103">
        <f t="shared" si="18"/>
        <v>2032.47</v>
      </c>
      <c r="AN39" s="98"/>
    </row>
    <row r="40" s="15" customFormat="1" ht="19" customHeight="1" spans="1:40">
      <c r="A40" s="28">
        <v>37</v>
      </c>
      <c r="B40" s="36" t="s">
        <v>208</v>
      </c>
      <c r="C40" s="46" t="s">
        <v>211</v>
      </c>
      <c r="D40" s="187" t="s">
        <v>212</v>
      </c>
      <c r="E40" s="45">
        <v>4007</v>
      </c>
      <c r="F40" s="45">
        <v>4007</v>
      </c>
      <c r="G40" s="45">
        <v>6346</v>
      </c>
      <c r="H40" s="45">
        <v>4007</v>
      </c>
      <c r="I40" s="86">
        <v>2200</v>
      </c>
      <c r="J40" s="31">
        <v>108</v>
      </c>
      <c r="K40" s="83">
        <f t="shared" si="0"/>
        <v>68.12</v>
      </c>
      <c r="L40" s="83">
        <v>0</v>
      </c>
      <c r="M40" s="83">
        <f t="shared" si="1"/>
        <v>641.12</v>
      </c>
      <c r="N40" s="83">
        <v>0</v>
      </c>
      <c r="O40" s="31">
        <f t="shared" si="2"/>
        <v>507.68</v>
      </c>
      <c r="P40" s="83">
        <f t="shared" si="3"/>
        <v>28.05</v>
      </c>
      <c r="Q40" s="83">
        <v>0</v>
      </c>
      <c r="R40" s="31">
        <f t="shared" si="4"/>
        <v>110</v>
      </c>
      <c r="S40" s="31">
        <f t="shared" si="5"/>
        <v>54</v>
      </c>
      <c r="T40" s="31">
        <f t="shared" si="19"/>
        <v>1408.97</v>
      </c>
      <c r="U40" s="83">
        <f t="shared" si="6"/>
        <v>0</v>
      </c>
      <c r="V40" s="83">
        <f t="shared" si="7"/>
        <v>320.56</v>
      </c>
      <c r="W40" s="83">
        <v>0</v>
      </c>
      <c r="X40" s="31">
        <f t="shared" si="8"/>
        <v>126.92</v>
      </c>
      <c r="Y40" s="83">
        <f t="shared" si="9"/>
        <v>12.02</v>
      </c>
      <c r="Z40" s="83">
        <v>0</v>
      </c>
      <c r="AA40" s="31">
        <f t="shared" si="10"/>
        <v>110</v>
      </c>
      <c r="AB40" s="31">
        <f t="shared" si="11"/>
        <v>54</v>
      </c>
      <c r="AC40" s="83">
        <f t="shared" si="20"/>
        <v>623.5</v>
      </c>
      <c r="AD40" s="83">
        <f t="shared" si="21"/>
        <v>2032.47</v>
      </c>
      <c r="AE40" s="73"/>
      <c r="AF40" s="98"/>
      <c r="AG40" s="103">
        <f t="shared" si="12"/>
        <v>68.12</v>
      </c>
      <c r="AH40" s="103">
        <f t="shared" si="13"/>
        <v>961.68</v>
      </c>
      <c r="AI40" s="103">
        <f t="shared" si="14"/>
        <v>634.6</v>
      </c>
      <c r="AJ40" s="103">
        <f t="shared" si="15"/>
        <v>40.07</v>
      </c>
      <c r="AK40" s="103">
        <f t="shared" si="16"/>
        <v>220</v>
      </c>
      <c r="AL40" s="103">
        <f t="shared" si="17"/>
        <v>108</v>
      </c>
      <c r="AM40" s="103">
        <f t="shared" si="18"/>
        <v>2032.47</v>
      </c>
      <c r="AN40" s="98"/>
    </row>
    <row r="41" s="15" customFormat="1" ht="19" customHeight="1" spans="1:40">
      <c r="A41" s="28">
        <v>38</v>
      </c>
      <c r="B41" s="36" t="s">
        <v>208</v>
      </c>
      <c r="C41" s="48" t="s">
        <v>213</v>
      </c>
      <c r="D41" s="49" t="s">
        <v>214</v>
      </c>
      <c r="E41" s="45">
        <v>4007</v>
      </c>
      <c r="F41" s="45">
        <v>4007</v>
      </c>
      <c r="G41" s="45">
        <v>6346</v>
      </c>
      <c r="H41" s="45">
        <v>4007</v>
      </c>
      <c r="I41" s="86">
        <v>2200</v>
      </c>
      <c r="J41" s="31">
        <v>108</v>
      </c>
      <c r="K41" s="83">
        <f t="shared" si="0"/>
        <v>68.12</v>
      </c>
      <c r="L41" s="83">
        <v>0</v>
      </c>
      <c r="M41" s="83">
        <f t="shared" si="1"/>
        <v>641.12</v>
      </c>
      <c r="N41" s="83">
        <v>0</v>
      </c>
      <c r="O41" s="31">
        <f t="shared" si="2"/>
        <v>507.68</v>
      </c>
      <c r="P41" s="83">
        <f t="shared" si="3"/>
        <v>28.05</v>
      </c>
      <c r="Q41" s="83">
        <v>0</v>
      </c>
      <c r="R41" s="31">
        <f t="shared" si="4"/>
        <v>110</v>
      </c>
      <c r="S41" s="31">
        <f t="shared" si="5"/>
        <v>54</v>
      </c>
      <c r="T41" s="31">
        <f t="shared" si="19"/>
        <v>1408.97</v>
      </c>
      <c r="U41" s="83">
        <f t="shared" si="6"/>
        <v>0</v>
      </c>
      <c r="V41" s="83">
        <f t="shared" si="7"/>
        <v>320.56</v>
      </c>
      <c r="W41" s="83">
        <v>0</v>
      </c>
      <c r="X41" s="31">
        <f t="shared" si="8"/>
        <v>126.92</v>
      </c>
      <c r="Y41" s="83">
        <f t="shared" si="9"/>
        <v>12.02</v>
      </c>
      <c r="Z41" s="83">
        <v>0</v>
      </c>
      <c r="AA41" s="31">
        <f t="shared" si="10"/>
        <v>110</v>
      </c>
      <c r="AB41" s="31">
        <f t="shared" si="11"/>
        <v>54</v>
      </c>
      <c r="AC41" s="83">
        <f t="shared" si="20"/>
        <v>623.5</v>
      </c>
      <c r="AD41" s="83">
        <f t="shared" si="21"/>
        <v>2032.47</v>
      </c>
      <c r="AE41" s="73"/>
      <c r="AF41" s="98"/>
      <c r="AG41" s="103">
        <f t="shared" si="12"/>
        <v>68.12</v>
      </c>
      <c r="AH41" s="103">
        <f t="shared" si="13"/>
        <v>961.68</v>
      </c>
      <c r="AI41" s="103">
        <f t="shared" si="14"/>
        <v>634.6</v>
      </c>
      <c r="AJ41" s="103">
        <f t="shared" si="15"/>
        <v>40.07</v>
      </c>
      <c r="AK41" s="103">
        <f t="shared" si="16"/>
        <v>220</v>
      </c>
      <c r="AL41" s="103">
        <f t="shared" si="17"/>
        <v>108</v>
      </c>
      <c r="AM41" s="103">
        <f t="shared" si="18"/>
        <v>2032.47</v>
      </c>
      <c r="AN41" s="98"/>
    </row>
    <row r="42" s="15" customFormat="1" ht="19" customHeight="1" spans="1:40">
      <c r="A42" s="28">
        <v>39</v>
      </c>
      <c r="B42" s="36" t="s">
        <v>208</v>
      </c>
      <c r="C42" s="50" t="s">
        <v>215</v>
      </c>
      <c r="D42" s="51" t="s">
        <v>216</v>
      </c>
      <c r="E42" s="45">
        <v>4007</v>
      </c>
      <c r="F42" s="45">
        <v>4007</v>
      </c>
      <c r="G42" s="45">
        <v>6346</v>
      </c>
      <c r="H42" s="45">
        <v>4007</v>
      </c>
      <c r="I42" s="86">
        <v>2200</v>
      </c>
      <c r="J42" s="31">
        <v>108</v>
      </c>
      <c r="K42" s="83">
        <f t="shared" si="0"/>
        <v>68.12</v>
      </c>
      <c r="L42" s="83">
        <v>0</v>
      </c>
      <c r="M42" s="83">
        <f t="shared" si="1"/>
        <v>641.12</v>
      </c>
      <c r="N42" s="83">
        <v>0</v>
      </c>
      <c r="O42" s="31">
        <f t="shared" si="2"/>
        <v>507.68</v>
      </c>
      <c r="P42" s="83">
        <f t="shared" si="3"/>
        <v>28.05</v>
      </c>
      <c r="Q42" s="83">
        <v>0</v>
      </c>
      <c r="R42" s="31">
        <f t="shared" si="4"/>
        <v>110</v>
      </c>
      <c r="S42" s="31">
        <f t="shared" si="5"/>
        <v>54</v>
      </c>
      <c r="T42" s="31">
        <f t="shared" si="19"/>
        <v>1408.97</v>
      </c>
      <c r="U42" s="83">
        <f t="shared" si="6"/>
        <v>0</v>
      </c>
      <c r="V42" s="83">
        <f t="shared" si="7"/>
        <v>320.56</v>
      </c>
      <c r="W42" s="83">
        <v>0</v>
      </c>
      <c r="X42" s="31">
        <f t="shared" si="8"/>
        <v>126.92</v>
      </c>
      <c r="Y42" s="83">
        <f t="shared" si="9"/>
        <v>12.02</v>
      </c>
      <c r="Z42" s="83">
        <v>0</v>
      </c>
      <c r="AA42" s="31">
        <f t="shared" si="10"/>
        <v>110</v>
      </c>
      <c r="AB42" s="31">
        <f t="shared" si="11"/>
        <v>54</v>
      </c>
      <c r="AC42" s="83">
        <f t="shared" si="20"/>
        <v>623.5</v>
      </c>
      <c r="AD42" s="83">
        <f t="shared" si="21"/>
        <v>2032.47</v>
      </c>
      <c r="AE42" s="73"/>
      <c r="AF42" s="98"/>
      <c r="AG42" s="103">
        <f t="shared" si="12"/>
        <v>68.12</v>
      </c>
      <c r="AH42" s="103">
        <f t="shared" si="13"/>
        <v>961.68</v>
      </c>
      <c r="AI42" s="103">
        <f t="shared" si="14"/>
        <v>634.6</v>
      </c>
      <c r="AJ42" s="103">
        <f t="shared" si="15"/>
        <v>40.07</v>
      </c>
      <c r="AK42" s="103">
        <f t="shared" si="16"/>
        <v>220</v>
      </c>
      <c r="AL42" s="103">
        <f t="shared" si="17"/>
        <v>108</v>
      </c>
      <c r="AM42" s="103">
        <f t="shared" si="18"/>
        <v>2032.47</v>
      </c>
      <c r="AN42" s="98"/>
    </row>
    <row r="43" s="15" customFormat="1" ht="19" customHeight="1" spans="1:40">
      <c r="A43" s="28">
        <v>40</v>
      </c>
      <c r="B43" s="36" t="s">
        <v>217</v>
      </c>
      <c r="C43" s="52" t="s">
        <v>218</v>
      </c>
      <c r="D43" s="187" t="s">
        <v>219</v>
      </c>
      <c r="E43" s="45">
        <v>4007</v>
      </c>
      <c r="F43" s="45">
        <v>4007</v>
      </c>
      <c r="G43" s="45">
        <v>6346</v>
      </c>
      <c r="H43" s="45">
        <v>4007</v>
      </c>
      <c r="I43" s="86">
        <v>3180</v>
      </c>
      <c r="J43" s="31"/>
      <c r="K43" s="83">
        <f t="shared" si="0"/>
        <v>68.12</v>
      </c>
      <c r="L43" s="83">
        <v>0</v>
      </c>
      <c r="M43" s="83">
        <f t="shared" si="1"/>
        <v>641.12</v>
      </c>
      <c r="N43" s="83">
        <v>0</v>
      </c>
      <c r="O43" s="31">
        <f t="shared" si="2"/>
        <v>507.68</v>
      </c>
      <c r="P43" s="83">
        <f t="shared" si="3"/>
        <v>28.05</v>
      </c>
      <c r="Q43" s="83">
        <v>0</v>
      </c>
      <c r="R43" s="31">
        <f t="shared" si="4"/>
        <v>159</v>
      </c>
      <c r="S43" s="31">
        <f t="shared" si="5"/>
        <v>0</v>
      </c>
      <c r="T43" s="31">
        <f t="shared" si="19"/>
        <v>1403.97</v>
      </c>
      <c r="U43" s="83">
        <f t="shared" si="6"/>
        <v>0</v>
      </c>
      <c r="V43" s="83">
        <f t="shared" si="7"/>
        <v>320.56</v>
      </c>
      <c r="W43" s="83">
        <v>0</v>
      </c>
      <c r="X43" s="31">
        <f t="shared" si="8"/>
        <v>126.92</v>
      </c>
      <c r="Y43" s="83">
        <f t="shared" si="9"/>
        <v>12.02</v>
      </c>
      <c r="Z43" s="83">
        <v>0</v>
      </c>
      <c r="AA43" s="31">
        <f t="shared" si="10"/>
        <v>159</v>
      </c>
      <c r="AB43" s="31">
        <f t="shared" si="11"/>
        <v>0</v>
      </c>
      <c r="AC43" s="83">
        <f t="shared" si="20"/>
        <v>618.5</v>
      </c>
      <c r="AD43" s="83">
        <f t="shared" si="21"/>
        <v>2022.47</v>
      </c>
      <c r="AE43" s="73"/>
      <c r="AF43" s="98"/>
      <c r="AG43" s="103">
        <f t="shared" si="12"/>
        <v>68.12</v>
      </c>
      <c r="AH43" s="103">
        <f t="shared" si="13"/>
        <v>961.68</v>
      </c>
      <c r="AI43" s="103">
        <f t="shared" si="14"/>
        <v>634.6</v>
      </c>
      <c r="AJ43" s="103">
        <f t="shared" si="15"/>
        <v>40.07</v>
      </c>
      <c r="AK43" s="103">
        <f t="shared" si="16"/>
        <v>318</v>
      </c>
      <c r="AL43" s="103">
        <f t="shared" si="17"/>
        <v>0</v>
      </c>
      <c r="AM43" s="103">
        <f t="shared" si="18"/>
        <v>2022.47</v>
      </c>
      <c r="AN43" s="98"/>
    </row>
    <row r="44" s="15" customFormat="1" ht="19" customHeight="1" spans="1:40">
      <c r="A44" s="28">
        <v>41</v>
      </c>
      <c r="B44" s="36" t="s">
        <v>88</v>
      </c>
      <c r="C44" s="53" t="s">
        <v>220</v>
      </c>
      <c r="D44" s="44" t="s">
        <v>221</v>
      </c>
      <c r="E44" s="45">
        <v>4007</v>
      </c>
      <c r="F44" s="45">
        <v>4007</v>
      </c>
      <c r="G44" s="45">
        <v>6346</v>
      </c>
      <c r="H44" s="45">
        <v>4007</v>
      </c>
      <c r="I44" s="86">
        <v>2200</v>
      </c>
      <c r="J44" s="31"/>
      <c r="K44" s="83">
        <f t="shared" ref="K44:K58" si="22">ROUND(E44*0.017,2)</f>
        <v>68.12</v>
      </c>
      <c r="L44" s="83">
        <v>0</v>
      </c>
      <c r="M44" s="83">
        <f t="shared" ref="M44:M58" si="23">ROUND(F44*0.16,2)</f>
        <v>641.12</v>
      </c>
      <c r="N44" s="83">
        <v>0</v>
      </c>
      <c r="O44" s="31">
        <f t="shared" ref="O44:O58" si="24">ROUND(G44*0.08,2)</f>
        <v>507.68</v>
      </c>
      <c r="P44" s="83">
        <f t="shared" ref="P44:P58" si="25">ROUND(H44*0.007,2)</f>
        <v>28.05</v>
      </c>
      <c r="Q44" s="83">
        <v>0</v>
      </c>
      <c r="R44" s="31">
        <f t="shared" ref="R44:R58" si="26">I44*5%</f>
        <v>110</v>
      </c>
      <c r="S44" s="31">
        <f t="shared" ref="S44:S58" si="27">J44*50%</f>
        <v>0</v>
      </c>
      <c r="T44" s="31">
        <f t="shared" ref="T44:T58" si="28">SUM(K44:S44)</f>
        <v>1354.97</v>
      </c>
      <c r="U44" s="83">
        <f t="shared" ref="U44:U58" si="29">E44*0</f>
        <v>0</v>
      </c>
      <c r="V44" s="83">
        <f t="shared" ref="V44:V58" si="30">ROUND(F44*0.08,2)</f>
        <v>320.56</v>
      </c>
      <c r="W44" s="83">
        <v>0</v>
      </c>
      <c r="X44" s="31">
        <f t="shared" ref="X44:X58" si="31">ROUND(G44*0.02,2)</f>
        <v>126.92</v>
      </c>
      <c r="Y44" s="83">
        <f t="shared" ref="Y44:Y58" si="32">ROUND(H44*0.003,2)</f>
        <v>12.02</v>
      </c>
      <c r="Z44" s="83">
        <v>0</v>
      </c>
      <c r="AA44" s="31">
        <f t="shared" ref="AA44:AA58" si="33">I44*5%</f>
        <v>110</v>
      </c>
      <c r="AB44" s="31">
        <f t="shared" ref="AB44:AB58" si="34">J44*50%</f>
        <v>0</v>
      </c>
      <c r="AC44" s="83">
        <f t="shared" ref="AC44:AC58" si="35">SUM(U44:AB44)</f>
        <v>569.5</v>
      </c>
      <c r="AD44" s="83">
        <f t="shared" ref="AD44:AD58" si="36">T44+AC44</f>
        <v>1924.47</v>
      </c>
      <c r="AE44" s="73"/>
      <c r="AF44" s="98"/>
      <c r="AG44" s="103">
        <f t="shared" ref="AG44:AG58" si="37">K44+U44</f>
        <v>68.12</v>
      </c>
      <c r="AH44" s="103">
        <f t="shared" ref="AH44:AH58" si="38">M44+V44</f>
        <v>961.68</v>
      </c>
      <c r="AI44" s="103">
        <f t="shared" ref="AI44:AI58" si="39">O44+X44</f>
        <v>634.6</v>
      </c>
      <c r="AJ44" s="103">
        <f t="shared" ref="AJ44:AJ58" si="40">P44+Y44</f>
        <v>40.07</v>
      </c>
      <c r="AK44" s="103">
        <f t="shared" ref="AK44:AK58" si="41">R44+AA44</f>
        <v>220</v>
      </c>
      <c r="AL44" s="103">
        <f t="shared" ref="AL44:AL58" si="42">S44+AB44</f>
        <v>0</v>
      </c>
      <c r="AM44" s="103">
        <f t="shared" ref="AM44:AM58" si="43">T44+AC44</f>
        <v>1924.47</v>
      </c>
      <c r="AN44" s="98"/>
    </row>
    <row r="45" s="15" customFormat="1" ht="19" customHeight="1" spans="1:40">
      <c r="A45" s="28">
        <v>42</v>
      </c>
      <c r="B45" s="36" t="s">
        <v>131</v>
      </c>
      <c r="C45" s="46" t="s">
        <v>222</v>
      </c>
      <c r="D45" s="54" t="s">
        <v>223</v>
      </c>
      <c r="E45" s="45">
        <v>4007</v>
      </c>
      <c r="F45" s="45">
        <v>4007</v>
      </c>
      <c r="G45" s="45">
        <v>6346</v>
      </c>
      <c r="H45" s="45">
        <v>4007</v>
      </c>
      <c r="I45" s="86">
        <v>2200</v>
      </c>
      <c r="J45" s="31">
        <v>108</v>
      </c>
      <c r="K45" s="83">
        <f t="shared" si="22"/>
        <v>68.12</v>
      </c>
      <c r="L45" s="83">
        <v>0</v>
      </c>
      <c r="M45" s="83">
        <f t="shared" si="23"/>
        <v>641.12</v>
      </c>
      <c r="N45" s="83">
        <v>0</v>
      </c>
      <c r="O45" s="31">
        <f t="shared" si="24"/>
        <v>507.68</v>
      </c>
      <c r="P45" s="83">
        <f t="shared" si="25"/>
        <v>28.05</v>
      </c>
      <c r="Q45" s="83">
        <v>0</v>
      </c>
      <c r="R45" s="31">
        <f t="shared" si="26"/>
        <v>110</v>
      </c>
      <c r="S45" s="31">
        <f t="shared" si="27"/>
        <v>54</v>
      </c>
      <c r="T45" s="31">
        <f t="shared" si="28"/>
        <v>1408.97</v>
      </c>
      <c r="U45" s="83">
        <f t="shared" si="29"/>
        <v>0</v>
      </c>
      <c r="V45" s="83">
        <f t="shared" si="30"/>
        <v>320.56</v>
      </c>
      <c r="W45" s="83">
        <v>0</v>
      </c>
      <c r="X45" s="31">
        <f t="shared" si="31"/>
        <v>126.92</v>
      </c>
      <c r="Y45" s="83">
        <f t="shared" si="32"/>
        <v>12.02</v>
      </c>
      <c r="Z45" s="83">
        <v>0</v>
      </c>
      <c r="AA45" s="31">
        <f t="shared" si="33"/>
        <v>110</v>
      </c>
      <c r="AB45" s="31">
        <f t="shared" si="34"/>
        <v>54</v>
      </c>
      <c r="AC45" s="83">
        <f t="shared" si="35"/>
        <v>623.5</v>
      </c>
      <c r="AD45" s="83">
        <f t="shared" si="36"/>
        <v>2032.47</v>
      </c>
      <c r="AE45" s="73"/>
      <c r="AF45" s="98"/>
      <c r="AG45" s="103">
        <f t="shared" si="37"/>
        <v>68.12</v>
      </c>
      <c r="AH45" s="103">
        <f t="shared" si="38"/>
        <v>961.68</v>
      </c>
      <c r="AI45" s="103">
        <f t="shared" si="39"/>
        <v>634.6</v>
      </c>
      <c r="AJ45" s="103">
        <f t="shared" si="40"/>
        <v>40.07</v>
      </c>
      <c r="AK45" s="103">
        <f t="shared" si="41"/>
        <v>220</v>
      </c>
      <c r="AL45" s="103">
        <f t="shared" si="42"/>
        <v>108</v>
      </c>
      <c r="AM45" s="103">
        <f t="shared" si="43"/>
        <v>2032.47</v>
      </c>
      <c r="AN45" s="98"/>
    </row>
    <row r="46" s="15" customFormat="1" ht="19" customHeight="1" spans="1:40">
      <c r="A46" s="28">
        <v>43</v>
      </c>
      <c r="B46" s="36" t="s">
        <v>163</v>
      </c>
      <c r="C46" s="46" t="s">
        <v>224</v>
      </c>
      <c r="D46" s="187" t="s">
        <v>225</v>
      </c>
      <c r="E46" s="45">
        <v>4007</v>
      </c>
      <c r="F46" s="45">
        <v>4007</v>
      </c>
      <c r="G46" s="45">
        <v>6346</v>
      </c>
      <c r="H46" s="45">
        <v>4007</v>
      </c>
      <c r="I46" s="86">
        <v>2200</v>
      </c>
      <c r="J46" s="31">
        <v>108</v>
      </c>
      <c r="K46" s="83">
        <f t="shared" si="22"/>
        <v>68.12</v>
      </c>
      <c r="L46" s="83">
        <v>0</v>
      </c>
      <c r="M46" s="83">
        <f t="shared" si="23"/>
        <v>641.12</v>
      </c>
      <c r="N46" s="83">
        <v>0</v>
      </c>
      <c r="O46" s="31">
        <f t="shared" si="24"/>
        <v>507.68</v>
      </c>
      <c r="P46" s="83">
        <f t="shared" si="25"/>
        <v>28.05</v>
      </c>
      <c r="Q46" s="83">
        <v>0</v>
      </c>
      <c r="R46" s="31">
        <f t="shared" si="26"/>
        <v>110</v>
      </c>
      <c r="S46" s="31">
        <f t="shared" si="27"/>
        <v>54</v>
      </c>
      <c r="T46" s="31">
        <f t="shared" si="28"/>
        <v>1408.97</v>
      </c>
      <c r="U46" s="83">
        <f t="shared" si="29"/>
        <v>0</v>
      </c>
      <c r="V46" s="83">
        <f t="shared" si="30"/>
        <v>320.56</v>
      </c>
      <c r="W46" s="83">
        <v>0</v>
      </c>
      <c r="X46" s="31">
        <f t="shared" si="31"/>
        <v>126.92</v>
      </c>
      <c r="Y46" s="83">
        <f t="shared" si="32"/>
        <v>12.02</v>
      </c>
      <c r="Z46" s="83">
        <v>0</v>
      </c>
      <c r="AA46" s="31">
        <f t="shared" si="33"/>
        <v>110</v>
      </c>
      <c r="AB46" s="31">
        <f t="shared" si="34"/>
        <v>54</v>
      </c>
      <c r="AC46" s="83">
        <f t="shared" si="35"/>
        <v>623.5</v>
      </c>
      <c r="AD46" s="83">
        <f t="shared" si="36"/>
        <v>2032.47</v>
      </c>
      <c r="AE46" s="73"/>
      <c r="AF46" s="98"/>
      <c r="AG46" s="103">
        <f t="shared" si="37"/>
        <v>68.12</v>
      </c>
      <c r="AH46" s="103">
        <f t="shared" si="38"/>
        <v>961.68</v>
      </c>
      <c r="AI46" s="103">
        <f t="shared" si="39"/>
        <v>634.6</v>
      </c>
      <c r="AJ46" s="103">
        <f t="shared" si="40"/>
        <v>40.07</v>
      </c>
      <c r="AK46" s="103">
        <f t="shared" si="41"/>
        <v>220</v>
      </c>
      <c r="AL46" s="103">
        <f t="shared" si="42"/>
        <v>108</v>
      </c>
      <c r="AM46" s="103">
        <f t="shared" si="43"/>
        <v>2032.47</v>
      </c>
      <c r="AN46" s="98"/>
    </row>
    <row r="47" s="15" customFormat="1" ht="19" customHeight="1" spans="1:40">
      <c r="A47" s="28">
        <v>44</v>
      </c>
      <c r="B47" s="36" t="s">
        <v>122</v>
      </c>
      <c r="C47" s="46" t="s">
        <v>226</v>
      </c>
      <c r="D47" s="188" t="s">
        <v>227</v>
      </c>
      <c r="E47" s="45">
        <v>4007</v>
      </c>
      <c r="F47" s="45">
        <v>4007</v>
      </c>
      <c r="G47" s="45">
        <v>6346</v>
      </c>
      <c r="H47" s="45">
        <v>4007</v>
      </c>
      <c r="I47" s="86">
        <v>3180</v>
      </c>
      <c r="J47" s="31">
        <v>108</v>
      </c>
      <c r="K47" s="83">
        <f t="shared" si="22"/>
        <v>68.12</v>
      </c>
      <c r="L47" s="83">
        <v>0</v>
      </c>
      <c r="M47" s="83">
        <f t="shared" si="23"/>
        <v>641.12</v>
      </c>
      <c r="N47" s="83">
        <v>0</v>
      </c>
      <c r="O47" s="31">
        <f t="shared" si="24"/>
        <v>507.68</v>
      </c>
      <c r="P47" s="83">
        <f t="shared" si="25"/>
        <v>28.05</v>
      </c>
      <c r="Q47" s="83">
        <v>0</v>
      </c>
      <c r="R47" s="31">
        <f t="shared" si="26"/>
        <v>159</v>
      </c>
      <c r="S47" s="31">
        <f t="shared" si="27"/>
        <v>54</v>
      </c>
      <c r="T47" s="31">
        <f t="shared" si="28"/>
        <v>1457.97</v>
      </c>
      <c r="U47" s="83">
        <f t="shared" si="29"/>
        <v>0</v>
      </c>
      <c r="V47" s="83">
        <f t="shared" si="30"/>
        <v>320.56</v>
      </c>
      <c r="W47" s="83">
        <v>0</v>
      </c>
      <c r="X47" s="31">
        <f t="shared" si="31"/>
        <v>126.92</v>
      </c>
      <c r="Y47" s="83">
        <f t="shared" si="32"/>
        <v>12.02</v>
      </c>
      <c r="Z47" s="83">
        <v>0</v>
      </c>
      <c r="AA47" s="31">
        <f t="shared" si="33"/>
        <v>159</v>
      </c>
      <c r="AB47" s="31">
        <f t="shared" si="34"/>
        <v>54</v>
      </c>
      <c r="AC47" s="83">
        <f t="shared" si="35"/>
        <v>672.5</v>
      </c>
      <c r="AD47" s="83">
        <f t="shared" si="36"/>
        <v>2130.47</v>
      </c>
      <c r="AE47" s="73"/>
      <c r="AF47" s="98"/>
      <c r="AG47" s="103">
        <f t="shared" si="37"/>
        <v>68.12</v>
      </c>
      <c r="AH47" s="103">
        <f t="shared" si="38"/>
        <v>961.68</v>
      </c>
      <c r="AI47" s="103">
        <f t="shared" si="39"/>
        <v>634.6</v>
      </c>
      <c r="AJ47" s="103">
        <f t="shared" si="40"/>
        <v>40.07</v>
      </c>
      <c r="AK47" s="103">
        <f t="shared" si="41"/>
        <v>318</v>
      </c>
      <c r="AL47" s="103">
        <f t="shared" si="42"/>
        <v>108</v>
      </c>
      <c r="AM47" s="103">
        <f t="shared" si="43"/>
        <v>2130.47</v>
      </c>
      <c r="AN47" s="98"/>
    </row>
    <row r="48" s="15" customFormat="1" ht="19" customHeight="1" spans="1:40">
      <c r="A48" s="28">
        <v>45</v>
      </c>
      <c r="B48" s="36" t="s">
        <v>92</v>
      </c>
      <c r="C48" s="55" t="s">
        <v>228</v>
      </c>
      <c r="D48" s="56" t="s">
        <v>229</v>
      </c>
      <c r="E48" s="45">
        <v>4007</v>
      </c>
      <c r="F48" s="45">
        <v>4007</v>
      </c>
      <c r="G48" s="45">
        <v>6346</v>
      </c>
      <c r="H48" s="45">
        <v>4007</v>
      </c>
      <c r="I48" s="86">
        <v>3180</v>
      </c>
      <c r="J48" s="31"/>
      <c r="K48" s="83">
        <f t="shared" si="22"/>
        <v>68.12</v>
      </c>
      <c r="L48" s="83">
        <v>0</v>
      </c>
      <c r="M48" s="83">
        <f t="shared" si="23"/>
        <v>641.12</v>
      </c>
      <c r="N48" s="83">
        <v>0</v>
      </c>
      <c r="O48" s="31">
        <f t="shared" si="24"/>
        <v>507.68</v>
      </c>
      <c r="P48" s="83">
        <f t="shared" si="25"/>
        <v>28.05</v>
      </c>
      <c r="Q48" s="83">
        <v>0</v>
      </c>
      <c r="R48" s="31">
        <f t="shared" si="26"/>
        <v>159</v>
      </c>
      <c r="S48" s="31">
        <f t="shared" si="27"/>
        <v>0</v>
      </c>
      <c r="T48" s="31">
        <f t="shared" si="28"/>
        <v>1403.97</v>
      </c>
      <c r="U48" s="83">
        <f t="shared" si="29"/>
        <v>0</v>
      </c>
      <c r="V48" s="83">
        <f t="shared" si="30"/>
        <v>320.56</v>
      </c>
      <c r="W48" s="83">
        <v>0</v>
      </c>
      <c r="X48" s="31">
        <f t="shared" si="31"/>
        <v>126.92</v>
      </c>
      <c r="Y48" s="83">
        <f t="shared" si="32"/>
        <v>12.02</v>
      </c>
      <c r="Z48" s="83">
        <v>0</v>
      </c>
      <c r="AA48" s="31">
        <f t="shared" si="33"/>
        <v>159</v>
      </c>
      <c r="AB48" s="31">
        <f t="shared" si="34"/>
        <v>0</v>
      </c>
      <c r="AC48" s="83">
        <f t="shared" si="35"/>
        <v>618.5</v>
      </c>
      <c r="AD48" s="83">
        <f t="shared" si="36"/>
        <v>2022.47</v>
      </c>
      <c r="AE48" s="73"/>
      <c r="AF48" s="98"/>
      <c r="AG48" s="103">
        <f t="shared" si="37"/>
        <v>68.12</v>
      </c>
      <c r="AH48" s="103">
        <f t="shared" si="38"/>
        <v>961.68</v>
      </c>
      <c r="AI48" s="103">
        <f t="shared" si="39"/>
        <v>634.6</v>
      </c>
      <c r="AJ48" s="103">
        <f t="shared" si="40"/>
        <v>40.07</v>
      </c>
      <c r="AK48" s="103">
        <f t="shared" si="41"/>
        <v>318</v>
      </c>
      <c r="AL48" s="103">
        <f t="shared" si="42"/>
        <v>0</v>
      </c>
      <c r="AM48" s="103">
        <f t="shared" si="43"/>
        <v>2022.47</v>
      </c>
      <c r="AN48" s="98"/>
    </row>
    <row r="49" s="15" customFormat="1" ht="19" customHeight="1" spans="1:40">
      <c r="A49" s="28">
        <v>46</v>
      </c>
      <c r="B49" s="36" t="s">
        <v>156</v>
      </c>
      <c r="C49" s="57" t="s">
        <v>230</v>
      </c>
      <c r="D49" s="58" t="s">
        <v>231</v>
      </c>
      <c r="E49" s="45">
        <v>4007</v>
      </c>
      <c r="F49" s="45">
        <v>4007</v>
      </c>
      <c r="G49" s="45">
        <v>6346</v>
      </c>
      <c r="H49" s="45">
        <v>4007</v>
      </c>
      <c r="I49" s="86">
        <v>3180</v>
      </c>
      <c r="J49" s="31"/>
      <c r="K49" s="83">
        <f t="shared" si="22"/>
        <v>68.12</v>
      </c>
      <c r="L49" s="83">
        <v>0</v>
      </c>
      <c r="M49" s="83">
        <f t="shared" si="23"/>
        <v>641.12</v>
      </c>
      <c r="N49" s="83">
        <v>0</v>
      </c>
      <c r="O49" s="31">
        <f t="shared" si="24"/>
        <v>507.68</v>
      </c>
      <c r="P49" s="83">
        <f t="shared" si="25"/>
        <v>28.05</v>
      </c>
      <c r="Q49" s="83">
        <v>0</v>
      </c>
      <c r="R49" s="31">
        <f t="shared" si="26"/>
        <v>159</v>
      </c>
      <c r="S49" s="31">
        <f t="shared" si="27"/>
        <v>0</v>
      </c>
      <c r="T49" s="31">
        <f t="shared" si="28"/>
        <v>1403.97</v>
      </c>
      <c r="U49" s="83">
        <f t="shared" si="29"/>
        <v>0</v>
      </c>
      <c r="V49" s="83">
        <f t="shared" si="30"/>
        <v>320.56</v>
      </c>
      <c r="W49" s="83">
        <v>0</v>
      </c>
      <c r="X49" s="31">
        <f t="shared" si="31"/>
        <v>126.92</v>
      </c>
      <c r="Y49" s="83">
        <f t="shared" si="32"/>
        <v>12.02</v>
      </c>
      <c r="Z49" s="83">
        <v>0</v>
      </c>
      <c r="AA49" s="31">
        <f t="shared" si="33"/>
        <v>159</v>
      </c>
      <c r="AB49" s="31">
        <f t="shared" si="34"/>
        <v>0</v>
      </c>
      <c r="AC49" s="83">
        <f t="shared" si="35"/>
        <v>618.5</v>
      </c>
      <c r="AD49" s="83">
        <f t="shared" si="36"/>
        <v>2022.47</v>
      </c>
      <c r="AE49" s="73"/>
      <c r="AF49" s="98"/>
      <c r="AG49" s="103">
        <f t="shared" si="37"/>
        <v>68.12</v>
      </c>
      <c r="AH49" s="103">
        <f t="shared" si="38"/>
        <v>961.68</v>
      </c>
      <c r="AI49" s="103">
        <f t="shared" si="39"/>
        <v>634.6</v>
      </c>
      <c r="AJ49" s="103">
        <f t="shared" si="40"/>
        <v>40.07</v>
      </c>
      <c r="AK49" s="103">
        <f t="shared" si="41"/>
        <v>318</v>
      </c>
      <c r="AL49" s="103">
        <f t="shared" si="42"/>
        <v>0</v>
      </c>
      <c r="AM49" s="103">
        <f t="shared" si="43"/>
        <v>2022.47</v>
      </c>
      <c r="AN49" s="98"/>
    </row>
    <row r="50" s="15" customFormat="1" ht="19" customHeight="1" spans="1:40">
      <c r="A50" s="28">
        <v>47</v>
      </c>
      <c r="B50" s="36" t="s">
        <v>156</v>
      </c>
      <c r="C50" s="59" t="s">
        <v>232</v>
      </c>
      <c r="D50" s="189" t="s">
        <v>233</v>
      </c>
      <c r="E50" s="45">
        <v>4007</v>
      </c>
      <c r="F50" s="45">
        <v>4007</v>
      </c>
      <c r="G50" s="45">
        <v>6346</v>
      </c>
      <c r="H50" s="45">
        <v>4007</v>
      </c>
      <c r="I50" s="86">
        <v>3180</v>
      </c>
      <c r="J50" s="31"/>
      <c r="K50" s="83">
        <f t="shared" si="22"/>
        <v>68.12</v>
      </c>
      <c r="L50" s="83">
        <v>0</v>
      </c>
      <c r="M50" s="83">
        <f t="shared" si="23"/>
        <v>641.12</v>
      </c>
      <c r="N50" s="83">
        <v>0</v>
      </c>
      <c r="O50" s="31">
        <f t="shared" si="24"/>
        <v>507.68</v>
      </c>
      <c r="P50" s="83">
        <f t="shared" si="25"/>
        <v>28.05</v>
      </c>
      <c r="Q50" s="83">
        <v>0</v>
      </c>
      <c r="R50" s="31">
        <f t="shared" si="26"/>
        <v>159</v>
      </c>
      <c r="S50" s="31">
        <f t="shared" si="27"/>
        <v>0</v>
      </c>
      <c r="T50" s="31">
        <f t="shared" si="28"/>
        <v>1403.97</v>
      </c>
      <c r="U50" s="83">
        <f t="shared" si="29"/>
        <v>0</v>
      </c>
      <c r="V50" s="83">
        <f t="shared" si="30"/>
        <v>320.56</v>
      </c>
      <c r="W50" s="83">
        <v>0</v>
      </c>
      <c r="X50" s="31">
        <f t="shared" si="31"/>
        <v>126.92</v>
      </c>
      <c r="Y50" s="83">
        <f t="shared" si="32"/>
        <v>12.02</v>
      </c>
      <c r="Z50" s="83">
        <v>0</v>
      </c>
      <c r="AA50" s="31">
        <f t="shared" si="33"/>
        <v>159</v>
      </c>
      <c r="AB50" s="31">
        <f t="shared" si="34"/>
        <v>0</v>
      </c>
      <c r="AC50" s="83">
        <f t="shared" si="35"/>
        <v>618.5</v>
      </c>
      <c r="AD50" s="83">
        <f t="shared" si="36"/>
        <v>2022.47</v>
      </c>
      <c r="AE50" s="73"/>
      <c r="AF50" s="98"/>
      <c r="AG50" s="103">
        <f t="shared" si="37"/>
        <v>68.12</v>
      </c>
      <c r="AH50" s="103">
        <f t="shared" si="38"/>
        <v>961.68</v>
      </c>
      <c r="AI50" s="103">
        <f t="shared" si="39"/>
        <v>634.6</v>
      </c>
      <c r="AJ50" s="103">
        <f t="shared" si="40"/>
        <v>40.07</v>
      </c>
      <c r="AK50" s="103">
        <f t="shared" si="41"/>
        <v>318</v>
      </c>
      <c r="AL50" s="103">
        <f t="shared" si="42"/>
        <v>0</v>
      </c>
      <c r="AM50" s="103">
        <f t="shared" si="43"/>
        <v>2022.47</v>
      </c>
      <c r="AN50" s="98"/>
    </row>
    <row r="51" s="15" customFormat="1" ht="19" customHeight="1" spans="1:40">
      <c r="A51" s="28">
        <v>48</v>
      </c>
      <c r="B51" s="36" t="s">
        <v>125</v>
      </c>
      <c r="C51" s="59" t="s">
        <v>234</v>
      </c>
      <c r="D51" s="58" t="s">
        <v>235</v>
      </c>
      <c r="E51" s="45">
        <v>4007</v>
      </c>
      <c r="F51" s="45">
        <v>4007</v>
      </c>
      <c r="G51" s="45">
        <v>6346</v>
      </c>
      <c r="H51" s="45">
        <v>4007</v>
      </c>
      <c r="I51" s="86">
        <v>2200</v>
      </c>
      <c r="J51" s="31">
        <v>108</v>
      </c>
      <c r="K51" s="83">
        <f t="shared" si="22"/>
        <v>68.12</v>
      </c>
      <c r="L51" s="83">
        <v>0</v>
      </c>
      <c r="M51" s="83">
        <f t="shared" si="23"/>
        <v>641.12</v>
      </c>
      <c r="N51" s="83">
        <v>0</v>
      </c>
      <c r="O51" s="31">
        <f t="shared" si="24"/>
        <v>507.68</v>
      </c>
      <c r="P51" s="83">
        <f t="shared" si="25"/>
        <v>28.05</v>
      </c>
      <c r="Q51" s="83">
        <v>0</v>
      </c>
      <c r="R51" s="31">
        <f t="shared" si="26"/>
        <v>110</v>
      </c>
      <c r="S51" s="31">
        <f t="shared" si="27"/>
        <v>54</v>
      </c>
      <c r="T51" s="31">
        <f t="shared" si="28"/>
        <v>1408.97</v>
      </c>
      <c r="U51" s="83">
        <f t="shared" si="29"/>
        <v>0</v>
      </c>
      <c r="V51" s="83">
        <f t="shared" si="30"/>
        <v>320.56</v>
      </c>
      <c r="W51" s="83">
        <v>0</v>
      </c>
      <c r="X51" s="31">
        <f t="shared" si="31"/>
        <v>126.92</v>
      </c>
      <c r="Y51" s="83">
        <f t="shared" si="32"/>
        <v>12.02</v>
      </c>
      <c r="Z51" s="83">
        <v>0</v>
      </c>
      <c r="AA51" s="31">
        <f t="shared" si="33"/>
        <v>110</v>
      </c>
      <c r="AB51" s="31">
        <f t="shared" si="34"/>
        <v>54</v>
      </c>
      <c r="AC51" s="83">
        <f t="shared" si="35"/>
        <v>623.5</v>
      </c>
      <c r="AD51" s="83">
        <f t="shared" si="36"/>
        <v>2032.47</v>
      </c>
      <c r="AE51" s="73"/>
      <c r="AF51" s="98"/>
      <c r="AG51" s="103">
        <f t="shared" si="37"/>
        <v>68.12</v>
      </c>
      <c r="AH51" s="103">
        <f t="shared" si="38"/>
        <v>961.68</v>
      </c>
      <c r="AI51" s="103">
        <f t="shared" si="39"/>
        <v>634.6</v>
      </c>
      <c r="AJ51" s="103">
        <f t="shared" si="40"/>
        <v>40.07</v>
      </c>
      <c r="AK51" s="103">
        <f t="shared" si="41"/>
        <v>220</v>
      </c>
      <c r="AL51" s="103">
        <f t="shared" si="42"/>
        <v>108</v>
      </c>
      <c r="AM51" s="103">
        <f t="shared" si="43"/>
        <v>2032.47</v>
      </c>
      <c r="AN51" s="98"/>
    </row>
    <row r="52" s="15" customFormat="1" ht="19" customHeight="1" spans="1:40">
      <c r="A52" s="28">
        <v>49</v>
      </c>
      <c r="B52" s="36" t="s">
        <v>119</v>
      </c>
      <c r="C52" s="59" t="s">
        <v>236</v>
      </c>
      <c r="D52" s="58" t="s">
        <v>237</v>
      </c>
      <c r="E52" s="45">
        <v>4007</v>
      </c>
      <c r="F52" s="45">
        <v>4007</v>
      </c>
      <c r="G52" s="45">
        <v>6346</v>
      </c>
      <c r="H52" s="45">
        <v>4007</v>
      </c>
      <c r="I52" s="86">
        <v>3180</v>
      </c>
      <c r="J52" s="31">
        <v>108</v>
      </c>
      <c r="K52" s="83">
        <f t="shared" si="22"/>
        <v>68.12</v>
      </c>
      <c r="L52" s="83">
        <v>0</v>
      </c>
      <c r="M52" s="83">
        <f t="shared" si="23"/>
        <v>641.12</v>
      </c>
      <c r="N52" s="83">
        <v>0</v>
      </c>
      <c r="O52" s="31">
        <f t="shared" si="24"/>
        <v>507.68</v>
      </c>
      <c r="P52" s="83">
        <f t="shared" si="25"/>
        <v>28.05</v>
      </c>
      <c r="Q52" s="83">
        <v>0</v>
      </c>
      <c r="R52" s="31">
        <f t="shared" si="26"/>
        <v>159</v>
      </c>
      <c r="S52" s="31">
        <f t="shared" si="27"/>
        <v>54</v>
      </c>
      <c r="T52" s="31">
        <f t="shared" si="28"/>
        <v>1457.97</v>
      </c>
      <c r="U52" s="83">
        <f t="shared" si="29"/>
        <v>0</v>
      </c>
      <c r="V52" s="83">
        <f t="shared" si="30"/>
        <v>320.56</v>
      </c>
      <c r="W52" s="83">
        <v>0</v>
      </c>
      <c r="X52" s="31">
        <f t="shared" si="31"/>
        <v>126.92</v>
      </c>
      <c r="Y52" s="83">
        <f t="shared" si="32"/>
        <v>12.02</v>
      </c>
      <c r="Z52" s="83">
        <v>0</v>
      </c>
      <c r="AA52" s="31">
        <f t="shared" si="33"/>
        <v>159</v>
      </c>
      <c r="AB52" s="31">
        <f t="shared" si="34"/>
        <v>54</v>
      </c>
      <c r="AC52" s="83">
        <f t="shared" si="35"/>
        <v>672.5</v>
      </c>
      <c r="AD52" s="83">
        <f t="shared" si="36"/>
        <v>2130.47</v>
      </c>
      <c r="AE52" s="73"/>
      <c r="AF52" s="98"/>
      <c r="AG52" s="103">
        <f t="shared" si="37"/>
        <v>68.12</v>
      </c>
      <c r="AH52" s="103">
        <f t="shared" si="38"/>
        <v>961.68</v>
      </c>
      <c r="AI52" s="103">
        <f t="shared" si="39"/>
        <v>634.6</v>
      </c>
      <c r="AJ52" s="103">
        <f t="shared" si="40"/>
        <v>40.07</v>
      </c>
      <c r="AK52" s="103">
        <f t="shared" si="41"/>
        <v>318</v>
      </c>
      <c r="AL52" s="103">
        <f t="shared" si="42"/>
        <v>108</v>
      </c>
      <c r="AM52" s="103">
        <f t="shared" si="43"/>
        <v>2130.47</v>
      </c>
      <c r="AN52" s="98"/>
    </row>
    <row r="53" s="15" customFormat="1" ht="19" customHeight="1" spans="1:40">
      <c r="A53" s="28">
        <v>50</v>
      </c>
      <c r="B53" s="36" t="s">
        <v>163</v>
      </c>
      <c r="C53" s="61" t="s">
        <v>238</v>
      </c>
      <c r="D53" s="190" t="s">
        <v>239</v>
      </c>
      <c r="E53" s="45">
        <v>4007</v>
      </c>
      <c r="F53" s="45">
        <v>4007</v>
      </c>
      <c r="G53" s="45">
        <v>6346</v>
      </c>
      <c r="H53" s="45">
        <v>4007</v>
      </c>
      <c r="I53" s="86">
        <v>2200</v>
      </c>
      <c r="J53" s="31"/>
      <c r="K53" s="83">
        <f t="shared" si="22"/>
        <v>68.12</v>
      </c>
      <c r="L53" s="83">
        <v>0</v>
      </c>
      <c r="M53" s="83">
        <f t="shared" si="23"/>
        <v>641.12</v>
      </c>
      <c r="N53" s="83">
        <v>0</v>
      </c>
      <c r="O53" s="31">
        <f t="shared" si="24"/>
        <v>507.68</v>
      </c>
      <c r="P53" s="83">
        <f t="shared" si="25"/>
        <v>28.05</v>
      </c>
      <c r="Q53" s="83">
        <v>0</v>
      </c>
      <c r="R53" s="31">
        <f t="shared" si="26"/>
        <v>110</v>
      </c>
      <c r="S53" s="31">
        <f t="shared" si="27"/>
        <v>0</v>
      </c>
      <c r="T53" s="31">
        <f t="shared" si="28"/>
        <v>1354.97</v>
      </c>
      <c r="U53" s="83">
        <f t="shared" si="29"/>
        <v>0</v>
      </c>
      <c r="V53" s="83">
        <f t="shared" si="30"/>
        <v>320.56</v>
      </c>
      <c r="W53" s="83">
        <v>0</v>
      </c>
      <c r="X53" s="31">
        <f t="shared" si="31"/>
        <v>126.92</v>
      </c>
      <c r="Y53" s="83">
        <f t="shared" si="32"/>
        <v>12.02</v>
      </c>
      <c r="Z53" s="83">
        <v>0</v>
      </c>
      <c r="AA53" s="31">
        <f t="shared" si="33"/>
        <v>110</v>
      </c>
      <c r="AB53" s="31">
        <f t="shared" si="34"/>
        <v>0</v>
      </c>
      <c r="AC53" s="83">
        <f t="shared" si="35"/>
        <v>569.5</v>
      </c>
      <c r="AD53" s="83">
        <f t="shared" si="36"/>
        <v>1924.47</v>
      </c>
      <c r="AE53" s="73"/>
      <c r="AF53" s="98"/>
      <c r="AG53" s="103">
        <f t="shared" si="37"/>
        <v>68.12</v>
      </c>
      <c r="AH53" s="103">
        <f t="shared" si="38"/>
        <v>961.68</v>
      </c>
      <c r="AI53" s="103">
        <f t="shared" si="39"/>
        <v>634.6</v>
      </c>
      <c r="AJ53" s="103">
        <f t="shared" si="40"/>
        <v>40.07</v>
      </c>
      <c r="AK53" s="103">
        <f t="shared" si="41"/>
        <v>220</v>
      </c>
      <c r="AL53" s="103">
        <f t="shared" si="42"/>
        <v>0</v>
      </c>
      <c r="AM53" s="103">
        <f t="shared" si="43"/>
        <v>1924.47</v>
      </c>
      <c r="AN53" s="98"/>
    </row>
    <row r="54" s="15" customFormat="1" ht="19" customHeight="1" spans="1:40">
      <c r="A54" s="28">
        <v>51</v>
      </c>
      <c r="B54" s="36" t="s">
        <v>81</v>
      </c>
      <c r="C54" s="61" t="s">
        <v>240</v>
      </c>
      <c r="D54" s="191" t="s">
        <v>241</v>
      </c>
      <c r="E54" s="45">
        <v>4007</v>
      </c>
      <c r="F54" s="45">
        <v>4007</v>
      </c>
      <c r="G54" s="45">
        <v>6346</v>
      </c>
      <c r="H54" s="45">
        <v>4007</v>
      </c>
      <c r="I54" s="86">
        <v>2200</v>
      </c>
      <c r="J54" s="31">
        <v>108</v>
      </c>
      <c r="K54" s="83">
        <f t="shared" si="22"/>
        <v>68.12</v>
      </c>
      <c r="L54" s="83">
        <v>0</v>
      </c>
      <c r="M54" s="83">
        <f t="shared" si="23"/>
        <v>641.12</v>
      </c>
      <c r="N54" s="83">
        <v>0</v>
      </c>
      <c r="O54" s="31">
        <f t="shared" si="24"/>
        <v>507.68</v>
      </c>
      <c r="P54" s="83">
        <f t="shared" si="25"/>
        <v>28.05</v>
      </c>
      <c r="Q54" s="83">
        <v>0</v>
      </c>
      <c r="R54" s="31">
        <f t="shared" si="26"/>
        <v>110</v>
      </c>
      <c r="S54" s="31">
        <f t="shared" si="27"/>
        <v>54</v>
      </c>
      <c r="T54" s="31">
        <f t="shared" si="28"/>
        <v>1408.97</v>
      </c>
      <c r="U54" s="83">
        <f t="shared" si="29"/>
        <v>0</v>
      </c>
      <c r="V54" s="83">
        <f t="shared" si="30"/>
        <v>320.56</v>
      </c>
      <c r="W54" s="83">
        <v>0</v>
      </c>
      <c r="X54" s="31">
        <f t="shared" si="31"/>
        <v>126.92</v>
      </c>
      <c r="Y54" s="83">
        <f t="shared" si="32"/>
        <v>12.02</v>
      </c>
      <c r="Z54" s="83">
        <v>0</v>
      </c>
      <c r="AA54" s="31">
        <f t="shared" si="33"/>
        <v>110</v>
      </c>
      <c r="AB54" s="31">
        <f t="shared" si="34"/>
        <v>54</v>
      </c>
      <c r="AC54" s="83">
        <f t="shared" si="35"/>
        <v>623.5</v>
      </c>
      <c r="AD54" s="83">
        <f t="shared" si="36"/>
        <v>2032.47</v>
      </c>
      <c r="AE54" s="73"/>
      <c r="AF54" s="98"/>
      <c r="AG54" s="103">
        <f t="shared" si="37"/>
        <v>68.12</v>
      </c>
      <c r="AH54" s="103">
        <f t="shared" si="38"/>
        <v>961.68</v>
      </c>
      <c r="AI54" s="103">
        <f t="shared" si="39"/>
        <v>634.6</v>
      </c>
      <c r="AJ54" s="103">
        <f t="shared" si="40"/>
        <v>40.07</v>
      </c>
      <c r="AK54" s="103">
        <f t="shared" si="41"/>
        <v>220</v>
      </c>
      <c r="AL54" s="103">
        <f t="shared" si="42"/>
        <v>108</v>
      </c>
      <c r="AM54" s="103">
        <f t="shared" si="43"/>
        <v>2032.47</v>
      </c>
      <c r="AN54" s="98"/>
    </row>
    <row r="55" s="15" customFormat="1" ht="19" customHeight="1" spans="1:40">
      <c r="A55" s="28">
        <v>52</v>
      </c>
      <c r="B55" s="36" t="s">
        <v>81</v>
      </c>
      <c r="C55" s="61" t="s">
        <v>242</v>
      </c>
      <c r="D55" s="191" t="s">
        <v>243</v>
      </c>
      <c r="E55" s="45">
        <v>4007</v>
      </c>
      <c r="F55" s="45">
        <v>4007</v>
      </c>
      <c r="G55" s="45">
        <v>6346</v>
      </c>
      <c r="H55" s="45">
        <v>4007</v>
      </c>
      <c r="I55" s="86">
        <v>2200</v>
      </c>
      <c r="J55" s="31">
        <v>108</v>
      </c>
      <c r="K55" s="83">
        <f t="shared" si="22"/>
        <v>68.12</v>
      </c>
      <c r="L55" s="83">
        <v>0</v>
      </c>
      <c r="M55" s="83">
        <f t="shared" si="23"/>
        <v>641.12</v>
      </c>
      <c r="N55" s="83">
        <v>0</v>
      </c>
      <c r="O55" s="31">
        <f t="shared" si="24"/>
        <v>507.68</v>
      </c>
      <c r="P55" s="83">
        <f t="shared" si="25"/>
        <v>28.05</v>
      </c>
      <c r="Q55" s="83">
        <v>0</v>
      </c>
      <c r="R55" s="31">
        <f t="shared" si="26"/>
        <v>110</v>
      </c>
      <c r="S55" s="31">
        <f t="shared" si="27"/>
        <v>54</v>
      </c>
      <c r="T55" s="31">
        <f t="shared" si="28"/>
        <v>1408.97</v>
      </c>
      <c r="U55" s="83">
        <f t="shared" si="29"/>
        <v>0</v>
      </c>
      <c r="V55" s="83">
        <f t="shared" si="30"/>
        <v>320.56</v>
      </c>
      <c r="W55" s="83">
        <v>0</v>
      </c>
      <c r="X55" s="31">
        <f t="shared" si="31"/>
        <v>126.92</v>
      </c>
      <c r="Y55" s="83">
        <f t="shared" si="32"/>
        <v>12.02</v>
      </c>
      <c r="Z55" s="83">
        <v>0</v>
      </c>
      <c r="AA55" s="31">
        <f t="shared" si="33"/>
        <v>110</v>
      </c>
      <c r="AB55" s="31">
        <f t="shared" si="34"/>
        <v>54</v>
      </c>
      <c r="AC55" s="83">
        <f t="shared" si="35"/>
        <v>623.5</v>
      </c>
      <c r="AD55" s="83">
        <f t="shared" si="36"/>
        <v>2032.47</v>
      </c>
      <c r="AE55" s="73"/>
      <c r="AF55" s="98"/>
      <c r="AG55" s="103">
        <f t="shared" si="37"/>
        <v>68.12</v>
      </c>
      <c r="AH55" s="103">
        <f t="shared" si="38"/>
        <v>961.68</v>
      </c>
      <c r="AI55" s="103">
        <f t="shared" si="39"/>
        <v>634.6</v>
      </c>
      <c r="AJ55" s="103">
        <f t="shared" si="40"/>
        <v>40.07</v>
      </c>
      <c r="AK55" s="103">
        <f t="shared" si="41"/>
        <v>220</v>
      </c>
      <c r="AL55" s="103">
        <f t="shared" si="42"/>
        <v>108</v>
      </c>
      <c r="AM55" s="103">
        <f t="shared" si="43"/>
        <v>2032.47</v>
      </c>
      <c r="AN55" s="98"/>
    </row>
    <row r="56" s="16" customFormat="1" ht="19" customHeight="1" spans="1:40">
      <c r="A56" s="64">
        <v>53</v>
      </c>
      <c r="B56" s="65" t="s">
        <v>81</v>
      </c>
      <c r="C56" s="66" t="s">
        <v>244</v>
      </c>
      <c r="D56" s="192" t="s">
        <v>245</v>
      </c>
      <c r="E56" s="68">
        <v>4007</v>
      </c>
      <c r="F56" s="68">
        <v>4007</v>
      </c>
      <c r="G56" s="68">
        <v>6346</v>
      </c>
      <c r="H56" s="68">
        <v>4007</v>
      </c>
      <c r="I56" s="89">
        <v>0</v>
      </c>
      <c r="J56" s="90"/>
      <c r="K56" s="91">
        <f t="shared" si="22"/>
        <v>68.12</v>
      </c>
      <c r="L56" s="91">
        <v>0</v>
      </c>
      <c r="M56" s="91">
        <f t="shared" si="23"/>
        <v>641.12</v>
      </c>
      <c r="N56" s="91">
        <v>0</v>
      </c>
      <c r="O56" s="90">
        <f t="shared" si="24"/>
        <v>507.68</v>
      </c>
      <c r="P56" s="91">
        <f t="shared" si="25"/>
        <v>28.05</v>
      </c>
      <c r="Q56" s="91">
        <v>0</v>
      </c>
      <c r="R56" s="90">
        <f t="shared" si="26"/>
        <v>0</v>
      </c>
      <c r="S56" s="90">
        <f t="shared" si="27"/>
        <v>0</v>
      </c>
      <c r="T56" s="90">
        <f t="shared" si="28"/>
        <v>1244.97</v>
      </c>
      <c r="U56" s="91">
        <f t="shared" si="29"/>
        <v>0</v>
      </c>
      <c r="V56" s="91">
        <f t="shared" si="30"/>
        <v>320.56</v>
      </c>
      <c r="W56" s="91">
        <v>0</v>
      </c>
      <c r="X56" s="90">
        <f t="shared" si="31"/>
        <v>126.92</v>
      </c>
      <c r="Y56" s="91">
        <f t="shared" si="32"/>
        <v>12.02</v>
      </c>
      <c r="Z56" s="91">
        <v>0</v>
      </c>
      <c r="AA56" s="90">
        <f t="shared" si="33"/>
        <v>0</v>
      </c>
      <c r="AB56" s="90">
        <f t="shared" si="34"/>
        <v>0</v>
      </c>
      <c r="AC56" s="91">
        <f t="shared" si="35"/>
        <v>459.5</v>
      </c>
      <c r="AD56" s="91">
        <f t="shared" si="36"/>
        <v>1704.47</v>
      </c>
      <c r="AE56" s="99"/>
      <c r="AF56" s="100"/>
      <c r="AG56" s="104">
        <f t="shared" si="37"/>
        <v>68.12</v>
      </c>
      <c r="AH56" s="104">
        <f t="shared" si="38"/>
        <v>961.68</v>
      </c>
      <c r="AI56" s="104">
        <f t="shared" si="39"/>
        <v>634.6</v>
      </c>
      <c r="AJ56" s="104">
        <f t="shared" si="40"/>
        <v>40.07</v>
      </c>
      <c r="AK56" s="104">
        <f t="shared" si="41"/>
        <v>0</v>
      </c>
      <c r="AL56" s="104">
        <f t="shared" si="42"/>
        <v>0</v>
      </c>
      <c r="AM56" s="104">
        <f t="shared" si="43"/>
        <v>1704.47</v>
      </c>
      <c r="AN56" s="100"/>
    </row>
    <row r="57" s="15" customFormat="1" ht="19" customHeight="1" spans="1:40">
      <c r="A57" s="28">
        <v>54</v>
      </c>
      <c r="B57" s="36" t="s">
        <v>156</v>
      </c>
      <c r="C57" s="69" t="s">
        <v>246</v>
      </c>
      <c r="D57" s="70" t="s">
        <v>247</v>
      </c>
      <c r="E57" s="45">
        <v>4007</v>
      </c>
      <c r="F57" s="45">
        <v>4007</v>
      </c>
      <c r="G57" s="45">
        <v>6346</v>
      </c>
      <c r="H57" s="45">
        <v>4007</v>
      </c>
      <c r="I57" s="86">
        <v>3180</v>
      </c>
      <c r="J57" s="31">
        <v>108</v>
      </c>
      <c r="K57" s="83">
        <f t="shared" si="22"/>
        <v>68.12</v>
      </c>
      <c r="L57" s="83">
        <v>0</v>
      </c>
      <c r="M57" s="83">
        <f t="shared" si="23"/>
        <v>641.12</v>
      </c>
      <c r="N57" s="83">
        <v>0</v>
      </c>
      <c r="O57" s="31">
        <f t="shared" si="24"/>
        <v>507.68</v>
      </c>
      <c r="P57" s="83">
        <f t="shared" si="25"/>
        <v>28.05</v>
      </c>
      <c r="Q57" s="83">
        <v>0</v>
      </c>
      <c r="R57" s="31">
        <f t="shared" si="26"/>
        <v>159</v>
      </c>
      <c r="S57" s="31">
        <f t="shared" si="27"/>
        <v>54</v>
      </c>
      <c r="T57" s="31">
        <f t="shared" si="28"/>
        <v>1457.97</v>
      </c>
      <c r="U57" s="83">
        <f t="shared" si="29"/>
        <v>0</v>
      </c>
      <c r="V57" s="83">
        <f t="shared" si="30"/>
        <v>320.56</v>
      </c>
      <c r="W57" s="83">
        <v>0</v>
      </c>
      <c r="X57" s="31">
        <f t="shared" si="31"/>
        <v>126.92</v>
      </c>
      <c r="Y57" s="83">
        <f t="shared" si="32"/>
        <v>12.02</v>
      </c>
      <c r="Z57" s="83">
        <v>0</v>
      </c>
      <c r="AA57" s="31">
        <f t="shared" si="33"/>
        <v>159</v>
      </c>
      <c r="AB57" s="31">
        <f t="shared" si="34"/>
        <v>54</v>
      </c>
      <c r="AC57" s="83">
        <f t="shared" si="35"/>
        <v>672.5</v>
      </c>
      <c r="AD57" s="83">
        <f t="shared" si="36"/>
        <v>2130.47</v>
      </c>
      <c r="AE57" s="73"/>
      <c r="AF57" s="98"/>
      <c r="AG57" s="103">
        <f t="shared" si="37"/>
        <v>68.12</v>
      </c>
      <c r="AH57" s="103">
        <f t="shared" si="38"/>
        <v>961.68</v>
      </c>
      <c r="AI57" s="103">
        <f t="shared" si="39"/>
        <v>634.6</v>
      </c>
      <c r="AJ57" s="103">
        <f t="shared" si="40"/>
        <v>40.07</v>
      </c>
      <c r="AK57" s="103">
        <f t="shared" si="41"/>
        <v>318</v>
      </c>
      <c r="AL57" s="103">
        <f t="shared" si="42"/>
        <v>108</v>
      </c>
      <c r="AM57" s="103">
        <f t="shared" si="43"/>
        <v>2130.47</v>
      </c>
      <c r="AN57" s="98"/>
    </row>
    <row r="58" customFormat="1" ht="21" customHeight="1" spans="1:41">
      <c r="A58" s="28">
        <v>55</v>
      </c>
      <c r="B58" s="36" t="s">
        <v>81</v>
      </c>
      <c r="C58" s="69" t="s">
        <v>248</v>
      </c>
      <c r="D58" s="70" t="s">
        <v>249</v>
      </c>
      <c r="E58" s="45">
        <v>4007</v>
      </c>
      <c r="F58" s="45">
        <v>4007</v>
      </c>
      <c r="G58" s="45">
        <v>6346</v>
      </c>
      <c r="H58" s="45">
        <v>4007</v>
      </c>
      <c r="I58" s="86">
        <v>2200</v>
      </c>
      <c r="J58" s="73">
        <v>108</v>
      </c>
      <c r="K58" s="83">
        <f t="shared" si="22"/>
        <v>68.12</v>
      </c>
      <c r="L58" s="83">
        <v>0</v>
      </c>
      <c r="M58" s="83">
        <f t="shared" si="23"/>
        <v>641.12</v>
      </c>
      <c r="N58" s="83">
        <v>0</v>
      </c>
      <c r="O58" s="31">
        <f t="shared" si="24"/>
        <v>507.68</v>
      </c>
      <c r="P58" s="83">
        <f t="shared" si="25"/>
        <v>28.05</v>
      </c>
      <c r="Q58" s="83">
        <v>0</v>
      </c>
      <c r="R58" s="31">
        <f t="shared" si="26"/>
        <v>110</v>
      </c>
      <c r="S58" s="31">
        <f t="shared" si="27"/>
        <v>54</v>
      </c>
      <c r="T58" s="31">
        <f t="shared" si="28"/>
        <v>1408.97</v>
      </c>
      <c r="U58" s="83">
        <f t="shared" si="29"/>
        <v>0</v>
      </c>
      <c r="V58" s="83">
        <f t="shared" si="30"/>
        <v>320.56</v>
      </c>
      <c r="W58" s="83">
        <v>0</v>
      </c>
      <c r="X58" s="31">
        <f t="shared" si="31"/>
        <v>126.92</v>
      </c>
      <c r="Y58" s="83">
        <f t="shared" si="32"/>
        <v>12.02</v>
      </c>
      <c r="Z58" s="83">
        <v>0</v>
      </c>
      <c r="AA58" s="31">
        <f t="shared" si="33"/>
        <v>110</v>
      </c>
      <c r="AB58" s="31">
        <f t="shared" si="34"/>
        <v>54</v>
      </c>
      <c r="AC58" s="83">
        <f t="shared" si="35"/>
        <v>623.5</v>
      </c>
      <c r="AD58" s="83">
        <f t="shared" si="36"/>
        <v>2032.47</v>
      </c>
      <c r="AE58" s="73"/>
      <c r="AF58" s="98"/>
      <c r="AG58" s="103">
        <f t="shared" si="37"/>
        <v>68.12</v>
      </c>
      <c r="AH58" s="103">
        <f t="shared" si="38"/>
        <v>961.68</v>
      </c>
      <c r="AI58" s="103">
        <f t="shared" si="39"/>
        <v>634.6</v>
      </c>
      <c r="AJ58" s="103">
        <f t="shared" si="40"/>
        <v>40.07</v>
      </c>
      <c r="AK58" s="103">
        <f t="shared" si="41"/>
        <v>220</v>
      </c>
      <c r="AL58" s="103">
        <f t="shared" si="42"/>
        <v>108</v>
      </c>
      <c r="AM58" s="103">
        <f t="shared" si="43"/>
        <v>2032.47</v>
      </c>
      <c r="AN58" s="98"/>
      <c r="AO58" s="15"/>
    </row>
    <row r="59" ht="21" customHeight="1" spans="1:41">
      <c r="A59" s="28" t="s">
        <v>10</v>
      </c>
      <c r="B59" s="36"/>
      <c r="C59" s="71"/>
      <c r="D59" s="72"/>
      <c r="E59" s="73">
        <f>SUM(E4:E58)</f>
        <v>220385</v>
      </c>
      <c r="F59" s="73">
        <f t="shared" ref="F59:AM59" si="44">SUM(F4:F58)</f>
        <v>220385</v>
      </c>
      <c r="G59" s="73">
        <f t="shared" si="44"/>
        <v>349030</v>
      </c>
      <c r="H59" s="73">
        <f t="shared" si="44"/>
        <v>220385</v>
      </c>
      <c r="I59" s="73">
        <f t="shared" si="44"/>
        <v>100020</v>
      </c>
      <c r="J59" s="73">
        <f t="shared" si="44"/>
        <v>1404</v>
      </c>
      <c r="K59" s="73">
        <f t="shared" si="44"/>
        <v>3746.6</v>
      </c>
      <c r="L59" s="73">
        <f t="shared" si="44"/>
        <v>124.95</v>
      </c>
      <c r="M59" s="73">
        <f t="shared" si="44"/>
        <v>35261.6</v>
      </c>
      <c r="N59" s="73">
        <f t="shared" si="44"/>
        <v>2457.79</v>
      </c>
      <c r="O59" s="73">
        <f t="shared" si="44"/>
        <v>27922.4</v>
      </c>
      <c r="P59" s="73">
        <f t="shared" si="44"/>
        <v>1542.75</v>
      </c>
      <c r="Q59" s="73">
        <f t="shared" si="44"/>
        <v>107.95</v>
      </c>
      <c r="R59" s="73">
        <f t="shared" si="44"/>
        <v>5001</v>
      </c>
      <c r="S59" s="73">
        <f t="shared" si="44"/>
        <v>702</v>
      </c>
      <c r="T59" s="73">
        <f t="shared" si="44"/>
        <v>76867.04</v>
      </c>
      <c r="U59" s="73">
        <f t="shared" si="44"/>
        <v>0</v>
      </c>
      <c r="V59" s="73">
        <f t="shared" si="44"/>
        <v>17630.8</v>
      </c>
      <c r="W59" s="73">
        <f t="shared" si="44"/>
        <v>1229.32</v>
      </c>
      <c r="X59" s="73">
        <f t="shared" si="44"/>
        <v>6980.6</v>
      </c>
      <c r="Y59" s="73">
        <f t="shared" si="44"/>
        <v>661.099999999999</v>
      </c>
      <c r="Z59" s="73">
        <f t="shared" si="44"/>
        <v>46.14</v>
      </c>
      <c r="AA59" s="73">
        <f t="shared" si="44"/>
        <v>5001</v>
      </c>
      <c r="AB59" s="73">
        <f t="shared" si="44"/>
        <v>702</v>
      </c>
      <c r="AC59" s="73">
        <f t="shared" si="44"/>
        <v>32250.96</v>
      </c>
      <c r="AD59" s="73">
        <f t="shared" si="44"/>
        <v>109118</v>
      </c>
      <c r="AE59" s="73">
        <f t="shared" si="44"/>
        <v>0</v>
      </c>
      <c r="AF59" s="73">
        <f t="shared" si="44"/>
        <v>0</v>
      </c>
      <c r="AG59" s="73">
        <f t="shared" si="44"/>
        <v>3746.6</v>
      </c>
      <c r="AH59" s="73">
        <f t="shared" si="44"/>
        <v>52892.4</v>
      </c>
      <c r="AI59" s="73">
        <f t="shared" si="44"/>
        <v>34903</v>
      </c>
      <c r="AJ59" s="73">
        <f t="shared" si="44"/>
        <v>2203.85</v>
      </c>
      <c r="AK59" s="73">
        <f t="shared" si="44"/>
        <v>10002</v>
      </c>
      <c r="AL59" s="73">
        <f t="shared" si="44"/>
        <v>1404</v>
      </c>
      <c r="AM59" s="73">
        <f t="shared" si="44"/>
        <v>109118</v>
      </c>
      <c r="AN59" s="98"/>
      <c r="AO59" s="15"/>
    </row>
    <row r="60" spans="1:32">
      <c r="A60" s="18"/>
      <c r="B60" s="18"/>
      <c r="E60" s="18"/>
      <c r="AF60" s="101"/>
    </row>
    <row r="61" ht="15" customHeight="1" spans="1:44">
      <c r="A61" s="74" t="s">
        <v>64</v>
      </c>
      <c r="B61" s="74"/>
      <c r="C61" s="74" t="s">
        <v>65</v>
      </c>
      <c r="D61" s="74"/>
      <c r="E61" s="74" t="s">
        <v>66</v>
      </c>
      <c r="F61" s="74"/>
      <c r="G61" s="75" t="s">
        <v>67</v>
      </c>
      <c r="H61" s="75"/>
      <c r="I61" s="74" t="s">
        <v>68</v>
      </c>
      <c r="J61" s="92" t="s">
        <v>69</v>
      </c>
      <c r="K61" s="92" t="s">
        <v>70</v>
      </c>
      <c r="L61" s="92"/>
      <c r="P61" s="93"/>
      <c r="Q61" s="93"/>
      <c r="AC61" s="17"/>
      <c r="AD61" s="17"/>
      <c r="AH61" s="105"/>
      <c r="AN61" s="15"/>
      <c r="AO61" s="15"/>
      <c r="AP61" s="15"/>
      <c r="AQ61" s="15"/>
      <c r="AR61" s="20"/>
    </row>
    <row r="62" ht="15" customHeight="1" spans="1:44">
      <c r="A62" s="76" t="s">
        <v>71</v>
      </c>
      <c r="B62" s="76"/>
      <c r="C62" s="77">
        <f>K59+L59</f>
        <v>3871.55</v>
      </c>
      <c r="D62" s="77"/>
      <c r="E62" s="78">
        <f>SUM(U4:U58)</f>
        <v>0</v>
      </c>
      <c r="F62" s="78"/>
      <c r="G62" s="79">
        <f>C62+E62</f>
        <v>3871.55</v>
      </c>
      <c r="H62" s="80"/>
      <c r="I62" s="74">
        <f>COUNTIFS(E4:E58,"&lt;&gt;",E4:E58,"&lt;&gt;0")</f>
        <v>55</v>
      </c>
      <c r="J62" s="94">
        <v>23.52</v>
      </c>
      <c r="K62" s="92">
        <f t="shared" ref="K62:K67" si="45">G62+J62</f>
        <v>3895.07</v>
      </c>
      <c r="L62" s="92"/>
      <c r="P62" s="93"/>
      <c r="Q62" s="93"/>
      <c r="AC62" s="17"/>
      <c r="AD62" s="17"/>
      <c r="AG62" s="101"/>
      <c r="AN62" s="15"/>
      <c r="AO62" s="15"/>
      <c r="AP62" s="15"/>
      <c r="AQ62" s="15"/>
      <c r="AR62" s="20"/>
    </row>
    <row r="63" ht="15" customHeight="1" spans="1:44">
      <c r="A63" s="76" t="s">
        <v>72</v>
      </c>
      <c r="B63" s="76"/>
      <c r="C63" s="77">
        <f>M59+N59</f>
        <v>37719.39</v>
      </c>
      <c r="D63" s="77"/>
      <c r="E63" s="78">
        <f>V59+W59</f>
        <v>18860.12</v>
      </c>
      <c r="F63" s="78"/>
      <c r="G63" s="79">
        <f t="shared" ref="G62:G68" si="46">C63+E63</f>
        <v>56579.51</v>
      </c>
      <c r="H63" s="80"/>
      <c r="I63" s="74">
        <f>COUNTIFS(F4:F58,"&lt;&gt;",F4:F58,"&lt;&gt;0")</f>
        <v>55</v>
      </c>
      <c r="J63" s="92"/>
      <c r="K63" s="92">
        <f t="shared" si="45"/>
        <v>56579.51</v>
      </c>
      <c r="L63" s="92"/>
      <c r="P63" s="93"/>
      <c r="Q63" s="93"/>
      <c r="AC63" s="17"/>
      <c r="AD63" s="17"/>
      <c r="AH63" s="101"/>
      <c r="AN63" s="15"/>
      <c r="AO63" s="15"/>
      <c r="AP63" s="15"/>
      <c r="AQ63" s="15"/>
      <c r="AR63" s="20"/>
    </row>
    <row r="64" ht="15" customHeight="1" spans="1:44">
      <c r="A64" s="76" t="s">
        <v>73</v>
      </c>
      <c r="B64" s="76"/>
      <c r="C64" s="77">
        <f>P59+Q59</f>
        <v>1650.7</v>
      </c>
      <c r="D64" s="77"/>
      <c r="E64" s="78">
        <f>Y59+Z59</f>
        <v>707.239999999999</v>
      </c>
      <c r="F64" s="78"/>
      <c r="G64" s="79">
        <f t="shared" si="46"/>
        <v>2357.94</v>
      </c>
      <c r="H64" s="80"/>
      <c r="I64" s="74">
        <f>COUNTIFS(H4:H58,"&lt;&gt;",H4:H58,"&lt;&gt;0")</f>
        <v>55</v>
      </c>
      <c r="J64" s="92"/>
      <c r="K64" s="92">
        <f t="shared" si="45"/>
        <v>2357.94</v>
      </c>
      <c r="L64" s="92"/>
      <c r="P64" s="93"/>
      <c r="Q64" s="93"/>
      <c r="AC64" s="17"/>
      <c r="AD64" s="17"/>
      <c r="AN64" s="15"/>
      <c r="AO64" s="15"/>
      <c r="AP64" s="15"/>
      <c r="AQ64" s="15"/>
      <c r="AR64" s="20"/>
    </row>
    <row r="65" ht="15" customHeight="1" spans="1:44">
      <c r="A65" s="106" t="s">
        <v>74</v>
      </c>
      <c r="B65" s="106"/>
      <c r="C65" s="77">
        <f>SUM(O4:O58)</f>
        <v>27922.4</v>
      </c>
      <c r="D65" s="77"/>
      <c r="E65" s="78">
        <f>SUM(X4:X58)</f>
        <v>6980.6</v>
      </c>
      <c r="F65" s="78"/>
      <c r="G65" s="79">
        <f t="shared" si="46"/>
        <v>34903</v>
      </c>
      <c r="H65" s="80"/>
      <c r="I65" s="74">
        <f>COUNTIFS(G4:G58,"&lt;&gt;",G4:G58,"&lt;&gt;0")</f>
        <v>55</v>
      </c>
      <c r="J65" s="92"/>
      <c r="K65" s="92">
        <f t="shared" si="45"/>
        <v>34903</v>
      </c>
      <c r="L65" s="92"/>
      <c r="P65" s="93"/>
      <c r="Q65" s="93"/>
      <c r="AC65" s="17"/>
      <c r="AD65" s="17"/>
      <c r="AN65" s="15"/>
      <c r="AO65" s="15"/>
      <c r="AP65" s="15"/>
      <c r="AQ65" s="15"/>
      <c r="AR65" s="20"/>
    </row>
    <row r="66" ht="15" customHeight="1" spans="1:44">
      <c r="A66" s="106" t="s">
        <v>75</v>
      </c>
      <c r="B66" s="106"/>
      <c r="C66" s="77">
        <f>SUM(S4:S58)</f>
        <v>702</v>
      </c>
      <c r="D66" s="77"/>
      <c r="E66" s="78">
        <f>SUM(AB4:AB58)</f>
        <v>702</v>
      </c>
      <c r="F66" s="78"/>
      <c r="G66" s="79">
        <f t="shared" si="46"/>
        <v>1404</v>
      </c>
      <c r="H66" s="80"/>
      <c r="I66" s="74">
        <f>COUNTIFS(J4:J58,"&lt;&gt;",J4:J58,"&lt;&gt;0")</f>
        <v>13</v>
      </c>
      <c r="J66" s="92"/>
      <c r="K66" s="92">
        <f t="shared" si="45"/>
        <v>1404</v>
      </c>
      <c r="L66" s="92"/>
      <c r="P66" s="93"/>
      <c r="Q66" s="93"/>
      <c r="AC66" s="17"/>
      <c r="AD66" s="17"/>
      <c r="AN66" s="15"/>
      <c r="AO66" s="15"/>
      <c r="AP66" s="15"/>
      <c r="AQ66" s="15"/>
      <c r="AR66" s="20"/>
    </row>
    <row r="67" ht="21" customHeight="1" spans="1:44">
      <c r="A67" s="106" t="s">
        <v>76</v>
      </c>
      <c r="B67" s="106"/>
      <c r="C67" s="77">
        <f>SUM(R4:R58)</f>
        <v>5001</v>
      </c>
      <c r="D67" s="77"/>
      <c r="E67" s="78">
        <f>SUM(AA4:AA58)</f>
        <v>5001</v>
      </c>
      <c r="F67" s="78"/>
      <c r="G67" s="79">
        <f t="shared" si="46"/>
        <v>10002</v>
      </c>
      <c r="H67" s="80"/>
      <c r="I67" s="74">
        <f>COUNTIFS(I4:I58,"&lt;&gt;",I4:I58,"&lt;&gt;0")</f>
        <v>37</v>
      </c>
      <c r="J67" s="92"/>
      <c r="K67" s="92">
        <f t="shared" si="45"/>
        <v>10002</v>
      </c>
      <c r="L67" s="92"/>
      <c r="P67" s="93"/>
      <c r="Q67" s="93"/>
      <c r="AC67" s="17"/>
      <c r="AD67" s="17"/>
      <c r="AN67" s="15"/>
      <c r="AO67" s="15"/>
      <c r="AP67" s="15"/>
      <c r="AQ67" s="15"/>
      <c r="AR67" s="20"/>
    </row>
    <row r="68" ht="17" customHeight="1" spans="1:44">
      <c r="A68" s="92" t="s">
        <v>77</v>
      </c>
      <c r="B68" s="92"/>
      <c r="C68" s="107">
        <f>SUM(C62:D67)</f>
        <v>76867.04</v>
      </c>
      <c r="D68" s="108"/>
      <c r="E68" s="109">
        <f>SUM(E62:F67)</f>
        <v>32250.96</v>
      </c>
      <c r="F68" s="110"/>
      <c r="G68" s="111">
        <f t="shared" si="46"/>
        <v>109118</v>
      </c>
      <c r="H68" s="112"/>
      <c r="I68" s="92"/>
      <c r="J68" s="92"/>
      <c r="K68" s="123">
        <f>SUM(K62:K67)</f>
        <v>109141.52</v>
      </c>
      <c r="L68" s="123"/>
      <c r="P68" s="93"/>
      <c r="Q68" s="93"/>
      <c r="AC68" s="17"/>
      <c r="AD68" s="17"/>
      <c r="AN68" s="15"/>
      <c r="AO68" s="15"/>
      <c r="AP68" s="15"/>
      <c r="AQ68" s="15"/>
      <c r="AR68" s="20"/>
    </row>
    <row r="69" spans="1:37">
      <c r="A69" s="113" t="s">
        <v>78</v>
      </c>
      <c r="B69" s="113"/>
      <c r="C69" s="114"/>
      <c r="D69" s="113"/>
      <c r="E69" s="113"/>
      <c r="F69" s="113"/>
      <c r="G69" s="115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</row>
    <row r="70" spans="1:37">
      <c r="A70" s="113"/>
      <c r="B70" s="113"/>
      <c r="C70" s="114"/>
      <c r="D70" s="113"/>
      <c r="E70" s="113"/>
      <c r="F70" s="113"/>
      <c r="G70" s="115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</row>
    <row r="71" spans="1:37">
      <c r="A71" s="113"/>
      <c r="B71" s="113"/>
      <c r="C71" s="114"/>
      <c r="D71" s="113"/>
      <c r="E71" s="113"/>
      <c r="F71" s="113"/>
      <c r="G71" s="115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</row>
    <row r="72" spans="1:37">
      <c r="A72" s="113"/>
      <c r="B72" s="113"/>
      <c r="C72" s="114"/>
      <c r="D72" s="113"/>
      <c r="E72" s="113"/>
      <c r="F72" s="113"/>
      <c r="G72" s="115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</row>
    <row r="73" spans="1:37">
      <c r="A73" s="113"/>
      <c r="B73" s="113"/>
      <c r="C73" s="114"/>
      <c r="D73" s="113"/>
      <c r="E73" s="113"/>
      <c r="F73" s="113"/>
      <c r="G73" s="115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</row>
    <row r="74" spans="1:28">
      <c r="A74" s="113"/>
      <c r="B74" s="115"/>
      <c r="C74" s="114"/>
      <c r="D74" s="116"/>
      <c r="E74" s="113"/>
      <c r="F74" s="113"/>
      <c r="G74" s="115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V74" s="15"/>
      <c r="W74" s="15"/>
      <c r="X74" s="15"/>
      <c r="Y74" s="15"/>
      <c r="Z74" s="15"/>
      <c r="AA74" s="15"/>
      <c r="AB74" s="15"/>
    </row>
    <row r="75" spans="1:28">
      <c r="A75" s="113"/>
      <c r="B75" s="115"/>
      <c r="C75" s="114"/>
      <c r="D75" s="116"/>
      <c r="E75" s="113"/>
      <c r="F75" s="113"/>
      <c r="G75" s="115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V75" s="15"/>
      <c r="W75" s="15"/>
      <c r="X75" s="15"/>
      <c r="Y75" s="15"/>
      <c r="Z75" s="15"/>
      <c r="AA75" s="15"/>
      <c r="AB75" s="15"/>
    </row>
    <row r="76" spans="1:28">
      <c r="A76" s="113"/>
      <c r="B76" s="115"/>
      <c r="C76" s="114"/>
      <c r="D76" s="116"/>
      <c r="E76" s="113"/>
      <c r="F76" s="113"/>
      <c r="G76" s="115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V76" s="15"/>
      <c r="W76" s="15"/>
      <c r="X76" s="15"/>
      <c r="Y76" s="15"/>
      <c r="Z76" s="15"/>
      <c r="AA76" s="15"/>
      <c r="AB76" s="15"/>
    </row>
    <row r="77" spans="1:28">
      <c r="A77" s="117" t="s">
        <v>79</v>
      </c>
      <c r="B77" s="118"/>
      <c r="C77" s="119"/>
      <c r="D77" s="116"/>
      <c r="E77" s="113"/>
      <c r="F77" s="113"/>
      <c r="G77" s="115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B77" s="15"/>
    </row>
    <row r="78" spans="1:28">
      <c r="A78" s="117"/>
      <c r="B78" s="118"/>
      <c r="C78" s="119"/>
      <c r="AB78" s="15"/>
    </row>
    <row r="79" s="15" customFormat="1" ht="19" customHeight="1" spans="1:40">
      <c r="A79" s="28">
        <v>29</v>
      </c>
      <c r="B79" s="38" t="s">
        <v>122</v>
      </c>
      <c r="C79" s="120" t="s">
        <v>174</v>
      </c>
      <c r="D79" s="35" t="s">
        <v>175</v>
      </c>
      <c r="E79" s="45">
        <v>3920.55</v>
      </c>
      <c r="F79" s="45">
        <v>3920.55</v>
      </c>
      <c r="G79" s="45">
        <v>6346</v>
      </c>
      <c r="H79" s="45">
        <v>3920.55</v>
      </c>
      <c r="I79" s="124">
        <v>3180</v>
      </c>
      <c r="J79" s="39">
        <v>108</v>
      </c>
      <c r="K79" s="83">
        <f>ROUND(E79*0.017,2)</f>
        <v>66.65</v>
      </c>
      <c r="L79" s="83"/>
      <c r="M79" s="83">
        <f>ROUND(F79*0.16,2)</f>
        <v>627.29</v>
      </c>
      <c r="N79" s="83"/>
      <c r="O79" s="31">
        <f>ROUND(G79*0.08,2)</f>
        <v>507.68</v>
      </c>
      <c r="P79" s="83">
        <f>ROUND(H79*0.007,2)</f>
        <v>27.44</v>
      </c>
      <c r="Q79" s="83"/>
      <c r="R79" s="31">
        <f>I79*5%</f>
        <v>159</v>
      </c>
      <c r="S79" s="31">
        <f>J79*50%</f>
        <v>54</v>
      </c>
      <c r="T79" s="31">
        <f>SUM(K79:S79)</f>
        <v>1442.06</v>
      </c>
      <c r="U79" s="83">
        <f>E79*0</f>
        <v>0</v>
      </c>
      <c r="V79" s="83">
        <f>ROUND(F79*0.08,2)</f>
        <v>313.64</v>
      </c>
      <c r="W79" s="83"/>
      <c r="X79" s="31">
        <f>ROUND(G79*0.02,2)</f>
        <v>126.92</v>
      </c>
      <c r="Y79" s="83">
        <f>ROUND(H79*0.003,2)</f>
        <v>11.76</v>
      </c>
      <c r="Z79" s="83"/>
      <c r="AA79" s="31">
        <f>I79*5%</f>
        <v>159</v>
      </c>
      <c r="AB79" s="31">
        <f>J79*50%</f>
        <v>54</v>
      </c>
      <c r="AC79" s="83">
        <f>SUM(U79:AB79)</f>
        <v>665.32</v>
      </c>
      <c r="AD79" s="83">
        <f>T79+AC79</f>
        <v>2107.38</v>
      </c>
      <c r="AE79" s="73"/>
      <c r="AF79" s="98"/>
      <c r="AG79" s="103">
        <f>K79+U79</f>
        <v>66.65</v>
      </c>
      <c r="AH79" s="103">
        <f>M79+V79</f>
        <v>940.93</v>
      </c>
      <c r="AI79" s="103">
        <f>O79+X79</f>
        <v>634.6</v>
      </c>
      <c r="AJ79" s="103">
        <f>P79+Y79</f>
        <v>39.2</v>
      </c>
      <c r="AK79" s="103">
        <f>R79+AA79</f>
        <v>318</v>
      </c>
      <c r="AL79" s="103">
        <f>S79+AB79</f>
        <v>108</v>
      </c>
      <c r="AM79" s="103">
        <f>T79+AC79</f>
        <v>2107.38</v>
      </c>
      <c r="AN79" s="98"/>
    </row>
    <row r="80" s="15" customFormat="1" ht="19" customHeight="1" spans="1:40">
      <c r="A80" s="28">
        <v>28</v>
      </c>
      <c r="B80" s="36" t="s">
        <v>171</v>
      </c>
      <c r="C80" s="37" t="s">
        <v>172</v>
      </c>
      <c r="D80" s="35" t="s">
        <v>173</v>
      </c>
      <c r="E80" s="45">
        <v>3920.55</v>
      </c>
      <c r="F80" s="45">
        <v>3920.55</v>
      </c>
      <c r="G80" s="45">
        <v>6346</v>
      </c>
      <c r="H80" s="45">
        <v>3920.55</v>
      </c>
      <c r="I80" s="87">
        <v>3180</v>
      </c>
      <c r="J80" s="31"/>
      <c r="K80" s="83">
        <f>ROUND(E80*0.017,2)</f>
        <v>66.65</v>
      </c>
      <c r="L80" s="83"/>
      <c r="M80" s="83">
        <f>ROUND(F80*0.16,2)</f>
        <v>627.29</v>
      </c>
      <c r="N80" s="83"/>
      <c r="O80" s="31">
        <f>ROUND(G80*0.08,2)</f>
        <v>507.68</v>
      </c>
      <c r="P80" s="83">
        <f>ROUND(H80*0.007,2)</f>
        <v>27.44</v>
      </c>
      <c r="Q80" s="83"/>
      <c r="R80" s="31">
        <f>I80*5%</f>
        <v>159</v>
      </c>
      <c r="S80" s="31">
        <f>J80*50%</f>
        <v>0</v>
      </c>
      <c r="T80" s="31">
        <f>SUM(K80:S80)</f>
        <v>1388.06</v>
      </c>
      <c r="U80" s="83">
        <f>E80*0</f>
        <v>0</v>
      </c>
      <c r="V80" s="83">
        <f>ROUND(F80*0.08,2)</f>
        <v>313.64</v>
      </c>
      <c r="W80" s="83"/>
      <c r="X80" s="31">
        <f>ROUND(G80*0.02,2)</f>
        <v>126.92</v>
      </c>
      <c r="Y80" s="83">
        <f>ROUND(H80*0.003,2)</f>
        <v>11.76</v>
      </c>
      <c r="Z80" s="83"/>
      <c r="AA80" s="31">
        <f>I80*5%</f>
        <v>159</v>
      </c>
      <c r="AB80" s="31">
        <f>J80*50%</f>
        <v>0</v>
      </c>
      <c r="AC80" s="83">
        <f>SUM(U80:AB80)</f>
        <v>611.32</v>
      </c>
      <c r="AD80" s="83">
        <f>T80+AC80</f>
        <v>1999.38</v>
      </c>
      <c r="AE80" s="73"/>
      <c r="AF80" s="98"/>
      <c r="AG80" s="103">
        <f>K80+U80</f>
        <v>66.65</v>
      </c>
      <c r="AH80" s="103">
        <f>M80+V80</f>
        <v>940.93</v>
      </c>
      <c r="AI80" s="103">
        <f>O80+X80</f>
        <v>634.6</v>
      </c>
      <c r="AJ80" s="103">
        <f>P80+Y80</f>
        <v>39.2</v>
      </c>
      <c r="AK80" s="103">
        <f>R80+AA80</f>
        <v>318</v>
      </c>
      <c r="AL80" s="103">
        <f>S80+AB80</f>
        <v>0</v>
      </c>
      <c r="AM80" s="103">
        <f>T80+AC80</f>
        <v>1999.38</v>
      </c>
      <c r="AN80" s="98"/>
    </row>
    <row r="81" s="15" customFormat="1" ht="19" customHeight="1" spans="1:40">
      <c r="A81" s="28">
        <v>39</v>
      </c>
      <c r="B81" s="36" t="s">
        <v>81</v>
      </c>
      <c r="C81" s="40" t="s">
        <v>195</v>
      </c>
      <c r="D81" s="35" t="s">
        <v>196</v>
      </c>
      <c r="E81" s="45">
        <v>3920.55</v>
      </c>
      <c r="F81" s="45">
        <v>3920.55</v>
      </c>
      <c r="G81" s="45">
        <v>6346</v>
      </c>
      <c r="H81" s="45">
        <v>3920.55</v>
      </c>
      <c r="I81" s="85"/>
      <c r="J81" s="31"/>
      <c r="K81" s="83">
        <f>ROUND(E81*0.017,2)</f>
        <v>66.65</v>
      </c>
      <c r="L81" s="83"/>
      <c r="M81" s="83">
        <f>ROUND(F81*0.16,2)</f>
        <v>627.29</v>
      </c>
      <c r="N81" s="83"/>
      <c r="O81" s="31">
        <f>ROUND(G81*0.08,2)</f>
        <v>507.68</v>
      </c>
      <c r="P81" s="83">
        <f>ROUND(H81*0.007,2)</f>
        <v>27.44</v>
      </c>
      <c r="Q81" s="83"/>
      <c r="R81" s="31">
        <f>I81*5%</f>
        <v>0</v>
      </c>
      <c r="S81" s="31">
        <f>J81*50%</f>
        <v>0</v>
      </c>
      <c r="T81" s="31">
        <f>SUM(K81:S81)</f>
        <v>1229.06</v>
      </c>
      <c r="U81" s="83">
        <f>E81*0</f>
        <v>0</v>
      </c>
      <c r="V81" s="83">
        <f>ROUND(F81*0.08,2)</f>
        <v>313.64</v>
      </c>
      <c r="W81" s="83"/>
      <c r="X81" s="31">
        <f>ROUND(G81*0.02,2)</f>
        <v>126.92</v>
      </c>
      <c r="Y81" s="83">
        <f>ROUND(H81*0.003,2)</f>
        <v>11.76</v>
      </c>
      <c r="Z81" s="83"/>
      <c r="AA81" s="31">
        <f>I81*5%</f>
        <v>0</v>
      </c>
      <c r="AB81" s="31">
        <f>J81*50%</f>
        <v>0</v>
      </c>
      <c r="AC81" s="83">
        <f>SUM(U81:AB81)</f>
        <v>452.32</v>
      </c>
      <c r="AD81" s="83">
        <f>T81+AC81</f>
        <v>1681.38</v>
      </c>
      <c r="AE81" s="73"/>
      <c r="AF81" s="98"/>
      <c r="AG81" s="103">
        <f>K81+U81</f>
        <v>66.65</v>
      </c>
      <c r="AH81" s="103">
        <f>M81+V81</f>
        <v>940.93</v>
      </c>
      <c r="AI81" s="103">
        <f>O81+X81</f>
        <v>634.6</v>
      </c>
      <c r="AJ81" s="103">
        <f>P81+Y81</f>
        <v>39.2</v>
      </c>
      <c r="AK81" s="103">
        <f>R81+AA81</f>
        <v>0</v>
      </c>
      <c r="AL81" s="103">
        <f>S81+AB81</f>
        <v>0</v>
      </c>
      <c r="AM81" s="103">
        <f>T81+AC81</f>
        <v>1681.38</v>
      </c>
      <c r="AN81" s="98"/>
    </row>
    <row r="82" s="15" customFormat="1" ht="19" customHeight="1" spans="1:40">
      <c r="A82" s="28">
        <v>28</v>
      </c>
      <c r="B82" s="38" t="s">
        <v>156</v>
      </c>
      <c r="C82" s="37" t="s">
        <v>176</v>
      </c>
      <c r="D82" s="35" t="s">
        <v>177</v>
      </c>
      <c r="E82" s="45">
        <v>3920.55</v>
      </c>
      <c r="F82" s="45">
        <v>3920.55</v>
      </c>
      <c r="G82" s="45">
        <v>6346</v>
      </c>
      <c r="H82" s="45">
        <v>3920.55</v>
      </c>
      <c r="I82" s="85"/>
      <c r="J82" s="31"/>
      <c r="K82" s="83">
        <f>ROUND(E82*0.017,2)</f>
        <v>66.65</v>
      </c>
      <c r="L82" s="83"/>
      <c r="M82" s="83">
        <f>ROUND(F82*0.16,2)</f>
        <v>627.29</v>
      </c>
      <c r="N82" s="83"/>
      <c r="O82" s="31">
        <f>ROUND(G82*0.08,2)</f>
        <v>507.68</v>
      </c>
      <c r="P82" s="83">
        <f>ROUND(H82*0.007,2)</f>
        <v>27.44</v>
      </c>
      <c r="Q82" s="83"/>
      <c r="R82" s="31">
        <f>I82*5%</f>
        <v>0</v>
      </c>
      <c r="S82" s="31">
        <f>J82*50%</f>
        <v>0</v>
      </c>
      <c r="T82" s="31">
        <f>SUM(K82:S82)</f>
        <v>1229.06</v>
      </c>
      <c r="U82" s="83">
        <f>E82*0</f>
        <v>0</v>
      </c>
      <c r="V82" s="83">
        <f>ROUND(F82*0.08,2)</f>
        <v>313.64</v>
      </c>
      <c r="W82" s="83"/>
      <c r="X82" s="31">
        <f>ROUND(G82*0.02,2)</f>
        <v>126.92</v>
      </c>
      <c r="Y82" s="83">
        <f>ROUND(H82*0.003,2)</f>
        <v>11.76</v>
      </c>
      <c r="Z82" s="83"/>
      <c r="AA82" s="31">
        <f>I82*5%</f>
        <v>0</v>
      </c>
      <c r="AB82" s="31">
        <f>J82*50%</f>
        <v>0</v>
      </c>
      <c r="AC82" s="83">
        <f>SUM(U82:AB82)</f>
        <v>452.32</v>
      </c>
      <c r="AD82" s="83">
        <f>T82+AC82</f>
        <v>1681.38</v>
      </c>
      <c r="AE82" s="73"/>
      <c r="AF82" s="98"/>
      <c r="AG82" s="103">
        <f>K82+U82</f>
        <v>66.65</v>
      </c>
      <c r="AH82" s="103">
        <f>M82+V82</f>
        <v>940.93</v>
      </c>
      <c r="AI82" s="103">
        <f>O82+X82</f>
        <v>634.6</v>
      </c>
      <c r="AJ82" s="103">
        <f>P82+Y82</f>
        <v>39.2</v>
      </c>
      <c r="AK82" s="103">
        <f>R82+AA82</f>
        <v>0</v>
      </c>
      <c r="AL82" s="103">
        <f>S82+AB82</f>
        <v>0</v>
      </c>
      <c r="AM82" s="103">
        <f>T82+AC82</f>
        <v>1681.38</v>
      </c>
      <c r="AN82" s="98"/>
    </row>
    <row r="83" s="15" customFormat="1" spans="1:40">
      <c r="A83" s="28">
        <v>1</v>
      </c>
      <c r="B83" s="29" t="s">
        <v>81</v>
      </c>
      <c r="C83" s="121" t="s">
        <v>82</v>
      </c>
      <c r="D83" s="122" t="s">
        <v>83</v>
      </c>
      <c r="E83" s="45">
        <v>4007</v>
      </c>
      <c r="F83" s="45">
        <v>4007</v>
      </c>
      <c r="G83" s="45">
        <v>6346</v>
      </c>
      <c r="H83" s="45">
        <v>4007</v>
      </c>
      <c r="I83" s="81"/>
      <c r="J83" s="82"/>
      <c r="K83" s="83">
        <f>ROUND(E83*0.017,2)</f>
        <v>68.12</v>
      </c>
      <c r="L83" s="83"/>
      <c r="M83" s="83">
        <f>ROUND(F83*0.16,2)</f>
        <v>641.12</v>
      </c>
      <c r="N83" s="83"/>
      <c r="O83" s="31">
        <f>ROUND(G83*0.08,2)</f>
        <v>507.68</v>
      </c>
      <c r="P83" s="83">
        <f>ROUND(H83*0.007,2)</f>
        <v>28.05</v>
      </c>
      <c r="Q83" s="83"/>
      <c r="R83" s="31">
        <f>I83*5%</f>
        <v>0</v>
      </c>
      <c r="S83" s="31">
        <f>J83*50%</f>
        <v>0</v>
      </c>
      <c r="T83" s="31">
        <f>SUM(K83:S83)</f>
        <v>1244.97</v>
      </c>
      <c r="U83" s="83">
        <f>E83*0</f>
        <v>0</v>
      </c>
      <c r="V83" s="83">
        <f>ROUND(F83*0.08,2)</f>
        <v>320.56</v>
      </c>
      <c r="W83" s="83"/>
      <c r="X83" s="31">
        <f>ROUND(G83*0.02,2)</f>
        <v>126.92</v>
      </c>
      <c r="Y83" s="83">
        <f>ROUND(H83*0.003,2)</f>
        <v>12.02</v>
      </c>
      <c r="Z83" s="83"/>
      <c r="AA83" s="31">
        <f>I83*5%</f>
        <v>0</v>
      </c>
      <c r="AB83" s="31">
        <f>J83*50%</f>
        <v>0</v>
      </c>
      <c r="AC83" s="83">
        <f>SUM(U83:AB83)</f>
        <v>459.5</v>
      </c>
      <c r="AD83" s="83">
        <f>T83+AC83</f>
        <v>1704.47</v>
      </c>
      <c r="AE83" s="73"/>
      <c r="AF83" s="97"/>
      <c r="AG83" s="103">
        <f>K83+U83</f>
        <v>68.12</v>
      </c>
      <c r="AH83" s="103">
        <f>M83+V83</f>
        <v>961.68</v>
      </c>
      <c r="AI83" s="103">
        <f>O83+X83</f>
        <v>634.6</v>
      </c>
      <c r="AJ83" s="103">
        <f>P83+Y83</f>
        <v>40.07</v>
      </c>
      <c r="AK83" s="103">
        <f>R83+AA83</f>
        <v>0</v>
      </c>
      <c r="AL83" s="103">
        <f>S83+AB83</f>
        <v>0</v>
      </c>
      <c r="AM83" s="103">
        <f>T83+AC83</f>
        <v>1704.47</v>
      </c>
      <c r="AN83" s="97"/>
    </row>
  </sheetData>
  <sheetProtection sort="0" autoFilter="0" pivotTables="0"/>
  <autoFilter xmlns:etc="http://www.wps.cn/officeDocument/2017/etCustomData" ref="A3:AN59" etc:filterBottomFollowUsedRange="0">
    <sortState ref="A3:AN59">
      <sortCondition ref="A3:A4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AE1"/>
    <mergeCell ref="E2:J2"/>
    <mergeCell ref="K2:T2"/>
    <mergeCell ref="U2:AC2"/>
    <mergeCell ref="AG2:AM2"/>
    <mergeCell ref="A60:B60"/>
    <mergeCell ref="C60:D60"/>
    <mergeCell ref="A61:B61"/>
    <mergeCell ref="C61:D61"/>
    <mergeCell ref="E61:F61"/>
    <mergeCell ref="G61:H61"/>
    <mergeCell ref="A62:B62"/>
    <mergeCell ref="C62:D62"/>
    <mergeCell ref="E62:F62"/>
    <mergeCell ref="G62:H62"/>
    <mergeCell ref="A63:B63"/>
    <mergeCell ref="C63:D63"/>
    <mergeCell ref="E63:F63"/>
    <mergeCell ref="G63:H63"/>
    <mergeCell ref="A64:B64"/>
    <mergeCell ref="C64:D64"/>
    <mergeCell ref="E64:F64"/>
    <mergeCell ref="G64:H64"/>
    <mergeCell ref="A65:B65"/>
    <mergeCell ref="C65:D65"/>
    <mergeCell ref="E65:F65"/>
    <mergeCell ref="G65:H65"/>
    <mergeCell ref="A66:B66"/>
    <mergeCell ref="C66:D66"/>
    <mergeCell ref="E66:F66"/>
    <mergeCell ref="G66:H66"/>
    <mergeCell ref="A67:B67"/>
    <mergeCell ref="C67:D67"/>
    <mergeCell ref="E67:F67"/>
    <mergeCell ref="G67:H67"/>
    <mergeCell ref="A68:B68"/>
    <mergeCell ref="C68:D68"/>
    <mergeCell ref="E68:F68"/>
    <mergeCell ref="G68:H68"/>
    <mergeCell ref="A2:A3"/>
    <mergeCell ref="B2:B3"/>
    <mergeCell ref="C2:C3"/>
    <mergeCell ref="D2:D3"/>
    <mergeCell ref="A77:C78"/>
    <mergeCell ref="A69:AK73"/>
  </mergeCells>
  <conditionalFormatting sqref="D8">
    <cfRule type="duplicateValues" dxfId="0" priority="46"/>
  </conditionalFormatting>
  <conditionalFormatting sqref="D9">
    <cfRule type="duplicateValues" dxfId="0" priority="45"/>
  </conditionalFormatting>
  <conditionalFormatting sqref="C17">
    <cfRule type="duplicateValues" dxfId="0" priority="41"/>
  </conditionalFormatting>
  <conditionalFormatting sqref="C38">
    <cfRule type="duplicateValues" dxfId="0" priority="29"/>
  </conditionalFormatting>
  <conditionalFormatting sqref="C41">
    <cfRule type="duplicateValues" dxfId="0" priority="13"/>
    <cfRule type="duplicateValues" dxfId="3" priority="12"/>
    <cfRule type="duplicateValues" dxfId="0" priority="11"/>
  </conditionalFormatting>
  <conditionalFormatting sqref="D41">
    <cfRule type="duplicateValues" dxfId="0" priority="2"/>
  </conditionalFormatting>
  <conditionalFormatting sqref="C42">
    <cfRule type="duplicateValues" dxfId="0" priority="10"/>
    <cfRule type="duplicateValues" dxfId="3" priority="9"/>
    <cfRule type="duplicateValues" dxfId="0" priority="8"/>
  </conditionalFormatting>
  <conditionalFormatting sqref="D42">
    <cfRule type="duplicateValues" dxfId="0" priority="1"/>
  </conditionalFormatting>
  <conditionalFormatting sqref="C53">
    <cfRule type="duplicateValues" dxfId="0" priority="7"/>
  </conditionalFormatting>
  <conditionalFormatting sqref="C83">
    <cfRule type="duplicateValues" dxfId="0" priority="49"/>
    <cfRule type="duplicateValues" dxfId="2" priority="50"/>
    <cfRule type="duplicateValues" dxfId="0" priority="51"/>
  </conditionalFormatting>
  <conditionalFormatting sqref="D83">
    <cfRule type="duplicateValues" dxfId="0" priority="47"/>
  </conditionalFormatting>
  <conditionalFormatting sqref="C4:C7">
    <cfRule type="duplicateValues" dxfId="0" priority="52"/>
  </conditionalFormatting>
  <conditionalFormatting sqref="C11:C14">
    <cfRule type="duplicateValues" dxfId="0" priority="42"/>
  </conditionalFormatting>
  <conditionalFormatting sqref="C39:C56">
    <cfRule type="duplicateValues" dxfId="0" priority="4"/>
  </conditionalFormatting>
  <conditionalFormatting sqref="D10:D16">
    <cfRule type="duplicateValues" dxfId="0" priority="43"/>
  </conditionalFormatting>
  <conditionalFormatting sqref="D17:D22">
    <cfRule type="duplicateValues" dxfId="0" priority="39"/>
  </conditionalFormatting>
  <conditionalFormatting sqref="D23:D27">
    <cfRule type="duplicateValues" dxfId="0" priority="37"/>
  </conditionalFormatting>
  <conditionalFormatting sqref="C1:C3 E68 G61:G68 C68:C78 C60">
    <cfRule type="duplicateValues" dxfId="0" priority="54"/>
  </conditionalFormatting>
  <conditionalFormatting sqref="C1:C3 C60:C78">
    <cfRule type="duplicateValues" dxfId="0" priority="53"/>
  </conditionalFormatting>
  <conditionalFormatting sqref="C2:C3 C60 G61:G68 C74:C76">
    <cfRule type="duplicateValues" dxfId="0" priority="63"/>
  </conditionalFormatting>
  <conditionalFormatting sqref="C2:C3 G61:G68 C60 C74:C78">
    <cfRule type="duplicateValues" dxfId="0" priority="62"/>
  </conditionalFormatting>
  <conditionalFormatting sqref="C2:C3 G61:G68 C74:C78 C60 C68 E68">
    <cfRule type="duplicateValues" dxfId="1" priority="60"/>
    <cfRule type="duplicateValues" dxfId="0" priority="61"/>
  </conditionalFormatting>
  <conditionalFormatting sqref="C2:C3 E68 C74:C78 G61:G68 C60 C68">
    <cfRule type="duplicateValues" dxfId="0" priority="59"/>
  </conditionalFormatting>
  <conditionalFormatting sqref="C2:C3 C60 C68 G61:G68 E68 C74:C78">
    <cfRule type="duplicateValues" dxfId="0" priority="58"/>
  </conditionalFormatting>
  <conditionalFormatting sqref="C2:C3 E68 C74:C78 C60 C68 G61:G68">
    <cfRule type="duplicateValues" dxfId="0" priority="57"/>
  </conditionalFormatting>
  <conditionalFormatting sqref="C2:C3 C68:C78 G61:G68 C60 E68">
    <cfRule type="duplicateValues" dxfId="0" priority="56"/>
  </conditionalFormatting>
  <conditionalFormatting sqref="C2:C3 C60 G61:G68 E68 C68:C78">
    <cfRule type="duplicateValues" dxfId="0" priority="55"/>
  </conditionalFormatting>
  <conditionalFormatting sqref="C4:C7 C83">
    <cfRule type="duplicateValues" dxfId="0" priority="48"/>
  </conditionalFormatting>
  <conditionalFormatting sqref="C10 C15:C16">
    <cfRule type="duplicateValues" dxfId="0" priority="44"/>
  </conditionalFormatting>
  <conditionalFormatting sqref="C18:C35 C79:C80 C82">
    <cfRule type="duplicateValues" dxfId="0" priority="38"/>
  </conditionalFormatting>
  <conditionalFormatting sqref="D28:D38 D79:D82">
    <cfRule type="duplicateValues" dxfId="0" priority="28"/>
  </conditionalFormatting>
  <conditionalFormatting sqref="C36:C37 C81">
    <cfRule type="duplicateValues" dxfId="0" priority="34"/>
  </conditionalFormatting>
  <conditionalFormatting sqref="C39:C40 C43:C46">
    <cfRule type="duplicateValues" dxfId="0" priority="18"/>
  </conditionalFormatting>
  <conditionalFormatting sqref="C39:C40 C43:C52 C54:C56">
    <cfRule type="duplicateValues" dxfId="0" priority="15"/>
  </conditionalFormatting>
  <conditionalFormatting sqref="C47:C52 C54:C56">
    <cfRule type="duplicateValues" dxfId="0" priority="16"/>
  </conditionalFormatting>
  <pageMargins left="0.156944444444444" right="0.118055555555556" top="0.590277777777778" bottom="0" header="0" footer="0.118055555555556"/>
  <pageSetup paperSize="9" scale="40" fitToHeight="0" orientation="landscape" horizontalDpi="600"/>
  <headerFooter/>
  <rowBreaks count="7" manualBreakCount="7">
    <brk id="74" max="16383" man="1"/>
    <brk id="76" max="16383" man="1"/>
    <brk id="76" max="16383" man="1"/>
    <brk id="76" max="16383" man="1"/>
    <brk id="76" max="16383" man="1"/>
    <brk id="76" max="16383" man="1"/>
    <brk id="76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C12" sqref="C12"/>
    </sheetView>
  </sheetViews>
  <sheetFormatPr defaultColWidth="9" defaultRowHeight="13.5" outlineLevelCol="3"/>
  <cols>
    <col min="1" max="2" width="9" style="125"/>
    <col min="3" max="3" width="13.125" style="125" customWidth="1"/>
    <col min="4" max="16384" width="9" style="125"/>
  </cols>
  <sheetData>
    <row r="1" s="125" customFormat="1" spans="1:3">
      <c r="A1" s="125" t="s">
        <v>37</v>
      </c>
      <c r="B1" s="126" t="s">
        <v>39</v>
      </c>
      <c r="C1" s="126" t="s">
        <v>250</v>
      </c>
    </row>
    <row r="2" s="125" customFormat="1" spans="1:3">
      <c r="A2" s="127">
        <v>3</v>
      </c>
      <c r="B2" s="128" t="s">
        <v>123</v>
      </c>
      <c r="C2" s="129">
        <v>1.47</v>
      </c>
    </row>
    <row r="3" s="125" customFormat="1" spans="1:3">
      <c r="A3" s="127">
        <v>11</v>
      </c>
      <c r="B3" s="128" t="s">
        <v>96</v>
      </c>
      <c r="C3" s="129">
        <v>2.94</v>
      </c>
    </row>
    <row r="4" s="125" customFormat="1" spans="1:3">
      <c r="A4" s="127">
        <v>17</v>
      </c>
      <c r="B4" s="128" t="s">
        <v>62</v>
      </c>
      <c r="C4" s="126">
        <v>1.47</v>
      </c>
    </row>
    <row r="5" s="125" customFormat="1" spans="1:3">
      <c r="A5" s="127">
        <v>21</v>
      </c>
      <c r="B5" s="128" t="s">
        <v>85</v>
      </c>
      <c r="C5" s="129">
        <v>2.94</v>
      </c>
    </row>
    <row r="6" s="125" customFormat="1" spans="1:3">
      <c r="A6" s="127">
        <v>26</v>
      </c>
      <c r="B6" s="128" t="s">
        <v>82</v>
      </c>
      <c r="C6" s="129">
        <v>7.35</v>
      </c>
    </row>
    <row r="7" s="125" customFormat="1" spans="1:3">
      <c r="A7" s="127">
        <v>30</v>
      </c>
      <c r="B7" s="128" t="s">
        <v>176</v>
      </c>
      <c r="C7" s="129">
        <v>1.47</v>
      </c>
    </row>
    <row r="8" s="125" customFormat="1" spans="1:3">
      <c r="A8" s="127">
        <v>33</v>
      </c>
      <c r="B8" s="128" t="s">
        <v>195</v>
      </c>
      <c r="C8" s="129">
        <v>1.47</v>
      </c>
    </row>
    <row r="9" s="125" customFormat="1" spans="1:3">
      <c r="A9" s="127">
        <v>37</v>
      </c>
      <c r="B9" s="128" t="s">
        <v>93</v>
      </c>
      <c r="C9" s="129">
        <v>1.47</v>
      </c>
    </row>
    <row r="10" s="125" customFormat="1" spans="1:3">
      <c r="A10" s="127">
        <v>41</v>
      </c>
      <c r="B10" s="128" t="s">
        <v>174</v>
      </c>
      <c r="C10" s="129">
        <v>1.47</v>
      </c>
    </row>
    <row r="11" s="125" customFormat="1" spans="1:3">
      <c r="A11" s="127">
        <v>45</v>
      </c>
      <c r="B11" s="128" t="s">
        <v>172</v>
      </c>
      <c r="C11" s="129">
        <v>1.47</v>
      </c>
    </row>
    <row r="12" s="125" customFormat="1" spans="1:3">
      <c r="A12" s="127">
        <v>46</v>
      </c>
      <c r="B12" s="130" t="s">
        <v>34</v>
      </c>
      <c r="C12" s="129">
        <f>SUM(C2:C11)</f>
        <v>23.52</v>
      </c>
    </row>
    <row r="37" s="125" customFormat="1" spans="4:4">
      <c r="D37" s="125" t="s">
        <v>251</v>
      </c>
    </row>
    <row r="38" s="125" customFormat="1" spans="4:4">
      <c r="D38" s="125" t="s">
        <v>251</v>
      </c>
    </row>
    <row r="39" s="125" customFormat="1" spans="4:4">
      <c r="D39" s="125" t="s">
        <v>251</v>
      </c>
    </row>
    <row r="40" s="125" customFormat="1" spans="4:4">
      <c r="D40" s="125" t="s">
        <v>251</v>
      </c>
    </row>
    <row r="41" s="125" customFormat="1" spans="4:4">
      <c r="D41" s="125" t="s">
        <v>251</v>
      </c>
    </row>
    <row r="42" s="125" customFormat="1" spans="4:4">
      <c r="D42" s="125" t="s">
        <v>251</v>
      </c>
    </row>
    <row r="43" s="125" customFormat="1" spans="4:4">
      <c r="D43" s="125" t="s">
        <v>251</v>
      </c>
    </row>
    <row r="44" s="125" customFormat="1" spans="4:4">
      <c r="D44" s="125" t="s">
        <v>251</v>
      </c>
    </row>
    <row r="45" s="125" customFormat="1" spans="4:4">
      <c r="D45" s="125" t="s">
        <v>251</v>
      </c>
    </row>
    <row r="46" s="125" customFormat="1" spans="4:4">
      <c r="D46" s="125" t="s">
        <v>251</v>
      </c>
    </row>
  </sheetData>
  <conditionalFormatting sqref="B$1:B$1048576">
    <cfRule type="duplicateValues" dxfId="0" priority="1"/>
  </conditionalFormatting>
  <conditionalFormatting sqref="B2:B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3"/>
  <sheetViews>
    <sheetView view="pageBreakPreview" zoomScaleNormal="100" workbookViewId="0">
      <pane xSplit="3" ySplit="3" topLeftCell="D51" activePane="bottomRight" state="frozen"/>
      <selection/>
      <selection pane="topRight"/>
      <selection pane="bottomLeft"/>
      <selection pane="bottomRight" activeCell="L67" sqref="L67"/>
    </sheetView>
  </sheetViews>
  <sheetFormatPr defaultColWidth="9" defaultRowHeight="13.5"/>
  <cols>
    <col min="1" max="1" width="6.375" style="17" customWidth="1"/>
    <col min="2" max="2" width="27.62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2" width="7.625" style="17" customWidth="1"/>
    <col min="13" max="15" width="11.5" style="17" customWidth="1"/>
    <col min="16" max="18" width="10.375" style="17" customWidth="1"/>
    <col min="19" max="19" width="9.375" style="17" customWidth="1"/>
    <col min="20" max="21" width="11.5" style="17" customWidth="1"/>
    <col min="22" max="26" width="10.375" style="17" customWidth="1"/>
    <col min="27" max="27" width="11.5" style="17" customWidth="1"/>
    <col min="28" max="28" width="9.375" style="17" customWidth="1"/>
    <col min="29" max="29" width="12" style="15" customWidth="1"/>
    <col min="30" max="30" width="12.625" style="15" customWidth="1"/>
    <col min="31" max="31" width="6.375" style="15" customWidth="1"/>
    <col min="32" max="32" width="22.375" style="15" customWidth="1"/>
    <col min="33" max="33" width="10.375" style="15" customWidth="1"/>
    <col min="34" max="37" width="11.5" style="15" customWidth="1"/>
    <col min="38" max="38" width="11.5" style="15"/>
    <col min="39" max="39" width="12.625" style="15"/>
    <col min="40" max="40" width="14" style="20" customWidth="1"/>
    <col min="41" max="41" width="16.125" customWidth="1"/>
    <col min="42" max="16381" width="4.75" customWidth="1"/>
  </cols>
  <sheetData>
    <row r="1" s="15" customFormat="1" ht="18.75" spans="1:40">
      <c r="A1" s="21" t="s">
        <v>200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N1" s="20"/>
    </row>
    <row r="2" s="15" customFormat="1" spans="1:40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/>
      <c r="S2" s="25"/>
      <c r="T2" s="25"/>
      <c r="U2" s="25" t="s">
        <v>43</v>
      </c>
      <c r="V2" s="25"/>
      <c r="W2" s="25"/>
      <c r="X2" s="25"/>
      <c r="Y2" s="25"/>
      <c r="Z2" s="25"/>
      <c r="AA2" s="25"/>
      <c r="AB2" s="25"/>
      <c r="AC2" s="25"/>
      <c r="AD2" s="95"/>
      <c r="AE2" s="96"/>
      <c r="AF2" s="95"/>
      <c r="AG2" s="25" t="s">
        <v>44</v>
      </c>
      <c r="AH2" s="25"/>
      <c r="AI2" s="25"/>
      <c r="AJ2" s="25"/>
      <c r="AK2" s="25"/>
      <c r="AL2" s="25"/>
      <c r="AM2" s="25"/>
      <c r="AN2" s="97"/>
    </row>
    <row r="3" s="15" customFormat="1" ht="24" spans="1:40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201</v>
      </c>
      <c r="L3" s="25" t="s">
        <v>202</v>
      </c>
      <c r="M3" s="25" t="s">
        <v>203</v>
      </c>
      <c r="N3" s="25" t="s">
        <v>204</v>
      </c>
      <c r="O3" s="25" t="s">
        <v>205</v>
      </c>
      <c r="P3" s="25" t="s">
        <v>206</v>
      </c>
      <c r="Q3" s="25" t="s">
        <v>207</v>
      </c>
      <c r="R3" s="25" t="s">
        <v>49</v>
      </c>
      <c r="S3" s="25" t="s">
        <v>7</v>
      </c>
      <c r="T3" s="25" t="s">
        <v>10</v>
      </c>
      <c r="U3" s="25" t="s">
        <v>50</v>
      </c>
      <c r="V3" s="25" t="s">
        <v>51</v>
      </c>
      <c r="W3" s="25" t="s">
        <v>204</v>
      </c>
      <c r="X3" s="25" t="s">
        <v>52</v>
      </c>
      <c r="Y3" s="25" t="s">
        <v>53</v>
      </c>
      <c r="Z3" s="25" t="s">
        <v>207</v>
      </c>
      <c r="AA3" s="25" t="s">
        <v>49</v>
      </c>
      <c r="AB3" s="25" t="s">
        <v>7</v>
      </c>
      <c r="AC3" s="25" t="s">
        <v>10</v>
      </c>
      <c r="AD3" s="73" t="s">
        <v>54</v>
      </c>
      <c r="AE3" s="73" t="s">
        <v>55</v>
      </c>
      <c r="AF3" s="97" t="s">
        <v>23</v>
      </c>
      <c r="AG3" s="102" t="s">
        <v>56</v>
      </c>
      <c r="AH3" s="102" t="s">
        <v>57</v>
      </c>
      <c r="AI3" s="102" t="s">
        <v>58</v>
      </c>
      <c r="AJ3" s="102" t="s">
        <v>59</v>
      </c>
      <c r="AK3" s="102" t="s">
        <v>60</v>
      </c>
      <c r="AL3" s="102" t="s">
        <v>7</v>
      </c>
      <c r="AM3" s="102" t="s">
        <v>10</v>
      </c>
      <c r="AN3" s="97" t="s">
        <v>23</v>
      </c>
    </row>
    <row r="4" s="15" customFormat="1" spans="1:40">
      <c r="A4" s="28">
        <v>1</v>
      </c>
      <c r="B4" s="29" t="s">
        <v>88</v>
      </c>
      <c r="C4" s="30" t="s">
        <v>89</v>
      </c>
      <c r="D4" s="181" t="s">
        <v>90</v>
      </c>
      <c r="E4" s="31">
        <v>4007</v>
      </c>
      <c r="F4" s="31">
        <v>4007</v>
      </c>
      <c r="G4" s="31">
        <v>6346</v>
      </c>
      <c r="H4" s="31">
        <v>4007</v>
      </c>
      <c r="I4" s="81"/>
      <c r="J4" s="82"/>
      <c r="K4" s="83">
        <f t="shared" ref="K4:K58" si="0">ROUND(E4*0.017,2)</f>
        <v>68.12</v>
      </c>
      <c r="L4" s="83">
        <v>7.35</v>
      </c>
      <c r="M4" s="83">
        <f t="shared" ref="M4:M58" si="1">ROUND(F4*0.16,2)</f>
        <v>641.12</v>
      </c>
      <c r="N4" s="83">
        <v>69.15</v>
      </c>
      <c r="O4" s="31">
        <f t="shared" ref="O4:O58" si="2">ROUND(G4*0.08,2)</f>
        <v>507.68</v>
      </c>
      <c r="P4" s="83">
        <f t="shared" ref="P4:P58" si="3">ROUND(H4*0.007,2)</f>
        <v>28.05</v>
      </c>
      <c r="Q4" s="83">
        <v>3.05</v>
      </c>
      <c r="R4" s="31">
        <f t="shared" ref="R4:R58" si="4">I4*5%</f>
        <v>0</v>
      </c>
      <c r="S4" s="31">
        <f t="shared" ref="S4:S58" si="5">J4*50%</f>
        <v>0</v>
      </c>
      <c r="T4" s="31">
        <f t="shared" ref="T4:T58" si="6">SUM(K4:S4)</f>
        <v>1324.52</v>
      </c>
      <c r="U4" s="83">
        <f t="shared" ref="U4:U58" si="7">E4*0</f>
        <v>0</v>
      </c>
      <c r="V4" s="83">
        <f t="shared" ref="V4:V58" si="8">ROUND(F4*0.08,2)</f>
        <v>320.56</v>
      </c>
      <c r="W4" s="83">
        <v>34.6</v>
      </c>
      <c r="X4" s="31">
        <f t="shared" ref="X4:X58" si="9">ROUND(G4*0.02,2)</f>
        <v>126.92</v>
      </c>
      <c r="Y4" s="83">
        <f t="shared" ref="Y4:Y58" si="10">ROUND(H4*0.003,2)</f>
        <v>12.02</v>
      </c>
      <c r="Z4" s="83">
        <v>1.3</v>
      </c>
      <c r="AA4" s="31">
        <f t="shared" ref="AA4:AA58" si="11">I4*5%</f>
        <v>0</v>
      </c>
      <c r="AB4" s="31">
        <f t="shared" ref="AB4:AB58" si="12">J4*50%</f>
        <v>0</v>
      </c>
      <c r="AC4" s="83">
        <f t="shared" ref="AC4:AC58" si="13">SUM(U4:AB4)</f>
        <v>495.4</v>
      </c>
      <c r="AD4" s="83">
        <f t="shared" ref="AD4:AD58" si="14">T4+AC4</f>
        <v>1819.92</v>
      </c>
      <c r="AE4" s="73"/>
      <c r="AF4" s="97"/>
      <c r="AG4" s="103">
        <f t="shared" ref="AG4:AG58" si="15">K4+U4</f>
        <v>68.12</v>
      </c>
      <c r="AH4" s="103">
        <f t="shared" ref="AH4:AH58" si="16">M4+V4</f>
        <v>961.68</v>
      </c>
      <c r="AI4" s="103">
        <f t="shared" ref="AI4:AI58" si="17">O4+X4</f>
        <v>634.6</v>
      </c>
      <c r="AJ4" s="103">
        <f t="shared" ref="AJ4:AJ58" si="18">P4+Y4</f>
        <v>40.07</v>
      </c>
      <c r="AK4" s="103">
        <f t="shared" ref="AK4:AM4" si="19">R4+AA4</f>
        <v>0</v>
      </c>
      <c r="AL4" s="103">
        <f t="shared" si="19"/>
        <v>0</v>
      </c>
      <c r="AM4" s="103">
        <f t="shared" si="19"/>
        <v>1819.92</v>
      </c>
      <c r="AN4" s="97"/>
    </row>
    <row r="5" s="15" customFormat="1" spans="1:40">
      <c r="A5" s="28">
        <v>2</v>
      </c>
      <c r="B5" s="29" t="s">
        <v>88</v>
      </c>
      <c r="C5" s="30" t="s">
        <v>98</v>
      </c>
      <c r="D5" s="181" t="s">
        <v>99</v>
      </c>
      <c r="E5" s="31">
        <v>4007</v>
      </c>
      <c r="F5" s="31">
        <v>4007</v>
      </c>
      <c r="G5" s="31">
        <v>6346</v>
      </c>
      <c r="H5" s="31">
        <v>4007</v>
      </c>
      <c r="I5" s="82"/>
      <c r="J5" s="82"/>
      <c r="K5" s="83">
        <f t="shared" si="0"/>
        <v>68.12</v>
      </c>
      <c r="L5" s="83">
        <v>7.35</v>
      </c>
      <c r="M5" s="83">
        <f t="shared" si="1"/>
        <v>641.12</v>
      </c>
      <c r="N5" s="83">
        <v>69.15</v>
      </c>
      <c r="O5" s="31">
        <f t="shared" si="2"/>
        <v>507.68</v>
      </c>
      <c r="P5" s="83">
        <f t="shared" si="3"/>
        <v>28.05</v>
      </c>
      <c r="Q5" s="83">
        <v>3.05</v>
      </c>
      <c r="R5" s="31">
        <f t="shared" si="4"/>
        <v>0</v>
      </c>
      <c r="S5" s="31">
        <f t="shared" si="5"/>
        <v>0</v>
      </c>
      <c r="T5" s="31">
        <f t="shared" si="6"/>
        <v>1324.52</v>
      </c>
      <c r="U5" s="83">
        <f t="shared" si="7"/>
        <v>0</v>
      </c>
      <c r="V5" s="83">
        <f t="shared" si="8"/>
        <v>320.56</v>
      </c>
      <c r="W5" s="83">
        <v>34.6</v>
      </c>
      <c r="X5" s="31">
        <f t="shared" si="9"/>
        <v>126.92</v>
      </c>
      <c r="Y5" s="83">
        <f t="shared" si="10"/>
        <v>12.02</v>
      </c>
      <c r="Z5" s="83">
        <v>1.3</v>
      </c>
      <c r="AA5" s="31">
        <f t="shared" si="11"/>
        <v>0</v>
      </c>
      <c r="AB5" s="31">
        <f t="shared" si="12"/>
        <v>0</v>
      </c>
      <c r="AC5" s="83">
        <f t="shared" si="13"/>
        <v>495.4</v>
      </c>
      <c r="AD5" s="83">
        <f t="shared" si="14"/>
        <v>1819.92</v>
      </c>
      <c r="AE5" s="73"/>
      <c r="AF5" s="97"/>
      <c r="AG5" s="103">
        <f t="shared" si="15"/>
        <v>68.12</v>
      </c>
      <c r="AH5" s="103">
        <f t="shared" si="16"/>
        <v>961.68</v>
      </c>
      <c r="AI5" s="103">
        <f t="shared" si="17"/>
        <v>634.6</v>
      </c>
      <c r="AJ5" s="103">
        <f t="shared" si="18"/>
        <v>40.07</v>
      </c>
      <c r="AK5" s="103">
        <f t="shared" ref="AK5:AM5" si="20">R5+AA5</f>
        <v>0</v>
      </c>
      <c r="AL5" s="103">
        <f t="shared" si="20"/>
        <v>0</v>
      </c>
      <c r="AM5" s="103">
        <f t="shared" si="20"/>
        <v>1819.92</v>
      </c>
      <c r="AN5" s="97"/>
    </row>
    <row r="6" s="15" customFormat="1" spans="1:40">
      <c r="A6" s="28">
        <v>3</v>
      </c>
      <c r="B6" s="29" t="s">
        <v>100</v>
      </c>
      <c r="C6" s="30" t="s">
        <v>101</v>
      </c>
      <c r="D6" s="181" t="s">
        <v>102</v>
      </c>
      <c r="E6" s="31">
        <v>4007</v>
      </c>
      <c r="F6" s="31">
        <v>4007</v>
      </c>
      <c r="G6" s="31">
        <v>6346</v>
      </c>
      <c r="H6" s="31">
        <v>4007</v>
      </c>
      <c r="I6" s="82">
        <v>3180</v>
      </c>
      <c r="J6" s="82"/>
      <c r="K6" s="83">
        <f t="shared" si="0"/>
        <v>68.12</v>
      </c>
      <c r="L6" s="83">
        <v>7.35</v>
      </c>
      <c r="M6" s="83">
        <f t="shared" si="1"/>
        <v>641.12</v>
      </c>
      <c r="N6" s="83">
        <v>69.15</v>
      </c>
      <c r="O6" s="31">
        <f t="shared" si="2"/>
        <v>507.68</v>
      </c>
      <c r="P6" s="83">
        <f t="shared" si="3"/>
        <v>28.05</v>
      </c>
      <c r="Q6" s="83">
        <v>3.05</v>
      </c>
      <c r="R6" s="31">
        <f t="shared" si="4"/>
        <v>159</v>
      </c>
      <c r="S6" s="31">
        <f t="shared" si="5"/>
        <v>0</v>
      </c>
      <c r="T6" s="31">
        <f t="shared" si="6"/>
        <v>1483.52</v>
      </c>
      <c r="U6" s="83">
        <f t="shared" si="7"/>
        <v>0</v>
      </c>
      <c r="V6" s="83">
        <f t="shared" si="8"/>
        <v>320.56</v>
      </c>
      <c r="W6" s="83">
        <v>34.6</v>
      </c>
      <c r="X6" s="31">
        <f t="shared" si="9"/>
        <v>126.92</v>
      </c>
      <c r="Y6" s="83">
        <f t="shared" si="10"/>
        <v>12.02</v>
      </c>
      <c r="Z6" s="83">
        <v>1.3</v>
      </c>
      <c r="AA6" s="31">
        <f t="shared" si="11"/>
        <v>159</v>
      </c>
      <c r="AB6" s="31">
        <f t="shared" si="12"/>
        <v>0</v>
      </c>
      <c r="AC6" s="83">
        <f t="shared" si="13"/>
        <v>654.4</v>
      </c>
      <c r="AD6" s="83">
        <f t="shared" si="14"/>
        <v>2137.92</v>
      </c>
      <c r="AE6" s="73"/>
      <c r="AF6" s="97"/>
      <c r="AG6" s="103">
        <f t="shared" si="15"/>
        <v>68.12</v>
      </c>
      <c r="AH6" s="103">
        <f t="shared" si="16"/>
        <v>961.68</v>
      </c>
      <c r="AI6" s="103">
        <f t="shared" si="17"/>
        <v>634.6</v>
      </c>
      <c r="AJ6" s="103">
        <f t="shared" si="18"/>
        <v>40.07</v>
      </c>
      <c r="AK6" s="103">
        <f t="shared" ref="AK6:AM6" si="21">R6+AA6</f>
        <v>318</v>
      </c>
      <c r="AL6" s="103">
        <f t="shared" si="21"/>
        <v>0</v>
      </c>
      <c r="AM6" s="103">
        <f t="shared" si="21"/>
        <v>2137.92</v>
      </c>
      <c r="AN6" s="97"/>
    </row>
    <row r="7" s="15" customFormat="1" spans="1:40">
      <c r="A7" s="28">
        <v>4</v>
      </c>
      <c r="B7" s="29" t="s">
        <v>103</v>
      </c>
      <c r="C7" s="30" t="s">
        <v>104</v>
      </c>
      <c r="D7" s="181" t="s">
        <v>105</v>
      </c>
      <c r="E7" s="31">
        <v>4007</v>
      </c>
      <c r="F7" s="31">
        <v>4007</v>
      </c>
      <c r="G7" s="31">
        <v>6346</v>
      </c>
      <c r="H7" s="31">
        <v>4007</v>
      </c>
      <c r="I7" s="82">
        <v>3180</v>
      </c>
      <c r="J7" s="82"/>
      <c r="K7" s="83">
        <f t="shared" si="0"/>
        <v>68.12</v>
      </c>
      <c r="L7" s="83">
        <v>7.35</v>
      </c>
      <c r="M7" s="83">
        <f t="shared" si="1"/>
        <v>641.12</v>
      </c>
      <c r="N7" s="83">
        <v>69.15</v>
      </c>
      <c r="O7" s="31">
        <f t="shared" si="2"/>
        <v>507.68</v>
      </c>
      <c r="P7" s="83">
        <f t="shared" si="3"/>
        <v>28.05</v>
      </c>
      <c r="Q7" s="83">
        <v>3.05</v>
      </c>
      <c r="R7" s="31">
        <f t="shared" si="4"/>
        <v>159</v>
      </c>
      <c r="S7" s="31">
        <f t="shared" si="5"/>
        <v>0</v>
      </c>
      <c r="T7" s="31">
        <f t="shared" si="6"/>
        <v>1483.52</v>
      </c>
      <c r="U7" s="83">
        <f t="shared" si="7"/>
        <v>0</v>
      </c>
      <c r="V7" s="83">
        <f t="shared" si="8"/>
        <v>320.56</v>
      </c>
      <c r="W7" s="83">
        <v>34.6</v>
      </c>
      <c r="X7" s="31">
        <f t="shared" si="9"/>
        <v>126.92</v>
      </c>
      <c r="Y7" s="83">
        <f t="shared" si="10"/>
        <v>12.02</v>
      </c>
      <c r="Z7" s="83">
        <v>1.3</v>
      </c>
      <c r="AA7" s="31">
        <f t="shared" si="11"/>
        <v>159</v>
      </c>
      <c r="AB7" s="31">
        <f t="shared" si="12"/>
        <v>0</v>
      </c>
      <c r="AC7" s="83">
        <f t="shared" si="13"/>
        <v>654.4</v>
      </c>
      <c r="AD7" s="83">
        <f t="shared" si="14"/>
        <v>2137.92</v>
      </c>
      <c r="AE7" s="73"/>
      <c r="AF7" s="97"/>
      <c r="AG7" s="103">
        <f t="shared" si="15"/>
        <v>68.12</v>
      </c>
      <c r="AH7" s="103">
        <f t="shared" si="16"/>
        <v>961.68</v>
      </c>
      <c r="AI7" s="103">
        <f t="shared" si="17"/>
        <v>634.6</v>
      </c>
      <c r="AJ7" s="103">
        <f t="shared" si="18"/>
        <v>40.07</v>
      </c>
      <c r="AK7" s="103">
        <f t="shared" ref="AK7:AM7" si="22">R7+AA7</f>
        <v>318</v>
      </c>
      <c r="AL7" s="103">
        <f t="shared" si="22"/>
        <v>0</v>
      </c>
      <c r="AM7" s="103">
        <f t="shared" si="22"/>
        <v>2137.92</v>
      </c>
      <c r="AN7" s="97"/>
    </row>
    <row r="8" s="15" customFormat="1" spans="1:40">
      <c r="A8" s="28">
        <v>5</v>
      </c>
      <c r="B8" s="32" t="s">
        <v>81</v>
      </c>
      <c r="C8" s="33" t="s">
        <v>106</v>
      </c>
      <c r="D8" s="34" t="s">
        <v>107</v>
      </c>
      <c r="E8" s="31">
        <v>4007</v>
      </c>
      <c r="F8" s="31">
        <v>4007</v>
      </c>
      <c r="G8" s="31">
        <v>6346</v>
      </c>
      <c r="H8" s="31">
        <v>4007</v>
      </c>
      <c r="I8" s="84">
        <v>2200</v>
      </c>
      <c r="J8" s="82"/>
      <c r="K8" s="83">
        <f t="shared" si="0"/>
        <v>68.12</v>
      </c>
      <c r="L8" s="83">
        <v>7.35</v>
      </c>
      <c r="M8" s="83">
        <f t="shared" si="1"/>
        <v>641.12</v>
      </c>
      <c r="N8" s="83">
        <v>69.15</v>
      </c>
      <c r="O8" s="31">
        <f t="shared" si="2"/>
        <v>507.68</v>
      </c>
      <c r="P8" s="83">
        <f t="shared" si="3"/>
        <v>28.05</v>
      </c>
      <c r="Q8" s="83">
        <v>3.05</v>
      </c>
      <c r="R8" s="31">
        <f t="shared" si="4"/>
        <v>110</v>
      </c>
      <c r="S8" s="31">
        <f t="shared" si="5"/>
        <v>0</v>
      </c>
      <c r="T8" s="31">
        <f t="shared" si="6"/>
        <v>1434.52</v>
      </c>
      <c r="U8" s="83">
        <f t="shared" si="7"/>
        <v>0</v>
      </c>
      <c r="V8" s="83">
        <f t="shared" si="8"/>
        <v>320.56</v>
      </c>
      <c r="W8" s="83">
        <v>34.6</v>
      </c>
      <c r="X8" s="31">
        <f t="shared" si="9"/>
        <v>126.92</v>
      </c>
      <c r="Y8" s="83">
        <f t="shared" si="10"/>
        <v>12.02</v>
      </c>
      <c r="Z8" s="83">
        <v>1.3</v>
      </c>
      <c r="AA8" s="31">
        <f t="shared" si="11"/>
        <v>110</v>
      </c>
      <c r="AB8" s="31">
        <f t="shared" si="12"/>
        <v>0</v>
      </c>
      <c r="AC8" s="83">
        <f t="shared" si="13"/>
        <v>605.4</v>
      </c>
      <c r="AD8" s="83">
        <f t="shared" si="14"/>
        <v>2039.92</v>
      </c>
      <c r="AE8" s="73"/>
      <c r="AF8" s="97"/>
      <c r="AG8" s="103">
        <f t="shared" si="15"/>
        <v>68.12</v>
      </c>
      <c r="AH8" s="103">
        <f t="shared" si="16"/>
        <v>961.68</v>
      </c>
      <c r="AI8" s="103">
        <f t="shared" si="17"/>
        <v>634.6</v>
      </c>
      <c r="AJ8" s="103">
        <f t="shared" si="18"/>
        <v>40.07</v>
      </c>
      <c r="AK8" s="103">
        <f t="shared" ref="AK8:AM8" si="23">R8+AA8</f>
        <v>220</v>
      </c>
      <c r="AL8" s="103">
        <f t="shared" si="23"/>
        <v>0</v>
      </c>
      <c r="AM8" s="103">
        <f t="shared" si="23"/>
        <v>2039.92</v>
      </c>
      <c r="AN8" s="97"/>
    </row>
    <row r="9" s="15" customFormat="1" spans="1:40">
      <c r="A9" s="28">
        <v>6</v>
      </c>
      <c r="B9" s="32" t="s">
        <v>81</v>
      </c>
      <c r="C9" s="33" t="s">
        <v>108</v>
      </c>
      <c r="D9" s="34" t="s">
        <v>109</v>
      </c>
      <c r="E9" s="31">
        <v>4007</v>
      </c>
      <c r="F9" s="31">
        <v>4007</v>
      </c>
      <c r="G9" s="31">
        <v>6346</v>
      </c>
      <c r="H9" s="31">
        <v>4007</v>
      </c>
      <c r="I9" s="84">
        <v>2200</v>
      </c>
      <c r="J9" s="82"/>
      <c r="K9" s="83">
        <f t="shared" si="0"/>
        <v>68.12</v>
      </c>
      <c r="L9" s="83">
        <v>7.35</v>
      </c>
      <c r="M9" s="83">
        <f t="shared" si="1"/>
        <v>641.12</v>
      </c>
      <c r="N9" s="83">
        <v>69.15</v>
      </c>
      <c r="O9" s="31">
        <f t="shared" si="2"/>
        <v>507.68</v>
      </c>
      <c r="P9" s="83">
        <f t="shared" si="3"/>
        <v>28.05</v>
      </c>
      <c r="Q9" s="83">
        <v>3.05</v>
      </c>
      <c r="R9" s="31">
        <f t="shared" si="4"/>
        <v>110</v>
      </c>
      <c r="S9" s="31">
        <f t="shared" si="5"/>
        <v>0</v>
      </c>
      <c r="T9" s="31">
        <f t="shared" si="6"/>
        <v>1434.52</v>
      </c>
      <c r="U9" s="83">
        <f t="shared" si="7"/>
        <v>0</v>
      </c>
      <c r="V9" s="83">
        <f t="shared" si="8"/>
        <v>320.56</v>
      </c>
      <c r="W9" s="83">
        <v>34.6</v>
      </c>
      <c r="X9" s="31">
        <f t="shared" si="9"/>
        <v>126.92</v>
      </c>
      <c r="Y9" s="83">
        <f t="shared" si="10"/>
        <v>12.02</v>
      </c>
      <c r="Z9" s="83">
        <v>1.3</v>
      </c>
      <c r="AA9" s="31">
        <f t="shared" si="11"/>
        <v>110</v>
      </c>
      <c r="AB9" s="31">
        <f t="shared" si="12"/>
        <v>0</v>
      </c>
      <c r="AC9" s="83">
        <f t="shared" si="13"/>
        <v>605.4</v>
      </c>
      <c r="AD9" s="83">
        <f t="shared" si="14"/>
        <v>2039.92</v>
      </c>
      <c r="AE9" s="73"/>
      <c r="AF9" s="97"/>
      <c r="AG9" s="103">
        <f t="shared" si="15"/>
        <v>68.12</v>
      </c>
      <c r="AH9" s="103">
        <f t="shared" si="16"/>
        <v>961.68</v>
      </c>
      <c r="AI9" s="103">
        <f t="shared" si="17"/>
        <v>634.6</v>
      </c>
      <c r="AJ9" s="103">
        <f t="shared" si="18"/>
        <v>40.07</v>
      </c>
      <c r="AK9" s="103">
        <f t="shared" ref="AK9:AM9" si="24">R9+AA9</f>
        <v>220</v>
      </c>
      <c r="AL9" s="103">
        <f t="shared" si="24"/>
        <v>0</v>
      </c>
      <c r="AM9" s="103">
        <f t="shared" si="24"/>
        <v>2039.92</v>
      </c>
      <c r="AN9" s="97"/>
    </row>
    <row r="10" s="15" customFormat="1" ht="18" customHeight="1" spans="1:40">
      <c r="A10" s="28">
        <v>7</v>
      </c>
      <c r="B10" s="32" t="s">
        <v>112</v>
      </c>
      <c r="C10" s="30" t="s">
        <v>113</v>
      </c>
      <c r="D10" s="184" t="s">
        <v>114</v>
      </c>
      <c r="E10" s="31">
        <v>4007</v>
      </c>
      <c r="F10" s="31">
        <v>4007</v>
      </c>
      <c r="G10" s="31">
        <v>6346</v>
      </c>
      <c r="H10" s="31">
        <v>4007</v>
      </c>
      <c r="I10" s="85"/>
      <c r="J10" s="31"/>
      <c r="K10" s="83">
        <f t="shared" si="0"/>
        <v>68.12</v>
      </c>
      <c r="L10" s="83">
        <v>4.41</v>
      </c>
      <c r="M10" s="83">
        <f t="shared" si="1"/>
        <v>641.12</v>
      </c>
      <c r="N10" s="83">
        <v>41.49</v>
      </c>
      <c r="O10" s="31">
        <f t="shared" si="2"/>
        <v>507.68</v>
      </c>
      <c r="P10" s="83">
        <f t="shared" si="3"/>
        <v>28.05</v>
      </c>
      <c r="Q10" s="83">
        <v>1.83</v>
      </c>
      <c r="R10" s="31">
        <f t="shared" si="4"/>
        <v>0</v>
      </c>
      <c r="S10" s="31">
        <f t="shared" si="5"/>
        <v>0</v>
      </c>
      <c r="T10" s="31">
        <f t="shared" si="6"/>
        <v>1292.7</v>
      </c>
      <c r="U10" s="83">
        <f t="shared" si="7"/>
        <v>0</v>
      </c>
      <c r="V10" s="83">
        <f t="shared" si="8"/>
        <v>320.56</v>
      </c>
      <c r="W10" s="83">
        <v>20.76</v>
      </c>
      <c r="X10" s="31">
        <f t="shared" si="9"/>
        <v>126.92</v>
      </c>
      <c r="Y10" s="83">
        <f t="shared" si="10"/>
        <v>12.02</v>
      </c>
      <c r="Z10" s="83">
        <v>0.78</v>
      </c>
      <c r="AA10" s="31">
        <f t="shared" si="11"/>
        <v>0</v>
      </c>
      <c r="AB10" s="31">
        <f t="shared" si="12"/>
        <v>0</v>
      </c>
      <c r="AC10" s="83">
        <f t="shared" si="13"/>
        <v>481.04</v>
      </c>
      <c r="AD10" s="83">
        <f t="shared" si="14"/>
        <v>1773.74</v>
      </c>
      <c r="AE10" s="73"/>
      <c r="AF10" s="98"/>
      <c r="AG10" s="103">
        <f t="shared" si="15"/>
        <v>68.12</v>
      </c>
      <c r="AH10" s="103">
        <f t="shared" si="16"/>
        <v>961.68</v>
      </c>
      <c r="AI10" s="103">
        <f t="shared" si="17"/>
        <v>634.6</v>
      </c>
      <c r="AJ10" s="103">
        <f t="shared" si="18"/>
        <v>40.07</v>
      </c>
      <c r="AK10" s="103">
        <f t="shared" ref="AK10:AM10" si="25">R10+AA10</f>
        <v>0</v>
      </c>
      <c r="AL10" s="103">
        <f t="shared" si="25"/>
        <v>0</v>
      </c>
      <c r="AM10" s="103">
        <f t="shared" si="25"/>
        <v>1773.74</v>
      </c>
      <c r="AN10" s="98"/>
    </row>
    <row r="11" s="15" customFormat="1" ht="17" customHeight="1" spans="1:40">
      <c r="A11" s="28">
        <v>8</v>
      </c>
      <c r="B11" s="32" t="s">
        <v>61</v>
      </c>
      <c r="C11" s="30" t="s">
        <v>115</v>
      </c>
      <c r="D11" s="34" t="s">
        <v>116</v>
      </c>
      <c r="E11" s="31">
        <v>4007</v>
      </c>
      <c r="F11" s="31">
        <v>4007</v>
      </c>
      <c r="G11" s="31">
        <v>6346</v>
      </c>
      <c r="H11" s="31">
        <v>4007</v>
      </c>
      <c r="I11" s="85"/>
      <c r="J11" s="31"/>
      <c r="K11" s="83">
        <f t="shared" si="0"/>
        <v>68.12</v>
      </c>
      <c r="L11" s="83">
        <v>4.41</v>
      </c>
      <c r="M11" s="83">
        <f t="shared" si="1"/>
        <v>641.12</v>
      </c>
      <c r="N11" s="83">
        <v>41.49</v>
      </c>
      <c r="O11" s="31">
        <f t="shared" si="2"/>
        <v>507.68</v>
      </c>
      <c r="P11" s="83">
        <f t="shared" si="3"/>
        <v>28.05</v>
      </c>
      <c r="Q11" s="83">
        <v>1.83</v>
      </c>
      <c r="R11" s="31">
        <f t="shared" si="4"/>
        <v>0</v>
      </c>
      <c r="S11" s="31">
        <f t="shared" si="5"/>
        <v>0</v>
      </c>
      <c r="T11" s="31">
        <f t="shared" si="6"/>
        <v>1292.7</v>
      </c>
      <c r="U11" s="83">
        <f t="shared" si="7"/>
        <v>0</v>
      </c>
      <c r="V11" s="83">
        <f t="shared" si="8"/>
        <v>320.56</v>
      </c>
      <c r="W11" s="83">
        <v>20.76</v>
      </c>
      <c r="X11" s="31">
        <f t="shared" si="9"/>
        <v>126.92</v>
      </c>
      <c r="Y11" s="83">
        <f t="shared" si="10"/>
        <v>12.02</v>
      </c>
      <c r="Z11" s="83">
        <v>0.78</v>
      </c>
      <c r="AA11" s="31">
        <f t="shared" si="11"/>
        <v>0</v>
      </c>
      <c r="AB11" s="31">
        <f t="shared" si="12"/>
        <v>0</v>
      </c>
      <c r="AC11" s="83">
        <f t="shared" si="13"/>
        <v>481.04</v>
      </c>
      <c r="AD11" s="83">
        <f t="shared" si="14"/>
        <v>1773.74</v>
      </c>
      <c r="AE11" s="73"/>
      <c r="AF11" s="98"/>
      <c r="AG11" s="103">
        <f t="shared" si="15"/>
        <v>68.12</v>
      </c>
      <c r="AH11" s="103">
        <f t="shared" si="16"/>
        <v>961.68</v>
      </c>
      <c r="AI11" s="103">
        <f t="shared" si="17"/>
        <v>634.6</v>
      </c>
      <c r="AJ11" s="103">
        <f t="shared" si="18"/>
        <v>40.07</v>
      </c>
      <c r="AK11" s="103">
        <f t="shared" ref="AK11:AM11" si="26">R11+AA11</f>
        <v>0</v>
      </c>
      <c r="AL11" s="103">
        <f t="shared" si="26"/>
        <v>0</v>
      </c>
      <c r="AM11" s="103">
        <f t="shared" si="26"/>
        <v>1773.74</v>
      </c>
      <c r="AN11" s="98"/>
    </row>
    <row r="12" s="15" customFormat="1" ht="17" customHeight="1" spans="1:40">
      <c r="A12" s="28">
        <v>9</v>
      </c>
      <c r="B12" s="32" t="s">
        <v>81</v>
      </c>
      <c r="C12" s="30" t="s">
        <v>117</v>
      </c>
      <c r="D12" s="34" t="s">
        <v>118</v>
      </c>
      <c r="E12" s="31">
        <v>4007</v>
      </c>
      <c r="F12" s="31">
        <v>4007</v>
      </c>
      <c r="G12" s="31">
        <v>6346</v>
      </c>
      <c r="H12" s="31">
        <v>4007</v>
      </c>
      <c r="I12" s="86">
        <v>2200</v>
      </c>
      <c r="J12" s="31"/>
      <c r="K12" s="83">
        <f t="shared" si="0"/>
        <v>68.12</v>
      </c>
      <c r="L12" s="83">
        <v>4.41</v>
      </c>
      <c r="M12" s="83">
        <f t="shared" si="1"/>
        <v>641.12</v>
      </c>
      <c r="N12" s="83">
        <v>41.49</v>
      </c>
      <c r="O12" s="31">
        <f t="shared" si="2"/>
        <v>507.68</v>
      </c>
      <c r="P12" s="83">
        <f t="shared" si="3"/>
        <v>28.05</v>
      </c>
      <c r="Q12" s="83">
        <v>1.83</v>
      </c>
      <c r="R12" s="31">
        <f t="shared" si="4"/>
        <v>110</v>
      </c>
      <c r="S12" s="31">
        <f t="shared" si="5"/>
        <v>0</v>
      </c>
      <c r="T12" s="31">
        <f t="shared" si="6"/>
        <v>1402.7</v>
      </c>
      <c r="U12" s="83">
        <f t="shared" si="7"/>
        <v>0</v>
      </c>
      <c r="V12" s="83">
        <f t="shared" si="8"/>
        <v>320.56</v>
      </c>
      <c r="W12" s="83">
        <v>20.76</v>
      </c>
      <c r="X12" s="31">
        <f t="shared" si="9"/>
        <v>126.92</v>
      </c>
      <c r="Y12" s="83">
        <f t="shared" si="10"/>
        <v>12.02</v>
      </c>
      <c r="Z12" s="83">
        <v>0.78</v>
      </c>
      <c r="AA12" s="31">
        <f t="shared" si="11"/>
        <v>110</v>
      </c>
      <c r="AB12" s="31">
        <f t="shared" si="12"/>
        <v>0</v>
      </c>
      <c r="AC12" s="83">
        <f t="shared" si="13"/>
        <v>591.04</v>
      </c>
      <c r="AD12" s="83">
        <f t="shared" si="14"/>
        <v>1993.74</v>
      </c>
      <c r="AE12" s="73"/>
      <c r="AF12" s="98"/>
      <c r="AG12" s="103">
        <f t="shared" si="15"/>
        <v>68.12</v>
      </c>
      <c r="AH12" s="103">
        <f t="shared" si="16"/>
        <v>961.68</v>
      </c>
      <c r="AI12" s="103">
        <f t="shared" si="17"/>
        <v>634.6</v>
      </c>
      <c r="AJ12" s="103">
        <f t="shared" si="18"/>
        <v>40.07</v>
      </c>
      <c r="AK12" s="103">
        <f t="shared" ref="AK12:AM12" si="27">R12+AA12</f>
        <v>220</v>
      </c>
      <c r="AL12" s="103">
        <f t="shared" si="27"/>
        <v>0</v>
      </c>
      <c r="AM12" s="103">
        <f t="shared" si="27"/>
        <v>1993.74</v>
      </c>
      <c r="AN12" s="98"/>
    </row>
    <row r="13" s="15" customFormat="1" ht="17" customHeight="1" spans="1:40">
      <c r="A13" s="28">
        <v>10</v>
      </c>
      <c r="B13" s="32" t="s">
        <v>119</v>
      </c>
      <c r="C13" s="30" t="s">
        <v>120</v>
      </c>
      <c r="D13" s="34" t="s">
        <v>121</v>
      </c>
      <c r="E13" s="31">
        <v>4007</v>
      </c>
      <c r="F13" s="31">
        <v>4007</v>
      </c>
      <c r="G13" s="31">
        <v>6346</v>
      </c>
      <c r="H13" s="31">
        <v>4007</v>
      </c>
      <c r="I13" s="85">
        <v>3180</v>
      </c>
      <c r="J13" s="31"/>
      <c r="K13" s="83">
        <f t="shared" si="0"/>
        <v>68.12</v>
      </c>
      <c r="L13" s="83">
        <v>4.41</v>
      </c>
      <c r="M13" s="83">
        <f t="shared" si="1"/>
        <v>641.12</v>
      </c>
      <c r="N13" s="83">
        <v>41.49</v>
      </c>
      <c r="O13" s="31">
        <f t="shared" si="2"/>
        <v>507.68</v>
      </c>
      <c r="P13" s="83">
        <f t="shared" si="3"/>
        <v>28.05</v>
      </c>
      <c r="Q13" s="83">
        <v>1.83</v>
      </c>
      <c r="R13" s="31">
        <f t="shared" si="4"/>
        <v>159</v>
      </c>
      <c r="S13" s="31">
        <f t="shared" si="5"/>
        <v>0</v>
      </c>
      <c r="T13" s="31">
        <f t="shared" si="6"/>
        <v>1451.7</v>
      </c>
      <c r="U13" s="83">
        <f t="shared" si="7"/>
        <v>0</v>
      </c>
      <c r="V13" s="83">
        <f t="shared" si="8"/>
        <v>320.56</v>
      </c>
      <c r="W13" s="83">
        <v>20.76</v>
      </c>
      <c r="X13" s="31">
        <f t="shared" si="9"/>
        <v>126.92</v>
      </c>
      <c r="Y13" s="83">
        <f t="shared" si="10"/>
        <v>12.02</v>
      </c>
      <c r="Z13" s="83">
        <v>0.78</v>
      </c>
      <c r="AA13" s="31">
        <f t="shared" si="11"/>
        <v>159</v>
      </c>
      <c r="AB13" s="31">
        <f t="shared" si="12"/>
        <v>0</v>
      </c>
      <c r="AC13" s="83">
        <f t="shared" si="13"/>
        <v>640.04</v>
      </c>
      <c r="AD13" s="83">
        <f t="shared" si="14"/>
        <v>2091.74</v>
      </c>
      <c r="AE13" s="73"/>
      <c r="AF13" s="98"/>
      <c r="AG13" s="103">
        <f t="shared" si="15"/>
        <v>68.12</v>
      </c>
      <c r="AH13" s="103">
        <f t="shared" si="16"/>
        <v>961.68</v>
      </c>
      <c r="AI13" s="103">
        <f t="shared" si="17"/>
        <v>634.6</v>
      </c>
      <c r="AJ13" s="103">
        <f t="shared" si="18"/>
        <v>40.07</v>
      </c>
      <c r="AK13" s="103">
        <f t="shared" ref="AK13:AM13" si="28">R13+AA13</f>
        <v>318</v>
      </c>
      <c r="AL13" s="103">
        <f t="shared" si="28"/>
        <v>0</v>
      </c>
      <c r="AM13" s="103">
        <f t="shared" si="28"/>
        <v>2091.74</v>
      </c>
      <c r="AN13" s="98"/>
    </row>
    <row r="14" s="15" customFormat="1" ht="17" customHeight="1" spans="1:40">
      <c r="A14" s="28">
        <v>11</v>
      </c>
      <c r="B14" s="32" t="s">
        <v>125</v>
      </c>
      <c r="C14" s="30" t="s">
        <v>126</v>
      </c>
      <c r="D14" s="34" t="s">
        <v>127</v>
      </c>
      <c r="E14" s="31">
        <v>4007</v>
      </c>
      <c r="F14" s="31">
        <v>4007</v>
      </c>
      <c r="G14" s="31">
        <v>6346</v>
      </c>
      <c r="H14" s="31">
        <v>4007</v>
      </c>
      <c r="I14" s="85"/>
      <c r="J14" s="31"/>
      <c r="K14" s="83">
        <f t="shared" si="0"/>
        <v>68.12</v>
      </c>
      <c r="L14" s="83">
        <v>4.41</v>
      </c>
      <c r="M14" s="83">
        <f t="shared" si="1"/>
        <v>641.12</v>
      </c>
      <c r="N14" s="83">
        <v>41.49</v>
      </c>
      <c r="O14" s="31">
        <f t="shared" si="2"/>
        <v>507.68</v>
      </c>
      <c r="P14" s="83">
        <f t="shared" si="3"/>
        <v>28.05</v>
      </c>
      <c r="Q14" s="83">
        <v>1.83</v>
      </c>
      <c r="R14" s="31">
        <f t="shared" si="4"/>
        <v>0</v>
      </c>
      <c r="S14" s="31">
        <f t="shared" si="5"/>
        <v>0</v>
      </c>
      <c r="T14" s="31">
        <f t="shared" si="6"/>
        <v>1292.7</v>
      </c>
      <c r="U14" s="83">
        <f t="shared" si="7"/>
        <v>0</v>
      </c>
      <c r="V14" s="83">
        <f t="shared" si="8"/>
        <v>320.56</v>
      </c>
      <c r="W14" s="83">
        <v>20.76</v>
      </c>
      <c r="X14" s="31">
        <f t="shared" si="9"/>
        <v>126.92</v>
      </c>
      <c r="Y14" s="83">
        <f t="shared" si="10"/>
        <v>12.02</v>
      </c>
      <c r="Z14" s="83">
        <v>0.78</v>
      </c>
      <c r="AA14" s="31">
        <f t="shared" si="11"/>
        <v>0</v>
      </c>
      <c r="AB14" s="31">
        <f t="shared" si="12"/>
        <v>0</v>
      </c>
      <c r="AC14" s="83">
        <f t="shared" si="13"/>
        <v>481.04</v>
      </c>
      <c r="AD14" s="83">
        <f t="shared" si="14"/>
        <v>1773.74</v>
      </c>
      <c r="AE14" s="73"/>
      <c r="AF14" s="98"/>
      <c r="AG14" s="103">
        <f t="shared" si="15"/>
        <v>68.12</v>
      </c>
      <c r="AH14" s="103">
        <f t="shared" si="16"/>
        <v>961.68</v>
      </c>
      <c r="AI14" s="103">
        <f t="shared" si="17"/>
        <v>634.6</v>
      </c>
      <c r="AJ14" s="103">
        <f t="shared" si="18"/>
        <v>40.07</v>
      </c>
      <c r="AK14" s="103">
        <f t="shared" ref="AK14:AM14" si="29">R14+AA14</f>
        <v>0</v>
      </c>
      <c r="AL14" s="103">
        <f t="shared" si="29"/>
        <v>0</v>
      </c>
      <c r="AM14" s="103">
        <f t="shared" si="29"/>
        <v>1773.74</v>
      </c>
      <c r="AN14" s="98"/>
    </row>
    <row r="15" s="15" customFormat="1" ht="17" customHeight="1" spans="1:40">
      <c r="A15" s="28">
        <v>12</v>
      </c>
      <c r="B15" s="32" t="s">
        <v>131</v>
      </c>
      <c r="C15" s="30" t="s">
        <v>132</v>
      </c>
      <c r="D15" s="34" t="s">
        <v>133</v>
      </c>
      <c r="E15" s="31">
        <v>4007</v>
      </c>
      <c r="F15" s="31">
        <v>4007</v>
      </c>
      <c r="G15" s="31">
        <v>6346</v>
      </c>
      <c r="H15" s="31">
        <v>4007</v>
      </c>
      <c r="I15" s="85"/>
      <c r="J15" s="31"/>
      <c r="K15" s="83">
        <f t="shared" si="0"/>
        <v>68.12</v>
      </c>
      <c r="L15" s="83">
        <v>4.41</v>
      </c>
      <c r="M15" s="83">
        <f t="shared" si="1"/>
        <v>641.12</v>
      </c>
      <c r="N15" s="83">
        <v>41.49</v>
      </c>
      <c r="O15" s="31">
        <f t="shared" si="2"/>
        <v>507.68</v>
      </c>
      <c r="P15" s="83">
        <f t="shared" si="3"/>
        <v>28.05</v>
      </c>
      <c r="Q15" s="83">
        <v>1.83</v>
      </c>
      <c r="R15" s="31">
        <f t="shared" si="4"/>
        <v>0</v>
      </c>
      <c r="S15" s="31">
        <f t="shared" si="5"/>
        <v>0</v>
      </c>
      <c r="T15" s="31">
        <f t="shared" si="6"/>
        <v>1292.7</v>
      </c>
      <c r="U15" s="83">
        <f t="shared" si="7"/>
        <v>0</v>
      </c>
      <c r="V15" s="83">
        <f t="shared" si="8"/>
        <v>320.56</v>
      </c>
      <c r="W15" s="83">
        <v>20.76</v>
      </c>
      <c r="X15" s="31">
        <f t="shared" si="9"/>
        <v>126.92</v>
      </c>
      <c r="Y15" s="83">
        <f t="shared" si="10"/>
        <v>12.02</v>
      </c>
      <c r="Z15" s="83">
        <v>0.78</v>
      </c>
      <c r="AA15" s="31">
        <f t="shared" si="11"/>
        <v>0</v>
      </c>
      <c r="AB15" s="31">
        <f t="shared" si="12"/>
        <v>0</v>
      </c>
      <c r="AC15" s="83">
        <f t="shared" si="13"/>
        <v>481.04</v>
      </c>
      <c r="AD15" s="83">
        <f t="shared" si="14"/>
        <v>1773.74</v>
      </c>
      <c r="AE15" s="73"/>
      <c r="AF15" s="98"/>
      <c r="AG15" s="103">
        <f t="shared" si="15"/>
        <v>68.12</v>
      </c>
      <c r="AH15" s="103">
        <f t="shared" si="16"/>
        <v>961.68</v>
      </c>
      <c r="AI15" s="103">
        <f t="shared" si="17"/>
        <v>634.6</v>
      </c>
      <c r="AJ15" s="103">
        <f t="shared" si="18"/>
        <v>40.07</v>
      </c>
      <c r="AK15" s="103">
        <f t="shared" ref="AK15:AM15" si="30">R15+AA15</f>
        <v>0</v>
      </c>
      <c r="AL15" s="103">
        <f t="shared" si="30"/>
        <v>0</v>
      </c>
      <c r="AM15" s="103">
        <f t="shared" si="30"/>
        <v>1773.74</v>
      </c>
      <c r="AN15" s="98"/>
    </row>
    <row r="16" s="15" customFormat="1" ht="17" customHeight="1" spans="1:40">
      <c r="A16" s="28">
        <v>13</v>
      </c>
      <c r="B16" s="32" t="s">
        <v>122</v>
      </c>
      <c r="C16" s="30" t="s">
        <v>136</v>
      </c>
      <c r="D16" s="34" t="s">
        <v>137</v>
      </c>
      <c r="E16" s="31">
        <v>4007</v>
      </c>
      <c r="F16" s="31">
        <v>4007</v>
      </c>
      <c r="G16" s="31">
        <v>6346</v>
      </c>
      <c r="H16" s="31">
        <v>4007</v>
      </c>
      <c r="I16" s="85">
        <v>3180</v>
      </c>
      <c r="J16" s="31"/>
      <c r="K16" s="83">
        <f t="shared" si="0"/>
        <v>68.12</v>
      </c>
      <c r="L16" s="83">
        <v>4.41</v>
      </c>
      <c r="M16" s="83">
        <f t="shared" si="1"/>
        <v>641.12</v>
      </c>
      <c r="N16" s="83">
        <v>41.49</v>
      </c>
      <c r="O16" s="31">
        <f t="shared" si="2"/>
        <v>507.68</v>
      </c>
      <c r="P16" s="83">
        <f t="shared" si="3"/>
        <v>28.05</v>
      </c>
      <c r="Q16" s="83">
        <v>1.83</v>
      </c>
      <c r="R16" s="31">
        <f t="shared" si="4"/>
        <v>159</v>
      </c>
      <c r="S16" s="31">
        <f t="shared" si="5"/>
        <v>0</v>
      </c>
      <c r="T16" s="31">
        <f t="shared" si="6"/>
        <v>1451.7</v>
      </c>
      <c r="U16" s="83">
        <f t="shared" si="7"/>
        <v>0</v>
      </c>
      <c r="V16" s="83">
        <f t="shared" si="8"/>
        <v>320.56</v>
      </c>
      <c r="W16" s="83">
        <v>20.76</v>
      </c>
      <c r="X16" s="31">
        <f t="shared" si="9"/>
        <v>126.92</v>
      </c>
      <c r="Y16" s="83">
        <f t="shared" si="10"/>
        <v>12.02</v>
      </c>
      <c r="Z16" s="83">
        <v>0.78</v>
      </c>
      <c r="AA16" s="31">
        <f t="shared" si="11"/>
        <v>159</v>
      </c>
      <c r="AB16" s="31">
        <f t="shared" si="12"/>
        <v>0</v>
      </c>
      <c r="AC16" s="83">
        <f t="shared" si="13"/>
        <v>640.04</v>
      </c>
      <c r="AD16" s="83">
        <f t="shared" si="14"/>
        <v>2091.74</v>
      </c>
      <c r="AE16" s="73"/>
      <c r="AF16" s="98"/>
      <c r="AG16" s="103">
        <f t="shared" si="15"/>
        <v>68.12</v>
      </c>
      <c r="AH16" s="103">
        <f t="shared" si="16"/>
        <v>961.68</v>
      </c>
      <c r="AI16" s="103">
        <f t="shared" si="17"/>
        <v>634.6</v>
      </c>
      <c r="AJ16" s="103">
        <f t="shared" si="18"/>
        <v>40.07</v>
      </c>
      <c r="AK16" s="103">
        <f t="shared" ref="AK16:AM16" si="31">R16+AA16</f>
        <v>318</v>
      </c>
      <c r="AL16" s="103">
        <f t="shared" si="31"/>
        <v>0</v>
      </c>
      <c r="AM16" s="103">
        <f t="shared" si="31"/>
        <v>2091.74</v>
      </c>
      <c r="AN16" s="98"/>
    </row>
    <row r="17" s="15" customFormat="1" ht="19" customHeight="1" spans="1:40">
      <c r="A17" s="28">
        <v>14</v>
      </c>
      <c r="B17" s="32" t="s">
        <v>92</v>
      </c>
      <c r="C17" s="30" t="s">
        <v>138</v>
      </c>
      <c r="D17" s="34" t="s">
        <v>139</v>
      </c>
      <c r="E17" s="31">
        <v>4007</v>
      </c>
      <c r="F17" s="31">
        <v>4007</v>
      </c>
      <c r="G17" s="31">
        <v>6346</v>
      </c>
      <c r="H17" s="31">
        <v>4007</v>
      </c>
      <c r="I17" s="85">
        <v>3180</v>
      </c>
      <c r="J17" s="31"/>
      <c r="K17" s="83">
        <f t="shared" si="0"/>
        <v>68.12</v>
      </c>
      <c r="L17" s="83">
        <v>4.41</v>
      </c>
      <c r="M17" s="83">
        <f t="shared" si="1"/>
        <v>641.12</v>
      </c>
      <c r="N17" s="83">
        <v>41.49</v>
      </c>
      <c r="O17" s="31">
        <f t="shared" si="2"/>
        <v>507.68</v>
      </c>
      <c r="P17" s="83">
        <f t="shared" si="3"/>
        <v>28.05</v>
      </c>
      <c r="Q17" s="83">
        <v>1.83</v>
      </c>
      <c r="R17" s="31">
        <f t="shared" si="4"/>
        <v>159</v>
      </c>
      <c r="S17" s="31">
        <f t="shared" si="5"/>
        <v>0</v>
      </c>
      <c r="T17" s="31">
        <f t="shared" si="6"/>
        <v>1451.7</v>
      </c>
      <c r="U17" s="83">
        <f t="shared" si="7"/>
        <v>0</v>
      </c>
      <c r="V17" s="83">
        <f t="shared" si="8"/>
        <v>320.56</v>
      </c>
      <c r="W17" s="83">
        <v>20.76</v>
      </c>
      <c r="X17" s="31">
        <f t="shared" si="9"/>
        <v>126.92</v>
      </c>
      <c r="Y17" s="83">
        <f t="shared" si="10"/>
        <v>12.02</v>
      </c>
      <c r="Z17" s="83">
        <v>0.78</v>
      </c>
      <c r="AA17" s="31">
        <f t="shared" si="11"/>
        <v>159</v>
      </c>
      <c r="AB17" s="31">
        <f t="shared" si="12"/>
        <v>0</v>
      </c>
      <c r="AC17" s="83">
        <f t="shared" si="13"/>
        <v>640.04</v>
      </c>
      <c r="AD17" s="83">
        <f t="shared" si="14"/>
        <v>2091.74</v>
      </c>
      <c r="AE17" s="73"/>
      <c r="AF17" s="98"/>
      <c r="AG17" s="103">
        <f t="shared" si="15"/>
        <v>68.12</v>
      </c>
      <c r="AH17" s="103">
        <f t="shared" si="16"/>
        <v>961.68</v>
      </c>
      <c r="AI17" s="103">
        <f t="shared" si="17"/>
        <v>634.6</v>
      </c>
      <c r="AJ17" s="103">
        <f t="shared" si="18"/>
        <v>40.07</v>
      </c>
      <c r="AK17" s="103">
        <f t="shared" ref="AK17:AM17" si="32">R17+AA17</f>
        <v>318</v>
      </c>
      <c r="AL17" s="103">
        <f t="shared" si="32"/>
        <v>0</v>
      </c>
      <c r="AM17" s="103">
        <f t="shared" si="32"/>
        <v>2091.74</v>
      </c>
      <c r="AN17" s="98"/>
    </row>
    <row r="18" s="15" customFormat="1" ht="19" customHeight="1" spans="1:40">
      <c r="A18" s="28">
        <v>15</v>
      </c>
      <c r="B18" s="32" t="s">
        <v>141</v>
      </c>
      <c r="C18" s="35" t="s">
        <v>142</v>
      </c>
      <c r="D18" s="35" t="s">
        <v>143</v>
      </c>
      <c r="E18" s="31">
        <v>4007</v>
      </c>
      <c r="F18" s="31">
        <v>4007</v>
      </c>
      <c r="G18" s="31">
        <v>6346</v>
      </c>
      <c r="H18" s="31">
        <v>4007</v>
      </c>
      <c r="I18" s="85"/>
      <c r="J18" s="31"/>
      <c r="K18" s="83">
        <f t="shared" si="0"/>
        <v>68.12</v>
      </c>
      <c r="L18" s="83">
        <v>2.94</v>
      </c>
      <c r="M18" s="83">
        <f t="shared" si="1"/>
        <v>641.12</v>
      </c>
      <c r="N18" s="83">
        <v>27.66</v>
      </c>
      <c r="O18" s="31">
        <f t="shared" si="2"/>
        <v>507.68</v>
      </c>
      <c r="P18" s="83">
        <f t="shared" si="3"/>
        <v>28.05</v>
      </c>
      <c r="Q18" s="83">
        <v>1.22</v>
      </c>
      <c r="R18" s="31">
        <f t="shared" si="4"/>
        <v>0</v>
      </c>
      <c r="S18" s="31">
        <f t="shared" si="5"/>
        <v>0</v>
      </c>
      <c r="T18" s="31">
        <f t="shared" si="6"/>
        <v>1276.79</v>
      </c>
      <c r="U18" s="83">
        <f t="shared" si="7"/>
        <v>0</v>
      </c>
      <c r="V18" s="83">
        <f t="shared" si="8"/>
        <v>320.56</v>
      </c>
      <c r="W18" s="83">
        <v>13.84</v>
      </c>
      <c r="X18" s="31">
        <f t="shared" si="9"/>
        <v>126.92</v>
      </c>
      <c r="Y18" s="83">
        <f t="shared" si="10"/>
        <v>12.02</v>
      </c>
      <c r="Z18" s="83">
        <v>0.52</v>
      </c>
      <c r="AA18" s="31">
        <f t="shared" si="11"/>
        <v>0</v>
      </c>
      <c r="AB18" s="31">
        <f t="shared" si="12"/>
        <v>0</v>
      </c>
      <c r="AC18" s="83">
        <f t="shared" si="13"/>
        <v>473.86</v>
      </c>
      <c r="AD18" s="83">
        <f t="shared" si="14"/>
        <v>1750.65</v>
      </c>
      <c r="AE18" s="73"/>
      <c r="AF18" s="98"/>
      <c r="AG18" s="103">
        <f t="shared" si="15"/>
        <v>68.12</v>
      </c>
      <c r="AH18" s="103">
        <f t="shared" si="16"/>
        <v>961.68</v>
      </c>
      <c r="AI18" s="103">
        <f t="shared" si="17"/>
        <v>634.6</v>
      </c>
      <c r="AJ18" s="103">
        <f t="shared" si="18"/>
        <v>40.07</v>
      </c>
      <c r="AK18" s="103">
        <f t="shared" ref="AK18:AM18" si="33">R18+AA18</f>
        <v>0</v>
      </c>
      <c r="AL18" s="103">
        <f t="shared" si="33"/>
        <v>0</v>
      </c>
      <c r="AM18" s="103">
        <f t="shared" si="33"/>
        <v>1750.65</v>
      </c>
      <c r="AN18" s="98"/>
    </row>
    <row r="19" s="15" customFormat="1" ht="19" customHeight="1" spans="1:40">
      <c r="A19" s="28">
        <v>16</v>
      </c>
      <c r="B19" s="32" t="s">
        <v>112</v>
      </c>
      <c r="C19" s="35" t="s">
        <v>144</v>
      </c>
      <c r="D19" s="35" t="s">
        <v>145</v>
      </c>
      <c r="E19" s="31">
        <v>4007</v>
      </c>
      <c r="F19" s="31">
        <v>4007</v>
      </c>
      <c r="G19" s="31">
        <v>6346</v>
      </c>
      <c r="H19" s="31">
        <v>4007</v>
      </c>
      <c r="I19" s="86">
        <v>3180</v>
      </c>
      <c r="J19" s="31"/>
      <c r="K19" s="83">
        <f t="shared" si="0"/>
        <v>68.12</v>
      </c>
      <c r="L19" s="83">
        <v>2.94</v>
      </c>
      <c r="M19" s="83">
        <f t="shared" si="1"/>
        <v>641.12</v>
      </c>
      <c r="N19" s="83">
        <v>27.66</v>
      </c>
      <c r="O19" s="31">
        <f t="shared" si="2"/>
        <v>507.68</v>
      </c>
      <c r="P19" s="83">
        <f t="shared" si="3"/>
        <v>28.05</v>
      </c>
      <c r="Q19" s="83">
        <v>1.22</v>
      </c>
      <c r="R19" s="31">
        <f t="shared" si="4"/>
        <v>159</v>
      </c>
      <c r="S19" s="31">
        <f t="shared" si="5"/>
        <v>0</v>
      </c>
      <c r="T19" s="31">
        <f t="shared" si="6"/>
        <v>1435.79</v>
      </c>
      <c r="U19" s="83">
        <f t="shared" si="7"/>
        <v>0</v>
      </c>
      <c r="V19" s="83">
        <f t="shared" si="8"/>
        <v>320.56</v>
      </c>
      <c r="W19" s="83">
        <v>13.84</v>
      </c>
      <c r="X19" s="31">
        <f t="shared" si="9"/>
        <v>126.92</v>
      </c>
      <c r="Y19" s="83">
        <f t="shared" si="10"/>
        <v>12.02</v>
      </c>
      <c r="Z19" s="83">
        <v>0.52</v>
      </c>
      <c r="AA19" s="31">
        <f t="shared" si="11"/>
        <v>159</v>
      </c>
      <c r="AB19" s="31">
        <f t="shared" si="12"/>
        <v>0</v>
      </c>
      <c r="AC19" s="83">
        <f t="shared" si="13"/>
        <v>632.86</v>
      </c>
      <c r="AD19" s="83">
        <f t="shared" si="14"/>
        <v>2068.65</v>
      </c>
      <c r="AE19" s="73"/>
      <c r="AF19" s="98"/>
      <c r="AG19" s="103">
        <f t="shared" si="15"/>
        <v>68.12</v>
      </c>
      <c r="AH19" s="103">
        <f t="shared" si="16"/>
        <v>961.68</v>
      </c>
      <c r="AI19" s="103">
        <f t="shared" si="17"/>
        <v>634.6</v>
      </c>
      <c r="AJ19" s="103">
        <f t="shared" si="18"/>
        <v>40.07</v>
      </c>
      <c r="AK19" s="103">
        <f t="shared" ref="AK19:AM19" si="34">R19+AA19</f>
        <v>318</v>
      </c>
      <c r="AL19" s="103">
        <f t="shared" si="34"/>
        <v>0</v>
      </c>
      <c r="AM19" s="103">
        <f t="shared" si="34"/>
        <v>2068.65</v>
      </c>
      <c r="AN19" s="98"/>
    </row>
    <row r="20" s="15" customFormat="1" ht="19" customHeight="1" spans="1:40">
      <c r="A20" s="28">
        <v>17</v>
      </c>
      <c r="B20" s="32" t="s">
        <v>122</v>
      </c>
      <c r="C20" s="35" t="s">
        <v>146</v>
      </c>
      <c r="D20" s="35" t="s">
        <v>147</v>
      </c>
      <c r="E20" s="31">
        <v>4007</v>
      </c>
      <c r="F20" s="31">
        <v>4007</v>
      </c>
      <c r="G20" s="31">
        <v>6346</v>
      </c>
      <c r="H20" s="31">
        <v>4007</v>
      </c>
      <c r="I20" s="85">
        <v>2200</v>
      </c>
      <c r="J20" s="31"/>
      <c r="K20" s="83">
        <f t="shared" si="0"/>
        <v>68.12</v>
      </c>
      <c r="L20" s="83">
        <v>2.94</v>
      </c>
      <c r="M20" s="83">
        <f t="shared" si="1"/>
        <v>641.12</v>
      </c>
      <c r="N20" s="83">
        <v>27.66</v>
      </c>
      <c r="O20" s="31">
        <f t="shared" si="2"/>
        <v>507.68</v>
      </c>
      <c r="P20" s="83">
        <f t="shared" si="3"/>
        <v>28.05</v>
      </c>
      <c r="Q20" s="83">
        <v>1.22</v>
      </c>
      <c r="R20" s="31">
        <f t="shared" si="4"/>
        <v>110</v>
      </c>
      <c r="S20" s="31">
        <f t="shared" si="5"/>
        <v>0</v>
      </c>
      <c r="T20" s="31">
        <f t="shared" si="6"/>
        <v>1386.79</v>
      </c>
      <c r="U20" s="83">
        <f t="shared" si="7"/>
        <v>0</v>
      </c>
      <c r="V20" s="83">
        <f t="shared" si="8"/>
        <v>320.56</v>
      </c>
      <c r="W20" s="83">
        <v>13.84</v>
      </c>
      <c r="X20" s="31">
        <f t="shared" si="9"/>
        <v>126.92</v>
      </c>
      <c r="Y20" s="83">
        <f t="shared" si="10"/>
        <v>12.02</v>
      </c>
      <c r="Z20" s="83">
        <v>0.52</v>
      </c>
      <c r="AA20" s="31">
        <f t="shared" si="11"/>
        <v>110</v>
      </c>
      <c r="AB20" s="31">
        <f t="shared" si="12"/>
        <v>0</v>
      </c>
      <c r="AC20" s="83">
        <f t="shared" si="13"/>
        <v>583.86</v>
      </c>
      <c r="AD20" s="83">
        <f t="shared" si="14"/>
        <v>1970.65</v>
      </c>
      <c r="AE20" s="73"/>
      <c r="AF20" s="98"/>
      <c r="AG20" s="103">
        <f t="shared" si="15"/>
        <v>68.12</v>
      </c>
      <c r="AH20" s="103">
        <f t="shared" si="16"/>
        <v>961.68</v>
      </c>
      <c r="AI20" s="103">
        <f t="shared" si="17"/>
        <v>634.6</v>
      </c>
      <c r="AJ20" s="103">
        <f t="shared" si="18"/>
        <v>40.07</v>
      </c>
      <c r="AK20" s="103">
        <f t="shared" ref="AK20:AM20" si="35">R20+AA20</f>
        <v>220</v>
      </c>
      <c r="AL20" s="103">
        <f t="shared" si="35"/>
        <v>0</v>
      </c>
      <c r="AM20" s="103">
        <f t="shared" si="35"/>
        <v>1970.65</v>
      </c>
      <c r="AN20" s="98"/>
    </row>
    <row r="21" s="15" customFormat="1" ht="19" customHeight="1" spans="1:40">
      <c r="A21" s="28">
        <v>18</v>
      </c>
      <c r="B21" s="32" t="s">
        <v>128</v>
      </c>
      <c r="C21" s="35" t="s">
        <v>148</v>
      </c>
      <c r="D21" s="35" t="s">
        <v>149</v>
      </c>
      <c r="E21" s="31">
        <v>4007</v>
      </c>
      <c r="F21" s="31">
        <v>4007</v>
      </c>
      <c r="G21" s="31">
        <v>6346</v>
      </c>
      <c r="H21" s="31">
        <v>4007</v>
      </c>
      <c r="I21" s="85">
        <v>3180</v>
      </c>
      <c r="J21" s="31"/>
      <c r="K21" s="83">
        <f t="shared" si="0"/>
        <v>68.12</v>
      </c>
      <c r="L21" s="83">
        <v>2.94</v>
      </c>
      <c r="M21" s="83">
        <f t="shared" si="1"/>
        <v>641.12</v>
      </c>
      <c r="N21" s="83">
        <v>27.66</v>
      </c>
      <c r="O21" s="31">
        <f t="shared" si="2"/>
        <v>507.68</v>
      </c>
      <c r="P21" s="83">
        <f t="shared" si="3"/>
        <v>28.05</v>
      </c>
      <c r="Q21" s="83">
        <v>1.22</v>
      </c>
      <c r="R21" s="31">
        <f t="shared" si="4"/>
        <v>159</v>
      </c>
      <c r="S21" s="31">
        <f t="shared" si="5"/>
        <v>0</v>
      </c>
      <c r="T21" s="31">
        <f t="shared" si="6"/>
        <v>1435.79</v>
      </c>
      <c r="U21" s="83">
        <f t="shared" si="7"/>
        <v>0</v>
      </c>
      <c r="V21" s="83">
        <f t="shared" si="8"/>
        <v>320.56</v>
      </c>
      <c r="W21" s="83">
        <v>13.84</v>
      </c>
      <c r="X21" s="31">
        <f t="shared" si="9"/>
        <v>126.92</v>
      </c>
      <c r="Y21" s="83">
        <f t="shared" si="10"/>
        <v>12.02</v>
      </c>
      <c r="Z21" s="83">
        <v>0.52</v>
      </c>
      <c r="AA21" s="31">
        <f t="shared" si="11"/>
        <v>159</v>
      </c>
      <c r="AB21" s="31">
        <f t="shared" si="12"/>
        <v>0</v>
      </c>
      <c r="AC21" s="83">
        <f t="shared" si="13"/>
        <v>632.86</v>
      </c>
      <c r="AD21" s="83">
        <f t="shared" si="14"/>
        <v>2068.65</v>
      </c>
      <c r="AE21" s="73"/>
      <c r="AF21" s="98"/>
      <c r="AG21" s="103">
        <f t="shared" si="15"/>
        <v>68.12</v>
      </c>
      <c r="AH21" s="103">
        <f t="shared" si="16"/>
        <v>961.68</v>
      </c>
      <c r="AI21" s="103">
        <f t="shared" si="17"/>
        <v>634.6</v>
      </c>
      <c r="AJ21" s="103">
        <f t="shared" si="18"/>
        <v>40.07</v>
      </c>
      <c r="AK21" s="103">
        <f t="shared" ref="AK21:AM21" si="36">R21+AA21</f>
        <v>318</v>
      </c>
      <c r="AL21" s="103">
        <f t="shared" si="36"/>
        <v>0</v>
      </c>
      <c r="AM21" s="103">
        <f t="shared" si="36"/>
        <v>2068.65</v>
      </c>
      <c r="AN21" s="98"/>
    </row>
    <row r="22" s="15" customFormat="1" ht="19" customHeight="1" spans="1:40">
      <c r="A22" s="28">
        <v>19</v>
      </c>
      <c r="B22" s="32" t="s">
        <v>92</v>
      </c>
      <c r="C22" s="35" t="s">
        <v>150</v>
      </c>
      <c r="D22" s="35" t="s">
        <v>151</v>
      </c>
      <c r="E22" s="31">
        <v>4007</v>
      </c>
      <c r="F22" s="31">
        <v>4007</v>
      </c>
      <c r="G22" s="31">
        <v>6346</v>
      </c>
      <c r="H22" s="31">
        <v>4007</v>
      </c>
      <c r="I22" s="85">
        <v>3180</v>
      </c>
      <c r="J22" s="31"/>
      <c r="K22" s="83">
        <f t="shared" si="0"/>
        <v>68.12</v>
      </c>
      <c r="L22" s="83">
        <v>2.94</v>
      </c>
      <c r="M22" s="83">
        <f t="shared" si="1"/>
        <v>641.12</v>
      </c>
      <c r="N22" s="83">
        <v>27.66</v>
      </c>
      <c r="O22" s="31">
        <f t="shared" si="2"/>
        <v>507.68</v>
      </c>
      <c r="P22" s="83">
        <f t="shared" si="3"/>
        <v>28.05</v>
      </c>
      <c r="Q22" s="83">
        <v>1.22</v>
      </c>
      <c r="R22" s="31">
        <f t="shared" si="4"/>
        <v>159</v>
      </c>
      <c r="S22" s="31">
        <f t="shared" si="5"/>
        <v>0</v>
      </c>
      <c r="T22" s="31">
        <f t="shared" si="6"/>
        <v>1435.79</v>
      </c>
      <c r="U22" s="83">
        <f t="shared" si="7"/>
        <v>0</v>
      </c>
      <c r="V22" s="83">
        <f t="shared" si="8"/>
        <v>320.56</v>
      </c>
      <c r="W22" s="83">
        <v>13.84</v>
      </c>
      <c r="X22" s="31">
        <f t="shared" si="9"/>
        <v>126.92</v>
      </c>
      <c r="Y22" s="83">
        <f t="shared" si="10"/>
        <v>12.02</v>
      </c>
      <c r="Z22" s="83">
        <v>0.52</v>
      </c>
      <c r="AA22" s="31">
        <f t="shared" si="11"/>
        <v>159</v>
      </c>
      <c r="AB22" s="31">
        <f t="shared" si="12"/>
        <v>0</v>
      </c>
      <c r="AC22" s="83">
        <f t="shared" si="13"/>
        <v>632.86</v>
      </c>
      <c r="AD22" s="83">
        <f t="shared" si="14"/>
        <v>2068.65</v>
      </c>
      <c r="AE22" s="73"/>
      <c r="AF22" s="98"/>
      <c r="AG22" s="103">
        <f t="shared" si="15"/>
        <v>68.12</v>
      </c>
      <c r="AH22" s="103">
        <f t="shared" si="16"/>
        <v>961.68</v>
      </c>
      <c r="AI22" s="103">
        <f t="shared" si="17"/>
        <v>634.6</v>
      </c>
      <c r="AJ22" s="103">
        <f t="shared" si="18"/>
        <v>40.07</v>
      </c>
      <c r="AK22" s="103">
        <f t="shared" ref="AK22:AM22" si="37">R22+AA22</f>
        <v>318</v>
      </c>
      <c r="AL22" s="103">
        <f t="shared" si="37"/>
        <v>0</v>
      </c>
      <c r="AM22" s="103">
        <f t="shared" si="37"/>
        <v>2068.65</v>
      </c>
      <c r="AN22" s="98"/>
    </row>
    <row r="23" s="15" customFormat="1" ht="19" customHeight="1" spans="1:40">
      <c r="A23" s="28">
        <v>20</v>
      </c>
      <c r="B23" s="32" t="s">
        <v>88</v>
      </c>
      <c r="C23" s="35" t="s">
        <v>152</v>
      </c>
      <c r="D23" s="186" t="s">
        <v>153</v>
      </c>
      <c r="E23" s="31">
        <v>4007</v>
      </c>
      <c r="F23" s="31">
        <v>4007</v>
      </c>
      <c r="G23" s="31">
        <v>6346</v>
      </c>
      <c r="H23" s="31">
        <v>4007</v>
      </c>
      <c r="I23" s="85">
        <v>0</v>
      </c>
      <c r="J23" s="31"/>
      <c r="K23" s="83">
        <f t="shared" si="0"/>
        <v>68.12</v>
      </c>
      <c r="L23" s="83">
        <v>2.94</v>
      </c>
      <c r="M23" s="83">
        <f t="shared" si="1"/>
        <v>641.12</v>
      </c>
      <c r="N23" s="83">
        <v>27.66</v>
      </c>
      <c r="O23" s="31">
        <f t="shared" si="2"/>
        <v>507.68</v>
      </c>
      <c r="P23" s="83">
        <f t="shared" si="3"/>
        <v>28.05</v>
      </c>
      <c r="Q23" s="83">
        <v>1.22</v>
      </c>
      <c r="R23" s="31">
        <f t="shared" si="4"/>
        <v>0</v>
      </c>
      <c r="S23" s="31">
        <f t="shared" si="5"/>
        <v>0</v>
      </c>
      <c r="T23" s="31">
        <f t="shared" si="6"/>
        <v>1276.79</v>
      </c>
      <c r="U23" s="83">
        <f t="shared" si="7"/>
        <v>0</v>
      </c>
      <c r="V23" s="83">
        <f t="shared" si="8"/>
        <v>320.56</v>
      </c>
      <c r="W23" s="83">
        <v>13.84</v>
      </c>
      <c r="X23" s="31">
        <f t="shared" si="9"/>
        <v>126.92</v>
      </c>
      <c r="Y23" s="83">
        <f t="shared" si="10"/>
        <v>12.02</v>
      </c>
      <c r="Z23" s="83">
        <v>0.52</v>
      </c>
      <c r="AA23" s="31">
        <f t="shared" si="11"/>
        <v>0</v>
      </c>
      <c r="AB23" s="31">
        <f t="shared" si="12"/>
        <v>0</v>
      </c>
      <c r="AC23" s="83">
        <f t="shared" si="13"/>
        <v>473.86</v>
      </c>
      <c r="AD23" s="83">
        <f t="shared" si="14"/>
        <v>1750.65</v>
      </c>
      <c r="AE23" s="73"/>
      <c r="AF23" s="98"/>
      <c r="AG23" s="103">
        <f t="shared" si="15"/>
        <v>68.12</v>
      </c>
      <c r="AH23" s="103">
        <f t="shared" si="16"/>
        <v>961.68</v>
      </c>
      <c r="AI23" s="103">
        <f t="shared" si="17"/>
        <v>634.6</v>
      </c>
      <c r="AJ23" s="103">
        <f t="shared" si="18"/>
        <v>40.07</v>
      </c>
      <c r="AK23" s="103">
        <f t="shared" ref="AK23:AM23" si="38">R23+AA23</f>
        <v>0</v>
      </c>
      <c r="AL23" s="103">
        <f t="shared" si="38"/>
        <v>0</v>
      </c>
      <c r="AM23" s="103">
        <f t="shared" si="38"/>
        <v>1750.65</v>
      </c>
      <c r="AN23" s="98"/>
    </row>
    <row r="24" s="15" customFormat="1" ht="17" customHeight="1" spans="1:40">
      <c r="A24" s="28">
        <v>21</v>
      </c>
      <c r="B24" s="32" t="s">
        <v>131</v>
      </c>
      <c r="C24" s="35" t="s">
        <v>154</v>
      </c>
      <c r="D24" s="35" t="s">
        <v>155</v>
      </c>
      <c r="E24" s="31">
        <v>4007</v>
      </c>
      <c r="F24" s="31">
        <v>4007</v>
      </c>
      <c r="G24" s="31">
        <v>6346</v>
      </c>
      <c r="H24" s="31">
        <v>4007</v>
      </c>
      <c r="I24" s="85">
        <v>0</v>
      </c>
      <c r="J24" s="31"/>
      <c r="K24" s="83">
        <f t="shared" si="0"/>
        <v>68.12</v>
      </c>
      <c r="L24" s="83">
        <v>2.94</v>
      </c>
      <c r="M24" s="83">
        <f t="shared" si="1"/>
        <v>641.12</v>
      </c>
      <c r="N24" s="83">
        <v>27.66</v>
      </c>
      <c r="O24" s="31">
        <f t="shared" si="2"/>
        <v>507.68</v>
      </c>
      <c r="P24" s="83">
        <f t="shared" si="3"/>
        <v>28.05</v>
      </c>
      <c r="Q24" s="83">
        <v>1.22</v>
      </c>
      <c r="R24" s="31">
        <f t="shared" si="4"/>
        <v>0</v>
      </c>
      <c r="S24" s="31">
        <f t="shared" si="5"/>
        <v>0</v>
      </c>
      <c r="T24" s="31">
        <f t="shared" si="6"/>
        <v>1276.79</v>
      </c>
      <c r="U24" s="83">
        <f t="shared" si="7"/>
        <v>0</v>
      </c>
      <c r="V24" s="83">
        <f t="shared" si="8"/>
        <v>320.56</v>
      </c>
      <c r="W24" s="83">
        <v>13.84</v>
      </c>
      <c r="X24" s="31">
        <f t="shared" si="9"/>
        <v>126.92</v>
      </c>
      <c r="Y24" s="83">
        <f t="shared" si="10"/>
        <v>12.02</v>
      </c>
      <c r="Z24" s="83">
        <v>0.52</v>
      </c>
      <c r="AA24" s="31">
        <f t="shared" si="11"/>
        <v>0</v>
      </c>
      <c r="AB24" s="31">
        <f t="shared" si="12"/>
        <v>0</v>
      </c>
      <c r="AC24" s="83">
        <f t="shared" si="13"/>
        <v>473.86</v>
      </c>
      <c r="AD24" s="83">
        <f t="shared" si="14"/>
        <v>1750.65</v>
      </c>
      <c r="AE24" s="73"/>
      <c r="AF24" s="98"/>
      <c r="AG24" s="103">
        <f t="shared" si="15"/>
        <v>68.12</v>
      </c>
      <c r="AH24" s="103">
        <f t="shared" si="16"/>
        <v>961.68</v>
      </c>
      <c r="AI24" s="103">
        <f t="shared" si="17"/>
        <v>634.6</v>
      </c>
      <c r="AJ24" s="103">
        <f t="shared" si="18"/>
        <v>40.07</v>
      </c>
      <c r="AK24" s="103">
        <f t="shared" ref="AK24:AM24" si="39">R24+AA24</f>
        <v>0</v>
      </c>
      <c r="AL24" s="103">
        <f t="shared" si="39"/>
        <v>0</v>
      </c>
      <c r="AM24" s="103">
        <f t="shared" si="39"/>
        <v>1750.65</v>
      </c>
      <c r="AN24" s="98"/>
    </row>
    <row r="25" s="15" customFormat="1" ht="17" customHeight="1" spans="1:40">
      <c r="A25" s="28">
        <v>22</v>
      </c>
      <c r="B25" s="32" t="s">
        <v>156</v>
      </c>
      <c r="C25" s="35" t="s">
        <v>157</v>
      </c>
      <c r="D25" s="35" t="s">
        <v>158</v>
      </c>
      <c r="E25" s="31">
        <v>4007</v>
      </c>
      <c r="F25" s="31">
        <v>4007</v>
      </c>
      <c r="G25" s="31">
        <v>6346</v>
      </c>
      <c r="H25" s="31">
        <v>4007</v>
      </c>
      <c r="I25" s="85">
        <v>3180</v>
      </c>
      <c r="J25" s="31"/>
      <c r="K25" s="83">
        <f t="shared" si="0"/>
        <v>68.12</v>
      </c>
      <c r="L25" s="83">
        <v>2.94</v>
      </c>
      <c r="M25" s="83">
        <f t="shared" si="1"/>
        <v>641.12</v>
      </c>
      <c r="N25" s="83">
        <v>27.66</v>
      </c>
      <c r="O25" s="31">
        <f t="shared" si="2"/>
        <v>507.68</v>
      </c>
      <c r="P25" s="83">
        <f t="shared" si="3"/>
        <v>28.05</v>
      </c>
      <c r="Q25" s="83">
        <v>1.22</v>
      </c>
      <c r="R25" s="31">
        <f t="shared" si="4"/>
        <v>159</v>
      </c>
      <c r="S25" s="31">
        <f t="shared" si="5"/>
        <v>0</v>
      </c>
      <c r="T25" s="31">
        <f t="shared" si="6"/>
        <v>1435.79</v>
      </c>
      <c r="U25" s="83">
        <f t="shared" si="7"/>
        <v>0</v>
      </c>
      <c r="V25" s="83">
        <f t="shared" si="8"/>
        <v>320.56</v>
      </c>
      <c r="W25" s="83">
        <v>13.84</v>
      </c>
      <c r="X25" s="31">
        <f t="shared" si="9"/>
        <v>126.92</v>
      </c>
      <c r="Y25" s="83">
        <f t="shared" si="10"/>
        <v>12.02</v>
      </c>
      <c r="Z25" s="83">
        <v>0.52</v>
      </c>
      <c r="AA25" s="31">
        <f t="shared" si="11"/>
        <v>159</v>
      </c>
      <c r="AB25" s="31">
        <f t="shared" si="12"/>
        <v>0</v>
      </c>
      <c r="AC25" s="83">
        <f t="shared" si="13"/>
        <v>632.86</v>
      </c>
      <c r="AD25" s="83">
        <f t="shared" si="14"/>
        <v>2068.65</v>
      </c>
      <c r="AE25" s="73"/>
      <c r="AF25" s="98"/>
      <c r="AG25" s="103">
        <f t="shared" si="15"/>
        <v>68.12</v>
      </c>
      <c r="AH25" s="103">
        <f t="shared" si="16"/>
        <v>961.68</v>
      </c>
      <c r="AI25" s="103">
        <f t="shared" si="17"/>
        <v>634.6</v>
      </c>
      <c r="AJ25" s="103">
        <f t="shared" si="18"/>
        <v>40.07</v>
      </c>
      <c r="AK25" s="103">
        <f t="shared" ref="AK25:AM25" si="40">R25+AA25</f>
        <v>318</v>
      </c>
      <c r="AL25" s="103">
        <f t="shared" si="40"/>
        <v>0</v>
      </c>
      <c r="AM25" s="103">
        <f t="shared" si="40"/>
        <v>2068.65</v>
      </c>
      <c r="AN25" s="98"/>
    </row>
    <row r="26" s="15" customFormat="1" ht="19" customHeight="1" spans="1:40">
      <c r="A26" s="28">
        <v>23</v>
      </c>
      <c r="B26" s="32" t="s">
        <v>122</v>
      </c>
      <c r="C26" s="35" t="s">
        <v>159</v>
      </c>
      <c r="D26" s="35" t="s">
        <v>160</v>
      </c>
      <c r="E26" s="31">
        <v>4007</v>
      </c>
      <c r="F26" s="31">
        <v>4007</v>
      </c>
      <c r="G26" s="31">
        <v>6346</v>
      </c>
      <c r="H26" s="31">
        <v>4007</v>
      </c>
      <c r="I26" s="85">
        <v>2200</v>
      </c>
      <c r="J26" s="31"/>
      <c r="K26" s="83">
        <f t="shared" si="0"/>
        <v>68.12</v>
      </c>
      <c r="L26" s="83">
        <v>2.94</v>
      </c>
      <c r="M26" s="83">
        <f t="shared" si="1"/>
        <v>641.12</v>
      </c>
      <c r="N26" s="83">
        <v>27.66</v>
      </c>
      <c r="O26" s="31">
        <f t="shared" si="2"/>
        <v>507.68</v>
      </c>
      <c r="P26" s="83">
        <f t="shared" si="3"/>
        <v>28.05</v>
      </c>
      <c r="Q26" s="83">
        <v>1.22</v>
      </c>
      <c r="R26" s="31">
        <f t="shared" si="4"/>
        <v>110</v>
      </c>
      <c r="S26" s="31">
        <f t="shared" si="5"/>
        <v>0</v>
      </c>
      <c r="T26" s="31">
        <f t="shared" si="6"/>
        <v>1386.79</v>
      </c>
      <c r="U26" s="83">
        <f t="shared" si="7"/>
        <v>0</v>
      </c>
      <c r="V26" s="83">
        <f t="shared" si="8"/>
        <v>320.56</v>
      </c>
      <c r="W26" s="83">
        <v>13.84</v>
      </c>
      <c r="X26" s="31">
        <f t="shared" si="9"/>
        <v>126.92</v>
      </c>
      <c r="Y26" s="83">
        <f t="shared" si="10"/>
        <v>12.02</v>
      </c>
      <c r="Z26" s="83">
        <v>0.52</v>
      </c>
      <c r="AA26" s="31">
        <f t="shared" si="11"/>
        <v>110</v>
      </c>
      <c r="AB26" s="31">
        <f t="shared" si="12"/>
        <v>0</v>
      </c>
      <c r="AC26" s="83">
        <f t="shared" si="13"/>
        <v>583.86</v>
      </c>
      <c r="AD26" s="83">
        <f t="shared" si="14"/>
        <v>1970.65</v>
      </c>
      <c r="AE26" s="73"/>
      <c r="AF26" s="98"/>
      <c r="AG26" s="103">
        <f t="shared" si="15"/>
        <v>68.12</v>
      </c>
      <c r="AH26" s="103">
        <f t="shared" si="16"/>
        <v>961.68</v>
      </c>
      <c r="AI26" s="103">
        <f t="shared" si="17"/>
        <v>634.6</v>
      </c>
      <c r="AJ26" s="103">
        <f t="shared" si="18"/>
        <v>40.07</v>
      </c>
      <c r="AK26" s="103">
        <f t="shared" ref="AK26:AM26" si="41">R26+AA26</f>
        <v>220</v>
      </c>
      <c r="AL26" s="103">
        <f t="shared" si="41"/>
        <v>0</v>
      </c>
      <c r="AM26" s="103">
        <f t="shared" si="41"/>
        <v>1970.65</v>
      </c>
      <c r="AN26" s="98"/>
    </row>
    <row r="27" s="15" customFormat="1" ht="19" customHeight="1" spans="1:40">
      <c r="A27" s="28">
        <v>24</v>
      </c>
      <c r="B27" s="32" t="s">
        <v>112</v>
      </c>
      <c r="C27" s="35" t="s">
        <v>161</v>
      </c>
      <c r="D27" s="35" t="s">
        <v>162</v>
      </c>
      <c r="E27" s="31">
        <v>4007</v>
      </c>
      <c r="F27" s="31">
        <v>4007</v>
      </c>
      <c r="G27" s="31">
        <v>6346</v>
      </c>
      <c r="H27" s="31">
        <v>4007</v>
      </c>
      <c r="I27" s="85">
        <v>3180</v>
      </c>
      <c r="J27" s="31"/>
      <c r="K27" s="83">
        <f t="shared" si="0"/>
        <v>68.12</v>
      </c>
      <c r="L27" s="83">
        <v>2.94</v>
      </c>
      <c r="M27" s="83">
        <f t="shared" si="1"/>
        <v>641.12</v>
      </c>
      <c r="N27" s="83">
        <v>27.66</v>
      </c>
      <c r="O27" s="31">
        <f t="shared" si="2"/>
        <v>507.68</v>
      </c>
      <c r="P27" s="83">
        <f t="shared" si="3"/>
        <v>28.05</v>
      </c>
      <c r="Q27" s="83">
        <v>1.22</v>
      </c>
      <c r="R27" s="31">
        <f t="shared" si="4"/>
        <v>159</v>
      </c>
      <c r="S27" s="31">
        <f t="shared" si="5"/>
        <v>0</v>
      </c>
      <c r="T27" s="31">
        <f t="shared" si="6"/>
        <v>1435.79</v>
      </c>
      <c r="U27" s="83">
        <f t="shared" si="7"/>
        <v>0</v>
      </c>
      <c r="V27" s="83">
        <f t="shared" si="8"/>
        <v>320.56</v>
      </c>
      <c r="W27" s="83">
        <v>13.84</v>
      </c>
      <c r="X27" s="31">
        <f t="shared" si="9"/>
        <v>126.92</v>
      </c>
      <c r="Y27" s="83">
        <f t="shared" si="10"/>
        <v>12.02</v>
      </c>
      <c r="Z27" s="83">
        <v>0.52</v>
      </c>
      <c r="AA27" s="31">
        <f t="shared" si="11"/>
        <v>159</v>
      </c>
      <c r="AB27" s="31">
        <f t="shared" si="12"/>
        <v>0</v>
      </c>
      <c r="AC27" s="83">
        <f t="shared" si="13"/>
        <v>632.86</v>
      </c>
      <c r="AD27" s="83">
        <f t="shared" si="14"/>
        <v>2068.65</v>
      </c>
      <c r="AE27" s="73"/>
      <c r="AF27" s="98"/>
      <c r="AG27" s="103">
        <f t="shared" si="15"/>
        <v>68.12</v>
      </c>
      <c r="AH27" s="103">
        <f t="shared" si="16"/>
        <v>961.68</v>
      </c>
      <c r="AI27" s="103">
        <f t="shared" si="17"/>
        <v>634.6</v>
      </c>
      <c r="AJ27" s="103">
        <f t="shared" si="18"/>
        <v>40.07</v>
      </c>
      <c r="AK27" s="103">
        <f t="shared" ref="AK27:AM27" si="42">R27+AA27</f>
        <v>318</v>
      </c>
      <c r="AL27" s="103">
        <f t="shared" si="42"/>
        <v>0</v>
      </c>
      <c r="AM27" s="103">
        <f t="shared" si="42"/>
        <v>2068.65</v>
      </c>
      <c r="AN27" s="98"/>
    </row>
    <row r="28" s="15" customFormat="1" ht="19" customHeight="1" spans="1:40">
      <c r="A28" s="28">
        <v>25</v>
      </c>
      <c r="B28" s="36" t="s">
        <v>163</v>
      </c>
      <c r="C28" s="37" t="s">
        <v>167</v>
      </c>
      <c r="D28" s="35" t="s">
        <v>168</v>
      </c>
      <c r="E28" s="31">
        <v>4007</v>
      </c>
      <c r="F28" s="31">
        <v>4007</v>
      </c>
      <c r="G28" s="31">
        <v>6346</v>
      </c>
      <c r="H28" s="31">
        <v>4007</v>
      </c>
      <c r="I28" s="87"/>
      <c r="J28" s="31"/>
      <c r="K28" s="83">
        <f t="shared" si="0"/>
        <v>68.12</v>
      </c>
      <c r="L28" s="83">
        <v>1.47</v>
      </c>
      <c r="M28" s="83">
        <f t="shared" si="1"/>
        <v>641.12</v>
      </c>
      <c r="N28" s="83">
        <v>13.83</v>
      </c>
      <c r="O28" s="31">
        <f t="shared" si="2"/>
        <v>507.68</v>
      </c>
      <c r="P28" s="83">
        <f t="shared" si="3"/>
        <v>28.05</v>
      </c>
      <c r="Q28" s="83">
        <v>0.61</v>
      </c>
      <c r="R28" s="31">
        <f t="shared" si="4"/>
        <v>0</v>
      </c>
      <c r="S28" s="31">
        <f t="shared" si="5"/>
        <v>0</v>
      </c>
      <c r="T28" s="31">
        <f t="shared" si="6"/>
        <v>1260.88</v>
      </c>
      <c r="U28" s="83">
        <f t="shared" si="7"/>
        <v>0</v>
      </c>
      <c r="V28" s="83">
        <f t="shared" si="8"/>
        <v>320.56</v>
      </c>
      <c r="W28" s="83">
        <v>6.92</v>
      </c>
      <c r="X28" s="31">
        <f t="shared" si="9"/>
        <v>126.92</v>
      </c>
      <c r="Y28" s="83">
        <f t="shared" si="10"/>
        <v>12.02</v>
      </c>
      <c r="Z28" s="83">
        <v>0.26</v>
      </c>
      <c r="AA28" s="31">
        <f t="shared" si="11"/>
        <v>0</v>
      </c>
      <c r="AB28" s="31">
        <f t="shared" si="12"/>
        <v>0</v>
      </c>
      <c r="AC28" s="83">
        <f t="shared" si="13"/>
        <v>466.68</v>
      </c>
      <c r="AD28" s="83">
        <f t="shared" si="14"/>
        <v>1727.56</v>
      </c>
      <c r="AE28" s="73"/>
      <c r="AF28" s="98"/>
      <c r="AG28" s="103">
        <f t="shared" si="15"/>
        <v>68.12</v>
      </c>
      <c r="AH28" s="103">
        <f t="shared" si="16"/>
        <v>961.68</v>
      </c>
      <c r="AI28" s="103">
        <f t="shared" si="17"/>
        <v>634.6</v>
      </c>
      <c r="AJ28" s="103">
        <f t="shared" si="18"/>
        <v>40.07</v>
      </c>
      <c r="AK28" s="103">
        <f t="shared" ref="AK28:AM28" si="43">R28+AA28</f>
        <v>0</v>
      </c>
      <c r="AL28" s="103">
        <f t="shared" si="43"/>
        <v>0</v>
      </c>
      <c r="AM28" s="103">
        <f t="shared" si="43"/>
        <v>1727.56</v>
      </c>
      <c r="AN28" s="98"/>
    </row>
    <row r="29" s="15" customFormat="1" ht="19" customHeight="1" spans="1:40">
      <c r="A29" s="28">
        <v>26</v>
      </c>
      <c r="B29" s="36" t="s">
        <v>125</v>
      </c>
      <c r="C29" s="37" t="s">
        <v>169</v>
      </c>
      <c r="D29" s="35" t="s">
        <v>170</v>
      </c>
      <c r="E29" s="31">
        <v>4007</v>
      </c>
      <c r="F29" s="31">
        <v>4007</v>
      </c>
      <c r="G29" s="31">
        <v>6346</v>
      </c>
      <c r="H29" s="31">
        <v>4007</v>
      </c>
      <c r="I29" s="87"/>
      <c r="J29" s="31"/>
      <c r="K29" s="83">
        <f t="shared" si="0"/>
        <v>68.12</v>
      </c>
      <c r="L29" s="83">
        <v>1.47</v>
      </c>
      <c r="M29" s="83">
        <f t="shared" si="1"/>
        <v>641.12</v>
      </c>
      <c r="N29" s="83">
        <v>13.83</v>
      </c>
      <c r="O29" s="31">
        <f t="shared" si="2"/>
        <v>507.68</v>
      </c>
      <c r="P29" s="83">
        <f t="shared" si="3"/>
        <v>28.05</v>
      </c>
      <c r="Q29" s="83">
        <v>0.61</v>
      </c>
      <c r="R29" s="31">
        <f t="shared" si="4"/>
        <v>0</v>
      </c>
      <c r="S29" s="31">
        <f t="shared" si="5"/>
        <v>0</v>
      </c>
      <c r="T29" s="31">
        <f t="shared" si="6"/>
        <v>1260.88</v>
      </c>
      <c r="U29" s="83">
        <f t="shared" si="7"/>
        <v>0</v>
      </c>
      <c r="V29" s="83">
        <f t="shared" si="8"/>
        <v>320.56</v>
      </c>
      <c r="W29" s="83">
        <v>6.92</v>
      </c>
      <c r="X29" s="31">
        <f t="shared" si="9"/>
        <v>126.92</v>
      </c>
      <c r="Y29" s="83">
        <f t="shared" si="10"/>
        <v>12.02</v>
      </c>
      <c r="Z29" s="83">
        <v>0.26</v>
      </c>
      <c r="AA29" s="31">
        <f t="shared" si="11"/>
        <v>0</v>
      </c>
      <c r="AB29" s="31">
        <f t="shared" si="12"/>
        <v>0</v>
      </c>
      <c r="AC29" s="83">
        <f t="shared" si="13"/>
        <v>466.68</v>
      </c>
      <c r="AD29" s="83">
        <f t="shared" si="14"/>
        <v>1727.56</v>
      </c>
      <c r="AE29" s="73"/>
      <c r="AF29" s="98"/>
      <c r="AG29" s="103">
        <f t="shared" si="15"/>
        <v>68.12</v>
      </c>
      <c r="AH29" s="103">
        <f t="shared" si="16"/>
        <v>961.68</v>
      </c>
      <c r="AI29" s="103">
        <f t="shared" si="17"/>
        <v>634.6</v>
      </c>
      <c r="AJ29" s="103">
        <f t="shared" si="18"/>
        <v>40.07</v>
      </c>
      <c r="AK29" s="103">
        <f t="shared" ref="AK29:AM29" si="44">R29+AA29</f>
        <v>0</v>
      </c>
      <c r="AL29" s="103">
        <f t="shared" si="44"/>
        <v>0</v>
      </c>
      <c r="AM29" s="103">
        <f t="shared" si="44"/>
        <v>1727.56</v>
      </c>
      <c r="AN29" s="98"/>
    </row>
    <row r="30" s="15" customFormat="1" ht="19" customHeight="1" spans="1:40">
      <c r="A30" s="28">
        <v>27</v>
      </c>
      <c r="B30" s="38" t="s">
        <v>131</v>
      </c>
      <c r="C30" s="37" t="s">
        <v>178</v>
      </c>
      <c r="D30" s="35" t="s">
        <v>179</v>
      </c>
      <c r="E30" s="31">
        <v>4007</v>
      </c>
      <c r="F30" s="31">
        <v>4007</v>
      </c>
      <c r="G30" s="31">
        <v>6346</v>
      </c>
      <c r="H30" s="31">
        <v>4007</v>
      </c>
      <c r="I30" s="85"/>
      <c r="J30" s="31"/>
      <c r="K30" s="83">
        <f t="shared" si="0"/>
        <v>68.12</v>
      </c>
      <c r="L30" s="83">
        <v>1.47</v>
      </c>
      <c r="M30" s="83">
        <f t="shared" si="1"/>
        <v>641.12</v>
      </c>
      <c r="N30" s="88">
        <v>654.95</v>
      </c>
      <c r="O30" s="31">
        <f t="shared" si="2"/>
        <v>507.68</v>
      </c>
      <c r="P30" s="83">
        <f t="shared" si="3"/>
        <v>28.05</v>
      </c>
      <c r="Q30" s="83">
        <v>28.66</v>
      </c>
      <c r="R30" s="31">
        <f t="shared" si="4"/>
        <v>0</v>
      </c>
      <c r="S30" s="31">
        <f t="shared" si="5"/>
        <v>0</v>
      </c>
      <c r="T30" s="31">
        <f t="shared" si="6"/>
        <v>1930.05</v>
      </c>
      <c r="U30" s="83">
        <f t="shared" si="7"/>
        <v>0</v>
      </c>
      <c r="V30" s="83">
        <f t="shared" si="8"/>
        <v>320.56</v>
      </c>
      <c r="W30" s="88">
        <v>327.48</v>
      </c>
      <c r="X30" s="31">
        <f t="shared" si="9"/>
        <v>126.92</v>
      </c>
      <c r="Y30" s="83">
        <f t="shared" si="10"/>
        <v>12.02</v>
      </c>
      <c r="Z30" s="83">
        <v>12.28</v>
      </c>
      <c r="AA30" s="31">
        <f t="shared" si="11"/>
        <v>0</v>
      </c>
      <c r="AB30" s="31">
        <f t="shared" si="12"/>
        <v>0</v>
      </c>
      <c r="AC30" s="83">
        <f t="shared" si="13"/>
        <v>799.26</v>
      </c>
      <c r="AD30" s="83">
        <f t="shared" si="14"/>
        <v>2729.31</v>
      </c>
      <c r="AE30" s="73"/>
      <c r="AF30" s="98"/>
      <c r="AG30" s="103">
        <f t="shared" si="15"/>
        <v>68.12</v>
      </c>
      <c r="AH30" s="103">
        <f t="shared" si="16"/>
        <v>961.68</v>
      </c>
      <c r="AI30" s="103">
        <f t="shared" si="17"/>
        <v>634.6</v>
      </c>
      <c r="AJ30" s="103">
        <f t="shared" si="18"/>
        <v>40.07</v>
      </c>
      <c r="AK30" s="103">
        <f t="shared" ref="AK30:AM30" si="45">R30+AA30</f>
        <v>0</v>
      </c>
      <c r="AL30" s="103">
        <f t="shared" si="45"/>
        <v>0</v>
      </c>
      <c r="AM30" s="103">
        <f t="shared" si="45"/>
        <v>2729.31</v>
      </c>
      <c r="AN30" s="98"/>
    </row>
    <row r="31" s="15" customFormat="1" ht="19" customHeight="1" spans="1:40">
      <c r="A31" s="28">
        <v>28</v>
      </c>
      <c r="B31" s="36" t="s">
        <v>112</v>
      </c>
      <c r="C31" s="37" t="s">
        <v>180</v>
      </c>
      <c r="D31" s="35" t="s">
        <v>181</v>
      </c>
      <c r="E31" s="31">
        <v>4007</v>
      </c>
      <c r="F31" s="31">
        <v>4007</v>
      </c>
      <c r="G31" s="31">
        <v>6346</v>
      </c>
      <c r="H31" s="31">
        <v>4007</v>
      </c>
      <c r="I31" s="85">
        <v>3180</v>
      </c>
      <c r="J31" s="31"/>
      <c r="K31" s="83">
        <f t="shared" si="0"/>
        <v>68.12</v>
      </c>
      <c r="L31" s="83">
        <v>1.47</v>
      </c>
      <c r="M31" s="83">
        <f t="shared" si="1"/>
        <v>641.12</v>
      </c>
      <c r="N31" s="88">
        <v>654.95</v>
      </c>
      <c r="O31" s="31">
        <f t="shared" si="2"/>
        <v>507.68</v>
      </c>
      <c r="P31" s="83">
        <f t="shared" si="3"/>
        <v>28.05</v>
      </c>
      <c r="Q31" s="83">
        <v>28.66</v>
      </c>
      <c r="R31" s="31">
        <f t="shared" si="4"/>
        <v>159</v>
      </c>
      <c r="S31" s="31">
        <f t="shared" si="5"/>
        <v>0</v>
      </c>
      <c r="T31" s="31">
        <f t="shared" si="6"/>
        <v>2089.05</v>
      </c>
      <c r="U31" s="83">
        <f t="shared" si="7"/>
        <v>0</v>
      </c>
      <c r="V31" s="83">
        <f t="shared" si="8"/>
        <v>320.56</v>
      </c>
      <c r="W31" s="88">
        <v>327.48</v>
      </c>
      <c r="X31" s="31">
        <f t="shared" si="9"/>
        <v>126.92</v>
      </c>
      <c r="Y31" s="83">
        <f t="shared" si="10"/>
        <v>12.02</v>
      </c>
      <c r="Z31" s="83">
        <v>12.28</v>
      </c>
      <c r="AA31" s="31">
        <f t="shared" si="11"/>
        <v>159</v>
      </c>
      <c r="AB31" s="31">
        <f t="shared" si="12"/>
        <v>0</v>
      </c>
      <c r="AC31" s="83">
        <f t="shared" si="13"/>
        <v>958.26</v>
      </c>
      <c r="AD31" s="83">
        <f t="shared" si="14"/>
        <v>3047.31</v>
      </c>
      <c r="AE31" s="73"/>
      <c r="AF31" s="98"/>
      <c r="AG31" s="103">
        <f t="shared" si="15"/>
        <v>68.12</v>
      </c>
      <c r="AH31" s="103">
        <f t="shared" si="16"/>
        <v>961.68</v>
      </c>
      <c r="AI31" s="103">
        <f t="shared" si="17"/>
        <v>634.6</v>
      </c>
      <c r="AJ31" s="103">
        <f t="shared" si="18"/>
        <v>40.07</v>
      </c>
      <c r="AK31" s="103">
        <f t="shared" ref="AK31:AM31" si="46">R31+AA31</f>
        <v>318</v>
      </c>
      <c r="AL31" s="103">
        <f t="shared" si="46"/>
        <v>0</v>
      </c>
      <c r="AM31" s="103">
        <f t="shared" si="46"/>
        <v>3047.31</v>
      </c>
      <c r="AN31" s="98"/>
    </row>
    <row r="32" s="15" customFormat="1" ht="19" customHeight="1" spans="1:40">
      <c r="A32" s="28">
        <v>29</v>
      </c>
      <c r="B32" s="36" t="s">
        <v>182</v>
      </c>
      <c r="C32" s="37" t="s">
        <v>183</v>
      </c>
      <c r="D32" s="35" t="s">
        <v>184</v>
      </c>
      <c r="E32" s="31">
        <v>4007</v>
      </c>
      <c r="F32" s="31">
        <v>4007</v>
      </c>
      <c r="G32" s="31">
        <v>6346</v>
      </c>
      <c r="H32" s="31">
        <v>4007</v>
      </c>
      <c r="I32" s="85"/>
      <c r="J32" s="31"/>
      <c r="K32" s="83">
        <f t="shared" si="0"/>
        <v>68.12</v>
      </c>
      <c r="L32" s="83">
        <v>1.47</v>
      </c>
      <c r="M32" s="83">
        <f t="shared" si="1"/>
        <v>641.12</v>
      </c>
      <c r="N32" s="83">
        <v>13.83</v>
      </c>
      <c r="O32" s="31">
        <f t="shared" si="2"/>
        <v>507.68</v>
      </c>
      <c r="P32" s="83">
        <f t="shared" si="3"/>
        <v>28.05</v>
      </c>
      <c r="Q32" s="83">
        <v>0.61</v>
      </c>
      <c r="R32" s="31">
        <f t="shared" si="4"/>
        <v>0</v>
      </c>
      <c r="S32" s="31">
        <f t="shared" si="5"/>
        <v>0</v>
      </c>
      <c r="T32" s="31">
        <f t="shared" si="6"/>
        <v>1260.88</v>
      </c>
      <c r="U32" s="83">
        <f t="shared" si="7"/>
        <v>0</v>
      </c>
      <c r="V32" s="83">
        <f t="shared" si="8"/>
        <v>320.56</v>
      </c>
      <c r="W32" s="83">
        <v>6.92</v>
      </c>
      <c r="X32" s="31">
        <f t="shared" si="9"/>
        <v>126.92</v>
      </c>
      <c r="Y32" s="83">
        <f t="shared" si="10"/>
        <v>12.02</v>
      </c>
      <c r="Z32" s="83">
        <v>0.26</v>
      </c>
      <c r="AA32" s="31">
        <f t="shared" si="11"/>
        <v>0</v>
      </c>
      <c r="AB32" s="31">
        <f t="shared" si="12"/>
        <v>0</v>
      </c>
      <c r="AC32" s="83">
        <f t="shared" si="13"/>
        <v>466.68</v>
      </c>
      <c r="AD32" s="83">
        <f t="shared" si="14"/>
        <v>1727.56</v>
      </c>
      <c r="AE32" s="73"/>
      <c r="AF32" s="98"/>
      <c r="AG32" s="103">
        <f t="shared" si="15"/>
        <v>68.12</v>
      </c>
      <c r="AH32" s="103">
        <f t="shared" si="16"/>
        <v>961.68</v>
      </c>
      <c r="AI32" s="103">
        <f t="shared" si="17"/>
        <v>634.6</v>
      </c>
      <c r="AJ32" s="103">
        <f t="shared" si="18"/>
        <v>40.07</v>
      </c>
      <c r="AK32" s="103">
        <f t="shared" ref="AK32:AM32" si="47">R32+AA32</f>
        <v>0</v>
      </c>
      <c r="AL32" s="103">
        <f t="shared" si="47"/>
        <v>0</v>
      </c>
      <c r="AM32" s="103">
        <f t="shared" si="47"/>
        <v>1727.56</v>
      </c>
      <c r="AN32" s="98"/>
    </row>
    <row r="33" s="15" customFormat="1" ht="19" customHeight="1" spans="1:40">
      <c r="A33" s="28">
        <v>30</v>
      </c>
      <c r="B33" s="36" t="s">
        <v>163</v>
      </c>
      <c r="C33" s="37" t="s">
        <v>185</v>
      </c>
      <c r="D33" s="35" t="s">
        <v>186</v>
      </c>
      <c r="E33" s="31">
        <v>4007</v>
      </c>
      <c r="F33" s="31">
        <v>4007</v>
      </c>
      <c r="G33" s="31">
        <v>6346</v>
      </c>
      <c r="H33" s="31">
        <v>4007</v>
      </c>
      <c r="I33" s="85"/>
      <c r="J33" s="31"/>
      <c r="K33" s="83">
        <f t="shared" si="0"/>
        <v>68.12</v>
      </c>
      <c r="L33" s="83">
        <v>1.47</v>
      </c>
      <c r="M33" s="83">
        <f t="shared" si="1"/>
        <v>641.12</v>
      </c>
      <c r="N33" s="83">
        <v>13.83</v>
      </c>
      <c r="O33" s="31">
        <f t="shared" si="2"/>
        <v>507.68</v>
      </c>
      <c r="P33" s="83">
        <f t="shared" si="3"/>
        <v>28.05</v>
      </c>
      <c r="Q33" s="83">
        <v>0.61</v>
      </c>
      <c r="R33" s="31">
        <f t="shared" si="4"/>
        <v>0</v>
      </c>
      <c r="S33" s="31">
        <f t="shared" si="5"/>
        <v>0</v>
      </c>
      <c r="T33" s="31">
        <f t="shared" si="6"/>
        <v>1260.88</v>
      </c>
      <c r="U33" s="83">
        <f t="shared" si="7"/>
        <v>0</v>
      </c>
      <c r="V33" s="83">
        <f t="shared" si="8"/>
        <v>320.56</v>
      </c>
      <c r="W33" s="83">
        <v>6.92</v>
      </c>
      <c r="X33" s="31">
        <f t="shared" si="9"/>
        <v>126.92</v>
      </c>
      <c r="Y33" s="83">
        <f t="shared" si="10"/>
        <v>12.02</v>
      </c>
      <c r="Z33" s="83">
        <v>0.26</v>
      </c>
      <c r="AA33" s="31">
        <f t="shared" si="11"/>
        <v>0</v>
      </c>
      <c r="AB33" s="31">
        <f t="shared" si="12"/>
        <v>0</v>
      </c>
      <c r="AC33" s="83">
        <f t="shared" si="13"/>
        <v>466.68</v>
      </c>
      <c r="AD33" s="83">
        <f t="shared" si="14"/>
        <v>1727.56</v>
      </c>
      <c r="AE33" s="73"/>
      <c r="AF33" s="98"/>
      <c r="AG33" s="103">
        <f t="shared" si="15"/>
        <v>68.12</v>
      </c>
      <c r="AH33" s="103">
        <f t="shared" si="16"/>
        <v>961.68</v>
      </c>
      <c r="AI33" s="103">
        <f t="shared" si="17"/>
        <v>634.6</v>
      </c>
      <c r="AJ33" s="103">
        <f t="shared" si="18"/>
        <v>40.07</v>
      </c>
      <c r="AK33" s="103">
        <f t="shared" ref="AK33:AM33" si="48">R33+AA33</f>
        <v>0</v>
      </c>
      <c r="AL33" s="103">
        <f t="shared" si="48"/>
        <v>0</v>
      </c>
      <c r="AM33" s="103">
        <f t="shared" si="48"/>
        <v>1727.56</v>
      </c>
      <c r="AN33" s="98"/>
    </row>
    <row r="34" s="15" customFormat="1" ht="19" customHeight="1" spans="1:40">
      <c r="A34" s="28">
        <v>31</v>
      </c>
      <c r="B34" s="36" t="s">
        <v>163</v>
      </c>
      <c r="C34" s="37" t="s">
        <v>187</v>
      </c>
      <c r="D34" s="35" t="s">
        <v>188</v>
      </c>
      <c r="E34" s="31">
        <v>4007</v>
      </c>
      <c r="F34" s="31">
        <v>4007</v>
      </c>
      <c r="G34" s="31">
        <v>6346</v>
      </c>
      <c r="H34" s="31">
        <v>4007</v>
      </c>
      <c r="I34" s="85"/>
      <c r="J34" s="31"/>
      <c r="K34" s="83">
        <f t="shared" si="0"/>
        <v>68.12</v>
      </c>
      <c r="L34" s="83">
        <v>1.47</v>
      </c>
      <c r="M34" s="83">
        <f t="shared" si="1"/>
        <v>641.12</v>
      </c>
      <c r="N34" s="83">
        <v>13.83</v>
      </c>
      <c r="O34" s="31">
        <f t="shared" si="2"/>
        <v>507.68</v>
      </c>
      <c r="P34" s="83">
        <f t="shared" si="3"/>
        <v>28.05</v>
      </c>
      <c r="Q34" s="83">
        <v>0.61</v>
      </c>
      <c r="R34" s="31">
        <f t="shared" si="4"/>
        <v>0</v>
      </c>
      <c r="S34" s="31">
        <f t="shared" si="5"/>
        <v>0</v>
      </c>
      <c r="T34" s="31">
        <f t="shared" si="6"/>
        <v>1260.88</v>
      </c>
      <c r="U34" s="83">
        <f t="shared" si="7"/>
        <v>0</v>
      </c>
      <c r="V34" s="83">
        <f t="shared" si="8"/>
        <v>320.56</v>
      </c>
      <c r="W34" s="83">
        <v>6.92</v>
      </c>
      <c r="X34" s="31">
        <f t="shared" si="9"/>
        <v>126.92</v>
      </c>
      <c r="Y34" s="83">
        <f t="shared" si="10"/>
        <v>12.02</v>
      </c>
      <c r="Z34" s="83">
        <v>0.26</v>
      </c>
      <c r="AA34" s="31">
        <f t="shared" si="11"/>
        <v>0</v>
      </c>
      <c r="AB34" s="31">
        <f t="shared" si="12"/>
        <v>0</v>
      </c>
      <c r="AC34" s="83">
        <f t="shared" si="13"/>
        <v>466.68</v>
      </c>
      <c r="AD34" s="83">
        <f t="shared" si="14"/>
        <v>1727.56</v>
      </c>
      <c r="AE34" s="73"/>
      <c r="AF34" s="98"/>
      <c r="AG34" s="103">
        <f t="shared" si="15"/>
        <v>68.12</v>
      </c>
      <c r="AH34" s="103">
        <f t="shared" si="16"/>
        <v>961.68</v>
      </c>
      <c r="AI34" s="103">
        <f t="shared" si="17"/>
        <v>634.6</v>
      </c>
      <c r="AJ34" s="103">
        <f t="shared" si="18"/>
        <v>40.07</v>
      </c>
      <c r="AK34" s="103">
        <f t="shared" ref="AK34:AM34" si="49">R34+AA34</f>
        <v>0</v>
      </c>
      <c r="AL34" s="103">
        <f t="shared" si="49"/>
        <v>0</v>
      </c>
      <c r="AM34" s="103">
        <f t="shared" si="49"/>
        <v>1727.56</v>
      </c>
      <c r="AN34" s="98"/>
    </row>
    <row r="35" s="15" customFormat="1" ht="19" customHeight="1" spans="1:40">
      <c r="A35" s="28">
        <v>32</v>
      </c>
      <c r="B35" s="36" t="s">
        <v>156</v>
      </c>
      <c r="C35" s="37" t="s">
        <v>189</v>
      </c>
      <c r="D35" s="35" t="s">
        <v>190</v>
      </c>
      <c r="E35" s="31">
        <v>4007</v>
      </c>
      <c r="F35" s="31">
        <v>4007</v>
      </c>
      <c r="G35" s="39">
        <v>6346</v>
      </c>
      <c r="H35" s="31">
        <v>4007</v>
      </c>
      <c r="I35" s="85">
        <v>3180</v>
      </c>
      <c r="J35" s="31"/>
      <c r="K35" s="83">
        <f t="shared" si="0"/>
        <v>68.12</v>
      </c>
      <c r="L35" s="83">
        <v>1.47</v>
      </c>
      <c r="M35" s="83">
        <f t="shared" si="1"/>
        <v>641.12</v>
      </c>
      <c r="N35" s="83">
        <v>13.83</v>
      </c>
      <c r="O35" s="31">
        <f t="shared" si="2"/>
        <v>507.68</v>
      </c>
      <c r="P35" s="83">
        <f t="shared" si="3"/>
        <v>28.05</v>
      </c>
      <c r="Q35" s="83">
        <v>0.61</v>
      </c>
      <c r="R35" s="31">
        <f t="shared" si="4"/>
        <v>159</v>
      </c>
      <c r="S35" s="31">
        <f t="shared" si="5"/>
        <v>0</v>
      </c>
      <c r="T35" s="31">
        <f t="shared" si="6"/>
        <v>1419.88</v>
      </c>
      <c r="U35" s="83">
        <f t="shared" si="7"/>
        <v>0</v>
      </c>
      <c r="V35" s="83">
        <f t="shared" si="8"/>
        <v>320.56</v>
      </c>
      <c r="W35" s="83">
        <v>6.92</v>
      </c>
      <c r="X35" s="31">
        <f t="shared" si="9"/>
        <v>126.92</v>
      </c>
      <c r="Y35" s="83">
        <f t="shared" si="10"/>
        <v>12.02</v>
      </c>
      <c r="Z35" s="83">
        <v>0.26</v>
      </c>
      <c r="AA35" s="31">
        <f t="shared" si="11"/>
        <v>159</v>
      </c>
      <c r="AB35" s="31">
        <f t="shared" si="12"/>
        <v>0</v>
      </c>
      <c r="AC35" s="83">
        <f t="shared" si="13"/>
        <v>625.68</v>
      </c>
      <c r="AD35" s="83">
        <f t="shared" si="14"/>
        <v>2045.56</v>
      </c>
      <c r="AE35" s="73"/>
      <c r="AF35" s="98"/>
      <c r="AG35" s="103">
        <f t="shared" si="15"/>
        <v>68.12</v>
      </c>
      <c r="AH35" s="103">
        <f t="shared" si="16"/>
        <v>961.68</v>
      </c>
      <c r="AI35" s="103">
        <f t="shared" si="17"/>
        <v>634.6</v>
      </c>
      <c r="AJ35" s="103">
        <f t="shared" si="18"/>
        <v>40.07</v>
      </c>
      <c r="AK35" s="103">
        <f t="shared" ref="AK35:AM35" si="50">R35+AA35</f>
        <v>318</v>
      </c>
      <c r="AL35" s="103">
        <f t="shared" si="50"/>
        <v>0</v>
      </c>
      <c r="AM35" s="103">
        <f t="shared" si="50"/>
        <v>2045.56</v>
      </c>
      <c r="AN35" s="98"/>
    </row>
    <row r="36" s="15" customFormat="1" ht="19" customHeight="1" spans="1:40">
      <c r="A36" s="28">
        <v>33</v>
      </c>
      <c r="B36" s="36" t="s">
        <v>122</v>
      </c>
      <c r="C36" s="40" t="s">
        <v>191</v>
      </c>
      <c r="D36" s="35" t="s">
        <v>192</v>
      </c>
      <c r="E36" s="31">
        <v>4007</v>
      </c>
      <c r="F36" s="31">
        <v>4007</v>
      </c>
      <c r="G36" s="31">
        <v>6346</v>
      </c>
      <c r="H36" s="31">
        <v>4007</v>
      </c>
      <c r="I36" s="85">
        <v>2200</v>
      </c>
      <c r="J36" s="31"/>
      <c r="K36" s="83">
        <f t="shared" si="0"/>
        <v>68.12</v>
      </c>
      <c r="L36" s="83">
        <v>1.47</v>
      </c>
      <c r="M36" s="83">
        <f t="shared" si="1"/>
        <v>641.12</v>
      </c>
      <c r="N36" s="83">
        <v>13.83</v>
      </c>
      <c r="O36" s="31">
        <f t="shared" si="2"/>
        <v>507.68</v>
      </c>
      <c r="P36" s="83">
        <f t="shared" si="3"/>
        <v>28.05</v>
      </c>
      <c r="Q36" s="83">
        <v>0.61</v>
      </c>
      <c r="R36" s="31">
        <f t="shared" si="4"/>
        <v>110</v>
      </c>
      <c r="S36" s="31">
        <f t="shared" si="5"/>
        <v>0</v>
      </c>
      <c r="T36" s="31">
        <f t="shared" si="6"/>
        <v>1370.88</v>
      </c>
      <c r="U36" s="83">
        <f t="shared" si="7"/>
        <v>0</v>
      </c>
      <c r="V36" s="83">
        <f t="shared" si="8"/>
        <v>320.56</v>
      </c>
      <c r="W36" s="83">
        <v>6.92</v>
      </c>
      <c r="X36" s="31">
        <f t="shared" si="9"/>
        <v>126.92</v>
      </c>
      <c r="Y36" s="83">
        <f t="shared" si="10"/>
        <v>12.02</v>
      </c>
      <c r="Z36" s="83">
        <v>0.26</v>
      </c>
      <c r="AA36" s="31">
        <f t="shared" si="11"/>
        <v>110</v>
      </c>
      <c r="AB36" s="31">
        <f t="shared" si="12"/>
        <v>0</v>
      </c>
      <c r="AC36" s="83">
        <f t="shared" si="13"/>
        <v>576.68</v>
      </c>
      <c r="AD36" s="83">
        <f t="shared" si="14"/>
        <v>1947.56</v>
      </c>
      <c r="AE36" s="73"/>
      <c r="AF36" s="98"/>
      <c r="AG36" s="103">
        <f t="shared" si="15"/>
        <v>68.12</v>
      </c>
      <c r="AH36" s="103">
        <f t="shared" si="16"/>
        <v>961.68</v>
      </c>
      <c r="AI36" s="103">
        <f t="shared" si="17"/>
        <v>634.6</v>
      </c>
      <c r="AJ36" s="103">
        <f t="shared" si="18"/>
        <v>40.07</v>
      </c>
      <c r="AK36" s="103">
        <f t="shared" ref="AK36:AM36" si="51">R36+AA36</f>
        <v>220</v>
      </c>
      <c r="AL36" s="103">
        <f t="shared" si="51"/>
        <v>0</v>
      </c>
      <c r="AM36" s="103">
        <f t="shared" si="51"/>
        <v>1947.56</v>
      </c>
      <c r="AN36" s="98"/>
    </row>
    <row r="37" s="15" customFormat="1" ht="19" customHeight="1" spans="1:40">
      <c r="A37" s="28">
        <v>34</v>
      </c>
      <c r="B37" s="36" t="s">
        <v>182</v>
      </c>
      <c r="C37" s="40" t="s">
        <v>193</v>
      </c>
      <c r="D37" s="35" t="s">
        <v>194</v>
      </c>
      <c r="E37" s="31">
        <v>4007</v>
      </c>
      <c r="F37" s="31">
        <v>4007</v>
      </c>
      <c r="G37" s="31">
        <v>6346</v>
      </c>
      <c r="H37" s="31">
        <v>4007</v>
      </c>
      <c r="I37" s="85"/>
      <c r="J37" s="31"/>
      <c r="K37" s="83">
        <f t="shared" si="0"/>
        <v>68.12</v>
      </c>
      <c r="L37" s="83">
        <v>1.47</v>
      </c>
      <c r="M37" s="83">
        <f t="shared" si="1"/>
        <v>641.12</v>
      </c>
      <c r="N37" s="83">
        <v>13.83</v>
      </c>
      <c r="O37" s="31">
        <f t="shared" si="2"/>
        <v>507.68</v>
      </c>
      <c r="P37" s="83">
        <f t="shared" si="3"/>
        <v>28.05</v>
      </c>
      <c r="Q37" s="83">
        <v>0.61</v>
      </c>
      <c r="R37" s="31">
        <f t="shared" si="4"/>
        <v>0</v>
      </c>
      <c r="S37" s="31">
        <f t="shared" si="5"/>
        <v>0</v>
      </c>
      <c r="T37" s="31">
        <f t="shared" si="6"/>
        <v>1260.88</v>
      </c>
      <c r="U37" s="83">
        <f t="shared" si="7"/>
        <v>0</v>
      </c>
      <c r="V37" s="83">
        <f t="shared" si="8"/>
        <v>320.56</v>
      </c>
      <c r="W37" s="83">
        <v>6.92</v>
      </c>
      <c r="X37" s="31">
        <f t="shared" si="9"/>
        <v>126.92</v>
      </c>
      <c r="Y37" s="83">
        <f t="shared" si="10"/>
        <v>12.02</v>
      </c>
      <c r="Z37" s="83">
        <v>0.26</v>
      </c>
      <c r="AA37" s="31">
        <f t="shared" si="11"/>
        <v>0</v>
      </c>
      <c r="AB37" s="31">
        <f t="shared" si="12"/>
        <v>0</v>
      </c>
      <c r="AC37" s="83">
        <f t="shared" si="13"/>
        <v>466.68</v>
      </c>
      <c r="AD37" s="83">
        <f t="shared" si="14"/>
        <v>1727.56</v>
      </c>
      <c r="AE37" s="73"/>
      <c r="AF37" s="98"/>
      <c r="AG37" s="103">
        <f t="shared" si="15"/>
        <v>68.12</v>
      </c>
      <c r="AH37" s="103">
        <f t="shared" si="16"/>
        <v>961.68</v>
      </c>
      <c r="AI37" s="103">
        <f t="shared" si="17"/>
        <v>634.6</v>
      </c>
      <c r="AJ37" s="103">
        <f t="shared" si="18"/>
        <v>40.07</v>
      </c>
      <c r="AK37" s="103">
        <f t="shared" ref="AK37:AM37" si="52">R37+AA37</f>
        <v>0</v>
      </c>
      <c r="AL37" s="103">
        <f t="shared" si="52"/>
        <v>0</v>
      </c>
      <c r="AM37" s="103">
        <f t="shared" si="52"/>
        <v>1727.56</v>
      </c>
      <c r="AN37" s="98"/>
    </row>
    <row r="38" s="15" customFormat="1" ht="19" customHeight="1" spans="1:40">
      <c r="A38" s="28">
        <v>35</v>
      </c>
      <c r="B38" s="36" t="s">
        <v>197</v>
      </c>
      <c r="C38" s="41" t="s">
        <v>198</v>
      </c>
      <c r="D38" s="42" t="s">
        <v>199</v>
      </c>
      <c r="E38" s="31">
        <v>4007</v>
      </c>
      <c r="F38" s="31">
        <v>4007</v>
      </c>
      <c r="G38" s="31">
        <v>6346</v>
      </c>
      <c r="H38" s="31">
        <v>4007</v>
      </c>
      <c r="I38" s="85"/>
      <c r="J38" s="31"/>
      <c r="K38" s="83">
        <f t="shared" si="0"/>
        <v>68.12</v>
      </c>
      <c r="L38" s="83">
        <v>1.47</v>
      </c>
      <c r="M38" s="83">
        <f t="shared" si="1"/>
        <v>641.12</v>
      </c>
      <c r="N38" s="83">
        <v>13.83</v>
      </c>
      <c r="O38" s="31">
        <f t="shared" si="2"/>
        <v>507.68</v>
      </c>
      <c r="P38" s="83">
        <f t="shared" si="3"/>
        <v>28.05</v>
      </c>
      <c r="Q38" s="83">
        <v>0.61</v>
      </c>
      <c r="R38" s="31">
        <f t="shared" si="4"/>
        <v>0</v>
      </c>
      <c r="S38" s="31">
        <f t="shared" si="5"/>
        <v>0</v>
      </c>
      <c r="T38" s="31">
        <f t="shared" si="6"/>
        <v>1260.88</v>
      </c>
      <c r="U38" s="83">
        <f t="shared" si="7"/>
        <v>0</v>
      </c>
      <c r="V38" s="83">
        <f t="shared" si="8"/>
        <v>320.56</v>
      </c>
      <c r="W38" s="83">
        <v>6.92</v>
      </c>
      <c r="X38" s="31">
        <f t="shared" si="9"/>
        <v>126.92</v>
      </c>
      <c r="Y38" s="83">
        <f t="shared" si="10"/>
        <v>12.02</v>
      </c>
      <c r="Z38" s="83">
        <v>0.26</v>
      </c>
      <c r="AA38" s="31">
        <f t="shared" si="11"/>
        <v>0</v>
      </c>
      <c r="AB38" s="31">
        <f t="shared" si="12"/>
        <v>0</v>
      </c>
      <c r="AC38" s="83">
        <f t="shared" si="13"/>
        <v>466.68</v>
      </c>
      <c r="AD38" s="83">
        <f t="shared" si="14"/>
        <v>1727.56</v>
      </c>
      <c r="AE38" s="73"/>
      <c r="AF38" s="98"/>
      <c r="AG38" s="103">
        <f t="shared" si="15"/>
        <v>68.12</v>
      </c>
      <c r="AH38" s="103">
        <f t="shared" si="16"/>
        <v>961.68</v>
      </c>
      <c r="AI38" s="103">
        <f t="shared" si="17"/>
        <v>634.6</v>
      </c>
      <c r="AJ38" s="103">
        <f t="shared" si="18"/>
        <v>40.07</v>
      </c>
      <c r="AK38" s="103">
        <f t="shared" ref="AK38:AM38" si="53">R38+AA38</f>
        <v>0</v>
      </c>
      <c r="AL38" s="103">
        <f t="shared" si="53"/>
        <v>0</v>
      </c>
      <c r="AM38" s="103">
        <f t="shared" si="53"/>
        <v>1727.56</v>
      </c>
      <c r="AN38" s="98"/>
    </row>
    <row r="39" s="15" customFormat="1" ht="19" customHeight="1" spans="1:40">
      <c r="A39" s="28">
        <v>36</v>
      </c>
      <c r="B39" s="36" t="s">
        <v>208</v>
      </c>
      <c r="C39" s="43" t="s">
        <v>209</v>
      </c>
      <c r="D39" s="44" t="s">
        <v>210</v>
      </c>
      <c r="E39" s="45">
        <v>4007</v>
      </c>
      <c r="F39" s="45">
        <v>4007</v>
      </c>
      <c r="G39" s="45">
        <v>6346</v>
      </c>
      <c r="H39" s="45">
        <v>4007</v>
      </c>
      <c r="I39" s="86">
        <v>2200</v>
      </c>
      <c r="J39" s="31">
        <v>108</v>
      </c>
      <c r="K39" s="83">
        <f t="shared" si="0"/>
        <v>68.12</v>
      </c>
      <c r="L39" s="83">
        <v>0</v>
      </c>
      <c r="M39" s="83">
        <f t="shared" si="1"/>
        <v>641.12</v>
      </c>
      <c r="N39" s="83">
        <v>0</v>
      </c>
      <c r="O39" s="31">
        <f t="shared" si="2"/>
        <v>507.68</v>
      </c>
      <c r="P39" s="83">
        <f t="shared" si="3"/>
        <v>28.05</v>
      </c>
      <c r="Q39" s="83">
        <v>0</v>
      </c>
      <c r="R39" s="31">
        <f t="shared" si="4"/>
        <v>110</v>
      </c>
      <c r="S39" s="31">
        <f t="shared" si="5"/>
        <v>54</v>
      </c>
      <c r="T39" s="31">
        <f t="shared" si="6"/>
        <v>1408.97</v>
      </c>
      <c r="U39" s="83">
        <f t="shared" si="7"/>
        <v>0</v>
      </c>
      <c r="V39" s="83">
        <f t="shared" si="8"/>
        <v>320.56</v>
      </c>
      <c r="W39" s="83">
        <v>0</v>
      </c>
      <c r="X39" s="31">
        <f t="shared" si="9"/>
        <v>126.92</v>
      </c>
      <c r="Y39" s="83">
        <f t="shared" si="10"/>
        <v>12.02</v>
      </c>
      <c r="Z39" s="83">
        <v>0</v>
      </c>
      <c r="AA39" s="31">
        <f t="shared" si="11"/>
        <v>110</v>
      </c>
      <c r="AB39" s="31">
        <f t="shared" si="12"/>
        <v>54</v>
      </c>
      <c r="AC39" s="83">
        <f t="shared" si="13"/>
        <v>623.5</v>
      </c>
      <c r="AD39" s="83">
        <f t="shared" si="14"/>
        <v>2032.47</v>
      </c>
      <c r="AE39" s="73"/>
      <c r="AF39" s="98"/>
      <c r="AG39" s="103">
        <f t="shared" si="15"/>
        <v>68.12</v>
      </c>
      <c r="AH39" s="103">
        <f t="shared" si="16"/>
        <v>961.68</v>
      </c>
      <c r="AI39" s="103">
        <f t="shared" si="17"/>
        <v>634.6</v>
      </c>
      <c r="AJ39" s="103">
        <f t="shared" si="18"/>
        <v>40.07</v>
      </c>
      <c r="AK39" s="103">
        <f t="shared" ref="AK39:AM39" si="54">R39+AA39</f>
        <v>220</v>
      </c>
      <c r="AL39" s="103">
        <f t="shared" si="54"/>
        <v>108</v>
      </c>
      <c r="AM39" s="103">
        <f t="shared" si="54"/>
        <v>2032.47</v>
      </c>
      <c r="AN39" s="98"/>
    </row>
    <row r="40" s="15" customFormat="1" ht="19" customHeight="1" spans="1:40">
      <c r="A40" s="28">
        <v>37</v>
      </c>
      <c r="B40" s="36" t="s">
        <v>208</v>
      </c>
      <c r="C40" s="46" t="s">
        <v>211</v>
      </c>
      <c r="D40" s="187" t="s">
        <v>212</v>
      </c>
      <c r="E40" s="45">
        <v>4007</v>
      </c>
      <c r="F40" s="45">
        <v>4007</v>
      </c>
      <c r="G40" s="45">
        <v>6346</v>
      </c>
      <c r="H40" s="45">
        <v>4007</v>
      </c>
      <c r="I40" s="86">
        <v>2200</v>
      </c>
      <c r="J40" s="31">
        <v>108</v>
      </c>
      <c r="K40" s="83">
        <f t="shared" si="0"/>
        <v>68.12</v>
      </c>
      <c r="L40" s="83">
        <v>0</v>
      </c>
      <c r="M40" s="83">
        <f t="shared" si="1"/>
        <v>641.12</v>
      </c>
      <c r="N40" s="83">
        <v>0</v>
      </c>
      <c r="O40" s="31">
        <f t="shared" si="2"/>
        <v>507.68</v>
      </c>
      <c r="P40" s="83">
        <f t="shared" si="3"/>
        <v>28.05</v>
      </c>
      <c r="Q40" s="83">
        <v>0</v>
      </c>
      <c r="R40" s="31">
        <f t="shared" si="4"/>
        <v>110</v>
      </c>
      <c r="S40" s="31">
        <f t="shared" si="5"/>
        <v>54</v>
      </c>
      <c r="T40" s="31">
        <f t="shared" si="6"/>
        <v>1408.97</v>
      </c>
      <c r="U40" s="83">
        <f t="shared" si="7"/>
        <v>0</v>
      </c>
      <c r="V40" s="83">
        <f t="shared" si="8"/>
        <v>320.56</v>
      </c>
      <c r="W40" s="83">
        <v>0</v>
      </c>
      <c r="X40" s="31">
        <f t="shared" si="9"/>
        <v>126.92</v>
      </c>
      <c r="Y40" s="83">
        <f t="shared" si="10"/>
        <v>12.02</v>
      </c>
      <c r="Z40" s="83">
        <v>0</v>
      </c>
      <c r="AA40" s="31">
        <f t="shared" si="11"/>
        <v>110</v>
      </c>
      <c r="AB40" s="31">
        <f t="shared" si="12"/>
        <v>54</v>
      </c>
      <c r="AC40" s="83">
        <f t="shared" si="13"/>
        <v>623.5</v>
      </c>
      <c r="AD40" s="83">
        <f t="shared" si="14"/>
        <v>2032.47</v>
      </c>
      <c r="AE40" s="73"/>
      <c r="AF40" s="98"/>
      <c r="AG40" s="103">
        <f t="shared" si="15"/>
        <v>68.12</v>
      </c>
      <c r="AH40" s="103">
        <f t="shared" si="16"/>
        <v>961.68</v>
      </c>
      <c r="AI40" s="103">
        <f t="shared" si="17"/>
        <v>634.6</v>
      </c>
      <c r="AJ40" s="103">
        <f t="shared" si="18"/>
        <v>40.07</v>
      </c>
      <c r="AK40" s="103">
        <f t="shared" ref="AK40:AM40" si="55">R40+AA40</f>
        <v>220</v>
      </c>
      <c r="AL40" s="103">
        <f t="shared" si="55"/>
        <v>108</v>
      </c>
      <c r="AM40" s="103">
        <f t="shared" si="55"/>
        <v>2032.47</v>
      </c>
      <c r="AN40" s="98"/>
    </row>
    <row r="41" s="15" customFormat="1" ht="19" customHeight="1" spans="1:40">
      <c r="A41" s="28">
        <v>38</v>
      </c>
      <c r="B41" s="36" t="s">
        <v>208</v>
      </c>
      <c r="C41" s="48" t="s">
        <v>213</v>
      </c>
      <c r="D41" s="49" t="s">
        <v>214</v>
      </c>
      <c r="E41" s="45">
        <v>4007</v>
      </c>
      <c r="F41" s="45">
        <v>4007</v>
      </c>
      <c r="G41" s="45">
        <v>6346</v>
      </c>
      <c r="H41" s="45">
        <v>4007</v>
      </c>
      <c r="I41" s="86">
        <v>2200</v>
      </c>
      <c r="J41" s="31">
        <v>108</v>
      </c>
      <c r="K41" s="83">
        <f t="shared" si="0"/>
        <v>68.12</v>
      </c>
      <c r="L41" s="83">
        <v>0</v>
      </c>
      <c r="M41" s="83">
        <f t="shared" si="1"/>
        <v>641.12</v>
      </c>
      <c r="N41" s="83">
        <v>0</v>
      </c>
      <c r="O41" s="31">
        <f t="shared" si="2"/>
        <v>507.68</v>
      </c>
      <c r="P41" s="83">
        <f t="shared" si="3"/>
        <v>28.05</v>
      </c>
      <c r="Q41" s="83">
        <v>0</v>
      </c>
      <c r="R41" s="31">
        <f t="shared" si="4"/>
        <v>110</v>
      </c>
      <c r="S41" s="31">
        <f t="shared" si="5"/>
        <v>54</v>
      </c>
      <c r="T41" s="31">
        <f t="shared" si="6"/>
        <v>1408.97</v>
      </c>
      <c r="U41" s="83">
        <f t="shared" si="7"/>
        <v>0</v>
      </c>
      <c r="V41" s="83">
        <f t="shared" si="8"/>
        <v>320.56</v>
      </c>
      <c r="W41" s="83">
        <v>0</v>
      </c>
      <c r="X41" s="31">
        <f t="shared" si="9"/>
        <v>126.92</v>
      </c>
      <c r="Y41" s="83">
        <f t="shared" si="10"/>
        <v>12.02</v>
      </c>
      <c r="Z41" s="83">
        <v>0</v>
      </c>
      <c r="AA41" s="31">
        <f t="shared" si="11"/>
        <v>110</v>
      </c>
      <c r="AB41" s="31">
        <f t="shared" si="12"/>
        <v>54</v>
      </c>
      <c r="AC41" s="83">
        <f t="shared" si="13"/>
        <v>623.5</v>
      </c>
      <c r="AD41" s="83">
        <f t="shared" si="14"/>
        <v>2032.47</v>
      </c>
      <c r="AE41" s="73"/>
      <c r="AF41" s="98"/>
      <c r="AG41" s="103">
        <f t="shared" si="15"/>
        <v>68.12</v>
      </c>
      <c r="AH41" s="103">
        <f t="shared" si="16"/>
        <v>961.68</v>
      </c>
      <c r="AI41" s="103">
        <f t="shared" si="17"/>
        <v>634.6</v>
      </c>
      <c r="AJ41" s="103">
        <f t="shared" si="18"/>
        <v>40.07</v>
      </c>
      <c r="AK41" s="103">
        <f t="shared" ref="AK41:AM41" si="56">R41+AA41</f>
        <v>220</v>
      </c>
      <c r="AL41" s="103">
        <f t="shared" si="56"/>
        <v>108</v>
      </c>
      <c r="AM41" s="103">
        <f t="shared" si="56"/>
        <v>2032.47</v>
      </c>
      <c r="AN41" s="98"/>
    </row>
    <row r="42" s="15" customFormat="1" ht="19" customHeight="1" spans="1:40">
      <c r="A42" s="28">
        <v>39</v>
      </c>
      <c r="B42" s="36" t="s">
        <v>208</v>
      </c>
      <c r="C42" s="50" t="s">
        <v>215</v>
      </c>
      <c r="D42" s="51" t="s">
        <v>216</v>
      </c>
      <c r="E42" s="45">
        <v>4007</v>
      </c>
      <c r="F42" s="45">
        <v>4007</v>
      </c>
      <c r="G42" s="45">
        <v>6346</v>
      </c>
      <c r="H42" s="45">
        <v>4007</v>
      </c>
      <c r="I42" s="86">
        <v>2200</v>
      </c>
      <c r="J42" s="31">
        <v>108</v>
      </c>
      <c r="K42" s="83">
        <f t="shared" si="0"/>
        <v>68.12</v>
      </c>
      <c r="L42" s="83">
        <v>0</v>
      </c>
      <c r="M42" s="83">
        <f t="shared" si="1"/>
        <v>641.12</v>
      </c>
      <c r="N42" s="83">
        <v>0</v>
      </c>
      <c r="O42" s="31">
        <f t="shared" si="2"/>
        <v>507.68</v>
      </c>
      <c r="P42" s="83">
        <f t="shared" si="3"/>
        <v>28.05</v>
      </c>
      <c r="Q42" s="83">
        <v>0</v>
      </c>
      <c r="R42" s="31">
        <f t="shared" si="4"/>
        <v>110</v>
      </c>
      <c r="S42" s="31">
        <f t="shared" si="5"/>
        <v>54</v>
      </c>
      <c r="T42" s="31">
        <f t="shared" si="6"/>
        <v>1408.97</v>
      </c>
      <c r="U42" s="83">
        <f t="shared" si="7"/>
        <v>0</v>
      </c>
      <c r="V42" s="83">
        <f t="shared" si="8"/>
        <v>320.56</v>
      </c>
      <c r="W42" s="83">
        <v>0</v>
      </c>
      <c r="X42" s="31">
        <f t="shared" si="9"/>
        <v>126.92</v>
      </c>
      <c r="Y42" s="83">
        <f t="shared" si="10"/>
        <v>12.02</v>
      </c>
      <c r="Z42" s="83">
        <v>0</v>
      </c>
      <c r="AA42" s="31">
        <f t="shared" si="11"/>
        <v>110</v>
      </c>
      <c r="AB42" s="31">
        <f t="shared" si="12"/>
        <v>54</v>
      </c>
      <c r="AC42" s="83">
        <f t="shared" si="13"/>
        <v>623.5</v>
      </c>
      <c r="AD42" s="83">
        <f t="shared" si="14"/>
        <v>2032.47</v>
      </c>
      <c r="AE42" s="73"/>
      <c r="AF42" s="98"/>
      <c r="AG42" s="103">
        <f t="shared" si="15"/>
        <v>68.12</v>
      </c>
      <c r="AH42" s="103">
        <f t="shared" si="16"/>
        <v>961.68</v>
      </c>
      <c r="AI42" s="103">
        <f t="shared" si="17"/>
        <v>634.6</v>
      </c>
      <c r="AJ42" s="103">
        <f t="shared" si="18"/>
        <v>40.07</v>
      </c>
      <c r="AK42" s="103">
        <f t="shared" ref="AK42:AM42" si="57">R42+AA42</f>
        <v>220</v>
      </c>
      <c r="AL42" s="103">
        <f t="shared" si="57"/>
        <v>108</v>
      </c>
      <c r="AM42" s="103">
        <f t="shared" si="57"/>
        <v>2032.47</v>
      </c>
      <c r="AN42" s="98"/>
    </row>
    <row r="43" s="15" customFormat="1" ht="19" customHeight="1" spans="1:40">
      <c r="A43" s="28">
        <v>40</v>
      </c>
      <c r="B43" s="36" t="s">
        <v>217</v>
      </c>
      <c r="C43" s="52" t="s">
        <v>218</v>
      </c>
      <c r="D43" s="187" t="s">
        <v>219</v>
      </c>
      <c r="E43" s="45">
        <v>4007</v>
      </c>
      <c r="F43" s="45">
        <v>4007</v>
      </c>
      <c r="G43" s="45">
        <v>6346</v>
      </c>
      <c r="H43" s="45">
        <v>4007</v>
      </c>
      <c r="I43" s="86">
        <v>3180</v>
      </c>
      <c r="J43" s="31"/>
      <c r="K43" s="83">
        <f t="shared" si="0"/>
        <v>68.12</v>
      </c>
      <c r="L43" s="83">
        <v>0</v>
      </c>
      <c r="M43" s="83">
        <f t="shared" si="1"/>
        <v>641.12</v>
      </c>
      <c r="N43" s="83">
        <v>0</v>
      </c>
      <c r="O43" s="31">
        <f t="shared" si="2"/>
        <v>507.68</v>
      </c>
      <c r="P43" s="83">
        <f t="shared" si="3"/>
        <v>28.05</v>
      </c>
      <c r="Q43" s="83">
        <v>0</v>
      </c>
      <c r="R43" s="31">
        <f t="shared" si="4"/>
        <v>159</v>
      </c>
      <c r="S43" s="31">
        <f t="shared" si="5"/>
        <v>0</v>
      </c>
      <c r="T43" s="31">
        <f t="shared" si="6"/>
        <v>1403.97</v>
      </c>
      <c r="U43" s="83">
        <f t="shared" si="7"/>
        <v>0</v>
      </c>
      <c r="V43" s="83">
        <f t="shared" si="8"/>
        <v>320.56</v>
      </c>
      <c r="W43" s="83">
        <v>0</v>
      </c>
      <c r="X43" s="31">
        <f t="shared" si="9"/>
        <v>126.92</v>
      </c>
      <c r="Y43" s="83">
        <f t="shared" si="10"/>
        <v>12.02</v>
      </c>
      <c r="Z43" s="83">
        <v>0</v>
      </c>
      <c r="AA43" s="31">
        <f t="shared" si="11"/>
        <v>159</v>
      </c>
      <c r="AB43" s="31">
        <f t="shared" si="12"/>
        <v>0</v>
      </c>
      <c r="AC43" s="83">
        <f t="shared" si="13"/>
        <v>618.5</v>
      </c>
      <c r="AD43" s="83">
        <f t="shared" si="14"/>
        <v>2022.47</v>
      </c>
      <c r="AE43" s="73"/>
      <c r="AF43" s="98"/>
      <c r="AG43" s="103">
        <f t="shared" si="15"/>
        <v>68.12</v>
      </c>
      <c r="AH43" s="103">
        <f t="shared" si="16"/>
        <v>961.68</v>
      </c>
      <c r="AI43" s="103">
        <f t="shared" si="17"/>
        <v>634.6</v>
      </c>
      <c r="AJ43" s="103">
        <f t="shared" si="18"/>
        <v>40.07</v>
      </c>
      <c r="AK43" s="103">
        <f t="shared" ref="AK43:AM43" si="58">R43+AA43</f>
        <v>318</v>
      </c>
      <c r="AL43" s="103">
        <f t="shared" si="58"/>
        <v>0</v>
      </c>
      <c r="AM43" s="103">
        <f t="shared" si="58"/>
        <v>2022.47</v>
      </c>
      <c r="AN43" s="98"/>
    </row>
    <row r="44" s="15" customFormat="1" ht="19" customHeight="1" spans="1:40">
      <c r="A44" s="28">
        <v>41</v>
      </c>
      <c r="B44" s="36" t="s">
        <v>88</v>
      </c>
      <c r="C44" s="53" t="s">
        <v>220</v>
      </c>
      <c r="D44" s="44" t="s">
        <v>221</v>
      </c>
      <c r="E44" s="45">
        <v>4007</v>
      </c>
      <c r="F44" s="45">
        <v>4007</v>
      </c>
      <c r="G44" s="45">
        <v>6346</v>
      </c>
      <c r="H44" s="45">
        <v>4007</v>
      </c>
      <c r="I44" s="86">
        <v>2200</v>
      </c>
      <c r="J44" s="31"/>
      <c r="K44" s="83">
        <f t="shared" si="0"/>
        <v>68.12</v>
      </c>
      <c r="L44" s="83">
        <v>0</v>
      </c>
      <c r="M44" s="83">
        <f t="shared" si="1"/>
        <v>641.12</v>
      </c>
      <c r="N44" s="83">
        <v>0</v>
      </c>
      <c r="O44" s="31">
        <f t="shared" si="2"/>
        <v>507.68</v>
      </c>
      <c r="P44" s="83">
        <f t="shared" si="3"/>
        <v>28.05</v>
      </c>
      <c r="Q44" s="83">
        <v>0</v>
      </c>
      <c r="R44" s="31">
        <f t="shared" si="4"/>
        <v>110</v>
      </c>
      <c r="S44" s="31">
        <f t="shared" si="5"/>
        <v>0</v>
      </c>
      <c r="T44" s="31">
        <f t="shared" si="6"/>
        <v>1354.97</v>
      </c>
      <c r="U44" s="83">
        <f t="shared" si="7"/>
        <v>0</v>
      </c>
      <c r="V44" s="83">
        <f t="shared" si="8"/>
        <v>320.56</v>
      </c>
      <c r="W44" s="83">
        <v>0</v>
      </c>
      <c r="X44" s="31">
        <f t="shared" si="9"/>
        <v>126.92</v>
      </c>
      <c r="Y44" s="83">
        <f t="shared" si="10"/>
        <v>12.02</v>
      </c>
      <c r="Z44" s="83">
        <v>0</v>
      </c>
      <c r="AA44" s="31">
        <f t="shared" si="11"/>
        <v>110</v>
      </c>
      <c r="AB44" s="31">
        <f t="shared" si="12"/>
        <v>0</v>
      </c>
      <c r="AC44" s="83">
        <f t="shared" si="13"/>
        <v>569.5</v>
      </c>
      <c r="AD44" s="83">
        <f t="shared" si="14"/>
        <v>1924.47</v>
      </c>
      <c r="AE44" s="73"/>
      <c r="AF44" s="98"/>
      <c r="AG44" s="103">
        <f t="shared" si="15"/>
        <v>68.12</v>
      </c>
      <c r="AH44" s="103">
        <f t="shared" si="16"/>
        <v>961.68</v>
      </c>
      <c r="AI44" s="103">
        <f t="shared" si="17"/>
        <v>634.6</v>
      </c>
      <c r="AJ44" s="103">
        <f t="shared" si="18"/>
        <v>40.07</v>
      </c>
      <c r="AK44" s="103">
        <f t="shared" ref="AK44:AM44" si="59">R44+AA44</f>
        <v>220</v>
      </c>
      <c r="AL44" s="103">
        <f t="shared" si="59"/>
        <v>0</v>
      </c>
      <c r="AM44" s="103">
        <f t="shared" si="59"/>
        <v>1924.47</v>
      </c>
      <c r="AN44" s="98"/>
    </row>
    <row r="45" s="15" customFormat="1" ht="19" customHeight="1" spans="1:40">
      <c r="A45" s="28">
        <v>42</v>
      </c>
      <c r="B45" s="36" t="s">
        <v>131</v>
      </c>
      <c r="C45" s="46" t="s">
        <v>222</v>
      </c>
      <c r="D45" s="54" t="s">
        <v>223</v>
      </c>
      <c r="E45" s="45">
        <v>4007</v>
      </c>
      <c r="F45" s="45">
        <v>4007</v>
      </c>
      <c r="G45" s="45">
        <v>6346</v>
      </c>
      <c r="H45" s="45">
        <v>4007</v>
      </c>
      <c r="I45" s="86">
        <v>2200</v>
      </c>
      <c r="J45" s="31">
        <v>108</v>
      </c>
      <c r="K45" s="83">
        <f t="shared" si="0"/>
        <v>68.12</v>
      </c>
      <c r="L45" s="83">
        <v>0</v>
      </c>
      <c r="M45" s="83">
        <f t="shared" si="1"/>
        <v>641.12</v>
      </c>
      <c r="N45" s="83">
        <v>0</v>
      </c>
      <c r="O45" s="31">
        <f t="shared" si="2"/>
        <v>507.68</v>
      </c>
      <c r="P45" s="83">
        <f t="shared" si="3"/>
        <v>28.05</v>
      </c>
      <c r="Q45" s="83">
        <v>0</v>
      </c>
      <c r="R45" s="31">
        <f t="shared" si="4"/>
        <v>110</v>
      </c>
      <c r="S45" s="31">
        <f t="shared" si="5"/>
        <v>54</v>
      </c>
      <c r="T45" s="31">
        <f t="shared" si="6"/>
        <v>1408.97</v>
      </c>
      <c r="U45" s="83">
        <f t="shared" si="7"/>
        <v>0</v>
      </c>
      <c r="V45" s="83">
        <f t="shared" si="8"/>
        <v>320.56</v>
      </c>
      <c r="W45" s="83">
        <v>0</v>
      </c>
      <c r="X45" s="31">
        <f t="shared" si="9"/>
        <v>126.92</v>
      </c>
      <c r="Y45" s="83">
        <f t="shared" si="10"/>
        <v>12.02</v>
      </c>
      <c r="Z45" s="83">
        <v>0</v>
      </c>
      <c r="AA45" s="31">
        <f t="shared" si="11"/>
        <v>110</v>
      </c>
      <c r="AB45" s="31">
        <f t="shared" si="12"/>
        <v>54</v>
      </c>
      <c r="AC45" s="83">
        <f t="shared" si="13"/>
        <v>623.5</v>
      </c>
      <c r="AD45" s="83">
        <f t="shared" si="14"/>
        <v>2032.47</v>
      </c>
      <c r="AE45" s="73"/>
      <c r="AF45" s="98"/>
      <c r="AG45" s="103">
        <f t="shared" si="15"/>
        <v>68.12</v>
      </c>
      <c r="AH45" s="103">
        <f t="shared" si="16"/>
        <v>961.68</v>
      </c>
      <c r="AI45" s="103">
        <f t="shared" si="17"/>
        <v>634.6</v>
      </c>
      <c r="AJ45" s="103">
        <f t="shared" si="18"/>
        <v>40.07</v>
      </c>
      <c r="AK45" s="103">
        <f t="shared" ref="AK45:AM45" si="60">R45+AA45</f>
        <v>220</v>
      </c>
      <c r="AL45" s="103">
        <f t="shared" si="60"/>
        <v>108</v>
      </c>
      <c r="AM45" s="103">
        <f t="shared" si="60"/>
        <v>2032.47</v>
      </c>
      <c r="AN45" s="98"/>
    </row>
    <row r="46" s="15" customFormat="1" ht="19" customHeight="1" spans="1:40">
      <c r="A46" s="28">
        <v>43</v>
      </c>
      <c r="B46" s="36" t="s">
        <v>163</v>
      </c>
      <c r="C46" s="46" t="s">
        <v>224</v>
      </c>
      <c r="D46" s="187" t="s">
        <v>225</v>
      </c>
      <c r="E46" s="45">
        <v>4007</v>
      </c>
      <c r="F46" s="45">
        <v>4007</v>
      </c>
      <c r="G46" s="45">
        <v>6346</v>
      </c>
      <c r="H46" s="45">
        <v>4007</v>
      </c>
      <c r="I46" s="86">
        <v>2200</v>
      </c>
      <c r="J46" s="31">
        <v>108</v>
      </c>
      <c r="K46" s="83">
        <f t="shared" si="0"/>
        <v>68.12</v>
      </c>
      <c r="L46" s="83">
        <v>0</v>
      </c>
      <c r="M46" s="83">
        <f t="shared" si="1"/>
        <v>641.12</v>
      </c>
      <c r="N46" s="83">
        <v>0</v>
      </c>
      <c r="O46" s="31">
        <f t="shared" si="2"/>
        <v>507.68</v>
      </c>
      <c r="P46" s="83">
        <f t="shared" si="3"/>
        <v>28.05</v>
      </c>
      <c r="Q46" s="83">
        <v>0</v>
      </c>
      <c r="R46" s="31">
        <f t="shared" si="4"/>
        <v>110</v>
      </c>
      <c r="S46" s="31">
        <f t="shared" si="5"/>
        <v>54</v>
      </c>
      <c r="T46" s="31">
        <f t="shared" si="6"/>
        <v>1408.97</v>
      </c>
      <c r="U46" s="83">
        <f t="shared" si="7"/>
        <v>0</v>
      </c>
      <c r="V46" s="83">
        <f t="shared" si="8"/>
        <v>320.56</v>
      </c>
      <c r="W46" s="83">
        <v>0</v>
      </c>
      <c r="X46" s="31">
        <f t="shared" si="9"/>
        <v>126.92</v>
      </c>
      <c r="Y46" s="83">
        <f t="shared" si="10"/>
        <v>12.02</v>
      </c>
      <c r="Z46" s="83">
        <v>0</v>
      </c>
      <c r="AA46" s="31">
        <f t="shared" si="11"/>
        <v>110</v>
      </c>
      <c r="AB46" s="31">
        <f t="shared" si="12"/>
        <v>54</v>
      </c>
      <c r="AC46" s="83">
        <f t="shared" si="13"/>
        <v>623.5</v>
      </c>
      <c r="AD46" s="83">
        <f t="shared" si="14"/>
        <v>2032.47</v>
      </c>
      <c r="AE46" s="73"/>
      <c r="AF46" s="98"/>
      <c r="AG46" s="103">
        <f t="shared" si="15"/>
        <v>68.12</v>
      </c>
      <c r="AH46" s="103">
        <f t="shared" si="16"/>
        <v>961.68</v>
      </c>
      <c r="AI46" s="103">
        <f t="shared" si="17"/>
        <v>634.6</v>
      </c>
      <c r="AJ46" s="103">
        <f t="shared" si="18"/>
        <v>40.07</v>
      </c>
      <c r="AK46" s="103">
        <f t="shared" ref="AK46:AM46" si="61">R46+AA46</f>
        <v>220</v>
      </c>
      <c r="AL46" s="103">
        <f t="shared" si="61"/>
        <v>108</v>
      </c>
      <c r="AM46" s="103">
        <f t="shared" si="61"/>
        <v>2032.47</v>
      </c>
      <c r="AN46" s="98"/>
    </row>
    <row r="47" s="15" customFormat="1" ht="19" customHeight="1" spans="1:40">
      <c r="A47" s="28">
        <v>44</v>
      </c>
      <c r="B47" s="36" t="s">
        <v>122</v>
      </c>
      <c r="C47" s="46" t="s">
        <v>226</v>
      </c>
      <c r="D47" s="188" t="s">
        <v>227</v>
      </c>
      <c r="E47" s="45">
        <v>4007</v>
      </c>
      <c r="F47" s="45">
        <v>4007</v>
      </c>
      <c r="G47" s="45">
        <v>6346</v>
      </c>
      <c r="H47" s="45">
        <v>4007</v>
      </c>
      <c r="I47" s="86">
        <v>3180</v>
      </c>
      <c r="J47" s="31">
        <v>108</v>
      </c>
      <c r="K47" s="83">
        <f t="shared" si="0"/>
        <v>68.12</v>
      </c>
      <c r="L47" s="83">
        <v>0</v>
      </c>
      <c r="M47" s="83">
        <f t="shared" si="1"/>
        <v>641.12</v>
      </c>
      <c r="N47" s="83">
        <v>0</v>
      </c>
      <c r="O47" s="31">
        <f t="shared" si="2"/>
        <v>507.68</v>
      </c>
      <c r="P47" s="83">
        <f t="shared" si="3"/>
        <v>28.05</v>
      </c>
      <c r="Q47" s="83">
        <v>0</v>
      </c>
      <c r="R47" s="31">
        <f t="shared" si="4"/>
        <v>159</v>
      </c>
      <c r="S47" s="31">
        <f t="shared" si="5"/>
        <v>54</v>
      </c>
      <c r="T47" s="31">
        <f t="shared" si="6"/>
        <v>1457.97</v>
      </c>
      <c r="U47" s="83">
        <f t="shared" si="7"/>
        <v>0</v>
      </c>
      <c r="V47" s="83">
        <f t="shared" si="8"/>
        <v>320.56</v>
      </c>
      <c r="W47" s="83">
        <v>0</v>
      </c>
      <c r="X47" s="31">
        <f t="shared" si="9"/>
        <v>126.92</v>
      </c>
      <c r="Y47" s="83">
        <f t="shared" si="10"/>
        <v>12.02</v>
      </c>
      <c r="Z47" s="83">
        <v>0</v>
      </c>
      <c r="AA47" s="31">
        <f t="shared" si="11"/>
        <v>159</v>
      </c>
      <c r="AB47" s="31">
        <f t="shared" si="12"/>
        <v>54</v>
      </c>
      <c r="AC47" s="83">
        <f t="shared" si="13"/>
        <v>672.5</v>
      </c>
      <c r="AD47" s="83">
        <f t="shared" si="14"/>
        <v>2130.47</v>
      </c>
      <c r="AE47" s="73"/>
      <c r="AF47" s="98"/>
      <c r="AG47" s="103">
        <f t="shared" si="15"/>
        <v>68.12</v>
      </c>
      <c r="AH47" s="103">
        <f t="shared" si="16"/>
        <v>961.68</v>
      </c>
      <c r="AI47" s="103">
        <f t="shared" si="17"/>
        <v>634.6</v>
      </c>
      <c r="AJ47" s="103">
        <f t="shared" si="18"/>
        <v>40.07</v>
      </c>
      <c r="AK47" s="103">
        <f t="shared" ref="AK47:AM47" si="62">R47+AA47</f>
        <v>318</v>
      </c>
      <c r="AL47" s="103">
        <f t="shared" si="62"/>
        <v>108</v>
      </c>
      <c r="AM47" s="103">
        <f t="shared" si="62"/>
        <v>2130.47</v>
      </c>
      <c r="AN47" s="98"/>
    </row>
    <row r="48" s="15" customFormat="1" ht="19" customHeight="1" spans="1:40">
      <c r="A48" s="28">
        <v>45</v>
      </c>
      <c r="B48" s="36" t="s">
        <v>92</v>
      </c>
      <c r="C48" s="55" t="s">
        <v>228</v>
      </c>
      <c r="D48" s="56" t="s">
        <v>229</v>
      </c>
      <c r="E48" s="45">
        <v>4007</v>
      </c>
      <c r="F48" s="45">
        <v>4007</v>
      </c>
      <c r="G48" s="45">
        <v>6346</v>
      </c>
      <c r="H48" s="45">
        <v>4007</v>
      </c>
      <c r="I48" s="86">
        <v>3180</v>
      </c>
      <c r="J48" s="31"/>
      <c r="K48" s="83">
        <f t="shared" si="0"/>
        <v>68.12</v>
      </c>
      <c r="L48" s="83">
        <v>0</v>
      </c>
      <c r="M48" s="83">
        <f t="shared" si="1"/>
        <v>641.12</v>
      </c>
      <c r="N48" s="83">
        <v>0</v>
      </c>
      <c r="O48" s="31">
        <f t="shared" si="2"/>
        <v>507.68</v>
      </c>
      <c r="P48" s="83">
        <f t="shared" si="3"/>
        <v>28.05</v>
      </c>
      <c r="Q48" s="83">
        <v>0</v>
      </c>
      <c r="R48" s="31">
        <f t="shared" si="4"/>
        <v>159</v>
      </c>
      <c r="S48" s="31">
        <f t="shared" si="5"/>
        <v>0</v>
      </c>
      <c r="T48" s="31">
        <f t="shared" si="6"/>
        <v>1403.97</v>
      </c>
      <c r="U48" s="83">
        <f t="shared" si="7"/>
        <v>0</v>
      </c>
      <c r="V48" s="83">
        <f t="shared" si="8"/>
        <v>320.56</v>
      </c>
      <c r="W48" s="83">
        <v>0</v>
      </c>
      <c r="X48" s="31">
        <f t="shared" si="9"/>
        <v>126.92</v>
      </c>
      <c r="Y48" s="83">
        <f t="shared" si="10"/>
        <v>12.02</v>
      </c>
      <c r="Z48" s="83">
        <v>0</v>
      </c>
      <c r="AA48" s="31">
        <f t="shared" si="11"/>
        <v>159</v>
      </c>
      <c r="AB48" s="31">
        <f t="shared" si="12"/>
        <v>0</v>
      </c>
      <c r="AC48" s="83">
        <f t="shared" si="13"/>
        <v>618.5</v>
      </c>
      <c r="AD48" s="83">
        <f t="shared" si="14"/>
        <v>2022.47</v>
      </c>
      <c r="AE48" s="73"/>
      <c r="AF48" s="98"/>
      <c r="AG48" s="103">
        <f t="shared" si="15"/>
        <v>68.12</v>
      </c>
      <c r="AH48" s="103">
        <f t="shared" si="16"/>
        <v>961.68</v>
      </c>
      <c r="AI48" s="103">
        <f t="shared" si="17"/>
        <v>634.6</v>
      </c>
      <c r="AJ48" s="103">
        <f t="shared" si="18"/>
        <v>40.07</v>
      </c>
      <c r="AK48" s="103">
        <f t="shared" ref="AK48:AM48" si="63">R48+AA48</f>
        <v>318</v>
      </c>
      <c r="AL48" s="103">
        <f t="shared" si="63"/>
        <v>0</v>
      </c>
      <c r="AM48" s="103">
        <f t="shared" si="63"/>
        <v>2022.47</v>
      </c>
      <c r="AN48" s="98"/>
    </row>
    <row r="49" s="15" customFormat="1" ht="19" customHeight="1" spans="1:40">
      <c r="A49" s="28">
        <v>46</v>
      </c>
      <c r="B49" s="36" t="s">
        <v>156</v>
      </c>
      <c r="C49" s="57" t="s">
        <v>230</v>
      </c>
      <c r="D49" s="58" t="s">
        <v>231</v>
      </c>
      <c r="E49" s="45">
        <v>4007</v>
      </c>
      <c r="F49" s="45">
        <v>4007</v>
      </c>
      <c r="G49" s="45">
        <v>6346</v>
      </c>
      <c r="H49" s="45">
        <v>4007</v>
      </c>
      <c r="I49" s="86">
        <v>3180</v>
      </c>
      <c r="J49" s="31"/>
      <c r="K49" s="83">
        <f t="shared" si="0"/>
        <v>68.12</v>
      </c>
      <c r="L49" s="83">
        <v>0</v>
      </c>
      <c r="M49" s="83">
        <f t="shared" si="1"/>
        <v>641.12</v>
      </c>
      <c r="N49" s="83">
        <v>0</v>
      </c>
      <c r="O49" s="31">
        <f t="shared" si="2"/>
        <v>507.68</v>
      </c>
      <c r="P49" s="83">
        <f t="shared" si="3"/>
        <v>28.05</v>
      </c>
      <c r="Q49" s="83">
        <v>0</v>
      </c>
      <c r="R49" s="31">
        <f t="shared" si="4"/>
        <v>159</v>
      </c>
      <c r="S49" s="31">
        <f t="shared" si="5"/>
        <v>0</v>
      </c>
      <c r="T49" s="31">
        <f t="shared" si="6"/>
        <v>1403.97</v>
      </c>
      <c r="U49" s="83">
        <f t="shared" si="7"/>
        <v>0</v>
      </c>
      <c r="V49" s="83">
        <f t="shared" si="8"/>
        <v>320.56</v>
      </c>
      <c r="W49" s="83">
        <v>0</v>
      </c>
      <c r="X49" s="31">
        <f t="shared" si="9"/>
        <v>126.92</v>
      </c>
      <c r="Y49" s="83">
        <f t="shared" si="10"/>
        <v>12.02</v>
      </c>
      <c r="Z49" s="83">
        <v>0</v>
      </c>
      <c r="AA49" s="31">
        <f t="shared" si="11"/>
        <v>159</v>
      </c>
      <c r="AB49" s="31">
        <f t="shared" si="12"/>
        <v>0</v>
      </c>
      <c r="AC49" s="83">
        <f t="shared" si="13"/>
        <v>618.5</v>
      </c>
      <c r="AD49" s="83">
        <f t="shared" si="14"/>
        <v>2022.47</v>
      </c>
      <c r="AE49" s="73"/>
      <c r="AF49" s="98"/>
      <c r="AG49" s="103">
        <f t="shared" si="15"/>
        <v>68.12</v>
      </c>
      <c r="AH49" s="103">
        <f t="shared" si="16"/>
        <v>961.68</v>
      </c>
      <c r="AI49" s="103">
        <f t="shared" si="17"/>
        <v>634.6</v>
      </c>
      <c r="AJ49" s="103">
        <f t="shared" si="18"/>
        <v>40.07</v>
      </c>
      <c r="AK49" s="103">
        <f t="shared" ref="AK49:AM49" si="64">R49+AA49</f>
        <v>318</v>
      </c>
      <c r="AL49" s="103">
        <f t="shared" si="64"/>
        <v>0</v>
      </c>
      <c r="AM49" s="103">
        <f t="shared" si="64"/>
        <v>2022.47</v>
      </c>
      <c r="AN49" s="98"/>
    </row>
    <row r="50" s="15" customFormat="1" ht="19" customHeight="1" spans="1:40">
      <c r="A50" s="28">
        <v>47</v>
      </c>
      <c r="B50" s="36" t="s">
        <v>156</v>
      </c>
      <c r="C50" s="59" t="s">
        <v>232</v>
      </c>
      <c r="D50" s="189" t="s">
        <v>233</v>
      </c>
      <c r="E50" s="45">
        <v>4007</v>
      </c>
      <c r="F50" s="45">
        <v>4007</v>
      </c>
      <c r="G50" s="45">
        <v>6346</v>
      </c>
      <c r="H50" s="45">
        <v>4007</v>
      </c>
      <c r="I50" s="86">
        <v>3180</v>
      </c>
      <c r="J50" s="31"/>
      <c r="K50" s="83">
        <f t="shared" si="0"/>
        <v>68.12</v>
      </c>
      <c r="L50" s="83">
        <v>0</v>
      </c>
      <c r="M50" s="83">
        <f t="shared" si="1"/>
        <v>641.12</v>
      </c>
      <c r="N50" s="83">
        <v>0</v>
      </c>
      <c r="O50" s="31">
        <f t="shared" si="2"/>
        <v>507.68</v>
      </c>
      <c r="P50" s="83">
        <f t="shared" si="3"/>
        <v>28.05</v>
      </c>
      <c r="Q50" s="83">
        <v>0</v>
      </c>
      <c r="R50" s="31">
        <f t="shared" si="4"/>
        <v>159</v>
      </c>
      <c r="S50" s="31">
        <f t="shared" si="5"/>
        <v>0</v>
      </c>
      <c r="T50" s="31">
        <f t="shared" si="6"/>
        <v>1403.97</v>
      </c>
      <c r="U50" s="83">
        <f t="shared" si="7"/>
        <v>0</v>
      </c>
      <c r="V50" s="83">
        <f t="shared" si="8"/>
        <v>320.56</v>
      </c>
      <c r="W50" s="83">
        <v>0</v>
      </c>
      <c r="X50" s="31">
        <f t="shared" si="9"/>
        <v>126.92</v>
      </c>
      <c r="Y50" s="83">
        <f t="shared" si="10"/>
        <v>12.02</v>
      </c>
      <c r="Z50" s="83">
        <v>0</v>
      </c>
      <c r="AA50" s="31">
        <f t="shared" si="11"/>
        <v>159</v>
      </c>
      <c r="AB50" s="31">
        <f t="shared" si="12"/>
        <v>0</v>
      </c>
      <c r="AC50" s="83">
        <f t="shared" si="13"/>
        <v>618.5</v>
      </c>
      <c r="AD50" s="83">
        <f t="shared" si="14"/>
        <v>2022.47</v>
      </c>
      <c r="AE50" s="73"/>
      <c r="AF50" s="98"/>
      <c r="AG50" s="103">
        <f t="shared" si="15"/>
        <v>68.12</v>
      </c>
      <c r="AH50" s="103">
        <f t="shared" si="16"/>
        <v>961.68</v>
      </c>
      <c r="AI50" s="103">
        <f t="shared" si="17"/>
        <v>634.6</v>
      </c>
      <c r="AJ50" s="103">
        <f t="shared" si="18"/>
        <v>40.07</v>
      </c>
      <c r="AK50" s="103">
        <f t="shared" ref="AK50:AM50" si="65">R50+AA50</f>
        <v>318</v>
      </c>
      <c r="AL50" s="103">
        <f t="shared" si="65"/>
        <v>0</v>
      </c>
      <c r="AM50" s="103">
        <f t="shared" si="65"/>
        <v>2022.47</v>
      </c>
      <c r="AN50" s="98"/>
    </row>
    <row r="51" s="15" customFormat="1" ht="19" customHeight="1" spans="1:40">
      <c r="A51" s="28">
        <v>48</v>
      </c>
      <c r="B51" s="36" t="s">
        <v>125</v>
      </c>
      <c r="C51" s="59" t="s">
        <v>234</v>
      </c>
      <c r="D51" s="58" t="s">
        <v>235</v>
      </c>
      <c r="E51" s="45">
        <v>4007</v>
      </c>
      <c r="F51" s="45">
        <v>4007</v>
      </c>
      <c r="G51" s="45">
        <v>6346</v>
      </c>
      <c r="H51" s="45">
        <v>4007</v>
      </c>
      <c r="I51" s="86">
        <v>2200</v>
      </c>
      <c r="J51" s="31">
        <v>108</v>
      </c>
      <c r="K51" s="83">
        <f t="shared" si="0"/>
        <v>68.12</v>
      </c>
      <c r="L51" s="83">
        <v>0</v>
      </c>
      <c r="M51" s="83">
        <f t="shared" si="1"/>
        <v>641.12</v>
      </c>
      <c r="N51" s="83">
        <v>0</v>
      </c>
      <c r="O51" s="31">
        <f t="shared" si="2"/>
        <v>507.68</v>
      </c>
      <c r="P51" s="83">
        <f t="shared" si="3"/>
        <v>28.05</v>
      </c>
      <c r="Q51" s="83">
        <v>0</v>
      </c>
      <c r="R51" s="31">
        <f t="shared" si="4"/>
        <v>110</v>
      </c>
      <c r="S51" s="31">
        <f t="shared" si="5"/>
        <v>54</v>
      </c>
      <c r="T51" s="31">
        <f t="shared" si="6"/>
        <v>1408.97</v>
      </c>
      <c r="U51" s="83">
        <f t="shared" si="7"/>
        <v>0</v>
      </c>
      <c r="V51" s="83">
        <f t="shared" si="8"/>
        <v>320.56</v>
      </c>
      <c r="W51" s="83">
        <v>0</v>
      </c>
      <c r="X51" s="31">
        <f t="shared" si="9"/>
        <v>126.92</v>
      </c>
      <c r="Y51" s="83">
        <f t="shared" si="10"/>
        <v>12.02</v>
      </c>
      <c r="Z51" s="83">
        <v>0</v>
      </c>
      <c r="AA51" s="31">
        <f t="shared" si="11"/>
        <v>110</v>
      </c>
      <c r="AB51" s="31">
        <f t="shared" si="12"/>
        <v>54</v>
      </c>
      <c r="AC51" s="83">
        <f t="shared" si="13"/>
        <v>623.5</v>
      </c>
      <c r="AD51" s="83">
        <f t="shared" si="14"/>
        <v>2032.47</v>
      </c>
      <c r="AE51" s="73"/>
      <c r="AF51" s="98"/>
      <c r="AG51" s="103">
        <f t="shared" si="15"/>
        <v>68.12</v>
      </c>
      <c r="AH51" s="103">
        <f t="shared" si="16"/>
        <v>961.68</v>
      </c>
      <c r="AI51" s="103">
        <f t="shared" si="17"/>
        <v>634.6</v>
      </c>
      <c r="AJ51" s="103">
        <f t="shared" si="18"/>
        <v>40.07</v>
      </c>
      <c r="AK51" s="103">
        <f t="shared" ref="AK51:AM51" si="66">R51+AA51</f>
        <v>220</v>
      </c>
      <c r="AL51" s="103">
        <f t="shared" si="66"/>
        <v>108</v>
      </c>
      <c r="AM51" s="103">
        <f t="shared" si="66"/>
        <v>2032.47</v>
      </c>
      <c r="AN51" s="98"/>
    </row>
    <row r="52" s="15" customFormat="1" ht="19" customHeight="1" spans="1:40">
      <c r="A52" s="28">
        <v>49</v>
      </c>
      <c r="B52" s="36" t="s">
        <v>119</v>
      </c>
      <c r="C52" s="59" t="s">
        <v>236</v>
      </c>
      <c r="D52" s="58" t="s">
        <v>237</v>
      </c>
      <c r="E52" s="45">
        <v>4007</v>
      </c>
      <c r="F52" s="45">
        <v>4007</v>
      </c>
      <c r="G52" s="45">
        <v>6346</v>
      </c>
      <c r="H52" s="45">
        <v>4007</v>
      </c>
      <c r="I52" s="86">
        <v>3180</v>
      </c>
      <c r="J52" s="31">
        <v>108</v>
      </c>
      <c r="K52" s="83">
        <f t="shared" si="0"/>
        <v>68.12</v>
      </c>
      <c r="L52" s="83">
        <v>0</v>
      </c>
      <c r="M52" s="83">
        <f t="shared" si="1"/>
        <v>641.12</v>
      </c>
      <c r="N52" s="83">
        <v>0</v>
      </c>
      <c r="O52" s="31">
        <f t="shared" si="2"/>
        <v>507.68</v>
      </c>
      <c r="P52" s="83">
        <f t="shared" si="3"/>
        <v>28.05</v>
      </c>
      <c r="Q52" s="83">
        <v>0</v>
      </c>
      <c r="R52" s="31">
        <f t="shared" si="4"/>
        <v>159</v>
      </c>
      <c r="S52" s="31">
        <f t="shared" si="5"/>
        <v>54</v>
      </c>
      <c r="T52" s="31">
        <f t="shared" si="6"/>
        <v>1457.97</v>
      </c>
      <c r="U52" s="83">
        <f t="shared" si="7"/>
        <v>0</v>
      </c>
      <c r="V52" s="83">
        <f t="shared" si="8"/>
        <v>320.56</v>
      </c>
      <c r="W52" s="83">
        <v>0</v>
      </c>
      <c r="X52" s="31">
        <f t="shared" si="9"/>
        <v>126.92</v>
      </c>
      <c r="Y52" s="83">
        <f t="shared" si="10"/>
        <v>12.02</v>
      </c>
      <c r="Z52" s="83">
        <v>0</v>
      </c>
      <c r="AA52" s="31">
        <f t="shared" si="11"/>
        <v>159</v>
      </c>
      <c r="AB52" s="31">
        <f t="shared" si="12"/>
        <v>54</v>
      </c>
      <c r="AC52" s="83">
        <f t="shared" si="13"/>
        <v>672.5</v>
      </c>
      <c r="AD52" s="83">
        <f t="shared" si="14"/>
        <v>2130.47</v>
      </c>
      <c r="AE52" s="73"/>
      <c r="AF52" s="98"/>
      <c r="AG52" s="103">
        <f t="shared" si="15"/>
        <v>68.12</v>
      </c>
      <c r="AH52" s="103">
        <f t="shared" si="16"/>
        <v>961.68</v>
      </c>
      <c r="AI52" s="103">
        <f t="shared" si="17"/>
        <v>634.6</v>
      </c>
      <c r="AJ52" s="103">
        <f t="shared" si="18"/>
        <v>40.07</v>
      </c>
      <c r="AK52" s="103">
        <f t="shared" ref="AK52:AM52" si="67">R52+AA52</f>
        <v>318</v>
      </c>
      <c r="AL52" s="103">
        <f t="shared" si="67"/>
        <v>108</v>
      </c>
      <c r="AM52" s="103">
        <f t="shared" si="67"/>
        <v>2130.47</v>
      </c>
      <c r="AN52" s="98"/>
    </row>
    <row r="53" s="15" customFormat="1" ht="19" customHeight="1" spans="1:40">
      <c r="A53" s="28">
        <v>50</v>
      </c>
      <c r="B53" s="36" t="s">
        <v>163</v>
      </c>
      <c r="C53" s="61" t="s">
        <v>238</v>
      </c>
      <c r="D53" s="190" t="s">
        <v>239</v>
      </c>
      <c r="E53" s="45">
        <v>4007</v>
      </c>
      <c r="F53" s="45">
        <v>4007</v>
      </c>
      <c r="G53" s="45">
        <v>6346</v>
      </c>
      <c r="H53" s="45">
        <v>4007</v>
      </c>
      <c r="I53" s="86">
        <v>2200</v>
      </c>
      <c r="J53" s="31"/>
      <c r="K53" s="83">
        <f t="shared" si="0"/>
        <v>68.12</v>
      </c>
      <c r="L53" s="83">
        <v>0</v>
      </c>
      <c r="M53" s="83">
        <f t="shared" si="1"/>
        <v>641.12</v>
      </c>
      <c r="N53" s="83">
        <v>0</v>
      </c>
      <c r="O53" s="31">
        <f t="shared" si="2"/>
        <v>507.68</v>
      </c>
      <c r="P53" s="83">
        <f t="shared" si="3"/>
        <v>28.05</v>
      </c>
      <c r="Q53" s="83">
        <v>0</v>
      </c>
      <c r="R53" s="31">
        <f t="shared" si="4"/>
        <v>110</v>
      </c>
      <c r="S53" s="31">
        <f t="shared" si="5"/>
        <v>0</v>
      </c>
      <c r="T53" s="31">
        <f t="shared" si="6"/>
        <v>1354.97</v>
      </c>
      <c r="U53" s="83">
        <f t="shared" si="7"/>
        <v>0</v>
      </c>
      <c r="V53" s="83">
        <f t="shared" si="8"/>
        <v>320.56</v>
      </c>
      <c r="W53" s="83">
        <v>0</v>
      </c>
      <c r="X53" s="31">
        <f t="shared" si="9"/>
        <v>126.92</v>
      </c>
      <c r="Y53" s="83">
        <f t="shared" si="10"/>
        <v>12.02</v>
      </c>
      <c r="Z53" s="83">
        <v>0</v>
      </c>
      <c r="AA53" s="31">
        <f t="shared" si="11"/>
        <v>110</v>
      </c>
      <c r="AB53" s="31">
        <f t="shared" si="12"/>
        <v>0</v>
      </c>
      <c r="AC53" s="83">
        <f t="shared" si="13"/>
        <v>569.5</v>
      </c>
      <c r="AD53" s="83">
        <f t="shared" si="14"/>
        <v>1924.47</v>
      </c>
      <c r="AE53" s="73"/>
      <c r="AF53" s="98"/>
      <c r="AG53" s="103">
        <f t="shared" si="15"/>
        <v>68.12</v>
      </c>
      <c r="AH53" s="103">
        <f t="shared" si="16"/>
        <v>961.68</v>
      </c>
      <c r="AI53" s="103">
        <f t="shared" si="17"/>
        <v>634.6</v>
      </c>
      <c r="AJ53" s="103">
        <f t="shared" si="18"/>
        <v>40.07</v>
      </c>
      <c r="AK53" s="103">
        <f t="shared" ref="AK53:AM53" si="68">R53+AA53</f>
        <v>220</v>
      </c>
      <c r="AL53" s="103">
        <f t="shared" si="68"/>
        <v>0</v>
      </c>
      <c r="AM53" s="103">
        <f t="shared" si="68"/>
        <v>1924.47</v>
      </c>
      <c r="AN53" s="98"/>
    </row>
    <row r="54" s="15" customFormat="1" ht="19" customHeight="1" spans="1:40">
      <c r="A54" s="28">
        <v>51</v>
      </c>
      <c r="B54" s="36" t="s">
        <v>81</v>
      </c>
      <c r="C54" s="61" t="s">
        <v>240</v>
      </c>
      <c r="D54" s="191" t="s">
        <v>241</v>
      </c>
      <c r="E54" s="45">
        <v>4007</v>
      </c>
      <c r="F54" s="45">
        <v>4007</v>
      </c>
      <c r="G54" s="45">
        <v>6346</v>
      </c>
      <c r="H54" s="45">
        <v>4007</v>
      </c>
      <c r="I54" s="86">
        <v>2200</v>
      </c>
      <c r="J54" s="31">
        <v>108</v>
      </c>
      <c r="K54" s="83">
        <f t="shared" si="0"/>
        <v>68.12</v>
      </c>
      <c r="L54" s="83">
        <v>0</v>
      </c>
      <c r="M54" s="83">
        <f t="shared" si="1"/>
        <v>641.12</v>
      </c>
      <c r="N54" s="83">
        <v>0</v>
      </c>
      <c r="O54" s="31">
        <f t="shared" si="2"/>
        <v>507.68</v>
      </c>
      <c r="P54" s="83">
        <f t="shared" si="3"/>
        <v>28.05</v>
      </c>
      <c r="Q54" s="83">
        <v>0</v>
      </c>
      <c r="R54" s="31">
        <f t="shared" si="4"/>
        <v>110</v>
      </c>
      <c r="S54" s="31">
        <f t="shared" si="5"/>
        <v>54</v>
      </c>
      <c r="T54" s="31">
        <f t="shared" si="6"/>
        <v>1408.97</v>
      </c>
      <c r="U54" s="83">
        <f t="shared" si="7"/>
        <v>0</v>
      </c>
      <c r="V54" s="83">
        <f t="shared" si="8"/>
        <v>320.56</v>
      </c>
      <c r="W54" s="83">
        <v>0</v>
      </c>
      <c r="X54" s="31">
        <f t="shared" si="9"/>
        <v>126.92</v>
      </c>
      <c r="Y54" s="83">
        <f t="shared" si="10"/>
        <v>12.02</v>
      </c>
      <c r="Z54" s="83">
        <v>0</v>
      </c>
      <c r="AA54" s="31">
        <f t="shared" si="11"/>
        <v>110</v>
      </c>
      <c r="AB54" s="31">
        <f t="shared" si="12"/>
        <v>54</v>
      </c>
      <c r="AC54" s="83">
        <f t="shared" si="13"/>
        <v>623.5</v>
      </c>
      <c r="AD54" s="83">
        <f t="shared" si="14"/>
        <v>2032.47</v>
      </c>
      <c r="AE54" s="73"/>
      <c r="AF54" s="98"/>
      <c r="AG54" s="103">
        <f t="shared" si="15"/>
        <v>68.12</v>
      </c>
      <c r="AH54" s="103">
        <f t="shared" si="16"/>
        <v>961.68</v>
      </c>
      <c r="AI54" s="103">
        <f t="shared" si="17"/>
        <v>634.6</v>
      </c>
      <c r="AJ54" s="103">
        <f t="shared" si="18"/>
        <v>40.07</v>
      </c>
      <c r="AK54" s="103">
        <f t="shared" ref="AK54:AM54" si="69">R54+AA54</f>
        <v>220</v>
      </c>
      <c r="AL54" s="103">
        <f t="shared" si="69"/>
        <v>108</v>
      </c>
      <c r="AM54" s="103">
        <f t="shared" si="69"/>
        <v>2032.47</v>
      </c>
      <c r="AN54" s="98"/>
    </row>
    <row r="55" s="15" customFormat="1" ht="19" customHeight="1" spans="1:40">
      <c r="A55" s="28">
        <v>52</v>
      </c>
      <c r="B55" s="36" t="s">
        <v>81</v>
      </c>
      <c r="C55" s="61" t="s">
        <v>242</v>
      </c>
      <c r="D55" s="191" t="s">
        <v>243</v>
      </c>
      <c r="E55" s="45">
        <v>4007</v>
      </c>
      <c r="F55" s="45">
        <v>4007</v>
      </c>
      <c r="G55" s="45">
        <v>6346</v>
      </c>
      <c r="H55" s="45">
        <v>4007</v>
      </c>
      <c r="I55" s="86">
        <v>2200</v>
      </c>
      <c r="J55" s="31">
        <v>108</v>
      </c>
      <c r="K55" s="83">
        <f t="shared" si="0"/>
        <v>68.12</v>
      </c>
      <c r="L55" s="83">
        <v>0</v>
      </c>
      <c r="M55" s="83">
        <f t="shared" si="1"/>
        <v>641.12</v>
      </c>
      <c r="N55" s="83">
        <v>0</v>
      </c>
      <c r="O55" s="31">
        <f t="shared" si="2"/>
        <v>507.68</v>
      </c>
      <c r="P55" s="83">
        <f t="shared" si="3"/>
        <v>28.05</v>
      </c>
      <c r="Q55" s="83">
        <v>0</v>
      </c>
      <c r="R55" s="31">
        <f t="shared" si="4"/>
        <v>110</v>
      </c>
      <c r="S55" s="31">
        <f t="shared" si="5"/>
        <v>54</v>
      </c>
      <c r="T55" s="31">
        <f t="shared" si="6"/>
        <v>1408.97</v>
      </c>
      <c r="U55" s="83">
        <f t="shared" si="7"/>
        <v>0</v>
      </c>
      <c r="V55" s="83">
        <f t="shared" si="8"/>
        <v>320.56</v>
      </c>
      <c r="W55" s="83">
        <v>0</v>
      </c>
      <c r="X55" s="31">
        <f t="shared" si="9"/>
        <v>126.92</v>
      </c>
      <c r="Y55" s="83">
        <f t="shared" si="10"/>
        <v>12.02</v>
      </c>
      <c r="Z55" s="83">
        <v>0</v>
      </c>
      <c r="AA55" s="31">
        <f t="shared" si="11"/>
        <v>110</v>
      </c>
      <c r="AB55" s="31">
        <f t="shared" si="12"/>
        <v>54</v>
      </c>
      <c r="AC55" s="83">
        <f t="shared" si="13"/>
        <v>623.5</v>
      </c>
      <c r="AD55" s="83">
        <f t="shared" si="14"/>
        <v>2032.47</v>
      </c>
      <c r="AE55" s="73"/>
      <c r="AF55" s="98"/>
      <c r="AG55" s="103">
        <f t="shared" si="15"/>
        <v>68.12</v>
      </c>
      <c r="AH55" s="103">
        <f t="shared" si="16"/>
        <v>961.68</v>
      </c>
      <c r="AI55" s="103">
        <f t="shared" si="17"/>
        <v>634.6</v>
      </c>
      <c r="AJ55" s="103">
        <f t="shared" si="18"/>
        <v>40.07</v>
      </c>
      <c r="AK55" s="103">
        <f t="shared" ref="AK55:AM55" si="70">R55+AA55</f>
        <v>220</v>
      </c>
      <c r="AL55" s="103">
        <f t="shared" si="70"/>
        <v>108</v>
      </c>
      <c r="AM55" s="103">
        <f t="shared" si="70"/>
        <v>2032.47</v>
      </c>
      <c r="AN55" s="98"/>
    </row>
    <row r="56" s="16" customFormat="1" ht="19" customHeight="1" spans="1:40">
      <c r="A56" s="64">
        <v>53</v>
      </c>
      <c r="B56" s="65" t="s">
        <v>81</v>
      </c>
      <c r="C56" s="66" t="s">
        <v>244</v>
      </c>
      <c r="D56" s="192" t="s">
        <v>245</v>
      </c>
      <c r="E56" s="68">
        <v>4007</v>
      </c>
      <c r="F56" s="68">
        <v>4007</v>
      </c>
      <c r="G56" s="68">
        <v>6346</v>
      </c>
      <c r="H56" s="68">
        <v>4007</v>
      </c>
      <c r="I56" s="89">
        <v>0</v>
      </c>
      <c r="J56" s="90"/>
      <c r="K56" s="91">
        <f t="shared" si="0"/>
        <v>68.12</v>
      </c>
      <c r="L56" s="91">
        <v>0</v>
      </c>
      <c r="M56" s="91">
        <f t="shared" si="1"/>
        <v>641.12</v>
      </c>
      <c r="N56" s="91">
        <v>0</v>
      </c>
      <c r="O56" s="90">
        <f t="shared" si="2"/>
        <v>507.68</v>
      </c>
      <c r="P56" s="91">
        <f t="shared" si="3"/>
        <v>28.05</v>
      </c>
      <c r="Q56" s="91">
        <v>0</v>
      </c>
      <c r="R56" s="90">
        <f t="shared" si="4"/>
        <v>0</v>
      </c>
      <c r="S56" s="90">
        <f t="shared" si="5"/>
        <v>0</v>
      </c>
      <c r="T56" s="90">
        <f t="shared" si="6"/>
        <v>1244.97</v>
      </c>
      <c r="U56" s="91">
        <f t="shared" si="7"/>
        <v>0</v>
      </c>
      <c r="V56" s="91">
        <f t="shared" si="8"/>
        <v>320.56</v>
      </c>
      <c r="W56" s="91">
        <v>0</v>
      </c>
      <c r="X56" s="90">
        <f t="shared" si="9"/>
        <v>126.92</v>
      </c>
      <c r="Y56" s="91">
        <f t="shared" si="10"/>
        <v>12.02</v>
      </c>
      <c r="Z56" s="91">
        <v>0</v>
      </c>
      <c r="AA56" s="90">
        <f t="shared" si="11"/>
        <v>0</v>
      </c>
      <c r="AB56" s="90">
        <f t="shared" si="12"/>
        <v>0</v>
      </c>
      <c r="AC56" s="91">
        <f t="shared" si="13"/>
        <v>459.5</v>
      </c>
      <c r="AD56" s="91">
        <f t="shared" si="14"/>
        <v>1704.47</v>
      </c>
      <c r="AE56" s="99"/>
      <c r="AF56" s="100"/>
      <c r="AG56" s="104">
        <f t="shared" si="15"/>
        <v>68.12</v>
      </c>
      <c r="AH56" s="104">
        <f t="shared" si="16"/>
        <v>961.68</v>
      </c>
      <c r="AI56" s="104">
        <f t="shared" si="17"/>
        <v>634.6</v>
      </c>
      <c r="AJ56" s="104">
        <f t="shared" si="18"/>
        <v>40.07</v>
      </c>
      <c r="AK56" s="104">
        <f t="shared" ref="AK56:AM56" si="71">R56+AA56</f>
        <v>0</v>
      </c>
      <c r="AL56" s="104">
        <f t="shared" si="71"/>
        <v>0</v>
      </c>
      <c r="AM56" s="104">
        <f t="shared" si="71"/>
        <v>1704.47</v>
      </c>
      <c r="AN56" s="100"/>
    </row>
    <row r="57" s="15" customFormat="1" ht="19" customHeight="1" spans="1:40">
      <c r="A57" s="28">
        <v>54</v>
      </c>
      <c r="B57" s="36" t="s">
        <v>156</v>
      </c>
      <c r="C57" s="69" t="s">
        <v>246</v>
      </c>
      <c r="D57" s="70" t="s">
        <v>247</v>
      </c>
      <c r="E57" s="45">
        <v>4007</v>
      </c>
      <c r="F57" s="45">
        <v>4007</v>
      </c>
      <c r="G57" s="45">
        <v>6346</v>
      </c>
      <c r="H57" s="45">
        <v>4007</v>
      </c>
      <c r="I57" s="86">
        <v>3180</v>
      </c>
      <c r="J57" s="31">
        <v>108</v>
      </c>
      <c r="K57" s="83">
        <f t="shared" si="0"/>
        <v>68.12</v>
      </c>
      <c r="L57" s="83">
        <v>0</v>
      </c>
      <c r="M57" s="83">
        <f t="shared" si="1"/>
        <v>641.12</v>
      </c>
      <c r="N57" s="83">
        <v>0</v>
      </c>
      <c r="O57" s="31">
        <f t="shared" si="2"/>
        <v>507.68</v>
      </c>
      <c r="P57" s="83">
        <f t="shared" si="3"/>
        <v>28.05</v>
      </c>
      <c r="Q57" s="83">
        <v>0</v>
      </c>
      <c r="R57" s="31">
        <f t="shared" si="4"/>
        <v>159</v>
      </c>
      <c r="S57" s="31">
        <f t="shared" si="5"/>
        <v>54</v>
      </c>
      <c r="T57" s="31">
        <f t="shared" si="6"/>
        <v>1457.97</v>
      </c>
      <c r="U57" s="83">
        <f t="shared" si="7"/>
        <v>0</v>
      </c>
      <c r="V57" s="83">
        <f t="shared" si="8"/>
        <v>320.56</v>
      </c>
      <c r="W57" s="83">
        <v>0</v>
      </c>
      <c r="X57" s="31">
        <f t="shared" si="9"/>
        <v>126.92</v>
      </c>
      <c r="Y57" s="83">
        <f t="shared" si="10"/>
        <v>12.02</v>
      </c>
      <c r="Z57" s="83">
        <v>0</v>
      </c>
      <c r="AA57" s="31">
        <f t="shared" si="11"/>
        <v>159</v>
      </c>
      <c r="AB57" s="31">
        <f t="shared" si="12"/>
        <v>54</v>
      </c>
      <c r="AC57" s="83">
        <f t="shared" si="13"/>
        <v>672.5</v>
      </c>
      <c r="AD57" s="83">
        <f t="shared" si="14"/>
        <v>2130.47</v>
      </c>
      <c r="AE57" s="73"/>
      <c r="AF57" s="98"/>
      <c r="AG57" s="103">
        <f t="shared" si="15"/>
        <v>68.12</v>
      </c>
      <c r="AH57" s="103">
        <f t="shared" si="16"/>
        <v>961.68</v>
      </c>
      <c r="AI57" s="103">
        <f t="shared" si="17"/>
        <v>634.6</v>
      </c>
      <c r="AJ57" s="103">
        <f t="shared" si="18"/>
        <v>40.07</v>
      </c>
      <c r="AK57" s="103">
        <f t="shared" ref="AK57:AM57" si="72">R57+AA57</f>
        <v>318</v>
      </c>
      <c r="AL57" s="103">
        <f t="shared" si="72"/>
        <v>108</v>
      </c>
      <c r="AM57" s="103">
        <f t="shared" si="72"/>
        <v>2130.47</v>
      </c>
      <c r="AN57" s="98"/>
    </row>
    <row r="58" customFormat="1" ht="21" customHeight="1" spans="1:41">
      <c r="A58" s="28">
        <v>55</v>
      </c>
      <c r="B58" s="36" t="s">
        <v>81</v>
      </c>
      <c r="C58" s="69" t="s">
        <v>248</v>
      </c>
      <c r="D58" s="70" t="s">
        <v>249</v>
      </c>
      <c r="E58" s="45">
        <v>4007</v>
      </c>
      <c r="F58" s="45">
        <v>4007</v>
      </c>
      <c r="G58" s="45">
        <v>6346</v>
      </c>
      <c r="H58" s="45">
        <v>4007</v>
      </c>
      <c r="I58" s="86">
        <v>2200</v>
      </c>
      <c r="J58" s="73"/>
      <c r="K58" s="83">
        <f t="shared" si="0"/>
        <v>68.12</v>
      </c>
      <c r="L58" s="83">
        <v>0</v>
      </c>
      <c r="M58" s="83">
        <f t="shared" si="1"/>
        <v>641.12</v>
      </c>
      <c r="N58" s="83">
        <v>0</v>
      </c>
      <c r="O58" s="31">
        <f t="shared" si="2"/>
        <v>507.68</v>
      </c>
      <c r="P58" s="83">
        <f t="shared" si="3"/>
        <v>28.05</v>
      </c>
      <c r="Q58" s="83">
        <v>0</v>
      </c>
      <c r="R58" s="31">
        <f t="shared" si="4"/>
        <v>110</v>
      </c>
      <c r="S58" s="31">
        <f t="shared" si="5"/>
        <v>0</v>
      </c>
      <c r="T58" s="31">
        <f t="shared" si="6"/>
        <v>1354.97</v>
      </c>
      <c r="U58" s="83">
        <f t="shared" si="7"/>
        <v>0</v>
      </c>
      <c r="V58" s="83">
        <f t="shared" si="8"/>
        <v>320.56</v>
      </c>
      <c r="W58" s="83">
        <v>0</v>
      </c>
      <c r="X58" s="31">
        <f t="shared" si="9"/>
        <v>126.92</v>
      </c>
      <c r="Y58" s="83">
        <f t="shared" si="10"/>
        <v>12.02</v>
      </c>
      <c r="Z58" s="83">
        <v>0</v>
      </c>
      <c r="AA58" s="31">
        <f t="shared" si="11"/>
        <v>110</v>
      </c>
      <c r="AB58" s="31">
        <f t="shared" si="12"/>
        <v>0</v>
      </c>
      <c r="AC58" s="83">
        <f t="shared" si="13"/>
        <v>569.5</v>
      </c>
      <c r="AD58" s="83">
        <f t="shared" si="14"/>
        <v>1924.47</v>
      </c>
      <c r="AE58" s="73"/>
      <c r="AF58" s="98"/>
      <c r="AG58" s="103">
        <f t="shared" si="15"/>
        <v>68.12</v>
      </c>
      <c r="AH58" s="103">
        <f t="shared" si="16"/>
        <v>961.68</v>
      </c>
      <c r="AI58" s="103">
        <f t="shared" si="17"/>
        <v>634.6</v>
      </c>
      <c r="AJ58" s="103">
        <f t="shared" si="18"/>
        <v>40.07</v>
      </c>
      <c r="AK58" s="103">
        <f t="shared" ref="AK58:AM58" si="73">R58+AA58</f>
        <v>220</v>
      </c>
      <c r="AL58" s="103">
        <f t="shared" si="73"/>
        <v>0</v>
      </c>
      <c r="AM58" s="103">
        <f t="shared" si="73"/>
        <v>1924.47</v>
      </c>
      <c r="AN58" s="98"/>
      <c r="AO58" s="15"/>
    </row>
    <row r="59" ht="21" customHeight="1" spans="1:41">
      <c r="A59" s="28" t="s">
        <v>10</v>
      </c>
      <c r="B59" s="36"/>
      <c r="C59" s="71"/>
      <c r="D59" s="72"/>
      <c r="E59" s="73">
        <f t="shared" ref="E59:AM59" si="74">SUM(E4:E58)</f>
        <v>220385</v>
      </c>
      <c r="F59" s="73">
        <f t="shared" si="74"/>
        <v>220385</v>
      </c>
      <c r="G59" s="73">
        <f t="shared" si="74"/>
        <v>349030</v>
      </c>
      <c r="H59" s="73">
        <f t="shared" si="74"/>
        <v>220385</v>
      </c>
      <c r="I59" s="73">
        <f t="shared" si="74"/>
        <v>100020</v>
      </c>
      <c r="J59" s="73">
        <f t="shared" si="74"/>
        <v>1296</v>
      </c>
      <c r="K59" s="73">
        <f t="shared" si="74"/>
        <v>3746.6</v>
      </c>
      <c r="L59" s="73">
        <f t="shared" si="74"/>
        <v>124.95</v>
      </c>
      <c r="M59" s="73">
        <f t="shared" si="74"/>
        <v>35261.6</v>
      </c>
      <c r="N59" s="73">
        <f t="shared" si="74"/>
        <v>2457.79</v>
      </c>
      <c r="O59" s="73">
        <f t="shared" si="74"/>
        <v>27922.4</v>
      </c>
      <c r="P59" s="73">
        <f t="shared" si="74"/>
        <v>1542.75</v>
      </c>
      <c r="Q59" s="73">
        <f t="shared" si="74"/>
        <v>107.95</v>
      </c>
      <c r="R59" s="73">
        <f t="shared" si="74"/>
        <v>5001</v>
      </c>
      <c r="S59" s="73">
        <f t="shared" si="74"/>
        <v>648</v>
      </c>
      <c r="T59" s="73">
        <f t="shared" si="74"/>
        <v>76813.04</v>
      </c>
      <c r="U59" s="73">
        <f t="shared" si="74"/>
        <v>0</v>
      </c>
      <c r="V59" s="73">
        <f t="shared" si="74"/>
        <v>17630.8</v>
      </c>
      <c r="W59" s="73">
        <f t="shared" si="74"/>
        <v>1229.32</v>
      </c>
      <c r="X59" s="73">
        <f t="shared" si="74"/>
        <v>6980.6</v>
      </c>
      <c r="Y59" s="73">
        <f t="shared" si="74"/>
        <v>661.099999999999</v>
      </c>
      <c r="Z59" s="73">
        <f t="shared" si="74"/>
        <v>46.14</v>
      </c>
      <c r="AA59" s="73">
        <f t="shared" si="74"/>
        <v>5001</v>
      </c>
      <c r="AB59" s="73">
        <f t="shared" si="74"/>
        <v>648</v>
      </c>
      <c r="AC59" s="73">
        <f t="shared" si="74"/>
        <v>32196.96</v>
      </c>
      <c r="AD59" s="73">
        <f t="shared" si="74"/>
        <v>109010</v>
      </c>
      <c r="AE59" s="73">
        <f t="shared" si="74"/>
        <v>0</v>
      </c>
      <c r="AF59" s="73">
        <f t="shared" si="74"/>
        <v>0</v>
      </c>
      <c r="AG59" s="73">
        <f t="shared" si="74"/>
        <v>3746.6</v>
      </c>
      <c r="AH59" s="73">
        <f t="shared" si="74"/>
        <v>52892.4</v>
      </c>
      <c r="AI59" s="73">
        <f t="shared" si="74"/>
        <v>34903</v>
      </c>
      <c r="AJ59" s="73">
        <f t="shared" si="74"/>
        <v>2203.85</v>
      </c>
      <c r="AK59" s="73">
        <f t="shared" si="74"/>
        <v>10002</v>
      </c>
      <c r="AL59" s="73">
        <f t="shared" si="74"/>
        <v>1296</v>
      </c>
      <c r="AM59" s="73">
        <f t="shared" si="74"/>
        <v>109010</v>
      </c>
      <c r="AN59" s="98"/>
      <c r="AO59" s="15"/>
    </row>
    <row r="60" spans="1:32">
      <c r="A60" s="18"/>
      <c r="B60" s="18"/>
      <c r="E60" s="18"/>
      <c r="AF60" s="101"/>
    </row>
    <row r="61" ht="15" customHeight="1" spans="1:44">
      <c r="A61" s="74" t="s">
        <v>64</v>
      </c>
      <c r="B61" s="74"/>
      <c r="C61" s="74" t="s">
        <v>65</v>
      </c>
      <c r="D61" s="74"/>
      <c r="E61" s="74" t="s">
        <v>66</v>
      </c>
      <c r="F61" s="74"/>
      <c r="G61" s="75" t="s">
        <v>67</v>
      </c>
      <c r="H61" s="75"/>
      <c r="I61" s="74" t="s">
        <v>68</v>
      </c>
      <c r="J61" s="92" t="s">
        <v>69</v>
      </c>
      <c r="K61" s="92" t="s">
        <v>70</v>
      </c>
      <c r="L61" s="92"/>
      <c r="P61" s="93"/>
      <c r="Q61" s="93"/>
      <c r="AC61" s="17"/>
      <c r="AD61" s="17"/>
      <c r="AH61" s="105"/>
      <c r="AN61" s="15"/>
      <c r="AO61" s="15"/>
      <c r="AP61" s="15"/>
      <c r="AQ61" s="15"/>
      <c r="AR61" s="20"/>
    </row>
    <row r="62" ht="15" customHeight="1" spans="1:44">
      <c r="A62" s="76" t="s">
        <v>71</v>
      </c>
      <c r="B62" s="76"/>
      <c r="C62" s="77">
        <f>K59+L59</f>
        <v>3871.55</v>
      </c>
      <c r="D62" s="77"/>
      <c r="E62" s="78">
        <f>SUM(U4:U58)</f>
        <v>0</v>
      </c>
      <c r="F62" s="78"/>
      <c r="G62" s="79">
        <f t="shared" ref="G62:G68" si="75">C62+E62</f>
        <v>3871.55</v>
      </c>
      <c r="H62" s="80"/>
      <c r="I62" s="74">
        <f>COUNTIFS(E4:E58,"&lt;&gt;",E4:E58,"&lt;&gt;0")</f>
        <v>55</v>
      </c>
      <c r="J62" s="94">
        <v>23.52</v>
      </c>
      <c r="K62" s="92">
        <f t="shared" ref="K62:K67" si="76">G62+J62</f>
        <v>3895.07</v>
      </c>
      <c r="L62" s="92"/>
      <c r="P62" s="93"/>
      <c r="Q62" s="93"/>
      <c r="AC62" s="17"/>
      <c r="AD62" s="17"/>
      <c r="AG62" s="101"/>
      <c r="AN62" s="15"/>
      <c r="AO62" s="15"/>
      <c r="AP62" s="15"/>
      <c r="AQ62" s="15"/>
      <c r="AR62" s="20"/>
    </row>
    <row r="63" ht="15" customHeight="1" spans="1:44">
      <c r="A63" s="76" t="s">
        <v>72</v>
      </c>
      <c r="B63" s="76"/>
      <c r="C63" s="77">
        <f>M59+N59</f>
        <v>37719.39</v>
      </c>
      <c r="D63" s="77"/>
      <c r="E63" s="78">
        <f>V59+W59</f>
        <v>18860.12</v>
      </c>
      <c r="F63" s="78"/>
      <c r="G63" s="79">
        <f t="shared" si="75"/>
        <v>56579.51</v>
      </c>
      <c r="H63" s="80"/>
      <c r="I63" s="74">
        <f>COUNTIFS(F4:F58,"&lt;&gt;",F4:F58,"&lt;&gt;0")</f>
        <v>55</v>
      </c>
      <c r="J63" s="92"/>
      <c r="K63" s="92">
        <f t="shared" si="76"/>
        <v>56579.51</v>
      </c>
      <c r="L63" s="92"/>
      <c r="P63" s="93"/>
      <c r="Q63" s="93"/>
      <c r="AC63" s="17"/>
      <c r="AD63" s="17"/>
      <c r="AH63" s="101"/>
      <c r="AN63" s="15"/>
      <c r="AO63" s="15"/>
      <c r="AP63" s="15"/>
      <c r="AQ63" s="15"/>
      <c r="AR63" s="20"/>
    </row>
    <row r="64" ht="15" customHeight="1" spans="1:44">
      <c r="A64" s="76" t="s">
        <v>73</v>
      </c>
      <c r="B64" s="76"/>
      <c r="C64" s="77">
        <f>P59+Q59</f>
        <v>1650.7</v>
      </c>
      <c r="D64" s="77"/>
      <c r="E64" s="78">
        <f>Y59+Z59</f>
        <v>707.239999999999</v>
      </c>
      <c r="F64" s="78"/>
      <c r="G64" s="79">
        <f t="shared" si="75"/>
        <v>2357.94</v>
      </c>
      <c r="H64" s="80"/>
      <c r="I64" s="74">
        <f>COUNTIFS(H4:H58,"&lt;&gt;",H4:H58,"&lt;&gt;0")</f>
        <v>55</v>
      </c>
      <c r="J64" s="92"/>
      <c r="K64" s="92">
        <f t="shared" si="76"/>
        <v>2357.94</v>
      </c>
      <c r="L64" s="92"/>
      <c r="P64" s="93"/>
      <c r="Q64" s="93"/>
      <c r="AC64" s="17"/>
      <c r="AD64" s="17"/>
      <c r="AN64" s="15"/>
      <c r="AO64" s="15"/>
      <c r="AP64" s="15"/>
      <c r="AQ64" s="15"/>
      <c r="AR64" s="20"/>
    </row>
    <row r="65" ht="15" customHeight="1" spans="1:44">
      <c r="A65" s="106" t="s">
        <v>74</v>
      </c>
      <c r="B65" s="106"/>
      <c r="C65" s="77">
        <f>SUM(O4:O58)</f>
        <v>27922.4</v>
      </c>
      <c r="D65" s="77"/>
      <c r="E65" s="78">
        <f>SUM(X4:X58)</f>
        <v>6980.6</v>
      </c>
      <c r="F65" s="78"/>
      <c r="G65" s="79">
        <f t="shared" si="75"/>
        <v>34903</v>
      </c>
      <c r="H65" s="80"/>
      <c r="I65" s="74">
        <f>COUNTIFS(G4:G58,"&lt;&gt;",G4:G58,"&lt;&gt;0")</f>
        <v>55</v>
      </c>
      <c r="J65" s="92"/>
      <c r="K65" s="92">
        <f t="shared" si="76"/>
        <v>34903</v>
      </c>
      <c r="L65" s="92"/>
      <c r="P65" s="93"/>
      <c r="Q65" s="93"/>
      <c r="AC65" s="17"/>
      <c r="AD65" s="17"/>
      <c r="AN65" s="15"/>
      <c r="AO65" s="15"/>
      <c r="AP65" s="15"/>
      <c r="AQ65" s="15"/>
      <c r="AR65" s="20"/>
    </row>
    <row r="66" ht="15" customHeight="1" spans="1:44">
      <c r="A66" s="106" t="s">
        <v>75</v>
      </c>
      <c r="B66" s="106"/>
      <c r="C66" s="77">
        <f>SUM(S4:S58)</f>
        <v>648</v>
      </c>
      <c r="D66" s="77"/>
      <c r="E66" s="78">
        <f>SUM(AB4:AB58)</f>
        <v>648</v>
      </c>
      <c r="F66" s="78"/>
      <c r="G66" s="79">
        <f t="shared" si="75"/>
        <v>1296</v>
      </c>
      <c r="H66" s="80"/>
      <c r="I66" s="74">
        <f>COUNTIFS(J4:J58,"&lt;&gt;",J4:J58,"&lt;&gt;0")</f>
        <v>12</v>
      </c>
      <c r="J66" s="92"/>
      <c r="K66" s="92">
        <f t="shared" si="76"/>
        <v>1296</v>
      </c>
      <c r="L66" s="92"/>
      <c r="P66" s="93"/>
      <c r="Q66" s="93"/>
      <c r="AC66" s="17"/>
      <c r="AD66" s="17"/>
      <c r="AN66" s="15"/>
      <c r="AO66" s="15"/>
      <c r="AP66" s="15"/>
      <c r="AQ66" s="15"/>
      <c r="AR66" s="20"/>
    </row>
    <row r="67" ht="21" customHeight="1" spans="1:44">
      <c r="A67" s="106" t="s">
        <v>76</v>
      </c>
      <c r="B67" s="106"/>
      <c r="C67" s="77">
        <f>SUM(R4:R58)</f>
        <v>5001</v>
      </c>
      <c r="D67" s="77"/>
      <c r="E67" s="78">
        <f>SUM(AA4:AA58)</f>
        <v>5001</v>
      </c>
      <c r="F67" s="78"/>
      <c r="G67" s="79">
        <f t="shared" si="75"/>
        <v>10002</v>
      </c>
      <c r="H67" s="80"/>
      <c r="I67" s="74">
        <f>COUNTIFS(I4:I58,"&lt;&gt;",I4:I58,"&lt;&gt;0")</f>
        <v>37</v>
      </c>
      <c r="J67" s="92"/>
      <c r="K67" s="92">
        <f t="shared" si="76"/>
        <v>10002</v>
      </c>
      <c r="L67" s="92"/>
      <c r="P67" s="93"/>
      <c r="Q67" s="93"/>
      <c r="AC67" s="17"/>
      <c r="AD67" s="17"/>
      <c r="AN67" s="15"/>
      <c r="AO67" s="15"/>
      <c r="AP67" s="15"/>
      <c r="AQ67" s="15"/>
      <c r="AR67" s="20"/>
    </row>
    <row r="68" ht="17" customHeight="1" spans="1:44">
      <c r="A68" s="92" t="s">
        <v>77</v>
      </c>
      <c r="B68" s="92"/>
      <c r="C68" s="107">
        <f>SUM(C62:D67)</f>
        <v>76813.04</v>
      </c>
      <c r="D68" s="108"/>
      <c r="E68" s="109">
        <f>SUM(E62:F67)</f>
        <v>32196.96</v>
      </c>
      <c r="F68" s="110"/>
      <c r="G68" s="111">
        <f t="shared" si="75"/>
        <v>109010</v>
      </c>
      <c r="H68" s="112"/>
      <c r="I68" s="92"/>
      <c r="J68" s="92"/>
      <c r="K68" s="123">
        <f>SUM(K62:K67)</f>
        <v>109033.52</v>
      </c>
      <c r="L68" s="123"/>
      <c r="P68" s="93"/>
      <c r="Q68" s="93"/>
      <c r="AC68" s="17"/>
      <c r="AD68" s="17"/>
      <c r="AN68" s="15"/>
      <c r="AO68" s="15"/>
      <c r="AP68" s="15"/>
      <c r="AQ68" s="15"/>
      <c r="AR68" s="20"/>
    </row>
    <row r="69" spans="1:37">
      <c r="A69" s="113" t="s">
        <v>78</v>
      </c>
      <c r="B69" s="113"/>
      <c r="C69" s="114"/>
      <c r="D69" s="113"/>
      <c r="E69" s="113"/>
      <c r="F69" s="113"/>
      <c r="G69" s="115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</row>
    <row r="70" spans="1:37">
      <c r="A70" s="113"/>
      <c r="B70" s="113"/>
      <c r="C70" s="114"/>
      <c r="D70" s="113"/>
      <c r="E70" s="113"/>
      <c r="F70" s="113"/>
      <c r="G70" s="115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</row>
    <row r="71" spans="1:37">
      <c r="A71" s="113"/>
      <c r="B71" s="113"/>
      <c r="C71" s="114"/>
      <c r="D71" s="113"/>
      <c r="E71" s="113"/>
      <c r="F71" s="113"/>
      <c r="G71" s="115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</row>
    <row r="72" spans="1:37">
      <c r="A72" s="113"/>
      <c r="B72" s="113"/>
      <c r="C72" s="114"/>
      <c r="D72" s="113"/>
      <c r="E72" s="113"/>
      <c r="F72" s="113"/>
      <c r="G72" s="115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</row>
    <row r="73" spans="1:37">
      <c r="A73" s="113"/>
      <c r="B73" s="113"/>
      <c r="C73" s="114"/>
      <c r="D73" s="113"/>
      <c r="E73" s="113"/>
      <c r="F73" s="113"/>
      <c r="G73" s="115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</row>
    <row r="74" spans="1:28">
      <c r="A74" s="113"/>
      <c r="B74" s="115"/>
      <c r="C74" s="114"/>
      <c r="D74" s="116"/>
      <c r="E74" s="113"/>
      <c r="F74" s="113"/>
      <c r="G74" s="115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V74" s="15"/>
      <c r="W74" s="15"/>
      <c r="X74" s="15"/>
      <c r="Y74" s="15"/>
      <c r="Z74" s="15"/>
      <c r="AA74" s="15"/>
      <c r="AB74" s="15"/>
    </row>
    <row r="75" spans="1:28">
      <c r="A75" s="113"/>
      <c r="B75" s="115"/>
      <c r="C75" s="114"/>
      <c r="D75" s="116"/>
      <c r="E75" s="113"/>
      <c r="F75" s="113"/>
      <c r="G75" s="115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V75" s="15"/>
      <c r="W75" s="15"/>
      <c r="X75" s="15"/>
      <c r="Y75" s="15"/>
      <c r="Z75" s="15"/>
      <c r="AA75" s="15"/>
      <c r="AB75" s="15"/>
    </row>
    <row r="76" spans="1:28">
      <c r="A76" s="113"/>
      <c r="B76" s="115"/>
      <c r="C76" s="114"/>
      <c r="D76" s="116"/>
      <c r="E76" s="113"/>
      <c r="F76" s="113"/>
      <c r="G76" s="115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V76" s="15"/>
      <c r="W76" s="15"/>
      <c r="X76" s="15"/>
      <c r="Y76" s="15"/>
      <c r="Z76" s="15"/>
      <c r="AA76" s="15"/>
      <c r="AB76" s="15"/>
    </row>
    <row r="77" spans="1:28">
      <c r="A77" s="117" t="s">
        <v>79</v>
      </c>
      <c r="B77" s="118"/>
      <c r="C77" s="119"/>
      <c r="D77" s="116"/>
      <c r="E77" s="113"/>
      <c r="F77" s="113"/>
      <c r="G77" s="115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B77" s="15"/>
    </row>
    <row r="78" spans="1:28">
      <c r="A78" s="117"/>
      <c r="B78" s="118"/>
      <c r="C78" s="119"/>
      <c r="AB78" s="15"/>
    </row>
    <row r="79" s="15" customFormat="1" ht="19" customHeight="1" spans="1:40">
      <c r="A79" s="28">
        <v>29</v>
      </c>
      <c r="B79" s="38" t="s">
        <v>122</v>
      </c>
      <c r="C79" s="120" t="s">
        <v>174</v>
      </c>
      <c r="D79" s="35" t="s">
        <v>175</v>
      </c>
      <c r="E79" s="45">
        <v>3920.55</v>
      </c>
      <c r="F79" s="45">
        <v>3920.55</v>
      </c>
      <c r="G79" s="45">
        <v>6346</v>
      </c>
      <c r="H79" s="45">
        <v>3920.55</v>
      </c>
      <c r="I79" s="124">
        <v>3180</v>
      </c>
      <c r="J79" s="39">
        <v>108</v>
      </c>
      <c r="K79" s="83">
        <f t="shared" ref="K79:K83" si="77">ROUND(E79*0.017,2)</f>
        <v>66.65</v>
      </c>
      <c r="L79" s="83"/>
      <c r="M79" s="83">
        <f t="shared" ref="M79:M83" si="78">ROUND(F79*0.16,2)</f>
        <v>627.29</v>
      </c>
      <c r="N79" s="83"/>
      <c r="O79" s="31">
        <f t="shared" ref="O79:O83" si="79">ROUND(G79*0.08,2)</f>
        <v>507.68</v>
      </c>
      <c r="P79" s="83">
        <f t="shared" ref="P79:P83" si="80">ROUND(H79*0.007,2)</f>
        <v>27.44</v>
      </c>
      <c r="Q79" s="83"/>
      <c r="R79" s="31">
        <f t="shared" ref="R79:R83" si="81">I79*5%</f>
        <v>159</v>
      </c>
      <c r="S79" s="31">
        <f t="shared" ref="S79:S83" si="82">J79*50%</f>
        <v>54</v>
      </c>
      <c r="T79" s="31">
        <f t="shared" ref="T79:T83" si="83">SUM(K79:S79)</f>
        <v>1442.06</v>
      </c>
      <c r="U79" s="83">
        <f t="shared" ref="U79:U83" si="84">E79*0</f>
        <v>0</v>
      </c>
      <c r="V79" s="83">
        <f t="shared" ref="V79:V83" si="85">ROUND(F79*0.08,2)</f>
        <v>313.64</v>
      </c>
      <c r="W79" s="83"/>
      <c r="X79" s="31">
        <f t="shared" ref="X79:X83" si="86">ROUND(G79*0.02,2)</f>
        <v>126.92</v>
      </c>
      <c r="Y79" s="83">
        <f t="shared" ref="Y79:Y83" si="87">ROUND(H79*0.003,2)</f>
        <v>11.76</v>
      </c>
      <c r="Z79" s="83"/>
      <c r="AA79" s="31">
        <f t="shared" ref="AA79:AA83" si="88">I79*5%</f>
        <v>159</v>
      </c>
      <c r="AB79" s="31">
        <f t="shared" ref="AB79:AB83" si="89">J79*50%</f>
        <v>54</v>
      </c>
      <c r="AC79" s="83">
        <f t="shared" ref="AC79:AC83" si="90">SUM(U79:AB79)</f>
        <v>665.32</v>
      </c>
      <c r="AD79" s="83">
        <f t="shared" ref="AD79:AD83" si="91">T79+AC79</f>
        <v>2107.38</v>
      </c>
      <c r="AE79" s="73"/>
      <c r="AF79" s="98"/>
      <c r="AG79" s="103">
        <f t="shared" ref="AG79:AG83" si="92">K79+U79</f>
        <v>66.65</v>
      </c>
      <c r="AH79" s="103">
        <f t="shared" ref="AH79:AH83" si="93">M79+V79</f>
        <v>940.93</v>
      </c>
      <c r="AI79" s="103">
        <f t="shared" ref="AI79:AI83" si="94">O79+X79</f>
        <v>634.6</v>
      </c>
      <c r="AJ79" s="103">
        <f t="shared" ref="AJ79:AJ83" si="95">P79+Y79</f>
        <v>39.2</v>
      </c>
      <c r="AK79" s="103">
        <f t="shared" ref="AK79:AM79" si="96">R79+AA79</f>
        <v>318</v>
      </c>
      <c r="AL79" s="103">
        <f t="shared" si="96"/>
        <v>108</v>
      </c>
      <c r="AM79" s="103">
        <f t="shared" si="96"/>
        <v>2107.38</v>
      </c>
      <c r="AN79" s="98"/>
    </row>
    <row r="80" s="15" customFormat="1" ht="19" customHeight="1" spans="1:40">
      <c r="A80" s="28">
        <v>28</v>
      </c>
      <c r="B80" s="36" t="s">
        <v>171</v>
      </c>
      <c r="C80" s="37" t="s">
        <v>172</v>
      </c>
      <c r="D80" s="35" t="s">
        <v>173</v>
      </c>
      <c r="E80" s="45">
        <v>3920.55</v>
      </c>
      <c r="F80" s="45">
        <v>3920.55</v>
      </c>
      <c r="G80" s="45">
        <v>6346</v>
      </c>
      <c r="H80" s="45">
        <v>3920.55</v>
      </c>
      <c r="I80" s="87">
        <v>3180</v>
      </c>
      <c r="J80" s="31"/>
      <c r="K80" s="83">
        <f t="shared" si="77"/>
        <v>66.65</v>
      </c>
      <c r="L80" s="83"/>
      <c r="M80" s="83">
        <f t="shared" si="78"/>
        <v>627.29</v>
      </c>
      <c r="N80" s="83"/>
      <c r="O80" s="31">
        <f t="shared" si="79"/>
        <v>507.68</v>
      </c>
      <c r="P80" s="83">
        <f t="shared" si="80"/>
        <v>27.44</v>
      </c>
      <c r="Q80" s="83"/>
      <c r="R80" s="31">
        <f t="shared" si="81"/>
        <v>159</v>
      </c>
      <c r="S80" s="31">
        <f t="shared" si="82"/>
        <v>0</v>
      </c>
      <c r="T80" s="31">
        <f t="shared" si="83"/>
        <v>1388.06</v>
      </c>
      <c r="U80" s="83">
        <f t="shared" si="84"/>
        <v>0</v>
      </c>
      <c r="V80" s="83">
        <f t="shared" si="85"/>
        <v>313.64</v>
      </c>
      <c r="W80" s="83"/>
      <c r="X80" s="31">
        <f t="shared" si="86"/>
        <v>126.92</v>
      </c>
      <c r="Y80" s="83">
        <f t="shared" si="87"/>
        <v>11.76</v>
      </c>
      <c r="Z80" s="83"/>
      <c r="AA80" s="31">
        <f t="shared" si="88"/>
        <v>159</v>
      </c>
      <c r="AB80" s="31">
        <f t="shared" si="89"/>
        <v>0</v>
      </c>
      <c r="AC80" s="83">
        <f t="shared" si="90"/>
        <v>611.32</v>
      </c>
      <c r="AD80" s="83">
        <f t="shared" si="91"/>
        <v>1999.38</v>
      </c>
      <c r="AE80" s="73"/>
      <c r="AF80" s="98"/>
      <c r="AG80" s="103">
        <f t="shared" si="92"/>
        <v>66.65</v>
      </c>
      <c r="AH80" s="103">
        <f t="shared" si="93"/>
        <v>940.93</v>
      </c>
      <c r="AI80" s="103">
        <f t="shared" si="94"/>
        <v>634.6</v>
      </c>
      <c r="AJ80" s="103">
        <f t="shared" si="95"/>
        <v>39.2</v>
      </c>
      <c r="AK80" s="103">
        <f t="shared" ref="AK80:AM80" si="97">R80+AA80</f>
        <v>318</v>
      </c>
      <c r="AL80" s="103">
        <f t="shared" si="97"/>
        <v>0</v>
      </c>
      <c r="AM80" s="103">
        <f t="shared" si="97"/>
        <v>1999.38</v>
      </c>
      <c r="AN80" s="98"/>
    </row>
    <row r="81" s="15" customFormat="1" ht="19" customHeight="1" spans="1:40">
      <c r="A81" s="28">
        <v>39</v>
      </c>
      <c r="B81" s="36" t="s">
        <v>81</v>
      </c>
      <c r="C81" s="40" t="s">
        <v>195</v>
      </c>
      <c r="D81" s="35" t="s">
        <v>196</v>
      </c>
      <c r="E81" s="45">
        <v>3920.55</v>
      </c>
      <c r="F81" s="45">
        <v>3920.55</v>
      </c>
      <c r="G81" s="45">
        <v>6346</v>
      </c>
      <c r="H81" s="45">
        <v>3920.55</v>
      </c>
      <c r="I81" s="85"/>
      <c r="J81" s="31"/>
      <c r="K81" s="83">
        <f t="shared" si="77"/>
        <v>66.65</v>
      </c>
      <c r="L81" s="83"/>
      <c r="M81" s="83">
        <f t="shared" si="78"/>
        <v>627.29</v>
      </c>
      <c r="N81" s="83"/>
      <c r="O81" s="31">
        <f t="shared" si="79"/>
        <v>507.68</v>
      </c>
      <c r="P81" s="83">
        <f t="shared" si="80"/>
        <v>27.44</v>
      </c>
      <c r="Q81" s="83"/>
      <c r="R81" s="31">
        <f t="shared" si="81"/>
        <v>0</v>
      </c>
      <c r="S81" s="31">
        <f t="shared" si="82"/>
        <v>0</v>
      </c>
      <c r="T81" s="31">
        <f t="shared" si="83"/>
        <v>1229.06</v>
      </c>
      <c r="U81" s="83">
        <f t="shared" si="84"/>
        <v>0</v>
      </c>
      <c r="V81" s="83">
        <f t="shared" si="85"/>
        <v>313.64</v>
      </c>
      <c r="W81" s="83"/>
      <c r="X81" s="31">
        <f t="shared" si="86"/>
        <v>126.92</v>
      </c>
      <c r="Y81" s="83">
        <f t="shared" si="87"/>
        <v>11.76</v>
      </c>
      <c r="Z81" s="83"/>
      <c r="AA81" s="31">
        <f t="shared" si="88"/>
        <v>0</v>
      </c>
      <c r="AB81" s="31">
        <f t="shared" si="89"/>
        <v>0</v>
      </c>
      <c r="AC81" s="83">
        <f t="shared" si="90"/>
        <v>452.32</v>
      </c>
      <c r="AD81" s="83">
        <f t="shared" si="91"/>
        <v>1681.38</v>
      </c>
      <c r="AE81" s="73"/>
      <c r="AF81" s="98"/>
      <c r="AG81" s="103">
        <f t="shared" si="92"/>
        <v>66.65</v>
      </c>
      <c r="AH81" s="103">
        <f t="shared" si="93"/>
        <v>940.93</v>
      </c>
      <c r="AI81" s="103">
        <f t="shared" si="94"/>
        <v>634.6</v>
      </c>
      <c r="AJ81" s="103">
        <f t="shared" si="95"/>
        <v>39.2</v>
      </c>
      <c r="AK81" s="103">
        <f t="shared" ref="AK81:AM81" si="98">R81+AA81</f>
        <v>0</v>
      </c>
      <c r="AL81" s="103">
        <f t="shared" si="98"/>
        <v>0</v>
      </c>
      <c r="AM81" s="103">
        <f t="shared" si="98"/>
        <v>1681.38</v>
      </c>
      <c r="AN81" s="98"/>
    </row>
    <row r="82" s="15" customFormat="1" ht="19" customHeight="1" spans="1:40">
      <c r="A82" s="28">
        <v>28</v>
      </c>
      <c r="B82" s="38" t="s">
        <v>156</v>
      </c>
      <c r="C82" s="37" t="s">
        <v>176</v>
      </c>
      <c r="D82" s="35" t="s">
        <v>177</v>
      </c>
      <c r="E82" s="45">
        <v>3920.55</v>
      </c>
      <c r="F82" s="45">
        <v>3920.55</v>
      </c>
      <c r="G82" s="45">
        <v>6346</v>
      </c>
      <c r="H82" s="45">
        <v>3920.55</v>
      </c>
      <c r="I82" s="85"/>
      <c r="J82" s="31"/>
      <c r="K82" s="83">
        <f t="shared" si="77"/>
        <v>66.65</v>
      </c>
      <c r="L82" s="83"/>
      <c r="M82" s="83">
        <f t="shared" si="78"/>
        <v>627.29</v>
      </c>
      <c r="N82" s="83"/>
      <c r="O82" s="31">
        <f t="shared" si="79"/>
        <v>507.68</v>
      </c>
      <c r="P82" s="83">
        <f t="shared" si="80"/>
        <v>27.44</v>
      </c>
      <c r="Q82" s="83"/>
      <c r="R82" s="31">
        <f t="shared" si="81"/>
        <v>0</v>
      </c>
      <c r="S82" s="31">
        <f t="shared" si="82"/>
        <v>0</v>
      </c>
      <c r="T82" s="31">
        <f t="shared" si="83"/>
        <v>1229.06</v>
      </c>
      <c r="U82" s="83">
        <f t="shared" si="84"/>
        <v>0</v>
      </c>
      <c r="V82" s="83">
        <f t="shared" si="85"/>
        <v>313.64</v>
      </c>
      <c r="W82" s="83"/>
      <c r="X82" s="31">
        <f t="shared" si="86"/>
        <v>126.92</v>
      </c>
      <c r="Y82" s="83">
        <f t="shared" si="87"/>
        <v>11.76</v>
      </c>
      <c r="Z82" s="83"/>
      <c r="AA82" s="31">
        <f t="shared" si="88"/>
        <v>0</v>
      </c>
      <c r="AB82" s="31">
        <f t="shared" si="89"/>
        <v>0</v>
      </c>
      <c r="AC82" s="83">
        <f t="shared" si="90"/>
        <v>452.32</v>
      </c>
      <c r="AD82" s="83">
        <f t="shared" si="91"/>
        <v>1681.38</v>
      </c>
      <c r="AE82" s="73"/>
      <c r="AF82" s="98"/>
      <c r="AG82" s="103">
        <f t="shared" si="92"/>
        <v>66.65</v>
      </c>
      <c r="AH82" s="103">
        <f t="shared" si="93"/>
        <v>940.93</v>
      </c>
      <c r="AI82" s="103">
        <f t="shared" si="94"/>
        <v>634.6</v>
      </c>
      <c r="AJ82" s="103">
        <f t="shared" si="95"/>
        <v>39.2</v>
      </c>
      <c r="AK82" s="103">
        <f t="shared" ref="AK82:AM82" si="99">R82+AA82</f>
        <v>0</v>
      </c>
      <c r="AL82" s="103">
        <f t="shared" si="99"/>
        <v>0</v>
      </c>
      <c r="AM82" s="103">
        <f t="shared" si="99"/>
        <v>1681.38</v>
      </c>
      <c r="AN82" s="98"/>
    </row>
    <row r="83" s="15" customFormat="1" spans="1:40">
      <c r="A83" s="28">
        <v>1</v>
      </c>
      <c r="B83" s="29" t="s">
        <v>81</v>
      </c>
      <c r="C83" s="121" t="s">
        <v>82</v>
      </c>
      <c r="D83" s="122" t="s">
        <v>83</v>
      </c>
      <c r="E83" s="45">
        <v>4007</v>
      </c>
      <c r="F83" s="45">
        <v>4007</v>
      </c>
      <c r="G83" s="45">
        <v>6346</v>
      </c>
      <c r="H83" s="45">
        <v>4007</v>
      </c>
      <c r="I83" s="81"/>
      <c r="J83" s="82"/>
      <c r="K83" s="83">
        <f t="shared" si="77"/>
        <v>68.12</v>
      </c>
      <c r="L83" s="83"/>
      <c r="M83" s="83">
        <f t="shared" si="78"/>
        <v>641.12</v>
      </c>
      <c r="N83" s="83"/>
      <c r="O83" s="31">
        <f t="shared" si="79"/>
        <v>507.68</v>
      </c>
      <c r="P83" s="83">
        <f t="shared" si="80"/>
        <v>28.05</v>
      </c>
      <c r="Q83" s="83"/>
      <c r="R83" s="31">
        <f t="shared" si="81"/>
        <v>0</v>
      </c>
      <c r="S83" s="31">
        <f t="shared" si="82"/>
        <v>0</v>
      </c>
      <c r="T83" s="31">
        <f t="shared" si="83"/>
        <v>1244.97</v>
      </c>
      <c r="U83" s="83">
        <f t="shared" si="84"/>
        <v>0</v>
      </c>
      <c r="V83" s="83">
        <f t="shared" si="85"/>
        <v>320.56</v>
      </c>
      <c r="W83" s="83"/>
      <c r="X83" s="31">
        <f t="shared" si="86"/>
        <v>126.92</v>
      </c>
      <c r="Y83" s="83">
        <f t="shared" si="87"/>
        <v>12.02</v>
      </c>
      <c r="Z83" s="83"/>
      <c r="AA83" s="31">
        <f t="shared" si="88"/>
        <v>0</v>
      </c>
      <c r="AB83" s="31">
        <f t="shared" si="89"/>
        <v>0</v>
      </c>
      <c r="AC83" s="83">
        <f t="shared" si="90"/>
        <v>459.5</v>
      </c>
      <c r="AD83" s="83">
        <f t="shared" si="91"/>
        <v>1704.47</v>
      </c>
      <c r="AE83" s="73"/>
      <c r="AF83" s="97"/>
      <c r="AG83" s="103">
        <f t="shared" si="92"/>
        <v>68.12</v>
      </c>
      <c r="AH83" s="103">
        <f t="shared" si="93"/>
        <v>961.68</v>
      </c>
      <c r="AI83" s="103">
        <f t="shared" si="94"/>
        <v>634.6</v>
      </c>
      <c r="AJ83" s="103">
        <f t="shared" si="95"/>
        <v>40.07</v>
      </c>
      <c r="AK83" s="103">
        <f t="shared" ref="AK83:AM83" si="100">R83+AA83</f>
        <v>0</v>
      </c>
      <c r="AL83" s="103">
        <f t="shared" si="100"/>
        <v>0</v>
      </c>
      <c r="AM83" s="103">
        <f t="shared" si="100"/>
        <v>1704.47</v>
      </c>
      <c r="AN83" s="97"/>
    </row>
  </sheetData>
  <sheetProtection sort="0" autoFilter="0" pivotTables="0"/>
  <autoFilter xmlns:etc="http://www.wps.cn/officeDocument/2017/etCustomData" ref="A3:AN59" etc:filterBottomFollowUsedRange="0">
    <sortState ref="A3:AN59">
      <sortCondition ref="A3:A5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AE1"/>
    <mergeCell ref="E2:J2"/>
    <mergeCell ref="K2:T2"/>
    <mergeCell ref="U2:AC2"/>
    <mergeCell ref="AG2:AM2"/>
    <mergeCell ref="A60:B60"/>
    <mergeCell ref="C60:D60"/>
    <mergeCell ref="A61:B61"/>
    <mergeCell ref="C61:D61"/>
    <mergeCell ref="E61:F61"/>
    <mergeCell ref="G61:H61"/>
    <mergeCell ref="A62:B62"/>
    <mergeCell ref="C62:D62"/>
    <mergeCell ref="E62:F62"/>
    <mergeCell ref="G62:H62"/>
    <mergeCell ref="A63:B63"/>
    <mergeCell ref="C63:D63"/>
    <mergeCell ref="E63:F63"/>
    <mergeCell ref="G63:H63"/>
    <mergeCell ref="A64:B64"/>
    <mergeCell ref="C64:D64"/>
    <mergeCell ref="E64:F64"/>
    <mergeCell ref="G64:H64"/>
    <mergeCell ref="A65:B65"/>
    <mergeCell ref="C65:D65"/>
    <mergeCell ref="E65:F65"/>
    <mergeCell ref="G65:H65"/>
    <mergeCell ref="A66:B66"/>
    <mergeCell ref="C66:D66"/>
    <mergeCell ref="E66:F66"/>
    <mergeCell ref="G66:H66"/>
    <mergeCell ref="A67:B67"/>
    <mergeCell ref="C67:D67"/>
    <mergeCell ref="E67:F67"/>
    <mergeCell ref="G67:H67"/>
    <mergeCell ref="A68:B68"/>
    <mergeCell ref="C68:D68"/>
    <mergeCell ref="E68:F68"/>
    <mergeCell ref="G68:H68"/>
    <mergeCell ref="A2:A3"/>
    <mergeCell ref="B2:B3"/>
    <mergeCell ref="C2:C3"/>
    <mergeCell ref="D2:D3"/>
    <mergeCell ref="A69:AK73"/>
    <mergeCell ref="A77:C78"/>
  </mergeCells>
  <conditionalFormatting sqref="D8">
    <cfRule type="duplicateValues" dxfId="0" priority="30"/>
  </conditionalFormatting>
  <conditionalFormatting sqref="D9">
    <cfRule type="duplicateValues" dxfId="0" priority="29"/>
  </conditionalFormatting>
  <conditionalFormatting sqref="C17">
    <cfRule type="duplicateValues" dxfId="0" priority="25"/>
  </conditionalFormatting>
  <conditionalFormatting sqref="C38">
    <cfRule type="duplicateValues" dxfId="0" priority="20"/>
  </conditionalFormatting>
  <conditionalFormatting sqref="C41">
    <cfRule type="duplicateValues" dxfId="0" priority="13"/>
    <cfRule type="duplicateValues" dxfId="3" priority="12"/>
    <cfRule type="duplicateValues" dxfId="0" priority="11"/>
  </conditionalFormatting>
  <conditionalFormatting sqref="D41">
    <cfRule type="duplicateValues" dxfId="0" priority="2"/>
  </conditionalFormatting>
  <conditionalFormatting sqref="C42">
    <cfRule type="duplicateValues" dxfId="0" priority="10"/>
    <cfRule type="duplicateValues" dxfId="3" priority="9"/>
    <cfRule type="duplicateValues" dxfId="0" priority="8"/>
  </conditionalFormatting>
  <conditionalFormatting sqref="D42">
    <cfRule type="duplicateValues" dxfId="0" priority="1"/>
  </conditionalFormatting>
  <conditionalFormatting sqref="C53">
    <cfRule type="duplicateValues" dxfId="0" priority="7"/>
  </conditionalFormatting>
  <conditionalFormatting sqref="C83">
    <cfRule type="duplicateValues" dxfId="0" priority="35"/>
    <cfRule type="duplicateValues" dxfId="2" priority="34"/>
    <cfRule type="duplicateValues" dxfId="0" priority="33"/>
  </conditionalFormatting>
  <conditionalFormatting sqref="D83">
    <cfRule type="duplicateValues" dxfId="0" priority="31"/>
  </conditionalFormatting>
  <conditionalFormatting sqref="C4:C7">
    <cfRule type="duplicateValues" dxfId="0" priority="36"/>
  </conditionalFormatting>
  <conditionalFormatting sqref="C11:C14">
    <cfRule type="duplicateValues" dxfId="0" priority="26"/>
  </conditionalFormatting>
  <conditionalFormatting sqref="C39:C56">
    <cfRule type="duplicateValues" dxfId="0" priority="4"/>
  </conditionalFormatting>
  <conditionalFormatting sqref="D10:D16">
    <cfRule type="duplicateValues" dxfId="0" priority="27"/>
  </conditionalFormatting>
  <conditionalFormatting sqref="D17:D22">
    <cfRule type="duplicateValues" dxfId="0" priority="24"/>
  </conditionalFormatting>
  <conditionalFormatting sqref="D23:D27">
    <cfRule type="duplicateValues" dxfId="0" priority="22"/>
  </conditionalFormatting>
  <conditionalFormatting sqref="C1:C3 E68 G61:G68 C68:C78 C60">
    <cfRule type="duplicateValues" dxfId="0" priority="38"/>
  </conditionalFormatting>
  <conditionalFormatting sqref="C1:C3 C60:C78">
    <cfRule type="duplicateValues" dxfId="0" priority="37"/>
  </conditionalFormatting>
  <conditionalFormatting sqref="C2:C3 C60 G61:G68 C74:C76">
    <cfRule type="duplicateValues" dxfId="0" priority="47"/>
  </conditionalFormatting>
  <conditionalFormatting sqref="C2:C3 G61:G68 C60 C74:C78">
    <cfRule type="duplicateValues" dxfId="0" priority="46"/>
  </conditionalFormatting>
  <conditionalFormatting sqref="C2:C3 G61:G68 C74:C78 C60 C68 E68">
    <cfRule type="duplicateValues" dxfId="0" priority="45"/>
    <cfRule type="duplicateValues" dxfId="1" priority="44"/>
  </conditionalFormatting>
  <conditionalFormatting sqref="C2:C3 E68 C74:C78 G61:G68 C60 C68">
    <cfRule type="duplicateValues" dxfId="0" priority="43"/>
  </conditionalFormatting>
  <conditionalFormatting sqref="C2:C3 C60 C68 G61:G68 E68 C74:C78">
    <cfRule type="duplicateValues" dxfId="0" priority="42"/>
  </conditionalFormatting>
  <conditionalFormatting sqref="C2:C3 E68 C74:C78 C60 C68 G61:G68">
    <cfRule type="duplicateValues" dxfId="0" priority="41"/>
  </conditionalFormatting>
  <conditionalFormatting sqref="C2:C3 C68:C78 G61:G68 C60 E68">
    <cfRule type="duplicateValues" dxfId="0" priority="40"/>
  </conditionalFormatting>
  <conditionalFormatting sqref="C2:C3 C60 G61:G68 E68 C68:C78">
    <cfRule type="duplicateValues" dxfId="0" priority="39"/>
  </conditionalFormatting>
  <conditionalFormatting sqref="C4:C7 C83">
    <cfRule type="duplicateValues" dxfId="0" priority="32"/>
  </conditionalFormatting>
  <conditionalFormatting sqref="C10 C15:C16">
    <cfRule type="duplicateValues" dxfId="0" priority="28"/>
  </conditionalFormatting>
  <conditionalFormatting sqref="C18:C35 C79:C80 C82">
    <cfRule type="duplicateValues" dxfId="0" priority="23"/>
  </conditionalFormatting>
  <conditionalFormatting sqref="D28:D38 D79:D82">
    <cfRule type="duplicateValues" dxfId="0" priority="19"/>
  </conditionalFormatting>
  <conditionalFormatting sqref="C36:C37 C81">
    <cfRule type="duplicateValues" dxfId="0" priority="21"/>
  </conditionalFormatting>
  <conditionalFormatting sqref="C39:C40 C43:C46">
    <cfRule type="duplicateValues" dxfId="0" priority="18"/>
  </conditionalFormatting>
  <conditionalFormatting sqref="C39:C40 C43:C52 C54:C56">
    <cfRule type="duplicateValues" dxfId="0" priority="15"/>
  </conditionalFormatting>
  <conditionalFormatting sqref="C47:C52 C54:C56">
    <cfRule type="duplicateValues" dxfId="0" priority="16"/>
  </conditionalFormatting>
  <pageMargins left="0.156944444444444" right="0.118055555555556" top="0.590277777777778" bottom="0" header="0" footer="0.118055555555556"/>
  <pageSetup paperSize="9" scale="40" fitToHeight="0" orientation="landscape" horizontalDpi="600"/>
  <headerFooter/>
  <rowBreaks count="7" manualBreakCount="7">
    <brk id="74" max="16383" man="1"/>
    <brk id="76" max="16383" man="1"/>
    <brk id="76" max="16383" man="1"/>
    <brk id="76" max="16383" man="1"/>
    <brk id="76" max="16383" man="1"/>
    <brk id="76" max="16383" man="1"/>
    <brk id="76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252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253</v>
      </c>
      <c r="D2" s="4" t="s">
        <v>254</v>
      </c>
      <c r="E2" s="4" t="s">
        <v>255</v>
      </c>
      <c r="F2" s="4" t="s">
        <v>256</v>
      </c>
      <c r="G2" s="4" t="s">
        <v>257</v>
      </c>
      <c r="H2" s="4" t="s">
        <v>258</v>
      </c>
    </row>
    <row r="3" s="1" customFormat="1" ht="16.5" spans="1:8">
      <c r="A3" s="5">
        <v>1</v>
      </c>
      <c r="B3" s="6" t="s">
        <v>259</v>
      </c>
      <c r="C3" s="5" t="s">
        <v>260</v>
      </c>
      <c r="D3" s="5" t="s">
        <v>261</v>
      </c>
      <c r="E3" s="5" t="s">
        <v>261</v>
      </c>
      <c r="F3" s="5" t="s">
        <v>261</v>
      </c>
      <c r="G3" s="7" t="s">
        <v>261</v>
      </c>
      <c r="H3" s="7" t="s">
        <v>262</v>
      </c>
    </row>
    <row r="4" s="1" customFormat="1" ht="16.5" spans="1:8">
      <c r="A4" s="5">
        <v>2</v>
      </c>
      <c r="B4" s="8" t="s">
        <v>263</v>
      </c>
      <c r="C4" s="5" t="s">
        <v>261</v>
      </c>
      <c r="D4" s="9" t="s">
        <v>261</v>
      </c>
      <c r="E4" s="9" t="s">
        <v>264</v>
      </c>
      <c r="F4" s="5" t="s">
        <v>264</v>
      </c>
      <c r="G4" s="7" t="s">
        <v>265</v>
      </c>
      <c r="H4" s="7" t="s">
        <v>266</v>
      </c>
    </row>
    <row r="5" s="1" customFormat="1" ht="16.5" spans="1:8">
      <c r="A5" s="5">
        <v>3</v>
      </c>
      <c r="B5" s="8" t="s">
        <v>267</v>
      </c>
      <c r="C5" s="5" t="s">
        <v>261</v>
      </c>
      <c r="D5" s="9" t="s">
        <v>261</v>
      </c>
      <c r="E5" s="9" t="s">
        <v>264</v>
      </c>
      <c r="F5" s="5" t="s">
        <v>264</v>
      </c>
      <c r="G5" s="7" t="s">
        <v>265</v>
      </c>
      <c r="H5" s="7" t="s">
        <v>266</v>
      </c>
    </row>
    <row r="6" s="1" customFormat="1" ht="16.5" spans="1:8">
      <c r="A6" s="5">
        <v>4</v>
      </c>
      <c r="B6" s="10" t="s">
        <v>268</v>
      </c>
      <c r="C6" s="5" t="s">
        <v>261</v>
      </c>
      <c r="D6" s="5" t="s">
        <v>269</v>
      </c>
      <c r="E6" s="5" t="s">
        <v>270</v>
      </c>
      <c r="F6" s="5" t="s">
        <v>261</v>
      </c>
      <c r="G6" s="7" t="s">
        <v>271</v>
      </c>
      <c r="H6" s="7" t="s">
        <v>272</v>
      </c>
    </row>
    <row r="7" s="1" customFormat="1" ht="16.5" spans="1:8">
      <c r="A7" s="5">
        <v>5</v>
      </c>
      <c r="B7" s="10" t="s">
        <v>273</v>
      </c>
      <c r="C7" s="5" t="s">
        <v>261</v>
      </c>
      <c r="D7" s="5" t="s">
        <v>269</v>
      </c>
      <c r="E7" s="5" t="s">
        <v>270</v>
      </c>
      <c r="F7" s="5" t="s">
        <v>261</v>
      </c>
      <c r="G7" s="7" t="s">
        <v>271</v>
      </c>
      <c r="H7" s="7" t="s">
        <v>272</v>
      </c>
    </row>
    <row r="8" s="1" customFormat="1" ht="16.5" spans="1:8">
      <c r="A8" s="5">
        <v>6</v>
      </c>
      <c r="B8" s="6" t="s">
        <v>274</v>
      </c>
      <c r="C8" s="5" t="s">
        <v>260</v>
      </c>
      <c r="D8" s="5" t="s">
        <v>260</v>
      </c>
      <c r="E8" s="5" t="s">
        <v>261</v>
      </c>
      <c r="F8" s="5" t="s">
        <v>261</v>
      </c>
      <c r="G8" s="7" t="s">
        <v>261</v>
      </c>
      <c r="H8" s="7" t="s">
        <v>275</v>
      </c>
    </row>
    <row r="9" s="1" customFormat="1" ht="16.5" spans="1:8">
      <c r="A9" s="5">
        <v>7</v>
      </c>
      <c r="B9" s="6" t="s">
        <v>276</v>
      </c>
      <c r="C9" s="5" t="s">
        <v>260</v>
      </c>
      <c r="D9" s="5" t="s">
        <v>260</v>
      </c>
      <c r="E9" s="5" t="s">
        <v>261</v>
      </c>
      <c r="F9" s="5" t="s">
        <v>261</v>
      </c>
      <c r="G9" s="7" t="s">
        <v>261</v>
      </c>
      <c r="H9" s="7" t="s">
        <v>275</v>
      </c>
    </row>
    <row r="10" s="1" customFormat="1" ht="16.5" spans="1:8">
      <c r="A10" s="5">
        <v>8</v>
      </c>
      <c r="B10" s="6" t="s">
        <v>277</v>
      </c>
      <c r="C10" s="5" t="s">
        <v>260</v>
      </c>
      <c r="D10" s="5" t="s">
        <v>260</v>
      </c>
      <c r="E10" s="5" t="s">
        <v>261</v>
      </c>
      <c r="F10" s="5" t="s">
        <v>261</v>
      </c>
      <c r="G10" s="7" t="s">
        <v>261</v>
      </c>
      <c r="H10" s="7" t="s">
        <v>275</v>
      </c>
    </row>
    <row r="11" s="1" customFormat="1" ht="16.5" spans="1:8">
      <c r="A11" s="5">
        <v>9</v>
      </c>
      <c r="B11" s="11" t="s">
        <v>278</v>
      </c>
      <c r="C11" s="5" t="s">
        <v>260</v>
      </c>
      <c r="D11" s="5" t="s">
        <v>260</v>
      </c>
      <c r="E11" s="5" t="s">
        <v>261</v>
      </c>
      <c r="F11" s="5" t="s">
        <v>261</v>
      </c>
      <c r="G11" s="7" t="s">
        <v>261</v>
      </c>
      <c r="H11" s="7" t="s">
        <v>275</v>
      </c>
    </row>
    <row r="12" s="1" customFormat="1" ht="16.5" spans="1:8">
      <c r="A12" s="5">
        <v>10</v>
      </c>
      <c r="B12" s="12" t="s">
        <v>279</v>
      </c>
      <c r="C12" s="5" t="s">
        <v>261</v>
      </c>
      <c r="D12" s="5" t="s">
        <v>264</v>
      </c>
      <c r="E12" s="5" t="s">
        <v>264</v>
      </c>
      <c r="F12" s="5" t="s">
        <v>264</v>
      </c>
      <c r="G12" s="7" t="s">
        <v>265</v>
      </c>
      <c r="H12" s="7" t="s">
        <v>280</v>
      </c>
    </row>
    <row r="13" s="1" customFormat="1" ht="16.5" spans="1:8">
      <c r="A13" s="5">
        <v>11</v>
      </c>
      <c r="B13" s="12" t="s">
        <v>281</v>
      </c>
      <c r="C13" s="5" t="s">
        <v>261</v>
      </c>
      <c r="D13" s="5" t="s">
        <v>264</v>
      </c>
      <c r="E13" s="5" t="s">
        <v>264</v>
      </c>
      <c r="F13" s="5" t="s">
        <v>264</v>
      </c>
      <c r="G13" s="7" t="s">
        <v>265</v>
      </c>
      <c r="H13" s="7" t="s">
        <v>280</v>
      </c>
    </row>
    <row r="14" s="1" customFormat="1" ht="16.5" spans="1:8">
      <c r="A14" s="5">
        <v>12</v>
      </c>
      <c r="B14" s="12" t="s">
        <v>282</v>
      </c>
      <c r="C14" s="5" t="s">
        <v>261</v>
      </c>
      <c r="D14" s="9" t="s">
        <v>261</v>
      </c>
      <c r="E14" s="9" t="s">
        <v>264</v>
      </c>
      <c r="F14" s="5" t="s">
        <v>264</v>
      </c>
      <c r="G14" s="7" t="s">
        <v>265</v>
      </c>
      <c r="H14" s="7" t="s">
        <v>280</v>
      </c>
    </row>
    <row r="15" s="1" customFormat="1" ht="16.5" spans="1:8">
      <c r="A15" s="5">
        <v>13</v>
      </c>
      <c r="B15" s="13" t="s">
        <v>283</v>
      </c>
      <c r="C15" s="5" t="s">
        <v>261</v>
      </c>
      <c r="D15" s="9" t="s">
        <v>261</v>
      </c>
      <c r="E15" s="9" t="s">
        <v>264</v>
      </c>
      <c r="F15" s="5" t="s">
        <v>264</v>
      </c>
      <c r="G15" s="7" t="s">
        <v>265</v>
      </c>
      <c r="H15" s="7" t="s">
        <v>280</v>
      </c>
    </row>
    <row r="16" s="1" customFormat="1" ht="16.5" spans="1:8">
      <c r="A16" s="5">
        <v>14</v>
      </c>
      <c r="B16" s="8" t="s">
        <v>284</v>
      </c>
      <c r="C16" s="5" t="s">
        <v>261</v>
      </c>
      <c r="D16" s="9" t="s">
        <v>261</v>
      </c>
      <c r="E16" s="9" t="s">
        <v>264</v>
      </c>
      <c r="F16" s="5" t="s">
        <v>264</v>
      </c>
      <c r="G16" s="7" t="s">
        <v>265</v>
      </c>
      <c r="H16" s="7" t="s">
        <v>280</v>
      </c>
    </row>
    <row r="17" s="1" customFormat="1" ht="16.5" spans="1:8">
      <c r="A17" s="5">
        <v>15</v>
      </c>
      <c r="B17" s="6" t="s">
        <v>285</v>
      </c>
      <c r="C17" s="5" t="s">
        <v>261</v>
      </c>
      <c r="D17" s="9" t="s">
        <v>261</v>
      </c>
      <c r="E17" s="9" t="s">
        <v>264</v>
      </c>
      <c r="F17" s="5" t="s">
        <v>261</v>
      </c>
      <c r="G17" s="7" t="s">
        <v>261</v>
      </c>
      <c r="H17" s="7" t="s">
        <v>266</v>
      </c>
    </row>
    <row r="18" s="1" customFormat="1" ht="16.5" spans="1:8">
      <c r="A18" s="5">
        <v>16</v>
      </c>
      <c r="B18" s="6" t="s">
        <v>286</v>
      </c>
      <c r="C18" s="5" t="s">
        <v>261</v>
      </c>
      <c r="D18" s="9" t="s">
        <v>261</v>
      </c>
      <c r="E18" s="9" t="s">
        <v>264</v>
      </c>
      <c r="F18" s="5" t="s">
        <v>261</v>
      </c>
      <c r="G18" s="7" t="s">
        <v>261</v>
      </c>
      <c r="H18" s="7" t="s">
        <v>266</v>
      </c>
    </row>
    <row r="19" s="1" customFormat="1" ht="16.5" spans="1:8">
      <c r="A19" s="5">
        <v>17</v>
      </c>
      <c r="B19" s="6" t="s">
        <v>287</v>
      </c>
      <c r="C19" s="5" t="s">
        <v>261</v>
      </c>
      <c r="D19" s="5" t="s">
        <v>264</v>
      </c>
      <c r="E19" s="5" t="s">
        <v>264</v>
      </c>
      <c r="F19" s="5" t="s">
        <v>261</v>
      </c>
      <c r="G19" s="7" t="s">
        <v>264</v>
      </c>
      <c r="H19" s="7" t="s">
        <v>288</v>
      </c>
    </row>
    <row r="20" s="1" customFormat="1" ht="16.5" spans="1:8">
      <c r="A20" s="5">
        <v>18</v>
      </c>
      <c r="B20" s="6" t="s">
        <v>289</v>
      </c>
      <c r="C20" s="5" t="s">
        <v>261</v>
      </c>
      <c r="D20" s="5" t="s">
        <v>264</v>
      </c>
      <c r="E20" s="5" t="s">
        <v>264</v>
      </c>
      <c r="F20" s="5" t="s">
        <v>261</v>
      </c>
      <c r="G20" s="7" t="s">
        <v>264</v>
      </c>
      <c r="H20" s="7" t="s">
        <v>288</v>
      </c>
    </row>
    <row r="21" s="1" customFormat="1" ht="16.5" spans="1:8">
      <c r="A21" s="5">
        <v>19</v>
      </c>
      <c r="B21" s="6" t="s">
        <v>290</v>
      </c>
      <c r="C21" s="5" t="s">
        <v>261</v>
      </c>
      <c r="D21" s="5" t="s">
        <v>264</v>
      </c>
      <c r="E21" s="5" t="s">
        <v>264</v>
      </c>
      <c r="F21" s="5" t="s">
        <v>261</v>
      </c>
      <c r="G21" s="7" t="s">
        <v>264</v>
      </c>
      <c r="H21" s="7" t="s">
        <v>288</v>
      </c>
    </row>
    <row r="22" s="1" customFormat="1" ht="16.5" spans="1:8">
      <c r="A22" s="5">
        <v>20</v>
      </c>
      <c r="B22" s="6" t="s">
        <v>291</v>
      </c>
      <c r="C22" s="5" t="s">
        <v>261</v>
      </c>
      <c r="D22" s="5" t="s">
        <v>264</v>
      </c>
      <c r="E22" s="5" t="s">
        <v>264</v>
      </c>
      <c r="F22" s="5" t="s">
        <v>261</v>
      </c>
      <c r="G22" s="7" t="s">
        <v>264</v>
      </c>
      <c r="H22" s="7" t="s">
        <v>288</v>
      </c>
    </row>
    <row r="23" s="1" customFormat="1" ht="16.5" spans="1:8">
      <c r="A23" s="5">
        <v>21</v>
      </c>
      <c r="B23" s="6" t="s">
        <v>292</v>
      </c>
      <c r="C23" s="5" t="s">
        <v>261</v>
      </c>
      <c r="D23" s="5" t="s">
        <v>264</v>
      </c>
      <c r="E23" s="5" t="s">
        <v>264</v>
      </c>
      <c r="F23" s="5" t="s">
        <v>261</v>
      </c>
      <c r="G23" s="7" t="s">
        <v>264</v>
      </c>
      <c r="H23" s="7" t="s">
        <v>288</v>
      </c>
    </row>
    <row r="24" s="1" customFormat="1" ht="16.5" spans="1:8">
      <c r="A24" s="5">
        <v>22</v>
      </c>
      <c r="B24" s="6" t="s">
        <v>293</v>
      </c>
      <c r="C24" s="5" t="s">
        <v>261</v>
      </c>
      <c r="D24" s="5" t="s">
        <v>264</v>
      </c>
      <c r="E24" s="5" t="s">
        <v>264</v>
      </c>
      <c r="F24" s="5" t="s">
        <v>261</v>
      </c>
      <c r="G24" s="7" t="s">
        <v>264</v>
      </c>
      <c r="H24" s="7" t="s">
        <v>288</v>
      </c>
    </row>
    <row r="25" s="1" customFormat="1" ht="16.5" spans="1:8">
      <c r="A25" s="5">
        <v>23</v>
      </c>
      <c r="B25" s="6" t="s">
        <v>294</v>
      </c>
      <c r="C25" s="5" t="s">
        <v>261</v>
      </c>
      <c r="D25" s="9" t="s">
        <v>261</v>
      </c>
      <c r="E25" s="9" t="s">
        <v>264</v>
      </c>
      <c r="F25" s="5" t="s">
        <v>261</v>
      </c>
      <c r="G25" s="7" t="s">
        <v>295</v>
      </c>
      <c r="H25" s="7" t="s">
        <v>288</v>
      </c>
    </row>
    <row r="26" s="1" customFormat="1" ht="16.5" spans="1:8">
      <c r="A26" s="5">
        <v>24</v>
      </c>
      <c r="B26" s="6" t="s">
        <v>296</v>
      </c>
      <c r="C26" s="5" t="s">
        <v>261</v>
      </c>
      <c r="D26" s="9" t="s">
        <v>261</v>
      </c>
      <c r="E26" s="9" t="s">
        <v>264</v>
      </c>
      <c r="F26" s="5" t="s">
        <v>261</v>
      </c>
      <c r="G26" s="7" t="s">
        <v>261</v>
      </c>
      <c r="H26" s="7" t="s">
        <v>288</v>
      </c>
    </row>
    <row r="27" s="1" customFormat="1" spans="1:8">
      <c r="A27" s="5">
        <v>25</v>
      </c>
      <c r="B27" s="14" t="s">
        <v>297</v>
      </c>
      <c r="C27" s="5" t="s">
        <v>261</v>
      </c>
      <c r="D27" s="5" t="s">
        <v>264</v>
      </c>
      <c r="E27" s="5" t="s">
        <v>264</v>
      </c>
      <c r="F27" s="5" t="s">
        <v>261</v>
      </c>
      <c r="G27" s="7" t="s">
        <v>264</v>
      </c>
      <c r="H27" s="7" t="s">
        <v>288</v>
      </c>
    </row>
  </sheetData>
  <mergeCells count="1">
    <mergeCell ref="A1:H1"/>
  </mergeCells>
  <conditionalFormatting sqref="B3">
    <cfRule type="duplicateValues" dxfId="0" priority="89"/>
  </conditionalFormatting>
  <conditionalFormatting sqref="B8">
    <cfRule type="duplicateValues" dxfId="0" priority="88"/>
  </conditionalFormatting>
  <conditionalFormatting sqref="B9">
    <cfRule type="duplicateValues" dxfId="0" priority="87"/>
  </conditionalFormatting>
  <conditionalFormatting sqref="B10">
    <cfRule type="duplicateValues" dxfId="0" priority="86"/>
  </conditionalFormatting>
  <conditionalFormatting sqref="B11">
    <cfRule type="duplicateValues" dxfId="0" priority="41"/>
  </conditionalFormatting>
  <conditionalFormatting sqref="B16">
    <cfRule type="duplicateValues" dxfId="0" priority="6"/>
  </conditionalFormatting>
  <conditionalFormatting sqref="B3:B11">
    <cfRule type="duplicateValues" dxfId="0" priority="11"/>
  </conditionalFormatting>
  <conditionalFormatting sqref="B4:B7">
    <cfRule type="duplicateValues" dxfId="0" priority="92"/>
  </conditionalFormatting>
  <conditionalFormatting sqref="B12:B14">
    <cfRule type="duplicateValues" dxfId="0" priority="10"/>
  </conditionalFormatting>
  <conditionalFormatting sqref="B12:B15">
    <cfRule type="duplicateValues" dxfId="0" priority="9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workbookViewId="0">
      <selection activeCell="D6" sqref="D6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159" customFormat="1" ht="23" customHeight="1" spans="1:8">
      <c r="A1" s="161" t="s">
        <v>3</v>
      </c>
      <c r="B1" s="161" t="s">
        <v>4</v>
      </c>
      <c r="C1" s="161" t="s">
        <v>5</v>
      </c>
      <c r="D1" s="161" t="s">
        <v>6</v>
      </c>
      <c r="E1" s="161" t="s">
        <v>7</v>
      </c>
      <c r="F1" s="161" t="s">
        <v>8</v>
      </c>
      <c r="G1" s="161" t="s">
        <v>9</v>
      </c>
      <c r="H1" s="161" t="s">
        <v>10</v>
      </c>
    </row>
    <row r="2" ht="21" customHeight="1" spans="1:8">
      <c r="A2" s="161" t="s">
        <v>11</v>
      </c>
      <c r="B2" s="173"/>
      <c r="C2" s="173"/>
      <c r="D2" s="173"/>
      <c r="E2" s="173"/>
      <c r="F2" s="173"/>
      <c r="G2" s="173"/>
      <c r="H2" s="173"/>
    </row>
    <row r="3" ht="21" customHeight="1" spans="1:8">
      <c r="A3" s="161" t="s">
        <v>12</v>
      </c>
      <c r="B3" s="173"/>
      <c r="C3" s="173"/>
      <c r="D3" s="173"/>
      <c r="E3" s="173"/>
      <c r="F3" s="173"/>
      <c r="G3" s="173"/>
      <c r="H3" s="173"/>
    </row>
    <row r="4" ht="21" customHeight="1" spans="1:8">
      <c r="A4" s="161" t="s">
        <v>13</v>
      </c>
      <c r="B4" s="173"/>
      <c r="C4" s="173"/>
      <c r="D4" s="173"/>
      <c r="E4" s="173"/>
      <c r="F4" s="173"/>
      <c r="G4" s="173"/>
      <c r="H4" s="173"/>
    </row>
    <row r="5" ht="21" customHeight="1" spans="1:8">
      <c r="A5" s="161" t="s">
        <v>14</v>
      </c>
      <c r="B5" s="173"/>
      <c r="C5" s="173"/>
      <c r="D5" s="173"/>
      <c r="E5" s="173"/>
      <c r="F5" s="173"/>
      <c r="G5" s="173"/>
      <c r="H5" s="173"/>
    </row>
    <row r="6" ht="21" customHeight="1" spans="1:8">
      <c r="A6" s="161" t="s">
        <v>15</v>
      </c>
      <c r="B6" s="173">
        <v>666.5</v>
      </c>
      <c r="C6" s="173">
        <v>9409.3</v>
      </c>
      <c r="D6" s="173">
        <v>6241.8</v>
      </c>
      <c r="E6" s="173">
        <v>648</v>
      </c>
      <c r="F6" s="173">
        <v>392</v>
      </c>
      <c r="G6" s="173">
        <v>954</v>
      </c>
      <c r="H6" s="173">
        <v>18311.6</v>
      </c>
    </row>
    <row r="7" ht="21" customHeight="1" spans="1:8">
      <c r="A7" s="161" t="s">
        <v>16</v>
      </c>
      <c r="B7" s="173"/>
      <c r="C7" s="173"/>
      <c r="D7" s="173"/>
      <c r="E7" s="173"/>
      <c r="F7" s="173"/>
      <c r="G7" s="173"/>
      <c r="H7" s="173"/>
    </row>
    <row r="8" ht="21" customHeight="1" spans="1:8">
      <c r="A8" s="161" t="s">
        <v>17</v>
      </c>
      <c r="B8" s="173"/>
      <c r="C8" s="173"/>
      <c r="D8" s="173"/>
      <c r="E8" s="173"/>
      <c r="F8" s="173"/>
      <c r="G8" s="173"/>
      <c r="H8" s="173"/>
    </row>
    <row r="9" ht="21" customHeight="1" spans="1:8">
      <c r="A9" s="161" t="s">
        <v>18</v>
      </c>
      <c r="B9" s="173"/>
      <c r="C9" s="173"/>
      <c r="D9" s="173"/>
      <c r="E9" s="173"/>
      <c r="F9" s="174"/>
      <c r="G9" s="173"/>
      <c r="H9" s="173"/>
    </row>
    <row r="10" ht="21" customHeight="1" spans="1:8">
      <c r="A10" s="161" t="s">
        <v>19</v>
      </c>
      <c r="B10" s="173"/>
      <c r="C10" s="173"/>
      <c r="D10" s="173"/>
      <c r="E10" s="173"/>
      <c r="F10" s="174"/>
      <c r="G10" s="173"/>
      <c r="H10" s="173"/>
    </row>
    <row r="11" ht="21" customHeight="1" spans="1:8">
      <c r="A11" s="161" t="s">
        <v>20</v>
      </c>
      <c r="B11" s="173"/>
      <c r="C11" s="173"/>
      <c r="D11" s="173"/>
      <c r="E11" s="173"/>
      <c r="F11" s="173"/>
      <c r="G11" s="173"/>
      <c r="H11" s="173"/>
    </row>
    <row r="12" ht="21" customHeight="1" spans="1:7">
      <c r="A12" s="161" t="s">
        <v>21</v>
      </c>
      <c r="B12" s="173"/>
      <c r="C12" s="173"/>
      <c r="D12" s="173"/>
      <c r="E12" s="173"/>
      <c r="F12" s="173"/>
      <c r="G12" s="173"/>
    </row>
    <row r="13" ht="21" customHeight="1" spans="1:8">
      <c r="A13" s="161" t="s">
        <v>22</v>
      </c>
      <c r="B13" s="173"/>
      <c r="C13" s="173"/>
      <c r="D13" s="173"/>
      <c r="E13" s="173"/>
      <c r="F13" s="173"/>
      <c r="G13" s="173"/>
      <c r="H13" s="173"/>
    </row>
    <row r="14" s="160" customFormat="1" ht="21" customHeight="1" spans="1:15">
      <c r="A14" s="168">
        <v>1</v>
      </c>
      <c r="B14" s="169">
        <f ca="1" t="shared" ref="B14:G14" si="0">OFFSET(B1,$A$14,)</f>
        <v>0</v>
      </c>
      <c r="C14" s="169">
        <f ca="1" t="shared" si="0"/>
        <v>0</v>
      </c>
      <c r="D14" s="169">
        <f ca="1" t="shared" si="0"/>
        <v>0</v>
      </c>
      <c r="E14" s="169">
        <f ca="1" t="shared" si="0"/>
        <v>0</v>
      </c>
      <c r="F14" s="169">
        <f ca="1" t="shared" si="0"/>
        <v>0</v>
      </c>
      <c r="G14" s="169">
        <f ca="1" t="shared" si="0"/>
        <v>0</v>
      </c>
      <c r="H14" s="169"/>
      <c r="K14"/>
      <c r="L14"/>
      <c r="M14"/>
      <c r="N14"/>
      <c r="O14"/>
    </row>
    <row r="15" ht="140" customHeight="1" spans="1:8">
      <c r="A15" s="159"/>
      <c r="B15" s="170"/>
      <c r="C15" s="170"/>
      <c r="D15" s="170"/>
      <c r="E15" s="170"/>
      <c r="F15" s="170"/>
      <c r="G15" s="170"/>
      <c r="H15" s="170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59" customFormat="1" ht="23" customHeight="1" spans="1:7">
      <c r="A2" s="161" t="s">
        <v>3</v>
      </c>
      <c r="B2" s="161" t="s">
        <v>4</v>
      </c>
      <c r="C2" s="161" t="s">
        <v>5</v>
      </c>
      <c r="D2" s="161" t="s">
        <v>8</v>
      </c>
      <c r="E2" s="161" t="s">
        <v>6</v>
      </c>
      <c r="F2" s="161" t="s">
        <v>7</v>
      </c>
      <c r="G2" s="161" t="s">
        <v>9</v>
      </c>
    </row>
    <row r="3" ht="21" customHeight="1" spans="1:7">
      <c r="A3" s="161" t="s">
        <v>11</v>
      </c>
      <c r="B3" s="145"/>
      <c r="C3" s="145"/>
      <c r="D3" s="145"/>
      <c r="E3" s="145"/>
      <c r="F3" s="145"/>
      <c r="G3" s="145"/>
    </row>
    <row r="4" ht="21" customHeight="1" spans="1:7">
      <c r="A4" s="161" t="s">
        <v>12</v>
      </c>
      <c r="B4" s="162"/>
      <c r="C4" s="162"/>
      <c r="D4" s="162"/>
      <c r="E4" s="162"/>
      <c r="F4" s="162"/>
      <c r="G4" s="162"/>
    </row>
    <row r="5" ht="21" customHeight="1" spans="1:7">
      <c r="A5" s="161" t="s">
        <v>13</v>
      </c>
      <c r="B5" s="163"/>
      <c r="C5" s="163"/>
      <c r="D5" s="163"/>
      <c r="E5" s="163"/>
      <c r="F5" s="163"/>
      <c r="G5" s="163"/>
    </row>
    <row r="6" ht="21" customHeight="1" spans="1:7">
      <c r="A6" s="161" t="s">
        <v>14</v>
      </c>
      <c r="B6" s="164"/>
      <c r="C6" s="164"/>
      <c r="D6" s="164"/>
      <c r="E6" s="164"/>
      <c r="F6" s="164"/>
      <c r="G6" s="164"/>
    </row>
    <row r="7" ht="21" customHeight="1" spans="1:7">
      <c r="A7" s="161" t="s">
        <v>15</v>
      </c>
      <c r="B7" s="164"/>
      <c r="C7" s="164"/>
      <c r="D7" s="164"/>
      <c r="E7" s="164"/>
      <c r="F7" s="164"/>
      <c r="G7" s="164"/>
    </row>
    <row r="8" ht="21" customHeight="1" spans="1:7">
      <c r="A8" s="161" t="s">
        <v>16</v>
      </c>
      <c r="B8" s="162"/>
      <c r="C8" s="162"/>
      <c r="D8" s="162"/>
      <c r="E8" s="162"/>
      <c r="F8" s="162"/>
      <c r="G8" s="162"/>
    </row>
    <row r="9" ht="21" customHeight="1" spans="1:7">
      <c r="A9" s="161" t="s">
        <v>17</v>
      </c>
      <c r="B9" s="164"/>
      <c r="C9" s="164"/>
      <c r="D9" s="164"/>
      <c r="E9" s="164"/>
      <c r="F9" s="164"/>
      <c r="G9" s="164"/>
    </row>
    <row r="10" ht="21" customHeight="1" spans="1:7">
      <c r="A10" s="161" t="s">
        <v>18</v>
      </c>
      <c r="B10" s="164"/>
      <c r="C10" s="164"/>
      <c r="D10" s="164"/>
      <c r="E10" s="164"/>
      <c r="F10" s="164"/>
      <c r="G10" s="164"/>
    </row>
    <row r="11" ht="21" customHeight="1" spans="1:7">
      <c r="A11" s="161" t="s">
        <v>19</v>
      </c>
      <c r="B11" s="164"/>
      <c r="C11" s="164"/>
      <c r="D11" s="164"/>
      <c r="E11" s="164"/>
      <c r="F11" s="164"/>
      <c r="G11" s="164"/>
    </row>
    <row r="12" ht="21" customHeight="1" spans="1:7">
      <c r="A12" s="161" t="s">
        <v>20</v>
      </c>
      <c r="B12" s="164"/>
      <c r="C12" s="164"/>
      <c r="D12" s="164"/>
      <c r="E12" s="164"/>
      <c r="F12" s="164"/>
      <c r="G12" s="164"/>
    </row>
    <row r="13" ht="21" customHeight="1" spans="1:7">
      <c r="A13" s="161" t="s">
        <v>21</v>
      </c>
      <c r="B13" s="164"/>
      <c r="C13" s="164"/>
      <c r="D13" s="164"/>
      <c r="E13" s="164"/>
      <c r="F13" s="164"/>
      <c r="G13" s="164"/>
    </row>
    <row r="14" ht="21" customHeight="1" spans="1:7">
      <c r="A14" s="161" t="s">
        <v>22</v>
      </c>
      <c r="B14" s="165"/>
      <c r="C14" s="165"/>
      <c r="D14" s="165"/>
      <c r="E14" s="165"/>
      <c r="F14" s="165"/>
      <c r="G14" s="165"/>
    </row>
    <row r="15" ht="21" customHeight="1" spans="1:7">
      <c r="A15" s="166" t="s">
        <v>35</v>
      </c>
      <c r="B15" s="167" t="e">
        <f t="shared" ref="B15:G15" si="0">AVERAGE(B3:B14)</f>
        <v>#DIV/0!</v>
      </c>
      <c r="C15" s="167" t="e">
        <f t="shared" si="0"/>
        <v>#DIV/0!</v>
      </c>
      <c r="D15" s="167" t="e">
        <f t="shared" si="0"/>
        <v>#DIV/0!</v>
      </c>
      <c r="E15" s="167" t="e">
        <f t="shared" si="0"/>
        <v>#DIV/0!</v>
      </c>
      <c r="F15" s="167" t="e">
        <f t="shared" si="0"/>
        <v>#DIV/0!</v>
      </c>
      <c r="G15" s="167" t="e">
        <f t="shared" si="0"/>
        <v>#DIV/0!</v>
      </c>
    </row>
    <row r="16" s="160" customFormat="1" ht="21" customHeight="1" spans="1:20">
      <c r="A16" s="168">
        <v>1</v>
      </c>
      <c r="B16" s="169">
        <f ca="1" t="shared" ref="B16:G16" si="1">OFFSET(B2,$A$16,)</f>
        <v>0</v>
      </c>
      <c r="C16" s="169">
        <f ca="1" t="shared" si="1"/>
        <v>0</v>
      </c>
      <c r="D16" s="169">
        <f ca="1" t="shared" si="1"/>
        <v>0</v>
      </c>
      <c r="E16" s="169">
        <f ca="1" t="shared" si="1"/>
        <v>0</v>
      </c>
      <c r="F16" s="169">
        <f ca="1" t="shared" si="1"/>
        <v>0</v>
      </c>
      <c r="G16" s="169">
        <f ca="1" t="shared" si="1"/>
        <v>0</v>
      </c>
      <c r="N16"/>
      <c r="O16"/>
      <c r="P16"/>
      <c r="Q16"/>
      <c r="R16"/>
      <c r="S16"/>
      <c r="T16"/>
    </row>
    <row r="17" ht="21" customHeight="1" spans="1:7">
      <c r="A17" s="159"/>
      <c r="B17" s="170"/>
      <c r="C17" s="170"/>
      <c r="D17" s="170"/>
      <c r="E17" s="170"/>
      <c r="F17" s="170"/>
      <c r="G17" s="170"/>
    </row>
    <row r="20" ht="28" customHeight="1" spans="1:14">
      <c r="A20" s="161" t="s">
        <v>3</v>
      </c>
      <c r="B20" s="161" t="s">
        <v>11</v>
      </c>
      <c r="C20" s="161" t="s">
        <v>12</v>
      </c>
      <c r="D20" s="161" t="s">
        <v>13</v>
      </c>
      <c r="E20" s="161" t="s">
        <v>14</v>
      </c>
      <c r="F20" s="161" t="s">
        <v>15</v>
      </c>
      <c r="G20" s="161" t="s">
        <v>16</v>
      </c>
      <c r="H20" s="161" t="s">
        <v>17</v>
      </c>
      <c r="I20" s="161" t="s">
        <v>18</v>
      </c>
      <c r="J20" s="161" t="s">
        <v>19</v>
      </c>
      <c r="K20" s="161" t="s">
        <v>20</v>
      </c>
      <c r="L20" s="161" t="s">
        <v>21</v>
      </c>
      <c r="M20" s="161" t="s">
        <v>22</v>
      </c>
      <c r="N20" s="171" t="s">
        <v>35</v>
      </c>
    </row>
    <row r="21" ht="28" customHeight="1" spans="1:14">
      <c r="A21" s="161" t="s">
        <v>4</v>
      </c>
      <c r="B21" s="145"/>
      <c r="C21" s="162"/>
      <c r="D21" s="163"/>
      <c r="E21" s="164"/>
      <c r="F21" s="164"/>
      <c r="G21" s="164"/>
      <c r="H21" s="164"/>
      <c r="I21" s="164"/>
      <c r="J21" s="164"/>
      <c r="K21" s="164"/>
      <c r="L21" s="172"/>
      <c r="M21" s="173"/>
      <c r="N21" s="172"/>
    </row>
    <row r="22" ht="28" customHeight="1" spans="1:14">
      <c r="A22" s="161" t="s">
        <v>5</v>
      </c>
      <c r="B22" s="145"/>
      <c r="C22" s="162"/>
      <c r="D22" s="163"/>
      <c r="E22" s="164"/>
      <c r="F22" s="164"/>
      <c r="G22" s="164"/>
      <c r="H22" s="164"/>
      <c r="I22" s="164"/>
      <c r="J22" s="164"/>
      <c r="K22" s="164"/>
      <c r="L22" s="172"/>
      <c r="M22" s="173"/>
      <c r="N22" s="172"/>
    </row>
    <row r="23" ht="28" customHeight="1" spans="1:14">
      <c r="A23" s="161" t="s">
        <v>8</v>
      </c>
      <c r="B23" s="145"/>
      <c r="C23" s="162"/>
      <c r="D23" s="163"/>
      <c r="E23" s="164"/>
      <c r="F23" s="164"/>
      <c r="G23" s="164"/>
      <c r="H23" s="164"/>
      <c r="I23" s="164"/>
      <c r="J23" s="164"/>
      <c r="K23" s="164"/>
      <c r="L23" s="172"/>
      <c r="M23" s="173"/>
      <c r="N23" s="172"/>
    </row>
    <row r="24" ht="28" customHeight="1" spans="1:14">
      <c r="A24" s="161" t="s">
        <v>6</v>
      </c>
      <c r="B24" s="145"/>
      <c r="C24" s="162"/>
      <c r="D24" s="163"/>
      <c r="E24" s="164"/>
      <c r="F24" s="164"/>
      <c r="G24" s="164"/>
      <c r="H24" s="164"/>
      <c r="I24" s="164"/>
      <c r="J24" s="164"/>
      <c r="K24" s="164"/>
      <c r="L24" s="172"/>
      <c r="M24" s="173"/>
      <c r="N24" s="172"/>
    </row>
    <row r="25" ht="28" customHeight="1" spans="1:14">
      <c r="A25" s="161" t="s">
        <v>7</v>
      </c>
      <c r="B25" s="145"/>
      <c r="C25" s="162"/>
      <c r="D25" s="163"/>
      <c r="E25" s="164"/>
      <c r="F25" s="164"/>
      <c r="G25" s="164"/>
      <c r="H25" s="164"/>
      <c r="I25" s="164"/>
      <c r="J25" s="164"/>
      <c r="K25" s="164"/>
      <c r="L25" s="172"/>
      <c r="M25" s="173"/>
      <c r="N25" s="172"/>
    </row>
    <row r="26" ht="28" customHeight="1" spans="1:14">
      <c r="A26" s="161" t="s">
        <v>9</v>
      </c>
      <c r="B26" s="145"/>
      <c r="C26" s="162"/>
      <c r="D26" s="163"/>
      <c r="E26" s="164"/>
      <c r="F26" s="164"/>
      <c r="G26" s="164"/>
      <c r="H26" s="164"/>
      <c r="I26" s="164"/>
      <c r="J26" s="164"/>
      <c r="K26" s="164"/>
      <c r="L26" s="172"/>
      <c r="M26" s="173"/>
      <c r="N26" s="172"/>
    </row>
    <row r="27" s="160" customFormat="1" ht="28" customHeight="1" spans="1:13">
      <c r="A27" s="160">
        <v>2</v>
      </c>
      <c r="B27" s="160">
        <f ca="1">OFFSET(B20,$A$27,)</f>
        <v>0</v>
      </c>
      <c r="C27" s="160">
        <f ca="1" t="shared" ref="C27:M27" si="2">OFFSET(C20,$A$27,)</f>
        <v>0</v>
      </c>
      <c r="D27" s="160">
        <f ca="1" t="shared" si="2"/>
        <v>0</v>
      </c>
      <c r="E27" s="160">
        <f ca="1" t="shared" si="2"/>
        <v>0</v>
      </c>
      <c r="F27" s="160">
        <f ca="1" t="shared" si="2"/>
        <v>0</v>
      </c>
      <c r="G27" s="160">
        <f ca="1" t="shared" si="2"/>
        <v>0</v>
      </c>
      <c r="H27" s="160">
        <f ca="1" t="shared" si="2"/>
        <v>0</v>
      </c>
      <c r="I27" s="160">
        <f ca="1" t="shared" si="2"/>
        <v>0</v>
      </c>
      <c r="J27" s="160">
        <f ca="1" t="shared" si="2"/>
        <v>0</v>
      </c>
      <c r="K27" s="160">
        <f ca="1" t="shared" si="2"/>
        <v>0</v>
      </c>
      <c r="L27" s="160">
        <f ca="1" t="shared" si="2"/>
        <v>0</v>
      </c>
      <c r="M27" s="160">
        <f ca="1" t="shared" si="2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6.375" style="17" customWidth="1"/>
    <col min="2" max="2" width="17.25" style="17" customWidth="1"/>
    <col min="3" max="3" width="7.75" style="18" customWidth="1"/>
    <col min="4" max="4" width="17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36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ht="17" customHeight="1" spans="1:36">
      <c r="A4" s="145">
        <v>1</v>
      </c>
      <c r="B4" s="31" t="s">
        <v>61</v>
      </c>
      <c r="C4" s="137" t="s">
        <v>62</v>
      </c>
      <c r="D4" s="180" t="s">
        <v>63</v>
      </c>
      <c r="E4" s="139">
        <v>3920.55</v>
      </c>
      <c r="F4" s="139">
        <v>3920.55</v>
      </c>
      <c r="G4" s="139">
        <v>6241.75</v>
      </c>
      <c r="H4" s="139">
        <v>3920.55</v>
      </c>
      <c r="I4" s="85"/>
      <c r="J4" s="31">
        <v>108</v>
      </c>
      <c r="K4" s="83">
        <f>ROUND(E4*0.017,2)</f>
        <v>66.65</v>
      </c>
      <c r="L4" s="83">
        <f>ROUND(F4*0.16,2)</f>
        <v>627.29</v>
      </c>
      <c r="M4" s="31">
        <f>ROUND(G4*0.08,2)</f>
        <v>499.34</v>
      </c>
      <c r="N4" s="83">
        <f>ROUND(H4*0.007,2)</f>
        <v>27.44</v>
      </c>
      <c r="O4" s="31">
        <f>I4*5%</f>
        <v>0</v>
      </c>
      <c r="P4" s="31">
        <f>J4*50%</f>
        <v>54</v>
      </c>
      <c r="Q4" s="31">
        <f>SUM(K4:P4)</f>
        <v>1274.72</v>
      </c>
      <c r="R4" s="83">
        <f>E4*0</f>
        <v>0</v>
      </c>
      <c r="S4" s="83">
        <f>ROUND(F4*0.08,2)</f>
        <v>313.64</v>
      </c>
      <c r="T4" s="31">
        <f>ROUND(G4*0.02,2)</f>
        <v>124.84</v>
      </c>
      <c r="U4" s="83">
        <f>ROUND(H4*0.003,2)</f>
        <v>11.76</v>
      </c>
      <c r="V4" s="31">
        <f>I4*5%</f>
        <v>0</v>
      </c>
      <c r="W4" s="31">
        <f>J4*50%</f>
        <v>54</v>
      </c>
      <c r="X4" s="83">
        <f>SUM(R4:W4)</f>
        <v>504.24</v>
      </c>
      <c r="Y4" s="83">
        <f>Q4+X4</f>
        <v>1778.96</v>
      </c>
      <c r="Z4" s="73"/>
      <c r="AA4" s="98"/>
      <c r="AB4" s="103">
        <f t="shared" ref="AB4:AH4" si="0">K4+R4</f>
        <v>66.65</v>
      </c>
      <c r="AC4" s="103">
        <f t="shared" si="0"/>
        <v>940.93</v>
      </c>
      <c r="AD4" s="103">
        <f t="shared" si="0"/>
        <v>624.18</v>
      </c>
      <c r="AE4" s="103">
        <f t="shared" si="0"/>
        <v>39.2</v>
      </c>
      <c r="AF4" s="103">
        <f t="shared" si="0"/>
        <v>0</v>
      </c>
      <c r="AG4" s="103">
        <f t="shared" si="0"/>
        <v>108</v>
      </c>
      <c r="AH4" s="103">
        <f t="shared" si="0"/>
        <v>1778.96</v>
      </c>
      <c r="AI4" s="98"/>
      <c r="AJ4" s="15"/>
    </row>
    <row r="5" ht="21" customHeight="1" spans="1:36">
      <c r="A5" s="134" t="s">
        <v>10</v>
      </c>
      <c r="B5" s="134"/>
      <c r="C5" s="71"/>
      <c r="D5" s="72"/>
      <c r="E5" s="73">
        <f>SUM(E4:E4)</f>
        <v>3920.55</v>
      </c>
      <c r="F5" s="73">
        <f t="shared" ref="F5:AH5" si="1">SUM(F4:F4)</f>
        <v>3920.55</v>
      </c>
      <c r="G5" s="73">
        <f t="shared" si="1"/>
        <v>6241.75</v>
      </c>
      <c r="H5" s="73">
        <f t="shared" si="1"/>
        <v>3920.55</v>
      </c>
      <c r="I5" s="73">
        <f t="shared" si="1"/>
        <v>0</v>
      </c>
      <c r="J5" s="73">
        <f t="shared" si="1"/>
        <v>108</v>
      </c>
      <c r="K5" s="73">
        <f t="shared" si="1"/>
        <v>66.65</v>
      </c>
      <c r="L5" s="73">
        <f t="shared" si="1"/>
        <v>627.29</v>
      </c>
      <c r="M5" s="73">
        <f t="shared" si="1"/>
        <v>499.34</v>
      </c>
      <c r="N5" s="73">
        <f t="shared" si="1"/>
        <v>27.44</v>
      </c>
      <c r="O5" s="73">
        <f t="shared" si="1"/>
        <v>0</v>
      </c>
      <c r="P5" s="73">
        <f t="shared" si="1"/>
        <v>54</v>
      </c>
      <c r="Q5" s="73">
        <f t="shared" si="1"/>
        <v>1274.72</v>
      </c>
      <c r="R5" s="73">
        <f t="shared" si="1"/>
        <v>0</v>
      </c>
      <c r="S5" s="73">
        <f t="shared" si="1"/>
        <v>313.64</v>
      </c>
      <c r="T5" s="73">
        <f t="shared" si="1"/>
        <v>124.84</v>
      </c>
      <c r="U5" s="73">
        <f t="shared" si="1"/>
        <v>11.76</v>
      </c>
      <c r="V5" s="73">
        <f t="shared" si="1"/>
        <v>0</v>
      </c>
      <c r="W5" s="73">
        <f t="shared" si="1"/>
        <v>54</v>
      </c>
      <c r="X5" s="73">
        <f t="shared" si="1"/>
        <v>504.24</v>
      </c>
      <c r="Y5" s="73">
        <f t="shared" si="1"/>
        <v>1778.96</v>
      </c>
      <c r="Z5" s="73">
        <f t="shared" si="1"/>
        <v>0</v>
      </c>
      <c r="AA5" s="73">
        <f t="shared" si="1"/>
        <v>0</v>
      </c>
      <c r="AB5" s="73">
        <f t="shared" si="1"/>
        <v>66.65</v>
      </c>
      <c r="AC5" s="73">
        <f t="shared" si="1"/>
        <v>940.93</v>
      </c>
      <c r="AD5" s="73">
        <f t="shared" si="1"/>
        <v>624.18</v>
      </c>
      <c r="AE5" s="73">
        <f t="shared" si="1"/>
        <v>39.2</v>
      </c>
      <c r="AF5" s="73">
        <f t="shared" si="1"/>
        <v>0</v>
      </c>
      <c r="AG5" s="73">
        <f t="shared" si="1"/>
        <v>108</v>
      </c>
      <c r="AH5" s="73">
        <f t="shared" si="1"/>
        <v>1778.96</v>
      </c>
      <c r="AI5" s="98"/>
      <c r="AJ5" s="15"/>
    </row>
    <row r="6" spans="1:27">
      <c r="A6" s="18"/>
      <c r="B6" s="18"/>
      <c r="E6" s="18"/>
      <c r="AA6" s="101"/>
    </row>
    <row r="7" ht="15" customHeight="1" spans="1:39">
      <c r="A7" s="74" t="s">
        <v>64</v>
      </c>
      <c r="B7" s="74"/>
      <c r="C7" s="74" t="s">
        <v>65</v>
      </c>
      <c r="D7" s="74"/>
      <c r="E7" s="74" t="s">
        <v>66</v>
      </c>
      <c r="F7" s="74"/>
      <c r="G7" s="75" t="s">
        <v>67</v>
      </c>
      <c r="H7" s="75"/>
      <c r="I7" s="74" t="s">
        <v>68</v>
      </c>
      <c r="J7" s="92" t="s">
        <v>69</v>
      </c>
      <c r="K7" s="92" t="s">
        <v>70</v>
      </c>
      <c r="N7" s="93"/>
      <c r="X7" s="17"/>
      <c r="Y7" s="17"/>
      <c r="AC7" s="105"/>
      <c r="AI7" s="15"/>
      <c r="AJ7" s="15"/>
      <c r="AK7" s="15"/>
      <c r="AL7" s="15"/>
      <c r="AM7" s="20"/>
    </row>
    <row r="8" ht="15" customHeight="1" spans="1:39">
      <c r="A8" s="76" t="s">
        <v>71</v>
      </c>
      <c r="B8" s="76"/>
      <c r="C8" s="77">
        <f>SUM(K4:K4)</f>
        <v>66.65</v>
      </c>
      <c r="D8" s="77"/>
      <c r="E8" s="78">
        <f>SUM(R4:R4)</f>
        <v>0</v>
      </c>
      <c r="F8" s="78"/>
      <c r="G8" s="79">
        <f t="shared" ref="G8:G14" si="2">C8+E8</f>
        <v>66.65</v>
      </c>
      <c r="H8" s="80"/>
      <c r="I8" s="74">
        <f>COUNTIFS(E4:E4,"&lt;&gt;",E4:E4,"&lt;&gt;0")</f>
        <v>1</v>
      </c>
      <c r="J8" s="94"/>
      <c r="K8" s="92">
        <f t="shared" ref="K8:K13" si="3">G8+J8</f>
        <v>66.65</v>
      </c>
      <c r="N8" s="93"/>
      <c r="X8" s="17"/>
      <c r="Y8" s="17"/>
      <c r="AB8" s="101"/>
      <c r="AI8" s="15"/>
      <c r="AJ8" s="15"/>
      <c r="AK8" s="15"/>
      <c r="AL8" s="15"/>
      <c r="AM8" s="20"/>
    </row>
    <row r="9" ht="15" customHeight="1" spans="1:39">
      <c r="A9" s="76" t="s">
        <v>72</v>
      </c>
      <c r="B9" s="76"/>
      <c r="C9" s="77">
        <f>SUM(L4:L4)</f>
        <v>627.29</v>
      </c>
      <c r="D9" s="77"/>
      <c r="E9" s="78">
        <f>SUM(S4:S4)</f>
        <v>313.64</v>
      </c>
      <c r="F9" s="78"/>
      <c r="G9" s="79">
        <f t="shared" si="2"/>
        <v>940.93</v>
      </c>
      <c r="H9" s="80"/>
      <c r="I9" s="74">
        <f>COUNTIFS(F4:F4,"&lt;&gt;",F4:F4,"&lt;&gt;0")</f>
        <v>1</v>
      </c>
      <c r="J9" s="92"/>
      <c r="K9" s="92">
        <f t="shared" si="3"/>
        <v>940.93</v>
      </c>
      <c r="N9" s="93"/>
      <c r="X9" s="17"/>
      <c r="Y9" s="17"/>
      <c r="AC9" s="101"/>
      <c r="AI9" s="15"/>
      <c r="AJ9" s="15"/>
      <c r="AK9" s="15"/>
      <c r="AL9" s="15"/>
      <c r="AM9" s="20"/>
    </row>
    <row r="10" ht="15" customHeight="1" spans="1:39">
      <c r="A10" s="76" t="s">
        <v>73</v>
      </c>
      <c r="B10" s="76"/>
      <c r="C10" s="77">
        <f>SUM(N4:N4)</f>
        <v>27.44</v>
      </c>
      <c r="D10" s="77"/>
      <c r="E10" s="78">
        <f>SUM(U4:U4)</f>
        <v>11.76</v>
      </c>
      <c r="F10" s="78"/>
      <c r="G10" s="79">
        <f t="shared" si="2"/>
        <v>39.2</v>
      </c>
      <c r="H10" s="80"/>
      <c r="I10" s="74">
        <f>COUNTIFS(H4:H4,"&lt;&gt;",H4:H4,"&lt;&gt;0")</f>
        <v>1</v>
      </c>
      <c r="J10" s="92"/>
      <c r="K10" s="92">
        <f t="shared" si="3"/>
        <v>39.2</v>
      </c>
      <c r="N10" s="93"/>
      <c r="X10" s="17"/>
      <c r="Y10" s="17"/>
      <c r="AI10" s="15"/>
      <c r="AJ10" s="15"/>
      <c r="AK10" s="15"/>
      <c r="AL10" s="15"/>
      <c r="AM10" s="20"/>
    </row>
    <row r="11" ht="15" customHeight="1" spans="1:39">
      <c r="A11" s="106" t="s">
        <v>74</v>
      </c>
      <c r="B11" s="106"/>
      <c r="C11" s="77">
        <f>SUM(M4:M4)</f>
        <v>499.34</v>
      </c>
      <c r="D11" s="77"/>
      <c r="E11" s="78">
        <f>SUM(T4:T4)</f>
        <v>124.84</v>
      </c>
      <c r="F11" s="78"/>
      <c r="G11" s="79">
        <f t="shared" si="2"/>
        <v>624.18</v>
      </c>
      <c r="H11" s="80"/>
      <c r="I11" s="74">
        <f>COUNTIFS(G4:G4,"&lt;&gt;",G4:G4,"&lt;&gt;0")</f>
        <v>1</v>
      </c>
      <c r="J11" s="92"/>
      <c r="K11" s="92">
        <f t="shared" si="3"/>
        <v>624.18</v>
      </c>
      <c r="N11" s="93"/>
      <c r="X11" s="17"/>
      <c r="Y11" s="17"/>
      <c r="AI11" s="15"/>
      <c r="AJ11" s="15"/>
      <c r="AK11" s="15"/>
      <c r="AL11" s="15"/>
      <c r="AM11" s="20"/>
    </row>
    <row r="12" ht="15" customHeight="1" spans="1:39">
      <c r="A12" s="106" t="s">
        <v>75</v>
      </c>
      <c r="B12" s="106"/>
      <c r="C12" s="77">
        <f>SUM(P4:P4)</f>
        <v>54</v>
      </c>
      <c r="D12" s="77"/>
      <c r="E12" s="78">
        <f>SUM(W4:W4)</f>
        <v>54</v>
      </c>
      <c r="F12" s="78"/>
      <c r="G12" s="79">
        <f t="shared" si="2"/>
        <v>108</v>
      </c>
      <c r="H12" s="80"/>
      <c r="I12" s="74">
        <f>COUNTIFS(J4:J4,"&lt;&gt;",J4:J4,"&lt;&gt;0")</f>
        <v>1</v>
      </c>
      <c r="J12" s="92"/>
      <c r="K12" s="92">
        <f t="shared" si="3"/>
        <v>108</v>
      </c>
      <c r="N12" s="93"/>
      <c r="X12" s="17"/>
      <c r="Y12" s="17"/>
      <c r="AI12" s="15"/>
      <c r="AJ12" s="15"/>
      <c r="AK12" s="15"/>
      <c r="AL12" s="15"/>
      <c r="AM12" s="20"/>
    </row>
    <row r="13" ht="21" customHeight="1" spans="1:39">
      <c r="A13" s="106" t="s">
        <v>76</v>
      </c>
      <c r="B13" s="106"/>
      <c r="C13" s="77">
        <f>SUM(O4:O4)</f>
        <v>0</v>
      </c>
      <c r="D13" s="77"/>
      <c r="E13" s="78">
        <f>SUM(V4:V4)</f>
        <v>0</v>
      </c>
      <c r="F13" s="78"/>
      <c r="G13" s="79">
        <f t="shared" si="2"/>
        <v>0</v>
      </c>
      <c r="H13" s="80"/>
      <c r="I13" s="74">
        <f>COUNTIFS(I4:I4,"&lt;&gt;",I4:I4,"&lt;&gt;0")</f>
        <v>0</v>
      </c>
      <c r="J13" s="92"/>
      <c r="K13" s="92">
        <f t="shared" si="3"/>
        <v>0</v>
      </c>
      <c r="N13" s="93"/>
      <c r="X13" s="17"/>
      <c r="Y13" s="17"/>
      <c r="AI13" s="15"/>
      <c r="AJ13" s="15"/>
      <c r="AK13" s="15"/>
      <c r="AL13" s="15"/>
      <c r="AM13" s="20"/>
    </row>
    <row r="14" ht="17" customHeight="1" spans="1:39">
      <c r="A14" s="92" t="s">
        <v>77</v>
      </c>
      <c r="B14" s="92"/>
      <c r="C14" s="107">
        <f>SUM(C8:D13)</f>
        <v>1274.72</v>
      </c>
      <c r="D14" s="108"/>
      <c r="E14" s="109">
        <f>SUM(E8:F13)</f>
        <v>504.24</v>
      </c>
      <c r="F14" s="110"/>
      <c r="G14" s="111">
        <f t="shared" si="2"/>
        <v>1778.96</v>
      </c>
      <c r="H14" s="112"/>
      <c r="I14" s="92"/>
      <c r="J14" s="92"/>
      <c r="K14" s="123">
        <f>SUM(K8:K13)</f>
        <v>1778.96</v>
      </c>
      <c r="N14" s="93"/>
      <c r="X14" s="17"/>
      <c r="Y14" s="17"/>
      <c r="AI14" s="15"/>
      <c r="AJ14" s="15"/>
      <c r="AK14" s="15"/>
      <c r="AL14" s="15"/>
      <c r="AM14" s="20"/>
    </row>
    <row r="15" spans="1:32">
      <c r="A15" s="113" t="s">
        <v>78</v>
      </c>
      <c r="B15" s="113"/>
      <c r="C15" s="114"/>
      <c r="D15" s="113"/>
      <c r="E15" s="113"/>
      <c r="F15" s="113"/>
      <c r="G15" s="115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pans="1:32">
      <c r="A16" s="113"/>
      <c r="B16" s="113"/>
      <c r="C16" s="114"/>
      <c r="D16" s="113"/>
      <c r="E16" s="113"/>
      <c r="F16" s="113"/>
      <c r="G16" s="115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</row>
    <row r="17" spans="1:32">
      <c r="A17" s="113"/>
      <c r="B17" s="113"/>
      <c r="C17" s="114"/>
      <c r="D17" s="113"/>
      <c r="E17" s="113"/>
      <c r="F17" s="113"/>
      <c r="G17" s="115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</row>
    <row r="18" spans="1:32">
      <c r="A18" s="113"/>
      <c r="B18" s="113"/>
      <c r="C18" s="114"/>
      <c r="D18" s="113"/>
      <c r="E18" s="113"/>
      <c r="F18" s="113"/>
      <c r="G18" s="115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>
      <c r="A19" s="113"/>
      <c r="B19" s="113"/>
      <c r="C19" s="114"/>
      <c r="D19" s="113"/>
      <c r="E19" s="113"/>
      <c r="F19" s="113"/>
      <c r="G19" s="115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</row>
    <row r="20" spans="1:23">
      <c r="A20" s="113"/>
      <c r="B20" s="115"/>
      <c r="C20" s="114"/>
      <c r="D20" s="116"/>
      <c r="E20" s="113"/>
      <c r="F20" s="113"/>
      <c r="G20" s="115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S20" s="15"/>
      <c r="T20" s="15"/>
      <c r="U20" s="15"/>
      <c r="V20" s="15"/>
      <c r="W20" s="15"/>
    </row>
    <row r="21" spans="1:23">
      <c r="A21" s="113"/>
      <c r="B21" s="115"/>
      <c r="C21" s="114"/>
      <c r="D21" s="116"/>
      <c r="E21" s="113"/>
      <c r="F21" s="113"/>
      <c r="G21" s="115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S21" s="15"/>
      <c r="T21" s="15"/>
      <c r="U21" s="15"/>
      <c r="V21" s="15"/>
      <c r="W21" s="15"/>
    </row>
    <row r="22" spans="1:23">
      <c r="A22" s="113"/>
      <c r="B22" s="115"/>
      <c r="C22" s="114"/>
      <c r="D22" s="116"/>
      <c r="E22" s="113"/>
      <c r="F22" s="113"/>
      <c r="G22" s="115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S22" s="15"/>
      <c r="T22" s="15"/>
      <c r="U22" s="15"/>
      <c r="V22" s="15"/>
      <c r="W22" s="15"/>
    </row>
    <row r="23" spans="1:23">
      <c r="A23" s="117" t="s">
        <v>79</v>
      </c>
      <c r="B23" s="118"/>
      <c r="C23" s="119"/>
      <c r="D23" s="116"/>
      <c r="E23" s="113"/>
      <c r="F23" s="113"/>
      <c r="G23" s="115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W23" s="15"/>
    </row>
    <row r="24" spans="1:23">
      <c r="A24" s="117"/>
      <c r="B24" s="118"/>
      <c r="C24" s="119"/>
      <c r="W24" s="15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</conditionalFormatting>
  <conditionalFormatting sqref="C2:C3 C6 C20:C24 E14 G7:G14 C14">
    <cfRule type="duplicateValues" dxfId="0" priority="612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3.5"/>
  <cols>
    <col min="1" max="1" width="6.375" style="17" customWidth="1"/>
    <col min="2" max="2" width="14.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80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s="15" customFormat="1" spans="1:35">
      <c r="A4" s="28">
        <v>1</v>
      </c>
      <c r="B4" s="29" t="s">
        <v>81</v>
      </c>
      <c r="C4" s="121" t="s">
        <v>82</v>
      </c>
      <c r="D4" s="122" t="s">
        <v>83</v>
      </c>
      <c r="E4" s="45">
        <v>3920.55</v>
      </c>
      <c r="F4" s="45">
        <v>3920.55</v>
      </c>
      <c r="G4" s="45">
        <v>6241.75</v>
      </c>
      <c r="H4" s="45">
        <v>3920.55</v>
      </c>
      <c r="I4" s="25"/>
      <c r="J4" s="155">
        <v>108</v>
      </c>
      <c r="K4" s="83">
        <f t="shared" ref="K4:K13" si="0">ROUND(E4*0.017,2)</f>
        <v>66.65</v>
      </c>
      <c r="L4" s="83">
        <f t="shared" ref="L4:L13" si="1">ROUND(F4*0.16,2)</f>
        <v>627.29</v>
      </c>
      <c r="M4" s="31">
        <f t="shared" ref="M4:M13" si="2">ROUND(G4*0.08,2)</f>
        <v>499.34</v>
      </c>
      <c r="N4" s="83">
        <f t="shared" ref="N4:N13" si="3">ROUND(H4*0.007,2)</f>
        <v>27.44</v>
      </c>
      <c r="O4" s="31">
        <f t="shared" ref="O4:O13" si="4">I4*5%</f>
        <v>0</v>
      </c>
      <c r="P4" s="31">
        <f t="shared" ref="P4:P13" si="5">J4*50%</f>
        <v>54</v>
      </c>
      <c r="Q4" s="31">
        <f t="shared" ref="Q4:Q13" si="6">SUM(K4:P4)</f>
        <v>1274.72</v>
      </c>
      <c r="R4" s="83">
        <f t="shared" ref="R4:R13" si="7">E4*0</f>
        <v>0</v>
      </c>
      <c r="S4" s="83">
        <f t="shared" ref="S4:S13" si="8">ROUND(F4*0.08,2)</f>
        <v>313.64</v>
      </c>
      <c r="T4" s="31">
        <f t="shared" ref="T4:T13" si="9">ROUND(G4*0.02,2)</f>
        <v>124.84</v>
      </c>
      <c r="U4" s="83">
        <f t="shared" ref="U4:U13" si="10">ROUND(H4*0.003,2)</f>
        <v>11.76</v>
      </c>
      <c r="V4" s="31">
        <f t="shared" ref="V4:V13" si="11">I4*5%</f>
        <v>0</v>
      </c>
      <c r="W4" s="31">
        <f t="shared" ref="W4:W13" si="12">J4*50%</f>
        <v>54</v>
      </c>
      <c r="X4" s="83">
        <f t="shared" ref="X4:X13" si="13">SUM(R4:W4)</f>
        <v>504.24</v>
      </c>
      <c r="Y4" s="83">
        <f t="shared" ref="Y4:Y13" si="14">Q4+X4</f>
        <v>1778.96</v>
      </c>
      <c r="Z4" s="73"/>
      <c r="AA4" s="98" t="s">
        <v>84</v>
      </c>
      <c r="AB4" s="103">
        <f t="shared" ref="AB4:AB13" si="15">K4+R4</f>
        <v>66.65</v>
      </c>
      <c r="AC4" s="103">
        <f t="shared" ref="AC4:AC13" si="16">L4+S4</f>
        <v>940.93</v>
      </c>
      <c r="AD4" s="103">
        <f t="shared" ref="AD4:AD13" si="17">M4+T4</f>
        <v>624.18</v>
      </c>
      <c r="AE4" s="103">
        <f t="shared" ref="AE4:AE13" si="18">N4+U4</f>
        <v>39.2</v>
      </c>
      <c r="AF4" s="103">
        <f t="shared" ref="AF4:AF13" si="19">O4+V4</f>
        <v>0</v>
      </c>
      <c r="AG4" s="103">
        <f t="shared" ref="AG4:AG13" si="20">P4+W4</f>
        <v>108</v>
      </c>
      <c r="AH4" s="103">
        <f t="shared" ref="AH4:AH13" si="21">Q4+X4</f>
        <v>1778.96</v>
      </c>
      <c r="AI4" s="98" t="s">
        <v>32</v>
      </c>
    </row>
    <row r="5" s="15" customFormat="1" spans="1:35">
      <c r="A5" s="28">
        <v>2</v>
      </c>
      <c r="B5" s="29" t="s">
        <v>81</v>
      </c>
      <c r="C5" s="30" t="s">
        <v>85</v>
      </c>
      <c r="D5" s="181" t="s">
        <v>86</v>
      </c>
      <c r="E5" s="45">
        <v>3920.55</v>
      </c>
      <c r="F5" s="45">
        <v>3920.55</v>
      </c>
      <c r="G5" s="45">
        <v>6241.75</v>
      </c>
      <c r="H5" s="45">
        <v>3920.55</v>
      </c>
      <c r="I5" s="25"/>
      <c r="J5" s="155">
        <v>108</v>
      </c>
      <c r="K5" s="83">
        <f t="shared" si="0"/>
        <v>66.65</v>
      </c>
      <c r="L5" s="83">
        <f t="shared" si="1"/>
        <v>627.29</v>
      </c>
      <c r="M5" s="31">
        <f t="shared" si="2"/>
        <v>499.34</v>
      </c>
      <c r="N5" s="83">
        <f t="shared" si="3"/>
        <v>27.44</v>
      </c>
      <c r="O5" s="31">
        <f t="shared" si="4"/>
        <v>0</v>
      </c>
      <c r="P5" s="31">
        <f t="shared" si="5"/>
        <v>54</v>
      </c>
      <c r="Q5" s="31">
        <f t="shared" si="6"/>
        <v>1274.72</v>
      </c>
      <c r="R5" s="83">
        <f t="shared" si="7"/>
        <v>0</v>
      </c>
      <c r="S5" s="83">
        <f t="shared" si="8"/>
        <v>313.64</v>
      </c>
      <c r="T5" s="31">
        <f t="shared" si="9"/>
        <v>124.84</v>
      </c>
      <c r="U5" s="83">
        <f t="shared" si="10"/>
        <v>11.76</v>
      </c>
      <c r="V5" s="31">
        <f t="shared" si="11"/>
        <v>0</v>
      </c>
      <c r="W5" s="31">
        <f t="shared" si="12"/>
        <v>54</v>
      </c>
      <c r="X5" s="83">
        <f t="shared" si="13"/>
        <v>504.24</v>
      </c>
      <c r="Y5" s="83">
        <f t="shared" si="14"/>
        <v>1778.96</v>
      </c>
      <c r="Z5" s="73"/>
      <c r="AA5" s="98" t="s">
        <v>87</v>
      </c>
      <c r="AB5" s="103">
        <f t="shared" si="15"/>
        <v>66.65</v>
      </c>
      <c r="AC5" s="103">
        <f t="shared" si="16"/>
        <v>940.93</v>
      </c>
      <c r="AD5" s="103">
        <f t="shared" si="17"/>
        <v>624.18</v>
      </c>
      <c r="AE5" s="103">
        <f t="shared" si="18"/>
        <v>39.2</v>
      </c>
      <c r="AF5" s="103">
        <f t="shared" si="19"/>
        <v>0</v>
      </c>
      <c r="AG5" s="103">
        <f t="shared" si="20"/>
        <v>108</v>
      </c>
      <c r="AH5" s="103">
        <f t="shared" si="21"/>
        <v>1778.96</v>
      </c>
      <c r="AI5" s="98" t="s">
        <v>32</v>
      </c>
    </row>
    <row r="6" s="15" customFormat="1" spans="1:35">
      <c r="A6" s="28">
        <v>3</v>
      </c>
      <c r="B6" s="29" t="s">
        <v>88</v>
      </c>
      <c r="C6" s="30" t="s">
        <v>89</v>
      </c>
      <c r="D6" s="181" t="s">
        <v>90</v>
      </c>
      <c r="E6" s="45">
        <v>3920.55</v>
      </c>
      <c r="F6" s="45">
        <v>3920.55</v>
      </c>
      <c r="G6" s="45">
        <v>6241.75</v>
      </c>
      <c r="H6" s="45">
        <v>3920.55</v>
      </c>
      <c r="I6" s="25"/>
      <c r="J6" s="155"/>
      <c r="K6" s="83">
        <f t="shared" si="0"/>
        <v>66.65</v>
      </c>
      <c r="L6" s="83">
        <f t="shared" si="1"/>
        <v>627.29</v>
      </c>
      <c r="M6" s="31">
        <f t="shared" si="2"/>
        <v>499.34</v>
      </c>
      <c r="N6" s="83">
        <f t="shared" si="3"/>
        <v>27.44</v>
      </c>
      <c r="O6" s="31">
        <f t="shared" si="4"/>
        <v>0</v>
      </c>
      <c r="P6" s="31">
        <f t="shared" si="5"/>
        <v>0</v>
      </c>
      <c r="Q6" s="31">
        <f t="shared" si="6"/>
        <v>1220.72</v>
      </c>
      <c r="R6" s="83">
        <f t="shared" si="7"/>
        <v>0</v>
      </c>
      <c r="S6" s="83">
        <f t="shared" si="8"/>
        <v>313.64</v>
      </c>
      <c r="T6" s="31">
        <f t="shared" si="9"/>
        <v>124.84</v>
      </c>
      <c r="U6" s="83">
        <f t="shared" si="10"/>
        <v>11.76</v>
      </c>
      <c r="V6" s="31">
        <f t="shared" si="11"/>
        <v>0</v>
      </c>
      <c r="W6" s="31">
        <f t="shared" si="12"/>
        <v>0</v>
      </c>
      <c r="X6" s="83">
        <f t="shared" si="13"/>
        <v>450.24</v>
      </c>
      <c r="Y6" s="83">
        <f t="shared" si="14"/>
        <v>1670.96</v>
      </c>
      <c r="Z6" s="73"/>
      <c r="AA6" s="98" t="s">
        <v>91</v>
      </c>
      <c r="AB6" s="103">
        <f t="shared" si="15"/>
        <v>66.65</v>
      </c>
      <c r="AC6" s="103">
        <f t="shared" si="16"/>
        <v>940.93</v>
      </c>
      <c r="AD6" s="103">
        <f t="shared" si="17"/>
        <v>624.18</v>
      </c>
      <c r="AE6" s="103">
        <f t="shared" si="18"/>
        <v>39.2</v>
      </c>
      <c r="AF6" s="103">
        <f t="shared" si="19"/>
        <v>0</v>
      </c>
      <c r="AG6" s="103">
        <f t="shared" si="20"/>
        <v>0</v>
      </c>
      <c r="AH6" s="103">
        <f t="shared" si="21"/>
        <v>1670.96</v>
      </c>
      <c r="AI6" s="98" t="s">
        <v>32</v>
      </c>
    </row>
    <row r="7" s="15" customFormat="1" spans="1:35">
      <c r="A7" s="28">
        <v>4</v>
      </c>
      <c r="B7" s="148" t="s">
        <v>92</v>
      </c>
      <c r="C7" s="30" t="s">
        <v>93</v>
      </c>
      <c r="D7" s="181" t="s">
        <v>94</v>
      </c>
      <c r="E7" s="45">
        <v>3920.55</v>
      </c>
      <c r="F7" s="45">
        <v>3920.55</v>
      </c>
      <c r="G7" s="45">
        <v>6241.75</v>
      </c>
      <c r="H7" s="45">
        <v>3920.55</v>
      </c>
      <c r="I7" s="156">
        <v>3180</v>
      </c>
      <c r="J7" s="155">
        <v>108</v>
      </c>
      <c r="K7" s="83">
        <f t="shared" si="0"/>
        <v>66.65</v>
      </c>
      <c r="L7" s="83">
        <f t="shared" si="1"/>
        <v>627.29</v>
      </c>
      <c r="M7" s="31">
        <f t="shared" si="2"/>
        <v>499.34</v>
      </c>
      <c r="N7" s="83">
        <f t="shared" si="3"/>
        <v>27.44</v>
      </c>
      <c r="O7" s="31">
        <f t="shared" si="4"/>
        <v>159</v>
      </c>
      <c r="P7" s="31">
        <f t="shared" si="5"/>
        <v>54</v>
      </c>
      <c r="Q7" s="31">
        <f t="shared" si="6"/>
        <v>1433.72</v>
      </c>
      <c r="R7" s="83">
        <f t="shared" si="7"/>
        <v>0</v>
      </c>
      <c r="S7" s="83">
        <f t="shared" si="8"/>
        <v>313.64</v>
      </c>
      <c r="T7" s="31">
        <f t="shared" si="9"/>
        <v>124.84</v>
      </c>
      <c r="U7" s="83">
        <f t="shared" si="10"/>
        <v>11.76</v>
      </c>
      <c r="V7" s="31">
        <f t="shared" si="11"/>
        <v>159</v>
      </c>
      <c r="W7" s="31">
        <f t="shared" si="12"/>
        <v>54</v>
      </c>
      <c r="X7" s="83">
        <f t="shared" si="13"/>
        <v>663.24</v>
      </c>
      <c r="Y7" s="83">
        <f t="shared" si="14"/>
        <v>2096.96</v>
      </c>
      <c r="Z7" s="73"/>
      <c r="AA7" s="98" t="s">
        <v>95</v>
      </c>
      <c r="AB7" s="103">
        <f t="shared" si="15"/>
        <v>66.65</v>
      </c>
      <c r="AC7" s="103">
        <f t="shared" si="16"/>
        <v>940.93</v>
      </c>
      <c r="AD7" s="103">
        <f t="shared" si="17"/>
        <v>624.18</v>
      </c>
      <c r="AE7" s="103">
        <f t="shared" si="18"/>
        <v>39.2</v>
      </c>
      <c r="AF7" s="103">
        <f t="shared" si="19"/>
        <v>318</v>
      </c>
      <c r="AG7" s="103">
        <f t="shared" si="20"/>
        <v>108</v>
      </c>
      <c r="AH7" s="103">
        <f t="shared" si="21"/>
        <v>2096.96</v>
      </c>
      <c r="AI7" s="157" t="s">
        <v>33</v>
      </c>
    </row>
    <row r="8" s="15" customFormat="1" spans="1:35">
      <c r="A8" s="28">
        <v>5</v>
      </c>
      <c r="B8" s="29" t="s">
        <v>81</v>
      </c>
      <c r="C8" s="30" t="s">
        <v>96</v>
      </c>
      <c r="D8" s="181" t="s">
        <v>97</v>
      </c>
      <c r="E8" s="45">
        <v>3920.55</v>
      </c>
      <c r="F8" s="45">
        <v>3920.55</v>
      </c>
      <c r="G8" s="45">
        <v>6241.75</v>
      </c>
      <c r="H8" s="45">
        <v>3920.55</v>
      </c>
      <c r="I8" s="156"/>
      <c r="J8" s="155"/>
      <c r="K8" s="83">
        <f t="shared" si="0"/>
        <v>66.65</v>
      </c>
      <c r="L8" s="83">
        <f t="shared" si="1"/>
        <v>627.29</v>
      </c>
      <c r="M8" s="31">
        <f t="shared" si="2"/>
        <v>499.34</v>
      </c>
      <c r="N8" s="83">
        <f t="shared" si="3"/>
        <v>27.44</v>
      </c>
      <c r="O8" s="31">
        <f t="shared" si="4"/>
        <v>0</v>
      </c>
      <c r="P8" s="31">
        <f t="shared" si="5"/>
        <v>0</v>
      </c>
      <c r="Q8" s="31">
        <f t="shared" si="6"/>
        <v>1220.72</v>
      </c>
      <c r="R8" s="83">
        <f t="shared" si="7"/>
        <v>0</v>
      </c>
      <c r="S8" s="83">
        <f t="shared" si="8"/>
        <v>313.64</v>
      </c>
      <c r="T8" s="31">
        <f t="shared" si="9"/>
        <v>124.84</v>
      </c>
      <c r="U8" s="83">
        <f t="shared" si="10"/>
        <v>11.76</v>
      </c>
      <c r="V8" s="31">
        <f t="shared" si="11"/>
        <v>0</v>
      </c>
      <c r="W8" s="31">
        <f t="shared" si="12"/>
        <v>0</v>
      </c>
      <c r="X8" s="83">
        <f t="shared" si="13"/>
        <v>450.24</v>
      </c>
      <c r="Y8" s="83">
        <f t="shared" si="14"/>
        <v>1670.96</v>
      </c>
      <c r="Z8" s="73"/>
      <c r="AA8" s="98" t="s">
        <v>84</v>
      </c>
      <c r="AB8" s="103">
        <f t="shared" si="15"/>
        <v>66.65</v>
      </c>
      <c r="AC8" s="103">
        <f t="shared" si="16"/>
        <v>940.93</v>
      </c>
      <c r="AD8" s="103">
        <f t="shared" si="17"/>
        <v>624.18</v>
      </c>
      <c r="AE8" s="103">
        <f t="shared" si="18"/>
        <v>39.2</v>
      </c>
      <c r="AF8" s="103">
        <f t="shared" si="19"/>
        <v>0</v>
      </c>
      <c r="AG8" s="103">
        <f t="shared" si="20"/>
        <v>0</v>
      </c>
      <c r="AH8" s="103">
        <f t="shared" si="21"/>
        <v>1670.96</v>
      </c>
      <c r="AI8" s="98" t="s">
        <v>32</v>
      </c>
    </row>
    <row r="9" s="15" customFormat="1" spans="1:35">
      <c r="A9" s="28">
        <v>6</v>
      </c>
      <c r="B9" s="29" t="s">
        <v>88</v>
      </c>
      <c r="C9" s="30" t="s">
        <v>98</v>
      </c>
      <c r="D9" s="181" t="s">
        <v>99</v>
      </c>
      <c r="E9" s="45">
        <v>3920.55</v>
      </c>
      <c r="F9" s="45">
        <v>3920.55</v>
      </c>
      <c r="G9" s="45">
        <v>6241.75</v>
      </c>
      <c r="H9" s="45">
        <v>3920.55</v>
      </c>
      <c r="I9" s="156"/>
      <c r="J9" s="155">
        <v>108</v>
      </c>
      <c r="K9" s="83">
        <f t="shared" si="0"/>
        <v>66.65</v>
      </c>
      <c r="L9" s="83">
        <f t="shared" si="1"/>
        <v>627.29</v>
      </c>
      <c r="M9" s="31">
        <f t="shared" si="2"/>
        <v>499.34</v>
      </c>
      <c r="N9" s="83">
        <f t="shared" si="3"/>
        <v>27.44</v>
      </c>
      <c r="O9" s="31">
        <f t="shared" si="4"/>
        <v>0</v>
      </c>
      <c r="P9" s="31">
        <f t="shared" si="5"/>
        <v>54</v>
      </c>
      <c r="Q9" s="31">
        <f t="shared" si="6"/>
        <v>1274.72</v>
      </c>
      <c r="R9" s="83">
        <f t="shared" si="7"/>
        <v>0</v>
      </c>
      <c r="S9" s="83">
        <f t="shared" si="8"/>
        <v>313.64</v>
      </c>
      <c r="T9" s="31">
        <f t="shared" si="9"/>
        <v>124.84</v>
      </c>
      <c r="U9" s="83">
        <f t="shared" si="10"/>
        <v>11.76</v>
      </c>
      <c r="V9" s="31">
        <f t="shared" si="11"/>
        <v>0</v>
      </c>
      <c r="W9" s="31">
        <f t="shared" si="12"/>
        <v>54</v>
      </c>
      <c r="X9" s="83">
        <f t="shared" si="13"/>
        <v>504.24</v>
      </c>
      <c r="Y9" s="83">
        <f t="shared" si="14"/>
        <v>1778.96</v>
      </c>
      <c r="Z9" s="73"/>
      <c r="AA9" s="98" t="s">
        <v>91</v>
      </c>
      <c r="AB9" s="103">
        <f t="shared" si="15"/>
        <v>66.65</v>
      </c>
      <c r="AC9" s="103">
        <f t="shared" si="16"/>
        <v>940.93</v>
      </c>
      <c r="AD9" s="103">
        <f t="shared" si="17"/>
        <v>624.18</v>
      </c>
      <c r="AE9" s="103">
        <f t="shared" si="18"/>
        <v>39.2</v>
      </c>
      <c r="AF9" s="103">
        <f t="shared" si="19"/>
        <v>0</v>
      </c>
      <c r="AG9" s="103">
        <f t="shared" si="20"/>
        <v>108</v>
      </c>
      <c r="AH9" s="103">
        <f t="shared" si="21"/>
        <v>1778.96</v>
      </c>
      <c r="AI9" s="98" t="s">
        <v>32</v>
      </c>
    </row>
    <row r="10" s="15" customFormat="1" spans="1:35">
      <c r="A10" s="28">
        <v>7</v>
      </c>
      <c r="B10" s="29" t="s">
        <v>100</v>
      </c>
      <c r="C10" s="30" t="s">
        <v>101</v>
      </c>
      <c r="D10" s="181" t="s">
        <v>102</v>
      </c>
      <c r="E10" s="45">
        <v>3920.55</v>
      </c>
      <c r="F10" s="45">
        <v>3920.55</v>
      </c>
      <c r="G10" s="45">
        <v>6241.75</v>
      </c>
      <c r="H10" s="45">
        <v>3920.55</v>
      </c>
      <c r="I10" s="156">
        <v>3180</v>
      </c>
      <c r="J10" s="155"/>
      <c r="K10" s="83">
        <f t="shared" si="0"/>
        <v>66.65</v>
      </c>
      <c r="L10" s="83">
        <f t="shared" si="1"/>
        <v>627.29</v>
      </c>
      <c r="M10" s="31">
        <f t="shared" si="2"/>
        <v>499.34</v>
      </c>
      <c r="N10" s="83">
        <f t="shared" si="3"/>
        <v>27.44</v>
      </c>
      <c r="O10" s="31">
        <f t="shared" si="4"/>
        <v>159</v>
      </c>
      <c r="P10" s="31">
        <f t="shared" si="5"/>
        <v>0</v>
      </c>
      <c r="Q10" s="31">
        <f t="shared" si="6"/>
        <v>1379.72</v>
      </c>
      <c r="R10" s="83">
        <f t="shared" si="7"/>
        <v>0</v>
      </c>
      <c r="S10" s="83">
        <f t="shared" si="8"/>
        <v>313.64</v>
      </c>
      <c r="T10" s="31">
        <f t="shared" si="9"/>
        <v>124.84</v>
      </c>
      <c r="U10" s="83">
        <f t="shared" si="10"/>
        <v>11.76</v>
      </c>
      <c r="V10" s="31">
        <f t="shared" si="11"/>
        <v>159</v>
      </c>
      <c r="W10" s="31">
        <f t="shared" si="12"/>
        <v>0</v>
      </c>
      <c r="X10" s="83">
        <f t="shared" si="13"/>
        <v>609.24</v>
      </c>
      <c r="Y10" s="83">
        <f t="shared" si="14"/>
        <v>1988.96</v>
      </c>
      <c r="Z10" s="73"/>
      <c r="AA10" s="98" t="s">
        <v>95</v>
      </c>
      <c r="AB10" s="103">
        <f t="shared" si="15"/>
        <v>66.65</v>
      </c>
      <c r="AC10" s="103">
        <f t="shared" si="16"/>
        <v>940.93</v>
      </c>
      <c r="AD10" s="103">
        <f t="shared" si="17"/>
        <v>624.18</v>
      </c>
      <c r="AE10" s="103">
        <f t="shared" si="18"/>
        <v>39.2</v>
      </c>
      <c r="AF10" s="103">
        <f t="shared" si="19"/>
        <v>318</v>
      </c>
      <c r="AG10" s="103">
        <f t="shared" si="20"/>
        <v>0</v>
      </c>
      <c r="AH10" s="103">
        <f t="shared" si="21"/>
        <v>1988.96</v>
      </c>
      <c r="AI10" s="157" t="s">
        <v>33</v>
      </c>
    </row>
    <row r="11" s="15" customFormat="1" spans="1:35">
      <c r="A11" s="28">
        <v>8</v>
      </c>
      <c r="B11" s="29" t="s">
        <v>103</v>
      </c>
      <c r="C11" s="30" t="s">
        <v>104</v>
      </c>
      <c r="D11" s="181" t="s">
        <v>105</v>
      </c>
      <c r="E11" s="45">
        <v>3920.55</v>
      </c>
      <c r="F11" s="45">
        <v>3920.55</v>
      </c>
      <c r="G11" s="45">
        <v>6241.75</v>
      </c>
      <c r="H11" s="45">
        <v>3920.55</v>
      </c>
      <c r="I11" s="156">
        <v>3180</v>
      </c>
      <c r="J11" s="155"/>
      <c r="K11" s="83">
        <f t="shared" si="0"/>
        <v>66.65</v>
      </c>
      <c r="L11" s="83">
        <f t="shared" si="1"/>
        <v>627.29</v>
      </c>
      <c r="M11" s="31">
        <f t="shared" si="2"/>
        <v>499.34</v>
      </c>
      <c r="N11" s="83">
        <f t="shared" si="3"/>
        <v>27.44</v>
      </c>
      <c r="O11" s="31">
        <f t="shared" si="4"/>
        <v>159</v>
      </c>
      <c r="P11" s="31">
        <f t="shared" si="5"/>
        <v>0</v>
      </c>
      <c r="Q11" s="31">
        <f t="shared" si="6"/>
        <v>1379.72</v>
      </c>
      <c r="R11" s="83">
        <f t="shared" si="7"/>
        <v>0</v>
      </c>
      <c r="S11" s="83">
        <f t="shared" si="8"/>
        <v>313.64</v>
      </c>
      <c r="T11" s="31">
        <f t="shared" si="9"/>
        <v>124.84</v>
      </c>
      <c r="U11" s="83">
        <f t="shared" si="10"/>
        <v>11.76</v>
      </c>
      <c r="V11" s="31">
        <f t="shared" si="11"/>
        <v>159</v>
      </c>
      <c r="W11" s="31">
        <f t="shared" si="12"/>
        <v>0</v>
      </c>
      <c r="X11" s="83">
        <f t="shared" si="13"/>
        <v>609.24</v>
      </c>
      <c r="Y11" s="83">
        <f t="shared" si="14"/>
        <v>1988.96</v>
      </c>
      <c r="Z11" s="73"/>
      <c r="AA11" s="98" t="s">
        <v>103</v>
      </c>
      <c r="AB11" s="103">
        <f t="shared" si="15"/>
        <v>66.65</v>
      </c>
      <c r="AC11" s="103">
        <f t="shared" si="16"/>
        <v>940.93</v>
      </c>
      <c r="AD11" s="103">
        <f t="shared" si="17"/>
        <v>624.18</v>
      </c>
      <c r="AE11" s="103">
        <f t="shared" si="18"/>
        <v>39.2</v>
      </c>
      <c r="AF11" s="103">
        <f t="shared" si="19"/>
        <v>318</v>
      </c>
      <c r="AG11" s="103">
        <f t="shared" si="20"/>
        <v>0</v>
      </c>
      <c r="AH11" s="103">
        <f t="shared" si="21"/>
        <v>1988.96</v>
      </c>
      <c r="AI11" s="157" t="s">
        <v>31</v>
      </c>
    </row>
    <row r="12" s="15" customFormat="1" spans="1:35">
      <c r="A12" s="28">
        <v>9</v>
      </c>
      <c r="B12" s="32" t="s">
        <v>81</v>
      </c>
      <c r="C12" s="33" t="s">
        <v>106</v>
      </c>
      <c r="D12" s="34" t="s">
        <v>107</v>
      </c>
      <c r="E12" s="45">
        <v>3920.55</v>
      </c>
      <c r="F12" s="45">
        <v>3920.55</v>
      </c>
      <c r="G12" s="45">
        <v>6241.75</v>
      </c>
      <c r="H12" s="45">
        <v>3920.55</v>
      </c>
      <c r="I12" s="156"/>
      <c r="J12" s="155">
        <v>108</v>
      </c>
      <c r="K12" s="83">
        <f t="shared" si="0"/>
        <v>66.65</v>
      </c>
      <c r="L12" s="83">
        <f t="shared" si="1"/>
        <v>627.29</v>
      </c>
      <c r="M12" s="31">
        <f t="shared" si="2"/>
        <v>499.34</v>
      </c>
      <c r="N12" s="83">
        <f t="shared" si="3"/>
        <v>27.44</v>
      </c>
      <c r="O12" s="31">
        <f t="shared" si="4"/>
        <v>0</v>
      </c>
      <c r="P12" s="31">
        <f t="shared" si="5"/>
        <v>54</v>
      </c>
      <c r="Q12" s="31">
        <f t="shared" si="6"/>
        <v>1274.72</v>
      </c>
      <c r="R12" s="83">
        <f t="shared" si="7"/>
        <v>0</v>
      </c>
      <c r="S12" s="83">
        <f t="shared" si="8"/>
        <v>313.64</v>
      </c>
      <c r="T12" s="31">
        <f t="shared" si="9"/>
        <v>124.84</v>
      </c>
      <c r="U12" s="83">
        <f t="shared" si="10"/>
        <v>11.76</v>
      </c>
      <c r="V12" s="31">
        <f t="shared" si="11"/>
        <v>0</v>
      </c>
      <c r="W12" s="31">
        <f t="shared" si="12"/>
        <v>54</v>
      </c>
      <c r="X12" s="83">
        <f t="shared" si="13"/>
        <v>504.24</v>
      </c>
      <c r="Y12" s="83">
        <f t="shared" si="14"/>
        <v>1778.96</v>
      </c>
      <c r="Z12" s="73"/>
      <c r="AA12" s="98" t="s">
        <v>87</v>
      </c>
      <c r="AB12" s="103">
        <f t="shared" si="15"/>
        <v>66.65</v>
      </c>
      <c r="AC12" s="103">
        <f t="shared" si="16"/>
        <v>940.93</v>
      </c>
      <c r="AD12" s="103">
        <f t="shared" si="17"/>
        <v>624.18</v>
      </c>
      <c r="AE12" s="103">
        <f t="shared" si="18"/>
        <v>39.2</v>
      </c>
      <c r="AF12" s="103">
        <f t="shared" si="19"/>
        <v>0</v>
      </c>
      <c r="AG12" s="103">
        <f t="shared" si="20"/>
        <v>108</v>
      </c>
      <c r="AH12" s="103">
        <f t="shared" si="21"/>
        <v>1778.96</v>
      </c>
      <c r="AI12" s="98" t="s">
        <v>32</v>
      </c>
    </row>
    <row r="13" s="15" customFormat="1" spans="1:35">
      <c r="A13" s="28">
        <v>10</v>
      </c>
      <c r="B13" s="32" t="s">
        <v>81</v>
      </c>
      <c r="C13" s="33" t="s">
        <v>108</v>
      </c>
      <c r="D13" s="34" t="s">
        <v>109</v>
      </c>
      <c r="E13" s="45">
        <v>3920.55</v>
      </c>
      <c r="F13" s="45">
        <v>3920.55</v>
      </c>
      <c r="G13" s="45">
        <v>6241.75</v>
      </c>
      <c r="H13" s="45">
        <v>3920.55</v>
      </c>
      <c r="I13" s="25"/>
      <c r="J13" s="155">
        <v>108</v>
      </c>
      <c r="K13" s="83">
        <f t="shared" si="0"/>
        <v>66.65</v>
      </c>
      <c r="L13" s="83">
        <f t="shared" si="1"/>
        <v>627.29</v>
      </c>
      <c r="M13" s="31">
        <f t="shared" si="2"/>
        <v>499.34</v>
      </c>
      <c r="N13" s="83">
        <f t="shared" si="3"/>
        <v>27.44</v>
      </c>
      <c r="O13" s="31">
        <f t="shared" si="4"/>
        <v>0</v>
      </c>
      <c r="P13" s="31">
        <f t="shared" si="5"/>
        <v>54</v>
      </c>
      <c r="Q13" s="31">
        <f t="shared" si="6"/>
        <v>1274.72</v>
      </c>
      <c r="R13" s="83">
        <f t="shared" si="7"/>
        <v>0</v>
      </c>
      <c r="S13" s="83">
        <f t="shared" si="8"/>
        <v>313.64</v>
      </c>
      <c r="T13" s="31">
        <f t="shared" si="9"/>
        <v>124.84</v>
      </c>
      <c r="U13" s="83">
        <f t="shared" si="10"/>
        <v>11.76</v>
      </c>
      <c r="V13" s="31">
        <f t="shared" si="11"/>
        <v>0</v>
      </c>
      <c r="W13" s="31">
        <f t="shared" si="12"/>
        <v>54</v>
      </c>
      <c r="X13" s="83">
        <f t="shared" si="13"/>
        <v>504.24</v>
      </c>
      <c r="Y13" s="83">
        <f t="shared" si="14"/>
        <v>1778.96</v>
      </c>
      <c r="Z13" s="73"/>
      <c r="AA13" s="98" t="s">
        <v>84</v>
      </c>
      <c r="AB13" s="103">
        <f t="shared" si="15"/>
        <v>66.65</v>
      </c>
      <c r="AC13" s="103">
        <f t="shared" si="16"/>
        <v>940.93</v>
      </c>
      <c r="AD13" s="103">
        <f t="shared" si="17"/>
        <v>624.18</v>
      </c>
      <c r="AE13" s="103">
        <f t="shared" si="18"/>
        <v>39.2</v>
      </c>
      <c r="AF13" s="103">
        <f t="shared" si="19"/>
        <v>0</v>
      </c>
      <c r="AG13" s="103">
        <f t="shared" si="20"/>
        <v>108</v>
      </c>
      <c r="AH13" s="103">
        <f t="shared" si="21"/>
        <v>1778.96</v>
      </c>
      <c r="AI13" s="98" t="s">
        <v>32</v>
      </c>
    </row>
    <row r="14" s="15" customFormat="1" ht="17" customHeight="1" spans="1:35">
      <c r="A14" s="145"/>
      <c r="B14" s="31"/>
      <c r="C14" s="30"/>
      <c r="D14" s="146"/>
      <c r="E14" s="45"/>
      <c r="F14" s="45"/>
      <c r="G14" s="45"/>
      <c r="H14" s="45"/>
      <c r="I14" s="85"/>
      <c r="J14" s="31"/>
      <c r="K14" s="83"/>
      <c r="L14" s="83"/>
      <c r="M14" s="31"/>
      <c r="N14" s="83"/>
      <c r="O14" s="31"/>
      <c r="P14" s="31"/>
      <c r="Q14" s="31"/>
      <c r="R14" s="83"/>
      <c r="S14" s="83"/>
      <c r="T14" s="31"/>
      <c r="U14" s="83"/>
      <c r="V14" s="31"/>
      <c r="W14" s="31"/>
      <c r="X14" s="83"/>
      <c r="Y14" s="83"/>
      <c r="Z14" s="73"/>
      <c r="AA14" s="98"/>
      <c r="AB14" s="103"/>
      <c r="AC14" s="103"/>
      <c r="AD14" s="103"/>
      <c r="AE14" s="103"/>
      <c r="AF14" s="103"/>
      <c r="AG14" s="103"/>
      <c r="AH14" s="103"/>
      <c r="AI14" s="98"/>
    </row>
    <row r="15" s="15" customFormat="1" spans="1:35">
      <c r="A15" s="25"/>
      <c r="B15" s="32"/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73"/>
      <c r="Z15" s="73"/>
      <c r="AA15" s="97"/>
      <c r="AB15" s="102"/>
      <c r="AC15" s="102"/>
      <c r="AD15" s="102"/>
      <c r="AE15" s="102"/>
      <c r="AF15" s="102"/>
      <c r="AG15" s="102"/>
      <c r="AH15" s="102"/>
      <c r="AI15" s="97"/>
    </row>
    <row r="16" s="15" customFormat="1" ht="17" customHeight="1" spans="1:35">
      <c r="A16" s="145"/>
      <c r="B16" s="147"/>
      <c r="C16" s="30"/>
      <c r="D16" s="146"/>
      <c r="E16" s="45"/>
      <c r="F16" s="45"/>
      <c r="G16" s="45"/>
      <c r="H16" s="45"/>
      <c r="I16" s="85"/>
      <c r="J16" s="31"/>
      <c r="K16" s="83"/>
      <c r="L16" s="83"/>
      <c r="M16" s="31"/>
      <c r="N16" s="83"/>
      <c r="O16" s="31"/>
      <c r="P16" s="31"/>
      <c r="Q16" s="31"/>
      <c r="R16" s="83"/>
      <c r="S16" s="83"/>
      <c r="T16" s="31"/>
      <c r="U16" s="83"/>
      <c r="V16" s="31"/>
      <c r="W16" s="31"/>
      <c r="X16" s="83"/>
      <c r="Y16" s="83"/>
      <c r="Z16" s="73"/>
      <c r="AA16" s="98"/>
      <c r="AB16" s="103"/>
      <c r="AC16" s="103"/>
      <c r="AD16" s="103"/>
      <c r="AE16" s="103"/>
      <c r="AF16" s="103"/>
      <c r="AG16" s="103"/>
      <c r="AH16" s="103"/>
      <c r="AI16" s="98"/>
    </row>
    <row r="17" ht="21" customHeight="1" spans="1:36">
      <c r="A17" s="134" t="s">
        <v>10</v>
      </c>
      <c r="B17" s="134"/>
      <c r="C17" s="71"/>
      <c r="D17" s="72"/>
      <c r="E17" s="73">
        <f>SUM(E4:E16)</f>
        <v>39205.5</v>
      </c>
      <c r="F17" s="73">
        <f t="shared" ref="F17:AH17" si="22">SUM(F4:F16)</f>
        <v>39205.5</v>
      </c>
      <c r="G17" s="73">
        <f t="shared" si="22"/>
        <v>62417.5</v>
      </c>
      <c r="H17" s="73">
        <f t="shared" si="22"/>
        <v>39205.5</v>
      </c>
      <c r="I17" s="73">
        <f t="shared" si="22"/>
        <v>9540</v>
      </c>
      <c r="J17" s="73">
        <f t="shared" si="22"/>
        <v>648</v>
      </c>
      <c r="K17" s="73">
        <f t="shared" si="22"/>
        <v>666.5</v>
      </c>
      <c r="L17" s="73">
        <f t="shared" si="22"/>
        <v>6272.9</v>
      </c>
      <c r="M17" s="73">
        <f t="shared" si="22"/>
        <v>4993.4</v>
      </c>
      <c r="N17" s="73">
        <f t="shared" si="22"/>
        <v>274.4</v>
      </c>
      <c r="O17" s="73">
        <f t="shared" si="22"/>
        <v>477</v>
      </c>
      <c r="P17" s="73">
        <f t="shared" si="22"/>
        <v>324</v>
      </c>
      <c r="Q17" s="73">
        <f t="shared" si="22"/>
        <v>13008.2</v>
      </c>
      <c r="R17" s="73">
        <f t="shared" si="22"/>
        <v>0</v>
      </c>
      <c r="S17" s="73">
        <f t="shared" si="22"/>
        <v>3136.4</v>
      </c>
      <c r="T17" s="73">
        <f t="shared" si="22"/>
        <v>1248.4</v>
      </c>
      <c r="U17" s="73">
        <f t="shared" si="22"/>
        <v>117.6</v>
      </c>
      <c r="V17" s="73">
        <f t="shared" si="22"/>
        <v>477</v>
      </c>
      <c r="W17" s="73">
        <f t="shared" si="22"/>
        <v>324</v>
      </c>
      <c r="X17" s="73">
        <f t="shared" si="22"/>
        <v>5303.4</v>
      </c>
      <c r="Y17" s="73">
        <f t="shared" si="22"/>
        <v>18311.6</v>
      </c>
      <c r="Z17" s="73">
        <f t="shared" si="22"/>
        <v>0</v>
      </c>
      <c r="AA17" s="73">
        <f t="shared" si="22"/>
        <v>0</v>
      </c>
      <c r="AB17" s="73">
        <f t="shared" si="22"/>
        <v>666.5</v>
      </c>
      <c r="AC17" s="73">
        <f t="shared" si="22"/>
        <v>9409.3</v>
      </c>
      <c r="AD17" s="73">
        <f t="shared" si="22"/>
        <v>6241.8</v>
      </c>
      <c r="AE17" s="73">
        <f t="shared" si="22"/>
        <v>392</v>
      </c>
      <c r="AF17" s="73">
        <f t="shared" si="22"/>
        <v>954</v>
      </c>
      <c r="AG17" s="73">
        <f t="shared" si="22"/>
        <v>648</v>
      </c>
      <c r="AH17" s="73">
        <f t="shared" si="22"/>
        <v>18311.6</v>
      </c>
      <c r="AI17" s="98"/>
      <c r="AJ17" s="15"/>
    </row>
    <row r="18" spans="1:27">
      <c r="A18" s="18"/>
      <c r="B18" s="18"/>
      <c r="E18" s="18"/>
      <c r="AA18" s="101"/>
    </row>
    <row r="19" ht="15" customHeight="1" spans="1:39">
      <c r="A19" s="74" t="s">
        <v>64</v>
      </c>
      <c r="B19" s="74"/>
      <c r="C19" s="74" t="s">
        <v>65</v>
      </c>
      <c r="D19" s="74"/>
      <c r="E19" s="74" t="s">
        <v>66</v>
      </c>
      <c r="F19" s="74"/>
      <c r="G19" s="75" t="s">
        <v>67</v>
      </c>
      <c r="H19" s="75"/>
      <c r="I19" s="74" t="s">
        <v>68</v>
      </c>
      <c r="J19" s="92" t="s">
        <v>69</v>
      </c>
      <c r="K19" s="92" t="s">
        <v>70</v>
      </c>
      <c r="N19" s="93"/>
      <c r="X19" s="17"/>
      <c r="Y19" s="17"/>
      <c r="AC19" s="105"/>
      <c r="AI19" s="15"/>
      <c r="AJ19" s="15"/>
      <c r="AK19" s="15"/>
      <c r="AL19" s="15"/>
      <c r="AM19" s="20"/>
    </row>
    <row r="20" ht="15" customHeight="1" spans="1:39">
      <c r="A20" s="76" t="s">
        <v>71</v>
      </c>
      <c r="B20" s="76"/>
      <c r="C20" s="77">
        <f>SUM(K4:K16)</f>
        <v>666.5</v>
      </c>
      <c r="D20" s="77"/>
      <c r="E20" s="78">
        <f>SUM(R4:R16)</f>
        <v>0</v>
      </c>
      <c r="F20" s="78"/>
      <c r="G20" s="79">
        <f t="shared" ref="G20:G26" si="23">C20+E20</f>
        <v>666.5</v>
      </c>
      <c r="H20" s="80"/>
      <c r="I20" s="74">
        <f>COUNTIFS(E4:E16,"&lt;&gt;",E4:E16,"&lt;&gt;0")</f>
        <v>10</v>
      </c>
      <c r="J20" s="94"/>
      <c r="K20" s="92">
        <f t="shared" ref="K20:K25" si="24">G20+J20</f>
        <v>666.5</v>
      </c>
      <c r="N20" s="93"/>
      <c r="X20" s="17"/>
      <c r="Y20" s="17"/>
      <c r="AB20" s="101"/>
      <c r="AI20" s="15"/>
      <c r="AJ20" s="15"/>
      <c r="AK20" s="15"/>
      <c r="AL20" s="15"/>
      <c r="AM20" s="20"/>
    </row>
    <row r="21" ht="15" customHeight="1" spans="1:39">
      <c r="A21" s="76" t="s">
        <v>72</v>
      </c>
      <c r="B21" s="76"/>
      <c r="C21" s="77">
        <f>SUM(L4:L16)</f>
        <v>6272.9</v>
      </c>
      <c r="D21" s="77"/>
      <c r="E21" s="78">
        <f>SUM(S4:S16)</f>
        <v>3136.4</v>
      </c>
      <c r="F21" s="78"/>
      <c r="G21" s="79">
        <f t="shared" si="23"/>
        <v>9409.3</v>
      </c>
      <c r="H21" s="80"/>
      <c r="I21" s="74">
        <f>COUNTIFS(F4:F16,"&lt;&gt;",F4:F16,"&lt;&gt;0")</f>
        <v>10</v>
      </c>
      <c r="J21" s="92"/>
      <c r="K21" s="92">
        <f t="shared" si="24"/>
        <v>9409.3</v>
      </c>
      <c r="N21" s="93"/>
      <c r="X21" s="17"/>
      <c r="Y21" s="17"/>
      <c r="AC21" s="101"/>
      <c r="AI21" s="15"/>
      <c r="AJ21" s="15"/>
      <c r="AK21" s="15"/>
      <c r="AL21" s="15"/>
      <c r="AM21" s="20"/>
    </row>
    <row r="22" ht="15" customHeight="1" spans="1:39">
      <c r="A22" s="76" t="s">
        <v>73</v>
      </c>
      <c r="B22" s="76"/>
      <c r="C22" s="77">
        <f>SUM(N4:N16)</f>
        <v>274.4</v>
      </c>
      <c r="D22" s="77"/>
      <c r="E22" s="78">
        <f>SUM(U4:U16)</f>
        <v>117.6</v>
      </c>
      <c r="F22" s="78"/>
      <c r="G22" s="79">
        <f t="shared" si="23"/>
        <v>392</v>
      </c>
      <c r="H22" s="80"/>
      <c r="I22" s="74">
        <f>COUNTIFS(H4:H16,"&lt;&gt;",H4:H16,"&lt;&gt;0")</f>
        <v>10</v>
      </c>
      <c r="J22" s="92"/>
      <c r="K22" s="92">
        <f t="shared" si="24"/>
        <v>392</v>
      </c>
      <c r="N22" s="93"/>
      <c r="X22" s="17"/>
      <c r="Y22" s="17"/>
      <c r="AI22" s="15"/>
      <c r="AJ22" s="15"/>
      <c r="AK22" s="15"/>
      <c r="AL22" s="15"/>
      <c r="AM22" s="20"/>
    </row>
    <row r="23" ht="15" customHeight="1" spans="1:39">
      <c r="A23" s="106" t="s">
        <v>74</v>
      </c>
      <c r="B23" s="106"/>
      <c r="C23" s="77">
        <f>SUM(M4:M16)</f>
        <v>4993.4</v>
      </c>
      <c r="D23" s="77"/>
      <c r="E23" s="78">
        <f>SUM(T4:T16)</f>
        <v>1248.4</v>
      </c>
      <c r="F23" s="78"/>
      <c r="G23" s="79">
        <f t="shared" si="23"/>
        <v>6241.8</v>
      </c>
      <c r="H23" s="80"/>
      <c r="I23" s="74">
        <f>COUNTIFS(G4:G16,"&lt;&gt;",G4:G16,"&lt;&gt;0")</f>
        <v>10</v>
      </c>
      <c r="J23" s="92"/>
      <c r="K23" s="92">
        <f t="shared" si="24"/>
        <v>6241.8</v>
      </c>
      <c r="N23" s="93"/>
      <c r="X23" s="17"/>
      <c r="Y23" s="17"/>
      <c r="AI23" s="15"/>
      <c r="AJ23" s="15"/>
      <c r="AK23" s="15"/>
      <c r="AL23" s="15"/>
      <c r="AM23" s="20"/>
    </row>
    <row r="24" ht="15" customHeight="1" spans="1:39">
      <c r="A24" s="106" t="s">
        <v>75</v>
      </c>
      <c r="B24" s="106"/>
      <c r="C24" s="77">
        <f>SUM(P4:P16)</f>
        <v>324</v>
      </c>
      <c r="D24" s="77"/>
      <c r="E24" s="78">
        <f>SUM(W4:W16)</f>
        <v>324</v>
      </c>
      <c r="F24" s="78"/>
      <c r="G24" s="79">
        <f t="shared" si="23"/>
        <v>648</v>
      </c>
      <c r="H24" s="80"/>
      <c r="I24" s="74">
        <f>COUNTIFS(J4:J16,"&lt;&gt;",J4:J16,"&lt;&gt;0")</f>
        <v>6</v>
      </c>
      <c r="J24" s="92"/>
      <c r="K24" s="92">
        <f t="shared" si="24"/>
        <v>648</v>
      </c>
      <c r="N24" s="93"/>
      <c r="X24" s="17"/>
      <c r="Y24" s="17"/>
      <c r="AI24" s="15"/>
      <c r="AJ24" s="15"/>
      <c r="AK24" s="15"/>
      <c r="AL24" s="15"/>
      <c r="AM24" s="20"/>
    </row>
    <row r="25" ht="21" customHeight="1" spans="1:39">
      <c r="A25" s="106" t="s">
        <v>76</v>
      </c>
      <c r="B25" s="106"/>
      <c r="C25" s="77">
        <f>SUM(O4:O16)</f>
        <v>477</v>
      </c>
      <c r="D25" s="77"/>
      <c r="E25" s="78">
        <f>SUM(V4:V16)</f>
        <v>477</v>
      </c>
      <c r="F25" s="78"/>
      <c r="G25" s="79">
        <f t="shared" si="23"/>
        <v>954</v>
      </c>
      <c r="H25" s="80"/>
      <c r="I25" s="74">
        <f>COUNTIFS(I4:I16,"&lt;&gt;",I4:I16,"&lt;&gt;0")</f>
        <v>3</v>
      </c>
      <c r="J25" s="92"/>
      <c r="K25" s="92">
        <f t="shared" si="24"/>
        <v>954</v>
      </c>
      <c r="N25" s="93"/>
      <c r="X25" s="17"/>
      <c r="Y25" s="17"/>
      <c r="AI25" s="15"/>
      <c r="AJ25" s="15"/>
      <c r="AK25" s="15"/>
      <c r="AL25" s="15"/>
      <c r="AM25" s="20"/>
    </row>
    <row r="26" ht="17" customHeight="1" spans="1:39">
      <c r="A26" s="92" t="s">
        <v>77</v>
      </c>
      <c r="B26" s="92"/>
      <c r="C26" s="107">
        <f>SUM(C20:D25)</f>
        <v>13008.2</v>
      </c>
      <c r="D26" s="108"/>
      <c r="E26" s="109">
        <f>SUM(E20:F25)</f>
        <v>5303.4</v>
      </c>
      <c r="F26" s="110"/>
      <c r="G26" s="111">
        <f t="shared" si="23"/>
        <v>18311.6</v>
      </c>
      <c r="H26" s="112"/>
      <c r="I26" s="92"/>
      <c r="J26" s="92"/>
      <c r="K26" s="123">
        <f>SUM(K20:K25)</f>
        <v>18311.6</v>
      </c>
      <c r="N26" s="93"/>
      <c r="X26" s="17"/>
      <c r="Y26" s="17"/>
      <c r="AI26" s="15"/>
      <c r="AJ26" s="15"/>
      <c r="AK26" s="15"/>
      <c r="AL26" s="15"/>
      <c r="AM26" s="20"/>
    </row>
    <row r="27" spans="1:32">
      <c r="A27" s="113" t="s">
        <v>78</v>
      </c>
      <c r="B27" s="113"/>
      <c r="C27" s="114"/>
      <c r="D27" s="113"/>
      <c r="E27" s="113"/>
      <c r="F27" s="113"/>
      <c r="G27" s="115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</row>
    <row r="28" spans="1:32">
      <c r="A28" s="113"/>
      <c r="B28" s="113"/>
      <c r="C28" s="114"/>
      <c r="D28" s="113"/>
      <c r="E28" s="113"/>
      <c r="F28" s="113"/>
      <c r="G28" s="115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1:32">
      <c r="A29" s="113"/>
      <c r="B29" s="113"/>
      <c r="C29" s="114"/>
      <c r="D29" s="113"/>
      <c r="E29" s="113"/>
      <c r="F29" s="113"/>
      <c r="G29" s="115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</row>
    <row r="30" spans="1:32">
      <c r="A30" s="113"/>
      <c r="B30" s="113"/>
      <c r="C30" s="114"/>
      <c r="D30" s="113"/>
      <c r="E30" s="113"/>
      <c r="F30" s="113"/>
      <c r="G30" s="115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</row>
    <row r="31" spans="1:32">
      <c r="A31" s="113"/>
      <c r="B31" s="113"/>
      <c r="C31" s="114"/>
      <c r="D31" s="113"/>
      <c r="E31" s="113"/>
      <c r="F31" s="113"/>
      <c r="G31" s="115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</row>
    <row r="32" spans="1:23">
      <c r="A32" s="113"/>
      <c r="B32" s="115"/>
      <c r="C32" s="114"/>
      <c r="D32" s="116"/>
      <c r="E32" s="113"/>
      <c r="F32" s="113"/>
      <c r="G32" s="115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S32" s="15"/>
      <c r="T32" s="15"/>
      <c r="U32" s="15"/>
      <c r="V32" s="15"/>
      <c r="W32" s="15"/>
    </row>
    <row r="33" spans="1:23">
      <c r="A33" s="113"/>
      <c r="B33" s="115"/>
      <c r="C33" s="114"/>
      <c r="D33" s="116"/>
      <c r="E33" s="113"/>
      <c r="F33" s="113"/>
      <c r="G33" s="115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S33" s="15"/>
      <c r="T33" s="15"/>
      <c r="U33" s="15"/>
      <c r="V33" s="15"/>
      <c r="W33" s="15"/>
    </row>
    <row r="34" spans="1:23">
      <c r="A34" s="113"/>
      <c r="B34" s="115"/>
      <c r="C34" s="114"/>
      <c r="D34" s="116"/>
      <c r="E34" s="113"/>
      <c r="F34" s="113"/>
      <c r="G34" s="11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S34" s="15"/>
      <c r="T34" s="15"/>
      <c r="U34" s="15"/>
      <c r="V34" s="15"/>
      <c r="W34" s="15"/>
    </row>
    <row r="35" spans="1:23">
      <c r="A35" s="117" t="s">
        <v>79</v>
      </c>
      <c r="B35" s="118"/>
      <c r="C35" s="119"/>
      <c r="D35" s="116"/>
      <c r="E35" s="113"/>
      <c r="F35" s="113"/>
      <c r="G35" s="115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W35" s="15"/>
    </row>
    <row r="36" spans="1:23">
      <c r="A36" s="117"/>
      <c r="B36" s="118"/>
      <c r="C36" s="119"/>
      <c r="W36" s="15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2" priority="21"/>
    <cfRule type="duplicateValues" dxfId="0" priority="20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</conditionalFormatting>
  <conditionalFormatting sqref="D14">
    <cfRule type="duplicateValues" dxfId="0" priority="1"/>
  </conditionalFormatting>
  <conditionalFormatting sqref="C16">
    <cfRule type="duplicateValues" dxfId="0" priority="27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/>
  <cols>
    <col min="1" max="1" width="6.375" style="17" customWidth="1"/>
    <col min="2" max="2" width="14.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110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s="15" customFormat="1" spans="1:35">
      <c r="A4" s="28">
        <v>1</v>
      </c>
      <c r="B4" s="29" t="s">
        <v>81</v>
      </c>
      <c r="C4" s="121" t="s">
        <v>82</v>
      </c>
      <c r="D4" s="122" t="s">
        <v>83</v>
      </c>
      <c r="E4" s="31">
        <v>3920.55</v>
      </c>
      <c r="F4" s="31">
        <v>3920.55</v>
      </c>
      <c r="G4" s="31">
        <v>6241.75</v>
      </c>
      <c r="H4" s="31">
        <v>3920.55</v>
      </c>
      <c r="I4" s="81"/>
      <c r="J4" s="82"/>
      <c r="K4" s="83">
        <f>ROUND(E4*0.017,2)</f>
        <v>66.65</v>
      </c>
      <c r="L4" s="83">
        <f>ROUND(F4*0.16,2)</f>
        <v>627.29</v>
      </c>
      <c r="M4" s="31">
        <f>ROUND(G4*0.08,2)</f>
        <v>499.34</v>
      </c>
      <c r="N4" s="83">
        <f>ROUND(H4*0.007,2)</f>
        <v>27.44</v>
      </c>
      <c r="O4" s="31">
        <f>I4*5%</f>
        <v>0</v>
      </c>
      <c r="P4" s="31">
        <f>J4*50%</f>
        <v>0</v>
      </c>
      <c r="Q4" s="31">
        <f>SUM(K4:P4)</f>
        <v>1220.72</v>
      </c>
      <c r="R4" s="83">
        <f>E4*0</f>
        <v>0</v>
      </c>
      <c r="S4" s="83">
        <f>ROUND(F4*0.08,2)</f>
        <v>313.64</v>
      </c>
      <c r="T4" s="31">
        <f>ROUND(G4*0.02,2)</f>
        <v>124.84</v>
      </c>
      <c r="U4" s="83">
        <f>ROUND(H4*0.003,2)</f>
        <v>11.76</v>
      </c>
      <c r="V4" s="31">
        <f>I4*5%</f>
        <v>0</v>
      </c>
      <c r="W4" s="31">
        <f>J4*50%</f>
        <v>0</v>
      </c>
      <c r="X4" s="83">
        <f>SUM(R4:W4)</f>
        <v>450.24</v>
      </c>
      <c r="Y4" s="83">
        <f>Q4+X4</f>
        <v>1670.96</v>
      </c>
      <c r="Z4" s="73"/>
      <c r="AA4" s="97"/>
      <c r="AB4" s="103">
        <f t="shared" ref="AB4:AH4" si="0">K4+R4</f>
        <v>66.65</v>
      </c>
      <c r="AC4" s="103">
        <f t="shared" si="0"/>
        <v>940.93</v>
      </c>
      <c r="AD4" s="103">
        <f t="shared" si="0"/>
        <v>624.18</v>
      </c>
      <c r="AE4" s="103">
        <f t="shared" si="0"/>
        <v>39.2</v>
      </c>
      <c r="AF4" s="103">
        <f t="shared" si="0"/>
        <v>0</v>
      </c>
      <c r="AG4" s="103">
        <f t="shared" si="0"/>
        <v>0</v>
      </c>
      <c r="AH4" s="103">
        <f t="shared" si="0"/>
        <v>1670.96</v>
      </c>
      <c r="AI4" s="97"/>
    </row>
    <row r="5" s="140" customFormat="1" spans="1:35">
      <c r="A5" s="141">
        <v>2</v>
      </c>
      <c r="B5" s="142" t="s">
        <v>81</v>
      </c>
      <c r="C5" s="143" t="s">
        <v>85</v>
      </c>
      <c r="D5" s="182" t="s">
        <v>86</v>
      </c>
      <c r="E5" s="144">
        <v>3920.55</v>
      </c>
      <c r="F5" s="144">
        <v>3920.55</v>
      </c>
      <c r="G5" s="144">
        <v>6241.75</v>
      </c>
      <c r="H5" s="144">
        <v>3920.55</v>
      </c>
      <c r="I5" s="149"/>
      <c r="J5" s="150"/>
      <c r="K5" s="151">
        <f>ROUND(E5*0.017,2)</f>
        <v>66.65</v>
      </c>
      <c r="L5" s="151">
        <f>ROUND(F5*0.16,2)</f>
        <v>627.29</v>
      </c>
      <c r="M5" s="144">
        <f>ROUND(G5*0.08,2)</f>
        <v>499.34</v>
      </c>
      <c r="N5" s="151">
        <f>ROUND(H5*0.007,2)</f>
        <v>27.44</v>
      </c>
      <c r="O5" s="144">
        <f>I5*5%</f>
        <v>0</v>
      </c>
      <c r="P5" s="144">
        <f>J5*50%</f>
        <v>0</v>
      </c>
      <c r="Q5" s="144">
        <f>SUM(K5:P5)</f>
        <v>1220.72</v>
      </c>
      <c r="R5" s="151">
        <f>E5*0</f>
        <v>0</v>
      </c>
      <c r="S5" s="151">
        <f>ROUND(F5*0.08,2)</f>
        <v>313.64</v>
      </c>
      <c r="T5" s="144">
        <f>ROUND(G5*0.02,2)</f>
        <v>124.84</v>
      </c>
      <c r="U5" s="151">
        <f>ROUND(H5*0.003,2)</f>
        <v>11.76</v>
      </c>
      <c r="V5" s="144">
        <f>I5*5%</f>
        <v>0</v>
      </c>
      <c r="W5" s="144">
        <f>J5*50%</f>
        <v>0</v>
      </c>
      <c r="X5" s="151">
        <f>SUM(R5:W5)</f>
        <v>450.24</v>
      </c>
      <c r="Y5" s="151">
        <f>Q5+X5</f>
        <v>1670.96</v>
      </c>
      <c r="Z5" s="152"/>
      <c r="AA5" s="153"/>
      <c r="AB5" s="154">
        <f t="shared" ref="AB5:AH5" si="1">K5+R5</f>
        <v>66.65</v>
      </c>
      <c r="AC5" s="154">
        <f t="shared" si="1"/>
        <v>940.93</v>
      </c>
      <c r="AD5" s="154">
        <f t="shared" si="1"/>
        <v>624.18</v>
      </c>
      <c r="AE5" s="154">
        <f t="shared" si="1"/>
        <v>39.2</v>
      </c>
      <c r="AF5" s="154">
        <f t="shared" si="1"/>
        <v>0</v>
      </c>
      <c r="AG5" s="154">
        <f t="shared" si="1"/>
        <v>0</v>
      </c>
      <c r="AH5" s="154">
        <f t="shared" si="1"/>
        <v>1670.96</v>
      </c>
      <c r="AI5" s="153"/>
    </row>
    <row r="6" s="15" customFormat="1" spans="1:35">
      <c r="A6" s="28">
        <v>3</v>
      </c>
      <c r="B6" s="29" t="s">
        <v>88</v>
      </c>
      <c r="C6" s="30" t="s">
        <v>89</v>
      </c>
      <c r="D6" s="181" t="s">
        <v>90</v>
      </c>
      <c r="E6" s="31">
        <v>3920.55</v>
      </c>
      <c r="F6" s="31">
        <v>3920.55</v>
      </c>
      <c r="G6" s="31">
        <v>6241.75</v>
      </c>
      <c r="H6" s="31">
        <v>3920.55</v>
      </c>
      <c r="I6" s="81"/>
      <c r="J6" s="82"/>
      <c r="K6" s="83">
        <f>ROUND(E6*0.017,2)</f>
        <v>66.65</v>
      </c>
      <c r="L6" s="83">
        <f>ROUND(F6*0.16,2)</f>
        <v>627.29</v>
      </c>
      <c r="M6" s="31">
        <f>ROUND(G6*0.08,2)</f>
        <v>499.34</v>
      </c>
      <c r="N6" s="83">
        <f>ROUND(H6*0.007,2)</f>
        <v>27.44</v>
      </c>
      <c r="O6" s="31">
        <f>I6*5%</f>
        <v>0</v>
      </c>
      <c r="P6" s="31">
        <f>J6*50%</f>
        <v>0</v>
      </c>
      <c r="Q6" s="31">
        <f>SUM(K6:P6)</f>
        <v>1220.72</v>
      </c>
      <c r="R6" s="83">
        <f>E6*0</f>
        <v>0</v>
      </c>
      <c r="S6" s="83">
        <f>ROUND(F6*0.08,2)</f>
        <v>313.64</v>
      </c>
      <c r="T6" s="31">
        <f>ROUND(G6*0.02,2)</f>
        <v>124.84</v>
      </c>
      <c r="U6" s="83">
        <f>ROUND(H6*0.003,2)</f>
        <v>11.76</v>
      </c>
      <c r="V6" s="31">
        <f>I6*5%</f>
        <v>0</v>
      </c>
      <c r="W6" s="31">
        <f>J6*50%</f>
        <v>0</v>
      </c>
      <c r="X6" s="83">
        <f>SUM(R6:W6)</f>
        <v>450.24</v>
      </c>
      <c r="Y6" s="83">
        <f>Q6+X6</f>
        <v>1670.96</v>
      </c>
      <c r="Z6" s="73"/>
      <c r="AA6" s="97"/>
      <c r="AB6" s="103">
        <f t="shared" ref="AB6:AH6" si="2">K6+R6</f>
        <v>66.65</v>
      </c>
      <c r="AC6" s="103">
        <f t="shared" si="2"/>
        <v>940.93</v>
      </c>
      <c r="AD6" s="103">
        <f t="shared" si="2"/>
        <v>624.18</v>
      </c>
      <c r="AE6" s="103">
        <f t="shared" si="2"/>
        <v>39.2</v>
      </c>
      <c r="AF6" s="103">
        <f t="shared" si="2"/>
        <v>0</v>
      </c>
      <c r="AG6" s="103">
        <f t="shared" si="2"/>
        <v>0</v>
      </c>
      <c r="AH6" s="103">
        <f t="shared" si="2"/>
        <v>1670.96</v>
      </c>
      <c r="AI6" s="97"/>
    </row>
    <row r="7" s="140" customFormat="1" spans="1:35">
      <c r="A7" s="141">
        <v>4</v>
      </c>
      <c r="B7" s="142" t="s">
        <v>81</v>
      </c>
      <c r="C7" s="143" t="s">
        <v>96</v>
      </c>
      <c r="D7" s="182" t="s">
        <v>97</v>
      </c>
      <c r="E7" s="144">
        <v>3920.55</v>
      </c>
      <c r="F7" s="144">
        <v>3920.55</v>
      </c>
      <c r="G7" s="144">
        <v>0</v>
      </c>
      <c r="H7" s="144">
        <v>3920.55</v>
      </c>
      <c r="I7" s="150"/>
      <c r="J7" s="150"/>
      <c r="K7" s="151">
        <f t="shared" ref="K7:K12" si="3">ROUND(E7*0.017,2)</f>
        <v>66.65</v>
      </c>
      <c r="L7" s="151">
        <f t="shared" ref="L7:L12" si="4">ROUND(F7*0.16,2)</f>
        <v>627.29</v>
      </c>
      <c r="M7" s="144">
        <f t="shared" ref="M7:M12" si="5">ROUND(G7*0.08,2)</f>
        <v>0</v>
      </c>
      <c r="N7" s="151">
        <f t="shared" ref="N7:N12" si="6">ROUND(H7*0.007,2)</f>
        <v>27.44</v>
      </c>
      <c r="O7" s="144">
        <f t="shared" ref="O7:O12" si="7">I7*5%</f>
        <v>0</v>
      </c>
      <c r="P7" s="144">
        <f t="shared" ref="P7:P12" si="8">J7*50%</f>
        <v>0</v>
      </c>
      <c r="Q7" s="144">
        <f t="shared" ref="Q7:Q12" si="9">SUM(K7:P7)</f>
        <v>721.38</v>
      </c>
      <c r="R7" s="151">
        <f t="shared" ref="R7:R12" si="10">E7*0</f>
        <v>0</v>
      </c>
      <c r="S7" s="151">
        <f t="shared" ref="S7:S12" si="11">ROUND(F7*0.08,2)</f>
        <v>313.64</v>
      </c>
      <c r="T7" s="144">
        <f t="shared" ref="T7:T12" si="12">ROUND(G7*0.02,2)</f>
        <v>0</v>
      </c>
      <c r="U7" s="151">
        <f t="shared" ref="U7:U12" si="13">ROUND(H7*0.003,2)</f>
        <v>11.76</v>
      </c>
      <c r="V7" s="144">
        <f t="shared" ref="V7:V12" si="14">I7*5%</f>
        <v>0</v>
      </c>
      <c r="W7" s="144">
        <f t="shared" ref="W7:W12" si="15">J7*50%</f>
        <v>0</v>
      </c>
      <c r="X7" s="151">
        <f t="shared" ref="X7:X12" si="16">SUM(R7:W7)</f>
        <v>325.4</v>
      </c>
      <c r="Y7" s="151">
        <f t="shared" ref="Y7:Y12" si="17">Q7+X7</f>
        <v>1046.78</v>
      </c>
      <c r="Z7" s="152"/>
      <c r="AA7" s="153"/>
      <c r="AB7" s="154">
        <f t="shared" ref="AB7:AH7" si="18">K7+R7</f>
        <v>66.65</v>
      </c>
      <c r="AC7" s="154">
        <f t="shared" si="18"/>
        <v>940.93</v>
      </c>
      <c r="AD7" s="154">
        <f t="shared" si="18"/>
        <v>0</v>
      </c>
      <c r="AE7" s="154">
        <f t="shared" si="18"/>
        <v>39.2</v>
      </c>
      <c r="AF7" s="154">
        <f t="shared" si="18"/>
        <v>0</v>
      </c>
      <c r="AG7" s="154">
        <f t="shared" si="18"/>
        <v>0</v>
      </c>
      <c r="AH7" s="154">
        <f t="shared" si="18"/>
        <v>1046.78</v>
      </c>
      <c r="AI7" s="153"/>
    </row>
    <row r="8" s="15" customFormat="1" spans="1:35">
      <c r="A8" s="28">
        <v>5</v>
      </c>
      <c r="B8" s="29" t="s">
        <v>88</v>
      </c>
      <c r="C8" s="30" t="s">
        <v>98</v>
      </c>
      <c r="D8" s="181" t="s">
        <v>99</v>
      </c>
      <c r="E8" s="31">
        <v>3920.55</v>
      </c>
      <c r="F8" s="31">
        <v>3920.55</v>
      </c>
      <c r="G8" s="31">
        <v>6241.75</v>
      </c>
      <c r="H8" s="31">
        <v>3920.55</v>
      </c>
      <c r="I8" s="82"/>
      <c r="J8" s="82"/>
      <c r="K8" s="83">
        <f t="shared" si="3"/>
        <v>66.65</v>
      </c>
      <c r="L8" s="83">
        <f t="shared" si="4"/>
        <v>627.29</v>
      </c>
      <c r="M8" s="31">
        <f t="shared" si="5"/>
        <v>499.34</v>
      </c>
      <c r="N8" s="83">
        <f t="shared" si="6"/>
        <v>27.44</v>
      </c>
      <c r="O8" s="31">
        <f t="shared" si="7"/>
        <v>0</v>
      </c>
      <c r="P8" s="31">
        <f t="shared" si="8"/>
        <v>0</v>
      </c>
      <c r="Q8" s="31">
        <f t="shared" si="9"/>
        <v>1220.72</v>
      </c>
      <c r="R8" s="83">
        <f t="shared" si="10"/>
        <v>0</v>
      </c>
      <c r="S8" s="83">
        <f t="shared" si="11"/>
        <v>313.64</v>
      </c>
      <c r="T8" s="31">
        <f t="shared" si="12"/>
        <v>124.84</v>
      </c>
      <c r="U8" s="83">
        <f t="shared" si="13"/>
        <v>11.76</v>
      </c>
      <c r="V8" s="31">
        <f t="shared" si="14"/>
        <v>0</v>
      </c>
      <c r="W8" s="31">
        <f t="shared" si="15"/>
        <v>0</v>
      </c>
      <c r="X8" s="83">
        <f t="shared" si="16"/>
        <v>450.24</v>
      </c>
      <c r="Y8" s="83">
        <f t="shared" si="17"/>
        <v>1670.96</v>
      </c>
      <c r="Z8" s="73"/>
      <c r="AA8" s="97"/>
      <c r="AB8" s="103">
        <f t="shared" ref="AB8:AH8" si="19">K8+R8</f>
        <v>66.65</v>
      </c>
      <c r="AC8" s="103">
        <f t="shared" si="19"/>
        <v>940.93</v>
      </c>
      <c r="AD8" s="103">
        <f t="shared" si="19"/>
        <v>624.18</v>
      </c>
      <c r="AE8" s="103">
        <f t="shared" si="19"/>
        <v>39.2</v>
      </c>
      <c r="AF8" s="103">
        <f t="shared" si="19"/>
        <v>0</v>
      </c>
      <c r="AG8" s="103">
        <f t="shared" si="19"/>
        <v>0</v>
      </c>
      <c r="AH8" s="103">
        <f t="shared" si="19"/>
        <v>1670.96</v>
      </c>
      <c r="AI8" s="97"/>
    </row>
    <row r="9" s="15" customFormat="1" spans="1:35">
      <c r="A9" s="28">
        <v>6</v>
      </c>
      <c r="B9" s="29" t="s">
        <v>100</v>
      </c>
      <c r="C9" s="30" t="s">
        <v>101</v>
      </c>
      <c r="D9" s="181" t="s">
        <v>102</v>
      </c>
      <c r="E9" s="31">
        <v>3920.55</v>
      </c>
      <c r="F9" s="31">
        <v>3920.55</v>
      </c>
      <c r="G9" s="31">
        <v>6241.75</v>
      </c>
      <c r="H9" s="31">
        <v>3920.55</v>
      </c>
      <c r="I9" s="82">
        <v>3180</v>
      </c>
      <c r="J9" s="82"/>
      <c r="K9" s="83">
        <f t="shared" si="3"/>
        <v>66.65</v>
      </c>
      <c r="L9" s="83">
        <f t="shared" si="4"/>
        <v>627.29</v>
      </c>
      <c r="M9" s="31">
        <f t="shared" si="5"/>
        <v>499.34</v>
      </c>
      <c r="N9" s="83">
        <f t="shared" si="6"/>
        <v>27.44</v>
      </c>
      <c r="O9" s="31">
        <f t="shared" si="7"/>
        <v>159</v>
      </c>
      <c r="P9" s="31">
        <f t="shared" si="8"/>
        <v>0</v>
      </c>
      <c r="Q9" s="31">
        <f t="shared" si="9"/>
        <v>1379.72</v>
      </c>
      <c r="R9" s="83">
        <f t="shared" si="10"/>
        <v>0</v>
      </c>
      <c r="S9" s="83">
        <f t="shared" si="11"/>
        <v>313.64</v>
      </c>
      <c r="T9" s="31">
        <f t="shared" si="12"/>
        <v>124.84</v>
      </c>
      <c r="U9" s="83">
        <f t="shared" si="13"/>
        <v>11.76</v>
      </c>
      <c r="V9" s="31">
        <f t="shared" si="14"/>
        <v>159</v>
      </c>
      <c r="W9" s="31">
        <f t="shared" si="15"/>
        <v>0</v>
      </c>
      <c r="X9" s="83">
        <f t="shared" si="16"/>
        <v>609.24</v>
      </c>
      <c r="Y9" s="83">
        <f t="shared" si="17"/>
        <v>1988.96</v>
      </c>
      <c r="Z9" s="73"/>
      <c r="AA9" s="97"/>
      <c r="AB9" s="103">
        <f t="shared" ref="AB9:AH9" si="20">K9+R9</f>
        <v>66.65</v>
      </c>
      <c r="AC9" s="103">
        <f t="shared" si="20"/>
        <v>940.93</v>
      </c>
      <c r="AD9" s="103">
        <f t="shared" si="20"/>
        <v>624.18</v>
      </c>
      <c r="AE9" s="103">
        <f t="shared" si="20"/>
        <v>39.2</v>
      </c>
      <c r="AF9" s="103">
        <f t="shared" si="20"/>
        <v>318</v>
      </c>
      <c r="AG9" s="103">
        <f t="shared" si="20"/>
        <v>0</v>
      </c>
      <c r="AH9" s="103">
        <f t="shared" si="20"/>
        <v>1988.96</v>
      </c>
      <c r="AI9" s="97"/>
    </row>
    <row r="10" s="15" customFormat="1" spans="1:35">
      <c r="A10" s="28">
        <v>7</v>
      </c>
      <c r="B10" s="29" t="s">
        <v>103</v>
      </c>
      <c r="C10" s="30" t="s">
        <v>104</v>
      </c>
      <c r="D10" s="181" t="s">
        <v>105</v>
      </c>
      <c r="E10" s="31">
        <v>3920.55</v>
      </c>
      <c r="F10" s="31">
        <v>3920.55</v>
      </c>
      <c r="G10" s="31">
        <v>6241.75</v>
      </c>
      <c r="H10" s="31">
        <v>3920.55</v>
      </c>
      <c r="I10" s="82">
        <v>3180</v>
      </c>
      <c r="J10" s="82"/>
      <c r="K10" s="83">
        <f t="shared" si="3"/>
        <v>66.65</v>
      </c>
      <c r="L10" s="83">
        <f t="shared" si="4"/>
        <v>627.29</v>
      </c>
      <c r="M10" s="31">
        <f t="shared" si="5"/>
        <v>499.34</v>
      </c>
      <c r="N10" s="83">
        <f t="shared" si="6"/>
        <v>27.44</v>
      </c>
      <c r="O10" s="31">
        <f t="shared" si="7"/>
        <v>159</v>
      </c>
      <c r="P10" s="31">
        <f t="shared" si="8"/>
        <v>0</v>
      </c>
      <c r="Q10" s="31">
        <f t="shared" si="9"/>
        <v>1379.72</v>
      </c>
      <c r="R10" s="83">
        <f t="shared" si="10"/>
        <v>0</v>
      </c>
      <c r="S10" s="83">
        <f t="shared" si="11"/>
        <v>313.64</v>
      </c>
      <c r="T10" s="31">
        <f t="shared" si="12"/>
        <v>124.84</v>
      </c>
      <c r="U10" s="83">
        <f t="shared" si="13"/>
        <v>11.76</v>
      </c>
      <c r="V10" s="31">
        <f t="shared" si="14"/>
        <v>159</v>
      </c>
      <c r="W10" s="31">
        <f t="shared" si="15"/>
        <v>0</v>
      </c>
      <c r="X10" s="83">
        <f t="shared" si="16"/>
        <v>609.24</v>
      </c>
      <c r="Y10" s="83">
        <f t="shared" si="17"/>
        <v>1988.96</v>
      </c>
      <c r="Z10" s="73"/>
      <c r="AA10" s="97"/>
      <c r="AB10" s="103">
        <f t="shared" ref="AB10:AH10" si="21">K10+R10</f>
        <v>66.65</v>
      </c>
      <c r="AC10" s="103">
        <f t="shared" si="21"/>
        <v>940.93</v>
      </c>
      <c r="AD10" s="103">
        <f t="shared" si="21"/>
        <v>624.18</v>
      </c>
      <c r="AE10" s="103">
        <f t="shared" si="21"/>
        <v>39.2</v>
      </c>
      <c r="AF10" s="103">
        <f t="shared" si="21"/>
        <v>318</v>
      </c>
      <c r="AG10" s="103">
        <f t="shared" si="21"/>
        <v>0</v>
      </c>
      <c r="AH10" s="103">
        <f t="shared" si="21"/>
        <v>1988.96</v>
      </c>
      <c r="AI10" s="97"/>
    </row>
    <row r="11" s="15" customFormat="1" spans="1:35">
      <c r="A11" s="28">
        <v>8</v>
      </c>
      <c r="B11" s="32" t="s">
        <v>81</v>
      </c>
      <c r="C11" s="33" t="s">
        <v>106</v>
      </c>
      <c r="D11" s="34" t="s">
        <v>107</v>
      </c>
      <c r="E11" s="31">
        <v>3920.55</v>
      </c>
      <c r="F11" s="31">
        <v>3920.55</v>
      </c>
      <c r="G11" s="31">
        <v>6241.75</v>
      </c>
      <c r="H11" s="31">
        <v>3920.55</v>
      </c>
      <c r="I11" s="82"/>
      <c r="J11" s="82"/>
      <c r="K11" s="83">
        <f t="shared" si="3"/>
        <v>66.65</v>
      </c>
      <c r="L11" s="83">
        <f t="shared" si="4"/>
        <v>627.29</v>
      </c>
      <c r="M11" s="31">
        <f t="shared" si="5"/>
        <v>499.34</v>
      </c>
      <c r="N11" s="83">
        <f t="shared" si="6"/>
        <v>27.44</v>
      </c>
      <c r="O11" s="31">
        <f t="shared" si="7"/>
        <v>0</v>
      </c>
      <c r="P11" s="31">
        <f t="shared" si="8"/>
        <v>0</v>
      </c>
      <c r="Q11" s="31">
        <f t="shared" si="9"/>
        <v>1220.72</v>
      </c>
      <c r="R11" s="83">
        <f t="shared" si="10"/>
        <v>0</v>
      </c>
      <c r="S11" s="83">
        <f t="shared" si="11"/>
        <v>313.64</v>
      </c>
      <c r="T11" s="31">
        <f t="shared" si="12"/>
        <v>124.84</v>
      </c>
      <c r="U11" s="83">
        <f t="shared" si="13"/>
        <v>11.76</v>
      </c>
      <c r="V11" s="31">
        <f t="shared" si="14"/>
        <v>0</v>
      </c>
      <c r="W11" s="31">
        <f t="shared" si="15"/>
        <v>0</v>
      </c>
      <c r="X11" s="83">
        <f t="shared" si="16"/>
        <v>450.24</v>
      </c>
      <c r="Y11" s="83">
        <f t="shared" si="17"/>
        <v>1670.96</v>
      </c>
      <c r="Z11" s="73"/>
      <c r="AA11" s="97"/>
      <c r="AB11" s="103">
        <f t="shared" ref="AB11:AH11" si="22">K11+R11</f>
        <v>66.65</v>
      </c>
      <c r="AC11" s="103">
        <f t="shared" si="22"/>
        <v>940.93</v>
      </c>
      <c r="AD11" s="103">
        <f t="shared" si="22"/>
        <v>624.18</v>
      </c>
      <c r="AE11" s="103">
        <f t="shared" si="22"/>
        <v>39.2</v>
      </c>
      <c r="AF11" s="103">
        <f t="shared" si="22"/>
        <v>0</v>
      </c>
      <c r="AG11" s="103">
        <f t="shared" si="22"/>
        <v>0</v>
      </c>
      <c r="AH11" s="103">
        <f t="shared" si="22"/>
        <v>1670.96</v>
      </c>
      <c r="AI11" s="97"/>
    </row>
    <row r="12" s="15" customFormat="1" spans="1:35">
      <c r="A12" s="28">
        <v>9</v>
      </c>
      <c r="B12" s="32" t="s">
        <v>81</v>
      </c>
      <c r="C12" s="33" t="s">
        <v>108</v>
      </c>
      <c r="D12" s="34" t="s">
        <v>109</v>
      </c>
      <c r="E12" s="31">
        <v>3920.55</v>
      </c>
      <c r="F12" s="31">
        <v>3920.55</v>
      </c>
      <c r="G12" s="31">
        <v>6241.75</v>
      </c>
      <c r="H12" s="31">
        <v>3920.55</v>
      </c>
      <c r="I12" s="81"/>
      <c r="J12" s="82"/>
      <c r="K12" s="83">
        <f t="shared" si="3"/>
        <v>66.65</v>
      </c>
      <c r="L12" s="83">
        <f t="shared" si="4"/>
        <v>627.29</v>
      </c>
      <c r="M12" s="31">
        <f t="shared" si="5"/>
        <v>499.34</v>
      </c>
      <c r="N12" s="83">
        <f t="shared" si="6"/>
        <v>27.44</v>
      </c>
      <c r="O12" s="31">
        <f t="shared" si="7"/>
        <v>0</v>
      </c>
      <c r="P12" s="31">
        <f t="shared" si="8"/>
        <v>0</v>
      </c>
      <c r="Q12" s="31">
        <f t="shared" si="9"/>
        <v>1220.72</v>
      </c>
      <c r="R12" s="83">
        <f t="shared" si="10"/>
        <v>0</v>
      </c>
      <c r="S12" s="83">
        <f t="shared" si="11"/>
        <v>313.64</v>
      </c>
      <c r="T12" s="31">
        <f t="shared" si="12"/>
        <v>124.84</v>
      </c>
      <c r="U12" s="83">
        <f t="shared" si="13"/>
        <v>11.76</v>
      </c>
      <c r="V12" s="31">
        <f t="shared" si="14"/>
        <v>0</v>
      </c>
      <c r="W12" s="31">
        <f t="shared" si="15"/>
        <v>0</v>
      </c>
      <c r="X12" s="83">
        <f t="shared" si="16"/>
        <v>450.24</v>
      </c>
      <c r="Y12" s="83">
        <f t="shared" si="17"/>
        <v>1670.96</v>
      </c>
      <c r="Z12" s="73"/>
      <c r="AA12" s="97"/>
      <c r="AB12" s="103">
        <f t="shared" ref="AB12:AH12" si="23">K12+R12</f>
        <v>66.65</v>
      </c>
      <c r="AC12" s="103">
        <f t="shared" si="23"/>
        <v>940.93</v>
      </c>
      <c r="AD12" s="103">
        <f t="shared" si="23"/>
        <v>624.18</v>
      </c>
      <c r="AE12" s="103">
        <f t="shared" si="23"/>
        <v>39.2</v>
      </c>
      <c r="AF12" s="103">
        <f t="shared" si="23"/>
        <v>0</v>
      </c>
      <c r="AG12" s="103">
        <f t="shared" si="23"/>
        <v>0</v>
      </c>
      <c r="AH12" s="103">
        <f t="shared" si="23"/>
        <v>1670.96</v>
      </c>
      <c r="AI12" s="97"/>
    </row>
    <row r="13" s="15" customFormat="1" ht="17" customHeight="1" spans="1:35">
      <c r="A13" s="145"/>
      <c r="B13" s="31"/>
      <c r="C13" s="30"/>
      <c r="D13" s="146"/>
      <c r="E13" s="31"/>
      <c r="F13" s="31"/>
      <c r="G13" s="31"/>
      <c r="H13" s="31"/>
      <c r="I13" s="85"/>
      <c r="J13" s="31"/>
      <c r="K13" s="83"/>
      <c r="L13" s="83"/>
      <c r="M13" s="31"/>
      <c r="N13" s="83"/>
      <c r="O13" s="31"/>
      <c r="P13" s="31"/>
      <c r="Q13" s="31"/>
      <c r="R13" s="83"/>
      <c r="S13" s="83"/>
      <c r="T13" s="31"/>
      <c r="U13" s="83"/>
      <c r="V13" s="31"/>
      <c r="W13" s="31"/>
      <c r="X13" s="83"/>
      <c r="Y13" s="83"/>
      <c r="Z13" s="73"/>
      <c r="AA13" s="98"/>
      <c r="AB13" s="103"/>
      <c r="AC13" s="103"/>
      <c r="AD13" s="103"/>
      <c r="AE13" s="103"/>
      <c r="AF13" s="103"/>
      <c r="AG13" s="103"/>
      <c r="AH13" s="103"/>
      <c r="AI13" s="98"/>
    </row>
    <row r="14" s="15" customFormat="1" spans="1:35">
      <c r="A14" s="25"/>
      <c r="B14" s="32"/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73"/>
      <c r="Z14" s="73"/>
      <c r="AA14" s="97"/>
      <c r="AB14" s="102"/>
      <c r="AC14" s="102"/>
      <c r="AD14" s="102"/>
      <c r="AE14" s="102"/>
      <c r="AF14" s="102"/>
      <c r="AG14" s="102"/>
      <c r="AH14" s="102"/>
      <c r="AI14" s="97"/>
    </row>
    <row r="15" s="15" customFormat="1" ht="17" customHeight="1" spans="1:35">
      <c r="A15" s="145"/>
      <c r="B15" s="147"/>
      <c r="C15" s="30"/>
      <c r="D15" s="146"/>
      <c r="E15" s="45"/>
      <c r="F15" s="45"/>
      <c r="G15" s="45"/>
      <c r="H15" s="45"/>
      <c r="I15" s="85"/>
      <c r="J15" s="31"/>
      <c r="K15" s="83"/>
      <c r="L15" s="83"/>
      <c r="M15" s="31"/>
      <c r="N15" s="83"/>
      <c r="O15" s="31"/>
      <c r="P15" s="31"/>
      <c r="Q15" s="31"/>
      <c r="R15" s="83"/>
      <c r="S15" s="83"/>
      <c r="T15" s="31"/>
      <c r="U15" s="83"/>
      <c r="V15" s="31"/>
      <c r="W15" s="31"/>
      <c r="X15" s="83"/>
      <c r="Y15" s="83"/>
      <c r="Z15" s="73"/>
      <c r="AA15" s="98"/>
      <c r="AB15" s="103"/>
      <c r="AC15" s="103"/>
      <c r="AD15" s="103"/>
      <c r="AE15" s="103"/>
      <c r="AF15" s="103"/>
      <c r="AG15" s="103"/>
      <c r="AH15" s="103"/>
      <c r="AI15" s="98"/>
    </row>
    <row r="16" ht="21" customHeight="1" spans="1:36">
      <c r="A16" s="134" t="s">
        <v>10</v>
      </c>
      <c r="B16" s="134"/>
      <c r="C16" s="71"/>
      <c r="D16" s="72"/>
      <c r="E16" s="73">
        <f t="shared" ref="E16:AH16" si="24">SUM(E4:E15)</f>
        <v>35284.95</v>
      </c>
      <c r="F16" s="73">
        <f t="shared" si="24"/>
        <v>35284.95</v>
      </c>
      <c r="G16" s="73">
        <f t="shared" si="24"/>
        <v>49934</v>
      </c>
      <c r="H16" s="73">
        <f t="shared" si="24"/>
        <v>35284.95</v>
      </c>
      <c r="I16" s="73">
        <f t="shared" si="24"/>
        <v>6360</v>
      </c>
      <c r="J16" s="73">
        <f t="shared" si="24"/>
        <v>0</v>
      </c>
      <c r="K16" s="73">
        <f t="shared" si="24"/>
        <v>599.85</v>
      </c>
      <c r="L16" s="73">
        <f t="shared" si="24"/>
        <v>5645.61</v>
      </c>
      <c r="M16" s="73">
        <f t="shared" si="24"/>
        <v>3994.72</v>
      </c>
      <c r="N16" s="73">
        <f t="shared" si="24"/>
        <v>246.96</v>
      </c>
      <c r="O16" s="73">
        <f t="shared" si="24"/>
        <v>318</v>
      </c>
      <c r="P16" s="73">
        <f t="shared" si="24"/>
        <v>0</v>
      </c>
      <c r="Q16" s="73">
        <f t="shared" si="24"/>
        <v>10805.14</v>
      </c>
      <c r="R16" s="73">
        <f t="shared" si="24"/>
        <v>0</v>
      </c>
      <c r="S16" s="73">
        <f t="shared" si="24"/>
        <v>2822.76</v>
      </c>
      <c r="T16" s="73">
        <f t="shared" si="24"/>
        <v>998.72</v>
      </c>
      <c r="U16" s="73">
        <f t="shared" si="24"/>
        <v>105.84</v>
      </c>
      <c r="V16" s="73">
        <f t="shared" si="24"/>
        <v>318</v>
      </c>
      <c r="W16" s="73">
        <f t="shared" si="24"/>
        <v>0</v>
      </c>
      <c r="X16" s="73">
        <f t="shared" si="24"/>
        <v>4245.32</v>
      </c>
      <c r="Y16" s="73">
        <f t="shared" si="24"/>
        <v>15050.46</v>
      </c>
      <c r="Z16" s="73">
        <f t="shared" si="24"/>
        <v>0</v>
      </c>
      <c r="AA16" s="73">
        <f t="shared" si="24"/>
        <v>0</v>
      </c>
      <c r="AB16" s="73">
        <f t="shared" si="24"/>
        <v>599.85</v>
      </c>
      <c r="AC16" s="73">
        <f t="shared" si="24"/>
        <v>8468.37</v>
      </c>
      <c r="AD16" s="73">
        <f t="shared" si="24"/>
        <v>4993.44</v>
      </c>
      <c r="AE16" s="73">
        <f t="shared" si="24"/>
        <v>352.8</v>
      </c>
      <c r="AF16" s="73">
        <f t="shared" si="24"/>
        <v>636</v>
      </c>
      <c r="AG16" s="73">
        <f t="shared" si="24"/>
        <v>0</v>
      </c>
      <c r="AH16" s="73">
        <f t="shared" si="24"/>
        <v>15050.46</v>
      </c>
      <c r="AI16" s="98"/>
      <c r="AJ16" s="15"/>
    </row>
    <row r="17" spans="1:27">
      <c r="A17" s="18"/>
      <c r="B17" s="18"/>
      <c r="E17" s="18"/>
      <c r="AA17" s="101"/>
    </row>
    <row r="18" ht="15" customHeight="1" spans="1:39">
      <c r="A18" s="74" t="s">
        <v>64</v>
      </c>
      <c r="B18" s="74"/>
      <c r="C18" s="74" t="s">
        <v>65</v>
      </c>
      <c r="D18" s="74"/>
      <c r="E18" s="74" t="s">
        <v>66</v>
      </c>
      <c r="F18" s="74"/>
      <c r="G18" s="75" t="s">
        <v>67</v>
      </c>
      <c r="H18" s="75"/>
      <c r="I18" s="74" t="s">
        <v>68</v>
      </c>
      <c r="J18" s="92" t="s">
        <v>69</v>
      </c>
      <c r="K18" s="92" t="s">
        <v>70</v>
      </c>
      <c r="N18" s="93"/>
      <c r="X18" s="17"/>
      <c r="Y18" s="17"/>
      <c r="AC18" s="105"/>
      <c r="AI18" s="15"/>
      <c r="AJ18" s="15"/>
      <c r="AK18" s="15"/>
      <c r="AL18" s="15"/>
      <c r="AM18" s="20"/>
    </row>
    <row r="19" ht="15" customHeight="1" spans="1:39">
      <c r="A19" s="76" t="s">
        <v>71</v>
      </c>
      <c r="B19" s="76"/>
      <c r="C19" s="77">
        <f>SUM(K4:K15)</f>
        <v>599.85</v>
      </c>
      <c r="D19" s="77"/>
      <c r="E19" s="78">
        <f>SUM(R4:R15)</f>
        <v>0</v>
      </c>
      <c r="F19" s="78"/>
      <c r="G19" s="79">
        <f t="shared" ref="G19:G25" si="25">C19+E19</f>
        <v>599.85</v>
      </c>
      <c r="H19" s="80"/>
      <c r="I19" s="74">
        <f>COUNTIFS(E4:E15,"&lt;&gt;",E4:E15,"&lt;&gt;0")</f>
        <v>9</v>
      </c>
      <c r="J19" s="94"/>
      <c r="K19" s="92">
        <f t="shared" ref="K19:K24" si="26">G19+J19</f>
        <v>599.85</v>
      </c>
      <c r="N19" s="93"/>
      <c r="X19" s="17"/>
      <c r="Y19" s="17"/>
      <c r="AB19" s="101"/>
      <c r="AI19" s="15"/>
      <c r="AJ19" s="15"/>
      <c r="AK19" s="15"/>
      <c r="AL19" s="15"/>
      <c r="AM19" s="20"/>
    </row>
    <row r="20" ht="15" customHeight="1" spans="1:39">
      <c r="A20" s="76" t="s">
        <v>72</v>
      </c>
      <c r="B20" s="76"/>
      <c r="C20" s="77">
        <f>SUM(L4:L15)</f>
        <v>5645.61</v>
      </c>
      <c r="D20" s="77"/>
      <c r="E20" s="78">
        <f>SUM(S4:S15)</f>
        <v>2822.76</v>
      </c>
      <c r="F20" s="78"/>
      <c r="G20" s="79">
        <f t="shared" si="25"/>
        <v>8468.37</v>
      </c>
      <c r="H20" s="80"/>
      <c r="I20" s="74">
        <f>COUNTIFS(F4:F15,"&lt;&gt;",F4:F15,"&lt;&gt;0")</f>
        <v>9</v>
      </c>
      <c r="J20" s="92"/>
      <c r="K20" s="92">
        <f t="shared" si="26"/>
        <v>8468.37</v>
      </c>
      <c r="N20" s="93"/>
      <c r="X20" s="17"/>
      <c r="Y20" s="17"/>
      <c r="AC20" s="101"/>
      <c r="AI20" s="15"/>
      <c r="AJ20" s="15"/>
      <c r="AK20" s="15"/>
      <c r="AL20" s="15"/>
      <c r="AM20" s="20"/>
    </row>
    <row r="21" ht="15" customHeight="1" spans="1:39">
      <c r="A21" s="76" t="s">
        <v>73</v>
      </c>
      <c r="B21" s="76"/>
      <c r="C21" s="77">
        <f>SUM(N4:N15)</f>
        <v>246.96</v>
      </c>
      <c r="D21" s="77"/>
      <c r="E21" s="78">
        <f>SUM(U4:U15)</f>
        <v>105.84</v>
      </c>
      <c r="F21" s="78"/>
      <c r="G21" s="79">
        <f t="shared" si="25"/>
        <v>352.8</v>
      </c>
      <c r="H21" s="80"/>
      <c r="I21" s="74">
        <f>COUNTIFS(H4:H15,"&lt;&gt;",H4:H15,"&lt;&gt;0")</f>
        <v>9</v>
      </c>
      <c r="J21" s="92"/>
      <c r="K21" s="92">
        <f t="shared" si="26"/>
        <v>352.8</v>
      </c>
      <c r="N21" s="93"/>
      <c r="X21" s="17"/>
      <c r="Y21" s="17"/>
      <c r="AI21" s="15"/>
      <c r="AJ21" s="15"/>
      <c r="AK21" s="15"/>
      <c r="AL21" s="15"/>
      <c r="AM21" s="20"/>
    </row>
    <row r="22" ht="15" customHeight="1" spans="1:39">
      <c r="A22" s="106" t="s">
        <v>74</v>
      </c>
      <c r="B22" s="106"/>
      <c r="C22" s="77">
        <f>SUM(M4:M15)</f>
        <v>3994.72</v>
      </c>
      <c r="D22" s="77"/>
      <c r="E22" s="78">
        <f>SUM(T4:T15)</f>
        <v>998.72</v>
      </c>
      <c r="F22" s="78"/>
      <c r="G22" s="79">
        <f t="shared" si="25"/>
        <v>4993.44</v>
      </c>
      <c r="H22" s="80"/>
      <c r="I22" s="74">
        <f>COUNTIFS(G4:G15,"&lt;&gt;",G4:G15,"&lt;&gt;0")</f>
        <v>8</v>
      </c>
      <c r="J22" s="92"/>
      <c r="K22" s="92">
        <f t="shared" si="26"/>
        <v>4993.44</v>
      </c>
      <c r="N22" s="93"/>
      <c r="X22" s="17"/>
      <c r="Y22" s="17"/>
      <c r="AI22" s="15"/>
      <c r="AJ22" s="15"/>
      <c r="AK22" s="15"/>
      <c r="AL22" s="15"/>
      <c r="AM22" s="20"/>
    </row>
    <row r="23" ht="15" customHeight="1" spans="1:39">
      <c r="A23" s="106" t="s">
        <v>75</v>
      </c>
      <c r="B23" s="106"/>
      <c r="C23" s="77">
        <f>SUM(P4:P15)</f>
        <v>0</v>
      </c>
      <c r="D23" s="77"/>
      <c r="E23" s="78">
        <f>SUM(W4:W15)</f>
        <v>0</v>
      </c>
      <c r="F23" s="78"/>
      <c r="G23" s="79">
        <f t="shared" si="25"/>
        <v>0</v>
      </c>
      <c r="H23" s="80"/>
      <c r="I23" s="74">
        <f>COUNTIFS(J4:J15,"&lt;&gt;",J4:J15,"&lt;&gt;0")</f>
        <v>0</v>
      </c>
      <c r="J23" s="92"/>
      <c r="K23" s="92">
        <f t="shared" si="26"/>
        <v>0</v>
      </c>
      <c r="N23" s="93"/>
      <c r="X23" s="17"/>
      <c r="Y23" s="17"/>
      <c r="AI23" s="15"/>
      <c r="AJ23" s="15"/>
      <c r="AK23" s="15"/>
      <c r="AL23" s="15"/>
      <c r="AM23" s="20"/>
    </row>
    <row r="24" ht="21" customHeight="1" spans="1:39">
      <c r="A24" s="106" t="s">
        <v>76</v>
      </c>
      <c r="B24" s="106"/>
      <c r="C24" s="77">
        <f>SUM(O4:O15)</f>
        <v>318</v>
      </c>
      <c r="D24" s="77"/>
      <c r="E24" s="78">
        <f>SUM(V4:V15)</f>
        <v>318</v>
      </c>
      <c r="F24" s="78"/>
      <c r="G24" s="79">
        <f t="shared" si="25"/>
        <v>636</v>
      </c>
      <c r="H24" s="80"/>
      <c r="I24" s="74">
        <f>COUNTIFS(I4:I15,"&lt;&gt;",I4:I15,"&lt;&gt;0")</f>
        <v>2</v>
      </c>
      <c r="J24" s="92"/>
      <c r="K24" s="92">
        <f t="shared" si="26"/>
        <v>636</v>
      </c>
      <c r="N24" s="93"/>
      <c r="X24" s="17"/>
      <c r="Y24" s="17"/>
      <c r="AI24" s="15"/>
      <c r="AJ24" s="15"/>
      <c r="AK24" s="15"/>
      <c r="AL24" s="15"/>
      <c r="AM24" s="20"/>
    </row>
    <row r="25" ht="17" customHeight="1" spans="1:39">
      <c r="A25" s="92" t="s">
        <v>77</v>
      </c>
      <c r="B25" s="92"/>
      <c r="C25" s="107">
        <f>SUM(C19:D24)</f>
        <v>10805.14</v>
      </c>
      <c r="D25" s="108"/>
      <c r="E25" s="109">
        <f>SUM(E19:F24)</f>
        <v>4245.32</v>
      </c>
      <c r="F25" s="110"/>
      <c r="G25" s="111">
        <f t="shared" si="25"/>
        <v>15050.46</v>
      </c>
      <c r="H25" s="112"/>
      <c r="I25" s="92"/>
      <c r="J25" s="92"/>
      <c r="K25" s="123">
        <f>SUM(K19:K24)</f>
        <v>15050.46</v>
      </c>
      <c r="N25" s="93"/>
      <c r="X25" s="17"/>
      <c r="Y25" s="17"/>
      <c r="AI25" s="15"/>
      <c r="AJ25" s="15"/>
      <c r="AK25" s="15"/>
      <c r="AL25" s="15"/>
      <c r="AM25" s="20"/>
    </row>
    <row r="26" spans="1:32">
      <c r="A26" s="113" t="s">
        <v>78</v>
      </c>
      <c r="B26" s="113"/>
      <c r="C26" s="114"/>
      <c r="D26" s="113"/>
      <c r="E26" s="113"/>
      <c r="F26" s="113"/>
      <c r="G26" s="115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</row>
    <row r="27" spans="1:32">
      <c r="A27" s="113"/>
      <c r="B27" s="113"/>
      <c r="C27" s="114"/>
      <c r="D27" s="113"/>
      <c r="E27" s="113"/>
      <c r="F27" s="113"/>
      <c r="G27" s="115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</row>
    <row r="28" spans="1:32">
      <c r="A28" s="113"/>
      <c r="B28" s="113"/>
      <c r="C28" s="114"/>
      <c r="D28" s="113"/>
      <c r="E28" s="113"/>
      <c r="F28" s="113"/>
      <c r="G28" s="115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1:32">
      <c r="A29" s="113"/>
      <c r="B29" s="113"/>
      <c r="C29" s="114"/>
      <c r="D29" s="113"/>
      <c r="E29" s="113"/>
      <c r="F29" s="113"/>
      <c r="G29" s="115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</row>
    <row r="30" spans="1:32">
      <c r="A30" s="113"/>
      <c r="B30" s="113"/>
      <c r="C30" s="114"/>
      <c r="D30" s="113"/>
      <c r="E30" s="113"/>
      <c r="F30" s="113"/>
      <c r="G30" s="115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</row>
    <row r="31" spans="1:23">
      <c r="A31" s="113"/>
      <c r="B31" s="115"/>
      <c r="C31" s="114"/>
      <c r="D31" s="116"/>
      <c r="E31" s="113"/>
      <c r="F31" s="113"/>
      <c r="G31" s="115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S31" s="15"/>
      <c r="T31" s="15"/>
      <c r="U31" s="15"/>
      <c r="V31" s="15"/>
      <c r="W31" s="15"/>
    </row>
    <row r="32" spans="1:23">
      <c r="A32" s="113"/>
      <c r="B32" s="115"/>
      <c r="C32" s="114"/>
      <c r="D32" s="116"/>
      <c r="E32" s="113"/>
      <c r="F32" s="113"/>
      <c r="G32" s="115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S32" s="15"/>
      <c r="T32" s="15"/>
      <c r="U32" s="15"/>
      <c r="V32" s="15"/>
      <c r="W32" s="15"/>
    </row>
    <row r="33" spans="1:23">
      <c r="A33" s="113"/>
      <c r="B33" s="115"/>
      <c r="C33" s="114"/>
      <c r="D33" s="116"/>
      <c r="E33" s="113"/>
      <c r="F33" s="113"/>
      <c r="G33" s="115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S33" s="15"/>
      <c r="T33" s="15"/>
      <c r="U33" s="15"/>
      <c r="V33" s="15"/>
      <c r="W33" s="15"/>
    </row>
    <row r="34" spans="1:23">
      <c r="A34" s="117" t="s">
        <v>79</v>
      </c>
      <c r="B34" s="118"/>
      <c r="C34" s="119"/>
      <c r="D34" s="116"/>
      <c r="E34" s="113"/>
      <c r="F34" s="113"/>
      <c r="G34" s="11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W34" s="15"/>
    </row>
    <row r="35" spans="1:23">
      <c r="A35" s="117"/>
      <c r="B35" s="118"/>
      <c r="C35" s="119"/>
      <c r="W35" s="15"/>
    </row>
    <row r="36" s="15" customFormat="1" spans="1:35">
      <c r="A36" s="28">
        <v>4</v>
      </c>
      <c r="B36" s="148" t="s">
        <v>92</v>
      </c>
      <c r="C36" s="30" t="s">
        <v>93</v>
      </c>
      <c r="D36" s="181" t="s">
        <v>94</v>
      </c>
      <c r="E36" s="45">
        <v>3920.55</v>
      </c>
      <c r="F36" s="45">
        <v>3920.55</v>
      </c>
      <c r="G36" s="45">
        <v>6241.75</v>
      </c>
      <c r="H36" s="45">
        <v>3920.55</v>
      </c>
      <c r="I36" s="82">
        <v>3180</v>
      </c>
      <c r="J36" s="82">
        <v>108</v>
      </c>
      <c r="K36" s="83">
        <f>ROUND(E36*0.017,2)</f>
        <v>66.65</v>
      </c>
      <c r="L36" s="83">
        <f>ROUND(F36*0.16,2)</f>
        <v>627.29</v>
      </c>
      <c r="M36" s="31">
        <f>ROUND(G36*0.08,2)</f>
        <v>499.34</v>
      </c>
      <c r="N36" s="83">
        <f>ROUND(H36*0.007,2)</f>
        <v>27.44</v>
      </c>
      <c r="O36" s="31">
        <f>I36*5%</f>
        <v>159</v>
      </c>
      <c r="P36" s="31">
        <f>J36*50%</f>
        <v>54</v>
      </c>
      <c r="Q36" s="31">
        <f>SUM(K36:P36)</f>
        <v>1433.72</v>
      </c>
      <c r="R36" s="83">
        <f>E36*0</f>
        <v>0</v>
      </c>
      <c r="S36" s="83">
        <f>ROUND(F36*0.08,2)</f>
        <v>313.64</v>
      </c>
      <c r="T36" s="31">
        <f>ROUND(G36*0.02,2)</f>
        <v>124.84</v>
      </c>
      <c r="U36" s="83">
        <f>ROUND(H36*0.003,2)</f>
        <v>11.76</v>
      </c>
      <c r="V36" s="31">
        <f>I36*5%</f>
        <v>159</v>
      </c>
      <c r="W36" s="31">
        <f>J36*50%</f>
        <v>54</v>
      </c>
      <c r="X36" s="83">
        <f>SUM(R36:W36)</f>
        <v>663.24</v>
      </c>
      <c r="Y36" s="83">
        <f>Q36+X36</f>
        <v>2096.96</v>
      </c>
      <c r="Z36" s="73"/>
      <c r="AA36" s="97"/>
      <c r="AB36" s="103">
        <f t="shared" ref="AB36:AH36" si="27">K36+R36</f>
        <v>66.65</v>
      </c>
      <c r="AC36" s="103">
        <f t="shared" si="27"/>
        <v>940.93</v>
      </c>
      <c r="AD36" s="103">
        <f t="shared" si="27"/>
        <v>624.18</v>
      </c>
      <c r="AE36" s="103">
        <f t="shared" si="27"/>
        <v>39.2</v>
      </c>
      <c r="AF36" s="103">
        <f t="shared" si="27"/>
        <v>318</v>
      </c>
      <c r="AG36" s="103">
        <f t="shared" si="27"/>
        <v>108</v>
      </c>
      <c r="AH36" s="103">
        <f t="shared" si="27"/>
        <v>2096.96</v>
      </c>
      <c r="AI36" s="97"/>
    </row>
    <row r="37" s="15" customFormat="1" spans="1:35">
      <c r="A37" s="28">
        <v>4</v>
      </c>
      <c r="B37" s="29" t="s">
        <v>81</v>
      </c>
      <c r="C37" s="30" t="s">
        <v>96</v>
      </c>
      <c r="D37" s="181" t="s">
        <v>97</v>
      </c>
      <c r="E37" s="31"/>
      <c r="F37" s="31"/>
      <c r="G37" s="45">
        <v>6241.75</v>
      </c>
      <c r="H37" s="31"/>
      <c r="I37" s="82"/>
      <c r="J37" s="82"/>
      <c r="K37" s="83">
        <f>ROUND(E37*0.017,2)</f>
        <v>0</v>
      </c>
      <c r="L37" s="83">
        <f>ROUND(F37*0.16,2)</f>
        <v>0</v>
      </c>
      <c r="M37" s="31">
        <f>ROUND(G37*0.08,2)</f>
        <v>499.34</v>
      </c>
      <c r="N37" s="83">
        <f>ROUND(H37*0.007,2)</f>
        <v>0</v>
      </c>
      <c r="O37" s="31">
        <f>I37*5%</f>
        <v>0</v>
      </c>
      <c r="P37" s="31">
        <f>J37*50%</f>
        <v>0</v>
      </c>
      <c r="Q37" s="31">
        <f>SUM(K37:P37)</f>
        <v>499.34</v>
      </c>
      <c r="R37" s="83">
        <f>E37*0</f>
        <v>0</v>
      </c>
      <c r="S37" s="83">
        <f>ROUND(F37*0.08,2)</f>
        <v>0</v>
      </c>
      <c r="T37" s="31">
        <f>ROUND(G37*0.02,2)</f>
        <v>124.84</v>
      </c>
      <c r="U37" s="83">
        <f>ROUND(H37*0.003,2)</f>
        <v>0</v>
      </c>
      <c r="V37" s="31">
        <f>I37*5%</f>
        <v>0</v>
      </c>
      <c r="W37" s="31">
        <f>J37*50%</f>
        <v>0</v>
      </c>
      <c r="X37" s="83">
        <f>SUM(R37:W37)</f>
        <v>124.84</v>
      </c>
      <c r="Y37" s="83">
        <f>Q37+X37</f>
        <v>624.18</v>
      </c>
      <c r="Z37" s="73"/>
      <c r="AA37" s="97"/>
      <c r="AB37" s="103">
        <f t="shared" ref="AB37:AH37" si="28">K37+R37</f>
        <v>0</v>
      </c>
      <c r="AC37" s="103">
        <f t="shared" si="28"/>
        <v>0</v>
      </c>
      <c r="AD37" s="103">
        <f t="shared" si="28"/>
        <v>624.18</v>
      </c>
      <c r="AE37" s="103">
        <f t="shared" si="28"/>
        <v>0</v>
      </c>
      <c r="AF37" s="103">
        <f t="shared" si="28"/>
        <v>0</v>
      </c>
      <c r="AG37" s="103">
        <f t="shared" si="28"/>
        <v>0</v>
      </c>
      <c r="AH37" s="103">
        <f t="shared" si="28"/>
        <v>624.18</v>
      </c>
      <c r="AI37" s="97"/>
    </row>
  </sheetData>
  <sheetProtection algorithmName="SHA-512" hashValue="SgYomHzkuKwh9fqKrNGm+h0kunH4BmC41955X3SnzbH5nueXXUX3fGCtafzkwosZBB2geNQdT1m7AJE1JYV6lw==" saltValue="CSK+r44BGQSrSbzl+cZCaw==" spinCount="100000" sheet="1" sort="0" autoFilter="0" pivotTables="0" objects="1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6"/>
    <cfRule type="duplicateValues" dxfId="0" priority="25"/>
    <cfRule type="duplicateValues" dxfId="0" priority="24"/>
    <cfRule type="duplicateValues" dxfId="2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D4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C1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D13">
    <cfRule type="duplicateValues" dxfId="0" priority="3"/>
  </conditionalFormatting>
  <conditionalFormatting sqref="C15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15">
    <cfRule type="duplicateValues" dxfId="0" priority="28"/>
  </conditionalFormatting>
  <conditionalFormatting sqref="C37">
    <cfRule type="duplicateValues" dxfId="0" priority="2"/>
    <cfRule type="duplicateValues" dxfId="0" priority="1"/>
  </conditionalFormatting>
  <conditionalFormatting sqref="C1:C3 C14 C17 C25:C35 G18:G25 E25">
    <cfRule type="duplicateValues" dxfId="0" priority="37"/>
  </conditionalFormatting>
  <conditionalFormatting sqref="C1:C3 C14 C17:C35">
    <cfRule type="duplicateValues" dxfId="0" priority="36"/>
  </conditionalFormatting>
  <conditionalFormatting sqref="C2:C3 C14 C31:C33 G18:G25 C17">
    <cfRule type="duplicateValues" dxfId="0" priority="50"/>
  </conditionalFormatting>
  <conditionalFormatting sqref="C2:C3 C14 C31:C35 C17 G18:G25">
    <cfRule type="duplicateValues" dxfId="0" priority="49"/>
  </conditionalFormatting>
  <conditionalFormatting sqref="C2:C3 C14 E25 C25 C17 C31:C35 G18:G25">
    <cfRule type="duplicateValues" dxfId="1" priority="47"/>
    <cfRule type="duplicateValues" dxfId="0" priority="48"/>
  </conditionalFormatting>
  <conditionalFormatting sqref="C2:C3 C14 C25 C17 G18:G25 C31:C35 E25">
    <cfRule type="duplicateValues" dxfId="0" priority="44"/>
    <cfRule type="duplicateValues" dxfId="0" priority="45"/>
    <cfRule type="duplicateValues" dxfId="0" priority="46"/>
  </conditionalFormatting>
  <conditionalFormatting sqref="C2:C3 C14 C31:C35 E25 G18:G25 C25 C17">
    <cfRule type="duplicateValues" dxfId="0" priority="42"/>
    <cfRule type="duplicateValues" dxfId="0" priority="43"/>
  </conditionalFormatting>
  <conditionalFormatting sqref="C2:C3 C14 G18:G25 C25 C17 C31:C35 E25">
    <cfRule type="duplicateValues" dxfId="0" priority="41"/>
  </conditionalFormatting>
  <conditionalFormatting sqref="C2:C3 C14 E25 C17 G18:G25 C25:C35">
    <cfRule type="duplicateValues" dxfId="0" priority="40"/>
  </conditionalFormatting>
  <conditionalFormatting sqref="C2:C3 C14 C25:C35 E25 G18:G25 C17">
    <cfRule type="duplicateValues" dxfId="0" priority="38"/>
    <cfRule type="duplicateValues" dxfId="0" priority="39"/>
  </conditionalFormatting>
  <conditionalFormatting sqref="C4:C10 C36">
    <cfRule type="duplicateValues" dxfId="0" priority="14"/>
  </conditionalFormatting>
  <conditionalFormatting sqref="C5:C10 C36">
    <cfRule type="duplicateValues" dxfId="0" priority="27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/>
  <cols>
    <col min="1" max="1" width="6.375" style="17" customWidth="1"/>
    <col min="2" max="2" width="14.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111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s="15" customFormat="1" spans="1:35">
      <c r="A4" s="28">
        <v>1</v>
      </c>
      <c r="B4" s="29" t="s">
        <v>81</v>
      </c>
      <c r="C4" s="121" t="s">
        <v>82</v>
      </c>
      <c r="D4" s="122" t="s">
        <v>83</v>
      </c>
      <c r="E4" s="31">
        <v>3920.55</v>
      </c>
      <c r="F4" s="31">
        <v>3920.55</v>
      </c>
      <c r="G4" s="31">
        <v>6346</v>
      </c>
      <c r="H4" s="31">
        <v>3920.55</v>
      </c>
      <c r="I4" s="81"/>
      <c r="J4" s="82"/>
      <c r="K4" s="83">
        <f>ROUND(E4*0.017,2)</f>
        <v>66.65</v>
      </c>
      <c r="L4" s="83">
        <f>ROUND(F4*0.16,2)</f>
        <v>627.29</v>
      </c>
      <c r="M4" s="31">
        <f>ROUND(G4*0.08,2)</f>
        <v>507.68</v>
      </c>
      <c r="N4" s="83">
        <f>ROUND(H4*0.007,2)</f>
        <v>27.44</v>
      </c>
      <c r="O4" s="31">
        <f>I4*5%</f>
        <v>0</v>
      </c>
      <c r="P4" s="31">
        <f>J4*50%</f>
        <v>0</v>
      </c>
      <c r="Q4" s="31">
        <f>SUM(K4:P4)</f>
        <v>1229.06</v>
      </c>
      <c r="R4" s="83">
        <f>E4*0</f>
        <v>0</v>
      </c>
      <c r="S4" s="83">
        <f>ROUND(F4*0.08,2)</f>
        <v>313.64</v>
      </c>
      <c r="T4" s="31">
        <f>ROUND(G4*0.02,2)</f>
        <v>126.92</v>
      </c>
      <c r="U4" s="83">
        <f>ROUND(H4*0.003,2)</f>
        <v>11.76</v>
      </c>
      <c r="V4" s="31">
        <f>I4*5%</f>
        <v>0</v>
      </c>
      <c r="W4" s="31">
        <f>J4*50%</f>
        <v>0</v>
      </c>
      <c r="X4" s="83">
        <f>SUM(R4:W4)</f>
        <v>452.32</v>
      </c>
      <c r="Y4" s="83">
        <f>Q4+X4</f>
        <v>1681.38</v>
      </c>
      <c r="Z4" s="73"/>
      <c r="AA4" s="97"/>
      <c r="AB4" s="103">
        <f t="shared" ref="AB4:AH4" si="0">K4+R4</f>
        <v>66.65</v>
      </c>
      <c r="AC4" s="103">
        <f t="shared" si="0"/>
        <v>940.93</v>
      </c>
      <c r="AD4" s="103">
        <f t="shared" si="0"/>
        <v>634.6</v>
      </c>
      <c r="AE4" s="103">
        <f t="shared" si="0"/>
        <v>39.2</v>
      </c>
      <c r="AF4" s="103">
        <f t="shared" si="0"/>
        <v>0</v>
      </c>
      <c r="AG4" s="103">
        <f t="shared" si="0"/>
        <v>0</v>
      </c>
      <c r="AH4" s="103">
        <f t="shared" si="0"/>
        <v>1681.38</v>
      </c>
      <c r="AI4" s="97"/>
    </row>
    <row r="5" s="15" customFormat="1" spans="1:35">
      <c r="A5" s="28">
        <v>2</v>
      </c>
      <c r="B5" s="29" t="s">
        <v>88</v>
      </c>
      <c r="C5" s="30" t="s">
        <v>89</v>
      </c>
      <c r="D5" s="181" t="s">
        <v>90</v>
      </c>
      <c r="E5" s="31">
        <v>3920.55</v>
      </c>
      <c r="F5" s="31">
        <v>3920.55</v>
      </c>
      <c r="G5" s="31">
        <v>6346</v>
      </c>
      <c r="H5" s="31">
        <v>3920.55</v>
      </c>
      <c r="I5" s="81"/>
      <c r="J5" s="82"/>
      <c r="K5" s="83">
        <f t="shared" ref="K5:K12" si="1">ROUND(E5*0.017,2)</f>
        <v>66.65</v>
      </c>
      <c r="L5" s="83">
        <f t="shared" ref="L5:L12" si="2">ROUND(F5*0.16,2)</f>
        <v>627.29</v>
      </c>
      <c r="M5" s="31">
        <f t="shared" ref="M5:M12" si="3">ROUND(G5*0.08,2)</f>
        <v>507.68</v>
      </c>
      <c r="N5" s="83">
        <f t="shared" ref="N5:N12" si="4">ROUND(H5*0.007,2)</f>
        <v>27.44</v>
      </c>
      <c r="O5" s="31">
        <f t="shared" ref="O5:O12" si="5">I5*5%</f>
        <v>0</v>
      </c>
      <c r="P5" s="31">
        <f t="shared" ref="P5:P12" si="6">J5*50%</f>
        <v>0</v>
      </c>
      <c r="Q5" s="31">
        <f t="shared" ref="Q5:Q12" si="7">SUM(K5:P5)</f>
        <v>1229.06</v>
      </c>
      <c r="R5" s="83">
        <f t="shared" ref="R5:R12" si="8">E5*0</f>
        <v>0</v>
      </c>
      <c r="S5" s="83">
        <f t="shared" ref="S5:S12" si="9">ROUND(F5*0.08,2)</f>
        <v>313.64</v>
      </c>
      <c r="T5" s="31">
        <f t="shared" ref="T5:T12" si="10">ROUND(G5*0.02,2)</f>
        <v>126.92</v>
      </c>
      <c r="U5" s="83">
        <f t="shared" ref="U5:U12" si="11">ROUND(H5*0.003,2)</f>
        <v>11.76</v>
      </c>
      <c r="V5" s="31">
        <f t="shared" ref="V5:V12" si="12">I5*5%</f>
        <v>0</v>
      </c>
      <c r="W5" s="31">
        <f t="shared" ref="W5:W12" si="13">J5*50%</f>
        <v>0</v>
      </c>
      <c r="X5" s="83">
        <f t="shared" ref="X5:X12" si="14">SUM(R5:W5)</f>
        <v>452.32</v>
      </c>
      <c r="Y5" s="83">
        <f t="shared" ref="Y5:Y12" si="15">Q5+X5</f>
        <v>1681.38</v>
      </c>
      <c r="Z5" s="73"/>
      <c r="AA5" s="97"/>
      <c r="AB5" s="103">
        <f t="shared" ref="AB5:AH5" si="16">K5+R5</f>
        <v>66.65</v>
      </c>
      <c r="AC5" s="103">
        <f t="shared" si="16"/>
        <v>940.93</v>
      </c>
      <c r="AD5" s="103">
        <f t="shared" si="16"/>
        <v>634.6</v>
      </c>
      <c r="AE5" s="103">
        <f t="shared" si="16"/>
        <v>39.2</v>
      </c>
      <c r="AF5" s="103">
        <f t="shared" si="16"/>
        <v>0</v>
      </c>
      <c r="AG5" s="103">
        <f t="shared" si="16"/>
        <v>0</v>
      </c>
      <c r="AH5" s="103">
        <f t="shared" si="16"/>
        <v>1681.38</v>
      </c>
      <c r="AI5" s="97"/>
    </row>
    <row r="6" s="15" customFormat="1" spans="1:35">
      <c r="A6" s="28">
        <v>3</v>
      </c>
      <c r="B6" s="29" t="s">
        <v>88</v>
      </c>
      <c r="C6" s="30" t="s">
        <v>98</v>
      </c>
      <c r="D6" s="181" t="s">
        <v>99</v>
      </c>
      <c r="E6" s="31">
        <v>3920.55</v>
      </c>
      <c r="F6" s="31">
        <v>3920.55</v>
      </c>
      <c r="G6" s="31">
        <v>6346</v>
      </c>
      <c r="H6" s="31">
        <v>3920.55</v>
      </c>
      <c r="I6" s="82"/>
      <c r="J6" s="82"/>
      <c r="K6" s="83">
        <f t="shared" si="1"/>
        <v>66.65</v>
      </c>
      <c r="L6" s="83">
        <f t="shared" si="2"/>
        <v>627.29</v>
      </c>
      <c r="M6" s="31">
        <f t="shared" si="3"/>
        <v>507.68</v>
      </c>
      <c r="N6" s="83">
        <f t="shared" si="4"/>
        <v>27.44</v>
      </c>
      <c r="O6" s="31">
        <f t="shared" si="5"/>
        <v>0</v>
      </c>
      <c r="P6" s="31">
        <f t="shared" si="6"/>
        <v>0</v>
      </c>
      <c r="Q6" s="31">
        <f t="shared" si="7"/>
        <v>1229.06</v>
      </c>
      <c r="R6" s="83">
        <f t="shared" si="8"/>
        <v>0</v>
      </c>
      <c r="S6" s="83">
        <f t="shared" si="9"/>
        <v>313.64</v>
      </c>
      <c r="T6" s="31">
        <f t="shared" si="10"/>
        <v>126.92</v>
      </c>
      <c r="U6" s="83">
        <f t="shared" si="11"/>
        <v>11.76</v>
      </c>
      <c r="V6" s="31">
        <f t="shared" si="12"/>
        <v>0</v>
      </c>
      <c r="W6" s="31">
        <f t="shared" si="13"/>
        <v>0</v>
      </c>
      <c r="X6" s="83">
        <f t="shared" si="14"/>
        <v>452.32</v>
      </c>
      <c r="Y6" s="83">
        <f t="shared" si="15"/>
        <v>1681.38</v>
      </c>
      <c r="Z6" s="73"/>
      <c r="AA6" s="97"/>
      <c r="AB6" s="103">
        <f t="shared" ref="AB6:AH6" si="17">K6+R6</f>
        <v>66.65</v>
      </c>
      <c r="AC6" s="103">
        <f t="shared" si="17"/>
        <v>940.93</v>
      </c>
      <c r="AD6" s="103">
        <f t="shared" si="17"/>
        <v>634.6</v>
      </c>
      <c r="AE6" s="103">
        <f t="shared" si="17"/>
        <v>39.2</v>
      </c>
      <c r="AF6" s="103">
        <f t="shared" si="17"/>
        <v>0</v>
      </c>
      <c r="AG6" s="103">
        <f t="shared" si="17"/>
        <v>0</v>
      </c>
      <c r="AH6" s="103">
        <f t="shared" si="17"/>
        <v>1681.38</v>
      </c>
      <c r="AI6" s="97"/>
    </row>
    <row r="7" s="15" customFormat="1" spans="1:35">
      <c r="A7" s="28">
        <v>4</v>
      </c>
      <c r="B7" s="29" t="s">
        <v>100</v>
      </c>
      <c r="C7" s="30" t="s">
        <v>101</v>
      </c>
      <c r="D7" s="181" t="s">
        <v>102</v>
      </c>
      <c r="E7" s="31">
        <v>3920.55</v>
      </c>
      <c r="F7" s="31">
        <v>3920.55</v>
      </c>
      <c r="G7" s="31">
        <v>6346</v>
      </c>
      <c r="H7" s="31">
        <v>3920.55</v>
      </c>
      <c r="I7" s="82">
        <v>3180</v>
      </c>
      <c r="J7" s="82"/>
      <c r="K7" s="83">
        <f t="shared" si="1"/>
        <v>66.65</v>
      </c>
      <c r="L7" s="83">
        <f t="shared" si="2"/>
        <v>627.29</v>
      </c>
      <c r="M7" s="31">
        <f t="shared" si="3"/>
        <v>507.68</v>
      </c>
      <c r="N7" s="83">
        <f t="shared" si="4"/>
        <v>27.44</v>
      </c>
      <c r="O7" s="31">
        <f t="shared" si="5"/>
        <v>159</v>
      </c>
      <c r="P7" s="31">
        <f t="shared" si="6"/>
        <v>0</v>
      </c>
      <c r="Q7" s="31">
        <f t="shared" si="7"/>
        <v>1388.06</v>
      </c>
      <c r="R7" s="83">
        <f t="shared" si="8"/>
        <v>0</v>
      </c>
      <c r="S7" s="83">
        <f t="shared" si="9"/>
        <v>313.64</v>
      </c>
      <c r="T7" s="31">
        <f t="shared" si="10"/>
        <v>126.92</v>
      </c>
      <c r="U7" s="83">
        <f t="shared" si="11"/>
        <v>11.76</v>
      </c>
      <c r="V7" s="31">
        <f t="shared" si="12"/>
        <v>159</v>
      </c>
      <c r="W7" s="31">
        <f t="shared" si="13"/>
        <v>0</v>
      </c>
      <c r="X7" s="83">
        <f t="shared" si="14"/>
        <v>611.32</v>
      </c>
      <c r="Y7" s="83">
        <f t="shared" si="15"/>
        <v>1999.38</v>
      </c>
      <c r="Z7" s="73"/>
      <c r="AA7" s="97"/>
      <c r="AB7" s="103">
        <f t="shared" ref="AB7:AH7" si="18">K7+R7</f>
        <v>66.65</v>
      </c>
      <c r="AC7" s="103">
        <f t="shared" si="18"/>
        <v>940.93</v>
      </c>
      <c r="AD7" s="103">
        <f t="shared" si="18"/>
        <v>634.6</v>
      </c>
      <c r="AE7" s="103">
        <f t="shared" si="18"/>
        <v>39.2</v>
      </c>
      <c r="AF7" s="103">
        <f t="shared" si="18"/>
        <v>318</v>
      </c>
      <c r="AG7" s="103">
        <f t="shared" si="18"/>
        <v>0</v>
      </c>
      <c r="AH7" s="103">
        <f t="shared" si="18"/>
        <v>1999.38</v>
      </c>
      <c r="AI7" s="97"/>
    </row>
    <row r="8" s="15" customFormat="1" spans="1:35">
      <c r="A8" s="28">
        <v>5</v>
      </c>
      <c r="B8" s="29" t="s">
        <v>103</v>
      </c>
      <c r="C8" s="30" t="s">
        <v>104</v>
      </c>
      <c r="D8" s="181" t="s">
        <v>105</v>
      </c>
      <c r="E8" s="31">
        <v>3920.55</v>
      </c>
      <c r="F8" s="31">
        <v>3920.55</v>
      </c>
      <c r="G8" s="31">
        <v>6346</v>
      </c>
      <c r="H8" s="31">
        <v>3920.55</v>
      </c>
      <c r="I8" s="82">
        <v>3180</v>
      </c>
      <c r="J8" s="82"/>
      <c r="K8" s="83">
        <f t="shared" si="1"/>
        <v>66.65</v>
      </c>
      <c r="L8" s="83">
        <f t="shared" si="2"/>
        <v>627.29</v>
      </c>
      <c r="M8" s="31">
        <f t="shared" si="3"/>
        <v>507.68</v>
      </c>
      <c r="N8" s="83">
        <f t="shared" si="4"/>
        <v>27.44</v>
      </c>
      <c r="O8" s="31">
        <f t="shared" si="5"/>
        <v>159</v>
      </c>
      <c r="P8" s="31">
        <f t="shared" si="6"/>
        <v>0</v>
      </c>
      <c r="Q8" s="31">
        <f t="shared" si="7"/>
        <v>1388.06</v>
      </c>
      <c r="R8" s="83">
        <f t="shared" si="8"/>
        <v>0</v>
      </c>
      <c r="S8" s="83">
        <f t="shared" si="9"/>
        <v>313.64</v>
      </c>
      <c r="T8" s="31">
        <f t="shared" si="10"/>
        <v>126.92</v>
      </c>
      <c r="U8" s="83">
        <f t="shared" si="11"/>
        <v>11.76</v>
      </c>
      <c r="V8" s="31">
        <f t="shared" si="12"/>
        <v>159</v>
      </c>
      <c r="W8" s="31">
        <f t="shared" si="13"/>
        <v>0</v>
      </c>
      <c r="X8" s="83">
        <f t="shared" si="14"/>
        <v>611.32</v>
      </c>
      <c r="Y8" s="83">
        <f t="shared" si="15"/>
        <v>1999.38</v>
      </c>
      <c r="Z8" s="73"/>
      <c r="AA8" s="97"/>
      <c r="AB8" s="103">
        <f t="shared" ref="AB8:AH8" si="19">K8+R8</f>
        <v>66.65</v>
      </c>
      <c r="AC8" s="103">
        <f t="shared" si="19"/>
        <v>940.93</v>
      </c>
      <c r="AD8" s="103">
        <f t="shared" si="19"/>
        <v>634.6</v>
      </c>
      <c r="AE8" s="103">
        <f t="shared" si="19"/>
        <v>39.2</v>
      </c>
      <c r="AF8" s="103">
        <f t="shared" si="19"/>
        <v>318</v>
      </c>
      <c r="AG8" s="103">
        <f t="shared" si="19"/>
        <v>0</v>
      </c>
      <c r="AH8" s="103">
        <f t="shared" si="19"/>
        <v>1999.38</v>
      </c>
      <c r="AI8" s="97"/>
    </row>
    <row r="9" s="15" customFormat="1" spans="1:35">
      <c r="A9" s="28">
        <v>6</v>
      </c>
      <c r="B9" s="32" t="s">
        <v>81</v>
      </c>
      <c r="C9" s="33" t="s">
        <v>106</v>
      </c>
      <c r="D9" s="34" t="s">
        <v>107</v>
      </c>
      <c r="E9" s="31">
        <v>3920.55</v>
      </c>
      <c r="F9" s="31">
        <v>3920.55</v>
      </c>
      <c r="G9" s="31">
        <v>6346</v>
      </c>
      <c r="H9" s="31">
        <v>3920.55</v>
      </c>
      <c r="I9" s="82"/>
      <c r="J9" s="82"/>
      <c r="K9" s="83">
        <f t="shared" si="1"/>
        <v>66.65</v>
      </c>
      <c r="L9" s="83">
        <f t="shared" si="2"/>
        <v>627.29</v>
      </c>
      <c r="M9" s="31">
        <f t="shared" si="3"/>
        <v>507.68</v>
      </c>
      <c r="N9" s="83">
        <f t="shared" si="4"/>
        <v>27.44</v>
      </c>
      <c r="O9" s="31">
        <f t="shared" si="5"/>
        <v>0</v>
      </c>
      <c r="P9" s="31">
        <f t="shared" si="6"/>
        <v>0</v>
      </c>
      <c r="Q9" s="31">
        <f t="shared" si="7"/>
        <v>1229.06</v>
      </c>
      <c r="R9" s="83">
        <f t="shared" si="8"/>
        <v>0</v>
      </c>
      <c r="S9" s="83">
        <f t="shared" si="9"/>
        <v>313.64</v>
      </c>
      <c r="T9" s="31">
        <f t="shared" si="10"/>
        <v>126.92</v>
      </c>
      <c r="U9" s="83">
        <f t="shared" si="11"/>
        <v>11.76</v>
      </c>
      <c r="V9" s="31">
        <f t="shared" si="12"/>
        <v>0</v>
      </c>
      <c r="W9" s="31">
        <f t="shared" si="13"/>
        <v>0</v>
      </c>
      <c r="X9" s="83">
        <f t="shared" si="14"/>
        <v>452.32</v>
      </c>
      <c r="Y9" s="83">
        <f t="shared" si="15"/>
        <v>1681.38</v>
      </c>
      <c r="Z9" s="73"/>
      <c r="AA9" s="97"/>
      <c r="AB9" s="103">
        <f t="shared" ref="AB9:AH9" si="20">K9+R9</f>
        <v>66.65</v>
      </c>
      <c r="AC9" s="103">
        <f t="shared" si="20"/>
        <v>940.93</v>
      </c>
      <c r="AD9" s="103">
        <f t="shared" si="20"/>
        <v>634.6</v>
      </c>
      <c r="AE9" s="103">
        <f t="shared" si="20"/>
        <v>39.2</v>
      </c>
      <c r="AF9" s="103">
        <f t="shared" si="20"/>
        <v>0</v>
      </c>
      <c r="AG9" s="103">
        <f t="shared" si="20"/>
        <v>0</v>
      </c>
      <c r="AH9" s="103">
        <f t="shared" si="20"/>
        <v>1681.38</v>
      </c>
      <c r="AI9" s="97"/>
    </row>
    <row r="10" s="15" customFormat="1" spans="1:35">
      <c r="A10" s="28">
        <v>7</v>
      </c>
      <c r="B10" s="32" t="s">
        <v>81</v>
      </c>
      <c r="C10" s="33" t="s">
        <v>108</v>
      </c>
      <c r="D10" s="34" t="s">
        <v>109</v>
      </c>
      <c r="E10" s="31">
        <v>3920.55</v>
      </c>
      <c r="F10" s="31">
        <v>3920.55</v>
      </c>
      <c r="G10" s="31">
        <v>6346</v>
      </c>
      <c r="H10" s="31">
        <v>3920.55</v>
      </c>
      <c r="I10" s="81"/>
      <c r="J10" s="82"/>
      <c r="K10" s="83">
        <f t="shared" si="1"/>
        <v>66.65</v>
      </c>
      <c r="L10" s="83">
        <f t="shared" si="2"/>
        <v>627.29</v>
      </c>
      <c r="M10" s="31">
        <f t="shared" si="3"/>
        <v>507.68</v>
      </c>
      <c r="N10" s="83">
        <f t="shared" si="4"/>
        <v>27.44</v>
      </c>
      <c r="O10" s="31">
        <f t="shared" si="5"/>
        <v>0</v>
      </c>
      <c r="P10" s="31">
        <f t="shared" si="6"/>
        <v>0</v>
      </c>
      <c r="Q10" s="31">
        <f t="shared" si="7"/>
        <v>1229.06</v>
      </c>
      <c r="R10" s="83">
        <f t="shared" si="8"/>
        <v>0</v>
      </c>
      <c r="S10" s="83">
        <f t="shared" si="9"/>
        <v>313.64</v>
      </c>
      <c r="T10" s="31">
        <f t="shared" si="10"/>
        <v>126.92</v>
      </c>
      <c r="U10" s="83">
        <f t="shared" si="11"/>
        <v>11.76</v>
      </c>
      <c r="V10" s="31">
        <f t="shared" si="12"/>
        <v>0</v>
      </c>
      <c r="W10" s="31">
        <f t="shared" si="13"/>
        <v>0</v>
      </c>
      <c r="X10" s="83">
        <f t="shared" si="14"/>
        <v>452.32</v>
      </c>
      <c r="Y10" s="83">
        <f t="shared" si="15"/>
        <v>1681.38</v>
      </c>
      <c r="Z10" s="73"/>
      <c r="AA10" s="97"/>
      <c r="AB10" s="103">
        <f t="shared" ref="AB10:AH10" si="21">K10+R10</f>
        <v>66.65</v>
      </c>
      <c r="AC10" s="103">
        <f t="shared" si="21"/>
        <v>940.93</v>
      </c>
      <c r="AD10" s="103">
        <f t="shared" si="21"/>
        <v>634.6</v>
      </c>
      <c r="AE10" s="103">
        <f t="shared" si="21"/>
        <v>39.2</v>
      </c>
      <c r="AF10" s="103">
        <f t="shared" si="21"/>
        <v>0</v>
      </c>
      <c r="AG10" s="103">
        <f t="shared" si="21"/>
        <v>0</v>
      </c>
      <c r="AH10" s="103">
        <f t="shared" si="21"/>
        <v>1681.38</v>
      </c>
      <c r="AI10" s="97"/>
    </row>
    <row r="11" s="15" customFormat="1" ht="27" customHeight="1" spans="1:35">
      <c r="A11" s="28">
        <v>8</v>
      </c>
      <c r="B11" s="136" t="s">
        <v>112</v>
      </c>
      <c r="C11" s="137" t="s">
        <v>113</v>
      </c>
      <c r="D11" s="183" t="s">
        <v>114</v>
      </c>
      <c r="E11" s="39">
        <v>3920.55</v>
      </c>
      <c r="F11" s="39">
        <v>3920.55</v>
      </c>
      <c r="G11" s="39">
        <v>6346</v>
      </c>
      <c r="H11" s="39">
        <v>3920.55</v>
      </c>
      <c r="I11" s="85"/>
      <c r="J11" s="39">
        <v>108</v>
      </c>
      <c r="K11" s="83">
        <f t="shared" si="1"/>
        <v>66.65</v>
      </c>
      <c r="L11" s="83">
        <f t="shared" si="2"/>
        <v>627.29</v>
      </c>
      <c r="M11" s="31">
        <f t="shared" si="3"/>
        <v>507.68</v>
      </c>
      <c r="N11" s="83">
        <f t="shared" si="4"/>
        <v>27.44</v>
      </c>
      <c r="O11" s="31">
        <f t="shared" si="5"/>
        <v>0</v>
      </c>
      <c r="P11" s="31">
        <f t="shared" si="6"/>
        <v>54</v>
      </c>
      <c r="Q11" s="31">
        <f t="shared" si="7"/>
        <v>1283.06</v>
      </c>
      <c r="R11" s="83">
        <f t="shared" si="8"/>
        <v>0</v>
      </c>
      <c r="S11" s="83">
        <f t="shared" si="9"/>
        <v>313.64</v>
      </c>
      <c r="T11" s="31">
        <f t="shared" si="10"/>
        <v>126.92</v>
      </c>
      <c r="U11" s="83">
        <f t="shared" si="11"/>
        <v>11.76</v>
      </c>
      <c r="V11" s="31">
        <f t="shared" si="12"/>
        <v>0</v>
      </c>
      <c r="W11" s="31">
        <f t="shared" si="13"/>
        <v>54</v>
      </c>
      <c r="X11" s="83">
        <f t="shared" si="14"/>
        <v>506.32</v>
      </c>
      <c r="Y11" s="83">
        <f t="shared" si="15"/>
        <v>1789.38</v>
      </c>
      <c r="Z11" s="73"/>
      <c r="AA11" s="98"/>
      <c r="AB11" s="103">
        <f t="shared" ref="AB11:AH11" si="22">K11+R11</f>
        <v>66.65</v>
      </c>
      <c r="AC11" s="103">
        <f t="shared" si="22"/>
        <v>940.93</v>
      </c>
      <c r="AD11" s="103">
        <f t="shared" si="22"/>
        <v>634.6</v>
      </c>
      <c r="AE11" s="103">
        <f t="shared" si="22"/>
        <v>39.2</v>
      </c>
      <c r="AF11" s="103">
        <f t="shared" si="22"/>
        <v>0</v>
      </c>
      <c r="AG11" s="103">
        <f t="shared" si="22"/>
        <v>108</v>
      </c>
      <c r="AH11" s="103">
        <f t="shared" si="22"/>
        <v>1789.38</v>
      </c>
      <c r="AI11" s="98"/>
    </row>
    <row r="12" s="15" customFormat="1" ht="17" customHeight="1" spans="1:35">
      <c r="A12" s="28">
        <v>9</v>
      </c>
      <c r="B12" s="136" t="s">
        <v>61</v>
      </c>
      <c r="C12" s="137" t="s">
        <v>115</v>
      </c>
      <c r="D12" s="138" t="s">
        <v>116</v>
      </c>
      <c r="E12" s="39">
        <v>3920.55</v>
      </c>
      <c r="F12" s="39">
        <v>3920.55</v>
      </c>
      <c r="G12" s="39">
        <v>6346</v>
      </c>
      <c r="H12" s="39">
        <v>3920.55</v>
      </c>
      <c r="I12" s="85"/>
      <c r="J12" s="39">
        <v>108</v>
      </c>
      <c r="K12" s="83">
        <f t="shared" si="1"/>
        <v>66.65</v>
      </c>
      <c r="L12" s="83">
        <f t="shared" si="2"/>
        <v>627.29</v>
      </c>
      <c r="M12" s="31">
        <f t="shared" si="3"/>
        <v>507.68</v>
      </c>
      <c r="N12" s="83">
        <f t="shared" si="4"/>
        <v>27.44</v>
      </c>
      <c r="O12" s="31">
        <f t="shared" si="5"/>
        <v>0</v>
      </c>
      <c r="P12" s="31">
        <f t="shared" si="6"/>
        <v>54</v>
      </c>
      <c r="Q12" s="31">
        <f t="shared" si="7"/>
        <v>1283.06</v>
      </c>
      <c r="R12" s="83">
        <f t="shared" si="8"/>
        <v>0</v>
      </c>
      <c r="S12" s="83">
        <f t="shared" si="9"/>
        <v>313.64</v>
      </c>
      <c r="T12" s="31">
        <f t="shared" si="10"/>
        <v>126.92</v>
      </c>
      <c r="U12" s="83">
        <f t="shared" si="11"/>
        <v>11.76</v>
      </c>
      <c r="V12" s="31">
        <f t="shared" si="12"/>
        <v>0</v>
      </c>
      <c r="W12" s="31">
        <f t="shared" si="13"/>
        <v>54</v>
      </c>
      <c r="X12" s="83">
        <f t="shared" si="14"/>
        <v>506.32</v>
      </c>
      <c r="Y12" s="83">
        <f t="shared" si="15"/>
        <v>1789.38</v>
      </c>
      <c r="Z12" s="73"/>
      <c r="AA12" s="98"/>
      <c r="AB12" s="103">
        <f t="shared" ref="AB12:AH12" si="23">K12+R12</f>
        <v>66.65</v>
      </c>
      <c r="AC12" s="103">
        <f t="shared" si="23"/>
        <v>940.93</v>
      </c>
      <c r="AD12" s="103">
        <f t="shared" si="23"/>
        <v>634.6</v>
      </c>
      <c r="AE12" s="103">
        <f t="shared" si="23"/>
        <v>39.2</v>
      </c>
      <c r="AF12" s="103">
        <f t="shared" si="23"/>
        <v>0</v>
      </c>
      <c r="AG12" s="103">
        <f t="shared" si="23"/>
        <v>108</v>
      </c>
      <c r="AH12" s="103">
        <f t="shared" si="23"/>
        <v>1789.38</v>
      </c>
      <c r="AI12" s="98"/>
    </row>
    <row r="13" s="15" customFormat="1" ht="17" customHeight="1" spans="1:35">
      <c r="A13" s="28">
        <v>10</v>
      </c>
      <c r="B13" s="136" t="s">
        <v>81</v>
      </c>
      <c r="C13" s="137" t="s">
        <v>117</v>
      </c>
      <c r="D13" s="138" t="s">
        <v>118</v>
      </c>
      <c r="E13" s="39">
        <v>3920.55</v>
      </c>
      <c r="F13" s="39">
        <v>3920.55</v>
      </c>
      <c r="G13" s="39">
        <v>6346</v>
      </c>
      <c r="H13" s="39">
        <v>3920.55</v>
      </c>
      <c r="I13" s="85"/>
      <c r="J13" s="39">
        <v>108</v>
      </c>
      <c r="K13" s="83">
        <f t="shared" ref="K13:K21" si="24">ROUND(E13*0.017,2)</f>
        <v>66.65</v>
      </c>
      <c r="L13" s="83">
        <f t="shared" ref="L13:L21" si="25">ROUND(F13*0.16,2)</f>
        <v>627.29</v>
      </c>
      <c r="M13" s="31">
        <f t="shared" ref="M13:M21" si="26">ROUND(G13*0.08,2)</f>
        <v>507.68</v>
      </c>
      <c r="N13" s="83">
        <f t="shared" ref="N13:N21" si="27">ROUND(H13*0.007,2)</f>
        <v>27.44</v>
      </c>
      <c r="O13" s="31">
        <f t="shared" ref="O13:O21" si="28">I13*5%</f>
        <v>0</v>
      </c>
      <c r="P13" s="31">
        <f t="shared" ref="P13:P21" si="29">J13*50%</f>
        <v>54</v>
      </c>
      <c r="Q13" s="31">
        <f t="shared" ref="Q13:Q21" si="30">SUM(K13:P13)</f>
        <v>1283.06</v>
      </c>
      <c r="R13" s="83">
        <f t="shared" ref="R13:R21" si="31">E13*0</f>
        <v>0</v>
      </c>
      <c r="S13" s="83">
        <f t="shared" ref="S13:S21" si="32">ROUND(F13*0.08,2)</f>
        <v>313.64</v>
      </c>
      <c r="T13" s="31">
        <f t="shared" ref="T13:T21" si="33">ROUND(G13*0.02,2)</f>
        <v>126.92</v>
      </c>
      <c r="U13" s="83">
        <f t="shared" ref="U13:U21" si="34">ROUND(H13*0.003,2)</f>
        <v>11.76</v>
      </c>
      <c r="V13" s="31">
        <f t="shared" ref="V13:V21" si="35">I13*5%</f>
        <v>0</v>
      </c>
      <c r="W13" s="31">
        <f t="shared" ref="W13:W21" si="36">J13*50%</f>
        <v>54</v>
      </c>
      <c r="X13" s="83">
        <f t="shared" ref="X13:X21" si="37">SUM(R13:W13)</f>
        <v>506.32</v>
      </c>
      <c r="Y13" s="83">
        <f t="shared" ref="Y13:Y21" si="38">Q13+X13</f>
        <v>1789.38</v>
      </c>
      <c r="Z13" s="73"/>
      <c r="AA13" s="98"/>
      <c r="AB13" s="103">
        <f t="shared" ref="AB13:AB21" si="39">K13+R13</f>
        <v>66.65</v>
      </c>
      <c r="AC13" s="103">
        <f t="shared" ref="AC13:AC21" si="40">L13+S13</f>
        <v>940.93</v>
      </c>
      <c r="AD13" s="103">
        <f t="shared" ref="AD13:AD21" si="41">M13+T13</f>
        <v>634.6</v>
      </c>
      <c r="AE13" s="103">
        <f t="shared" ref="AE13:AE21" si="42">N13+U13</f>
        <v>39.2</v>
      </c>
      <c r="AF13" s="103">
        <f t="shared" ref="AF13:AF21" si="43">O13+V13</f>
        <v>0</v>
      </c>
      <c r="AG13" s="103">
        <f t="shared" ref="AG13:AG21" si="44">P13+W13</f>
        <v>108</v>
      </c>
      <c r="AH13" s="103">
        <f t="shared" ref="AH13:AH21" si="45">Q13+X13</f>
        <v>1789.38</v>
      </c>
      <c r="AI13" s="98"/>
    </row>
    <row r="14" s="15" customFormat="1" ht="17" customHeight="1" spans="1:35">
      <c r="A14" s="28">
        <v>11</v>
      </c>
      <c r="B14" s="136" t="s">
        <v>119</v>
      </c>
      <c r="C14" s="137" t="s">
        <v>120</v>
      </c>
      <c r="D14" s="138" t="s">
        <v>121</v>
      </c>
      <c r="E14" s="39">
        <v>3920.55</v>
      </c>
      <c r="F14" s="39">
        <v>3920.55</v>
      </c>
      <c r="G14" s="39">
        <v>6346</v>
      </c>
      <c r="H14" s="39">
        <v>3920.55</v>
      </c>
      <c r="I14" s="86">
        <v>3180</v>
      </c>
      <c r="J14" s="39">
        <v>108</v>
      </c>
      <c r="K14" s="83">
        <f t="shared" si="24"/>
        <v>66.65</v>
      </c>
      <c r="L14" s="83">
        <f t="shared" si="25"/>
        <v>627.29</v>
      </c>
      <c r="M14" s="31">
        <f t="shared" si="26"/>
        <v>507.68</v>
      </c>
      <c r="N14" s="83">
        <f t="shared" si="27"/>
        <v>27.44</v>
      </c>
      <c r="O14" s="31">
        <f t="shared" si="28"/>
        <v>159</v>
      </c>
      <c r="P14" s="31">
        <f t="shared" si="29"/>
        <v>54</v>
      </c>
      <c r="Q14" s="31">
        <f t="shared" si="30"/>
        <v>1442.06</v>
      </c>
      <c r="R14" s="83">
        <f t="shared" si="31"/>
        <v>0</v>
      </c>
      <c r="S14" s="83">
        <f t="shared" si="32"/>
        <v>313.64</v>
      </c>
      <c r="T14" s="31">
        <f t="shared" si="33"/>
        <v>126.92</v>
      </c>
      <c r="U14" s="83">
        <f t="shared" si="34"/>
        <v>11.76</v>
      </c>
      <c r="V14" s="31">
        <f t="shared" si="35"/>
        <v>159</v>
      </c>
      <c r="W14" s="31">
        <f t="shared" si="36"/>
        <v>54</v>
      </c>
      <c r="X14" s="83">
        <f t="shared" si="37"/>
        <v>665.32</v>
      </c>
      <c r="Y14" s="83">
        <f t="shared" si="38"/>
        <v>2107.38</v>
      </c>
      <c r="Z14" s="73"/>
      <c r="AA14" s="98"/>
      <c r="AB14" s="103">
        <f t="shared" si="39"/>
        <v>66.65</v>
      </c>
      <c r="AC14" s="103">
        <f t="shared" si="40"/>
        <v>940.93</v>
      </c>
      <c r="AD14" s="103">
        <f t="shared" si="41"/>
        <v>634.6</v>
      </c>
      <c r="AE14" s="103">
        <f t="shared" si="42"/>
        <v>39.2</v>
      </c>
      <c r="AF14" s="103">
        <f t="shared" si="43"/>
        <v>318</v>
      </c>
      <c r="AG14" s="103">
        <f t="shared" si="44"/>
        <v>108</v>
      </c>
      <c r="AH14" s="103">
        <f t="shared" si="45"/>
        <v>2107.38</v>
      </c>
      <c r="AI14" s="98"/>
    </row>
    <row r="15" s="15" customFormat="1" ht="17" customHeight="1" spans="1:35">
      <c r="A15" s="28">
        <v>12</v>
      </c>
      <c r="B15" s="136" t="s">
        <v>122</v>
      </c>
      <c r="C15" s="137" t="s">
        <v>123</v>
      </c>
      <c r="D15" s="138" t="s">
        <v>124</v>
      </c>
      <c r="E15" s="39">
        <v>3920.55</v>
      </c>
      <c r="F15" s="39">
        <v>3920.55</v>
      </c>
      <c r="G15" s="39">
        <v>6346</v>
      </c>
      <c r="H15" s="39">
        <v>3920.55</v>
      </c>
      <c r="I15" s="85"/>
      <c r="J15" s="39">
        <v>108</v>
      </c>
      <c r="K15" s="83">
        <f t="shared" si="24"/>
        <v>66.65</v>
      </c>
      <c r="L15" s="83">
        <f t="shared" si="25"/>
        <v>627.29</v>
      </c>
      <c r="M15" s="31">
        <f t="shared" si="26"/>
        <v>507.68</v>
      </c>
      <c r="N15" s="83">
        <f t="shared" si="27"/>
        <v>27.44</v>
      </c>
      <c r="O15" s="31">
        <f t="shared" si="28"/>
        <v>0</v>
      </c>
      <c r="P15" s="31">
        <f t="shared" si="29"/>
        <v>54</v>
      </c>
      <c r="Q15" s="31">
        <f t="shared" si="30"/>
        <v>1283.06</v>
      </c>
      <c r="R15" s="83">
        <f t="shared" si="31"/>
        <v>0</v>
      </c>
      <c r="S15" s="83">
        <f t="shared" si="32"/>
        <v>313.64</v>
      </c>
      <c r="T15" s="31">
        <f t="shared" si="33"/>
        <v>126.92</v>
      </c>
      <c r="U15" s="83">
        <f t="shared" si="34"/>
        <v>11.76</v>
      </c>
      <c r="V15" s="31">
        <f t="shared" si="35"/>
        <v>0</v>
      </c>
      <c r="W15" s="31">
        <f t="shared" si="36"/>
        <v>54</v>
      </c>
      <c r="X15" s="83">
        <f t="shared" si="37"/>
        <v>506.32</v>
      </c>
      <c r="Y15" s="83">
        <f t="shared" si="38"/>
        <v>1789.38</v>
      </c>
      <c r="Z15" s="73"/>
      <c r="AA15" s="98"/>
      <c r="AB15" s="103">
        <f t="shared" si="39"/>
        <v>66.65</v>
      </c>
      <c r="AC15" s="103">
        <f t="shared" si="40"/>
        <v>940.93</v>
      </c>
      <c r="AD15" s="103">
        <f t="shared" si="41"/>
        <v>634.6</v>
      </c>
      <c r="AE15" s="103">
        <f t="shared" si="42"/>
        <v>39.2</v>
      </c>
      <c r="AF15" s="103">
        <f t="shared" si="43"/>
        <v>0</v>
      </c>
      <c r="AG15" s="103">
        <f t="shared" si="44"/>
        <v>108</v>
      </c>
      <c r="AH15" s="103">
        <f t="shared" si="45"/>
        <v>1789.38</v>
      </c>
      <c r="AI15" s="98"/>
    </row>
    <row r="16" s="15" customFormat="1" ht="17" customHeight="1" spans="1:35">
      <c r="A16" s="28">
        <v>13</v>
      </c>
      <c r="B16" s="136" t="s">
        <v>125</v>
      </c>
      <c r="C16" s="137" t="s">
        <v>126</v>
      </c>
      <c r="D16" s="138" t="s">
        <v>127</v>
      </c>
      <c r="E16" s="39">
        <v>3920.55</v>
      </c>
      <c r="F16" s="39">
        <v>3920.55</v>
      </c>
      <c r="G16" s="39">
        <v>6346</v>
      </c>
      <c r="H16" s="39">
        <v>3920.55</v>
      </c>
      <c r="I16" s="85"/>
      <c r="J16" s="39">
        <v>108</v>
      </c>
      <c r="K16" s="83">
        <f t="shared" si="24"/>
        <v>66.65</v>
      </c>
      <c r="L16" s="83">
        <f t="shared" si="25"/>
        <v>627.29</v>
      </c>
      <c r="M16" s="31">
        <f t="shared" si="26"/>
        <v>507.68</v>
      </c>
      <c r="N16" s="83">
        <f t="shared" si="27"/>
        <v>27.44</v>
      </c>
      <c r="O16" s="31">
        <f t="shared" si="28"/>
        <v>0</v>
      </c>
      <c r="P16" s="31">
        <f t="shared" si="29"/>
        <v>54</v>
      </c>
      <c r="Q16" s="31">
        <f t="shared" si="30"/>
        <v>1283.06</v>
      </c>
      <c r="R16" s="83">
        <f t="shared" si="31"/>
        <v>0</v>
      </c>
      <c r="S16" s="83">
        <f t="shared" si="32"/>
        <v>313.64</v>
      </c>
      <c r="T16" s="31">
        <f t="shared" si="33"/>
        <v>126.92</v>
      </c>
      <c r="U16" s="83">
        <f t="shared" si="34"/>
        <v>11.76</v>
      </c>
      <c r="V16" s="31">
        <f t="shared" si="35"/>
        <v>0</v>
      </c>
      <c r="W16" s="31">
        <f t="shared" si="36"/>
        <v>54</v>
      </c>
      <c r="X16" s="83">
        <f t="shared" si="37"/>
        <v>506.32</v>
      </c>
      <c r="Y16" s="83">
        <f t="shared" si="38"/>
        <v>1789.38</v>
      </c>
      <c r="Z16" s="73"/>
      <c r="AA16" s="98"/>
      <c r="AB16" s="103">
        <f t="shared" si="39"/>
        <v>66.65</v>
      </c>
      <c r="AC16" s="103">
        <f t="shared" si="40"/>
        <v>940.93</v>
      </c>
      <c r="AD16" s="103">
        <f t="shared" si="41"/>
        <v>634.6</v>
      </c>
      <c r="AE16" s="103">
        <f t="shared" si="42"/>
        <v>39.2</v>
      </c>
      <c r="AF16" s="103">
        <f t="shared" si="43"/>
        <v>0</v>
      </c>
      <c r="AG16" s="103">
        <f t="shared" si="44"/>
        <v>108</v>
      </c>
      <c r="AH16" s="103">
        <f t="shared" si="45"/>
        <v>1789.38</v>
      </c>
      <c r="AI16" s="98"/>
    </row>
    <row r="17" s="15" customFormat="1" ht="17" customHeight="1" spans="1:35">
      <c r="A17" s="28">
        <v>14</v>
      </c>
      <c r="B17" s="136" t="s">
        <v>128</v>
      </c>
      <c r="C17" s="137" t="s">
        <v>129</v>
      </c>
      <c r="D17" s="138" t="s">
        <v>130</v>
      </c>
      <c r="E17" s="39">
        <v>4200</v>
      </c>
      <c r="F17" s="39">
        <v>4200</v>
      </c>
      <c r="G17" s="39">
        <v>6346</v>
      </c>
      <c r="H17" s="39">
        <v>4200</v>
      </c>
      <c r="I17" s="86">
        <v>4180</v>
      </c>
      <c r="J17" s="39">
        <v>108</v>
      </c>
      <c r="K17" s="83">
        <f t="shared" si="24"/>
        <v>71.4</v>
      </c>
      <c r="L17" s="83">
        <f t="shared" si="25"/>
        <v>672</v>
      </c>
      <c r="M17" s="31">
        <f t="shared" si="26"/>
        <v>507.68</v>
      </c>
      <c r="N17" s="83">
        <f t="shared" si="27"/>
        <v>29.4</v>
      </c>
      <c r="O17" s="31">
        <f t="shared" si="28"/>
        <v>209</v>
      </c>
      <c r="P17" s="31">
        <f t="shared" si="29"/>
        <v>54</v>
      </c>
      <c r="Q17" s="31">
        <f t="shared" si="30"/>
        <v>1543.48</v>
      </c>
      <c r="R17" s="83">
        <f t="shared" si="31"/>
        <v>0</v>
      </c>
      <c r="S17" s="83">
        <f t="shared" si="32"/>
        <v>336</v>
      </c>
      <c r="T17" s="31">
        <f t="shared" si="33"/>
        <v>126.92</v>
      </c>
      <c r="U17" s="83">
        <f t="shared" si="34"/>
        <v>12.6</v>
      </c>
      <c r="V17" s="31">
        <f t="shared" si="35"/>
        <v>209</v>
      </c>
      <c r="W17" s="31">
        <f t="shared" si="36"/>
        <v>54</v>
      </c>
      <c r="X17" s="83">
        <f t="shared" si="37"/>
        <v>738.52</v>
      </c>
      <c r="Y17" s="83">
        <f t="shared" si="38"/>
        <v>2282</v>
      </c>
      <c r="Z17" s="73"/>
      <c r="AA17" s="98"/>
      <c r="AB17" s="103">
        <f t="shared" si="39"/>
        <v>71.4</v>
      </c>
      <c r="AC17" s="103">
        <f t="shared" si="40"/>
        <v>1008</v>
      </c>
      <c r="AD17" s="103">
        <f t="shared" si="41"/>
        <v>634.6</v>
      </c>
      <c r="AE17" s="103">
        <f t="shared" si="42"/>
        <v>42</v>
      </c>
      <c r="AF17" s="103">
        <f t="shared" si="43"/>
        <v>418</v>
      </c>
      <c r="AG17" s="103">
        <f t="shared" si="44"/>
        <v>108</v>
      </c>
      <c r="AH17" s="103">
        <f t="shared" si="45"/>
        <v>2282</v>
      </c>
      <c r="AI17" s="98"/>
    </row>
    <row r="18" s="15" customFormat="1" ht="17" customHeight="1" spans="1:35">
      <c r="A18" s="28">
        <v>15</v>
      </c>
      <c r="B18" s="136" t="s">
        <v>131</v>
      </c>
      <c r="C18" s="137" t="s">
        <v>132</v>
      </c>
      <c r="D18" s="138" t="s">
        <v>133</v>
      </c>
      <c r="E18" s="39">
        <v>3920.55</v>
      </c>
      <c r="F18" s="39">
        <v>3920.55</v>
      </c>
      <c r="G18" s="39">
        <v>6346</v>
      </c>
      <c r="H18" s="39">
        <v>3920.55</v>
      </c>
      <c r="I18" s="85"/>
      <c r="J18" s="39">
        <v>108</v>
      </c>
      <c r="K18" s="83">
        <f t="shared" si="24"/>
        <v>66.65</v>
      </c>
      <c r="L18" s="83">
        <f t="shared" si="25"/>
        <v>627.29</v>
      </c>
      <c r="M18" s="31">
        <f t="shared" si="26"/>
        <v>507.68</v>
      </c>
      <c r="N18" s="83">
        <f t="shared" si="27"/>
        <v>27.44</v>
      </c>
      <c r="O18" s="31">
        <f t="shared" si="28"/>
        <v>0</v>
      </c>
      <c r="P18" s="31">
        <f t="shared" si="29"/>
        <v>54</v>
      </c>
      <c r="Q18" s="31">
        <f t="shared" si="30"/>
        <v>1283.06</v>
      </c>
      <c r="R18" s="83">
        <f t="shared" si="31"/>
        <v>0</v>
      </c>
      <c r="S18" s="83">
        <f t="shared" si="32"/>
        <v>313.64</v>
      </c>
      <c r="T18" s="31">
        <f t="shared" si="33"/>
        <v>126.92</v>
      </c>
      <c r="U18" s="83">
        <f t="shared" si="34"/>
        <v>11.76</v>
      </c>
      <c r="V18" s="31">
        <f t="shared" si="35"/>
        <v>0</v>
      </c>
      <c r="W18" s="31">
        <f t="shared" si="36"/>
        <v>54</v>
      </c>
      <c r="X18" s="83">
        <f t="shared" si="37"/>
        <v>506.32</v>
      </c>
      <c r="Y18" s="83">
        <f t="shared" si="38"/>
        <v>1789.38</v>
      </c>
      <c r="Z18" s="73"/>
      <c r="AA18" s="98"/>
      <c r="AB18" s="103">
        <f t="shared" si="39"/>
        <v>66.65</v>
      </c>
      <c r="AC18" s="103">
        <f t="shared" si="40"/>
        <v>940.93</v>
      </c>
      <c r="AD18" s="103">
        <f t="shared" si="41"/>
        <v>634.6</v>
      </c>
      <c r="AE18" s="103">
        <f t="shared" si="42"/>
        <v>39.2</v>
      </c>
      <c r="AF18" s="103">
        <f t="shared" si="43"/>
        <v>0</v>
      </c>
      <c r="AG18" s="103">
        <f t="shared" si="44"/>
        <v>108</v>
      </c>
      <c r="AH18" s="103">
        <f t="shared" si="45"/>
        <v>1789.38</v>
      </c>
      <c r="AI18" s="98"/>
    </row>
    <row r="19" s="15" customFormat="1" ht="17" customHeight="1" spans="1:35">
      <c r="A19" s="28">
        <v>16</v>
      </c>
      <c r="B19" s="136" t="s">
        <v>88</v>
      </c>
      <c r="C19" s="137" t="s">
        <v>134</v>
      </c>
      <c r="D19" s="138" t="s">
        <v>135</v>
      </c>
      <c r="E19" s="39">
        <v>4200</v>
      </c>
      <c r="F19" s="39">
        <v>4200</v>
      </c>
      <c r="G19" s="39">
        <v>6346</v>
      </c>
      <c r="H19" s="39">
        <v>4200</v>
      </c>
      <c r="I19" s="86">
        <v>4180</v>
      </c>
      <c r="J19" s="39">
        <v>108</v>
      </c>
      <c r="K19" s="83">
        <f t="shared" si="24"/>
        <v>71.4</v>
      </c>
      <c r="L19" s="83">
        <f t="shared" si="25"/>
        <v>672</v>
      </c>
      <c r="M19" s="31">
        <f t="shared" si="26"/>
        <v>507.68</v>
      </c>
      <c r="N19" s="83">
        <f t="shared" si="27"/>
        <v>29.4</v>
      </c>
      <c r="O19" s="31">
        <f t="shared" si="28"/>
        <v>209</v>
      </c>
      <c r="P19" s="31">
        <f t="shared" si="29"/>
        <v>54</v>
      </c>
      <c r="Q19" s="31">
        <f t="shared" si="30"/>
        <v>1543.48</v>
      </c>
      <c r="R19" s="83">
        <f t="shared" si="31"/>
        <v>0</v>
      </c>
      <c r="S19" s="83">
        <f t="shared" si="32"/>
        <v>336</v>
      </c>
      <c r="T19" s="31">
        <f t="shared" si="33"/>
        <v>126.92</v>
      </c>
      <c r="U19" s="83">
        <f t="shared" si="34"/>
        <v>12.6</v>
      </c>
      <c r="V19" s="31">
        <f t="shared" si="35"/>
        <v>209</v>
      </c>
      <c r="W19" s="31">
        <f t="shared" si="36"/>
        <v>54</v>
      </c>
      <c r="X19" s="83">
        <f t="shared" si="37"/>
        <v>738.52</v>
      </c>
      <c r="Y19" s="83">
        <f t="shared" si="38"/>
        <v>2282</v>
      </c>
      <c r="Z19" s="73"/>
      <c r="AA19" s="98"/>
      <c r="AB19" s="103">
        <f t="shared" si="39"/>
        <v>71.4</v>
      </c>
      <c r="AC19" s="103">
        <f t="shared" si="40"/>
        <v>1008</v>
      </c>
      <c r="AD19" s="103">
        <f t="shared" si="41"/>
        <v>634.6</v>
      </c>
      <c r="AE19" s="103">
        <f t="shared" si="42"/>
        <v>42</v>
      </c>
      <c r="AF19" s="103">
        <f t="shared" si="43"/>
        <v>418</v>
      </c>
      <c r="AG19" s="103">
        <f t="shared" si="44"/>
        <v>108</v>
      </c>
      <c r="AH19" s="103">
        <f t="shared" si="45"/>
        <v>2282</v>
      </c>
      <c r="AI19" s="98"/>
    </row>
    <row r="20" s="15" customFormat="1" ht="17" customHeight="1" spans="1:35">
      <c r="A20" s="28">
        <v>17</v>
      </c>
      <c r="B20" s="136" t="s">
        <v>122</v>
      </c>
      <c r="C20" s="137" t="s">
        <v>136</v>
      </c>
      <c r="D20" s="138" t="s">
        <v>137</v>
      </c>
      <c r="E20" s="39">
        <v>3920.55</v>
      </c>
      <c r="F20" s="39">
        <v>3920.55</v>
      </c>
      <c r="G20" s="39">
        <v>6346</v>
      </c>
      <c r="H20" s="39">
        <v>3920.55</v>
      </c>
      <c r="I20" s="86">
        <v>3180</v>
      </c>
      <c r="J20" s="39">
        <v>108</v>
      </c>
      <c r="K20" s="83">
        <f t="shared" si="24"/>
        <v>66.65</v>
      </c>
      <c r="L20" s="83">
        <f t="shared" si="25"/>
        <v>627.29</v>
      </c>
      <c r="M20" s="31">
        <f t="shared" si="26"/>
        <v>507.68</v>
      </c>
      <c r="N20" s="83">
        <f t="shared" si="27"/>
        <v>27.44</v>
      </c>
      <c r="O20" s="31">
        <f t="shared" si="28"/>
        <v>159</v>
      </c>
      <c r="P20" s="31">
        <f t="shared" si="29"/>
        <v>54</v>
      </c>
      <c r="Q20" s="31">
        <f t="shared" si="30"/>
        <v>1442.06</v>
      </c>
      <c r="R20" s="83">
        <f t="shared" si="31"/>
        <v>0</v>
      </c>
      <c r="S20" s="83">
        <f t="shared" si="32"/>
        <v>313.64</v>
      </c>
      <c r="T20" s="31">
        <f t="shared" si="33"/>
        <v>126.92</v>
      </c>
      <c r="U20" s="83">
        <f t="shared" si="34"/>
        <v>11.76</v>
      </c>
      <c r="V20" s="31">
        <f t="shared" si="35"/>
        <v>159</v>
      </c>
      <c r="W20" s="31">
        <f t="shared" si="36"/>
        <v>54</v>
      </c>
      <c r="X20" s="83">
        <f t="shared" si="37"/>
        <v>665.32</v>
      </c>
      <c r="Y20" s="83">
        <f t="shared" si="38"/>
        <v>2107.38</v>
      </c>
      <c r="Z20" s="73"/>
      <c r="AA20" s="98"/>
      <c r="AB20" s="103">
        <f t="shared" si="39"/>
        <v>66.65</v>
      </c>
      <c r="AC20" s="103">
        <f t="shared" si="40"/>
        <v>940.93</v>
      </c>
      <c r="AD20" s="103">
        <f t="shared" si="41"/>
        <v>634.6</v>
      </c>
      <c r="AE20" s="103">
        <f t="shared" si="42"/>
        <v>39.2</v>
      </c>
      <c r="AF20" s="103">
        <f t="shared" si="43"/>
        <v>318</v>
      </c>
      <c r="AG20" s="103">
        <f t="shared" si="44"/>
        <v>108</v>
      </c>
      <c r="AH20" s="103">
        <f t="shared" si="45"/>
        <v>2107.38</v>
      </c>
      <c r="AI20" s="98"/>
    </row>
    <row r="21" s="15" customFormat="1" ht="19" customHeight="1" spans="1:35">
      <c r="A21" s="28">
        <v>18</v>
      </c>
      <c r="B21" s="136" t="s">
        <v>92</v>
      </c>
      <c r="C21" s="137" t="s">
        <v>138</v>
      </c>
      <c r="D21" s="138" t="s">
        <v>139</v>
      </c>
      <c r="E21" s="39">
        <v>3920.55</v>
      </c>
      <c r="F21" s="39">
        <v>3920.55</v>
      </c>
      <c r="G21" s="39">
        <v>6346</v>
      </c>
      <c r="H21" s="39">
        <v>3920.55</v>
      </c>
      <c r="I21" s="86">
        <v>3180</v>
      </c>
      <c r="J21" s="39">
        <v>108</v>
      </c>
      <c r="K21" s="83">
        <f t="shared" si="24"/>
        <v>66.65</v>
      </c>
      <c r="L21" s="83">
        <f t="shared" si="25"/>
        <v>627.29</v>
      </c>
      <c r="M21" s="31">
        <f t="shared" si="26"/>
        <v>507.68</v>
      </c>
      <c r="N21" s="83">
        <f t="shared" si="27"/>
        <v>27.44</v>
      </c>
      <c r="O21" s="31">
        <f t="shared" si="28"/>
        <v>159</v>
      </c>
      <c r="P21" s="31">
        <f t="shared" si="29"/>
        <v>54</v>
      </c>
      <c r="Q21" s="31">
        <f t="shared" si="30"/>
        <v>1442.06</v>
      </c>
      <c r="R21" s="83">
        <f t="shared" si="31"/>
        <v>0</v>
      </c>
      <c r="S21" s="83">
        <f t="shared" si="32"/>
        <v>313.64</v>
      </c>
      <c r="T21" s="31">
        <f t="shared" si="33"/>
        <v>126.92</v>
      </c>
      <c r="U21" s="83">
        <f t="shared" si="34"/>
        <v>11.76</v>
      </c>
      <c r="V21" s="31">
        <f t="shared" si="35"/>
        <v>159</v>
      </c>
      <c r="W21" s="31">
        <f t="shared" si="36"/>
        <v>54</v>
      </c>
      <c r="X21" s="83">
        <f t="shared" si="37"/>
        <v>665.32</v>
      </c>
      <c r="Y21" s="83">
        <f t="shared" si="38"/>
        <v>2107.38</v>
      </c>
      <c r="Z21" s="73"/>
      <c r="AA21" s="98"/>
      <c r="AB21" s="103">
        <f t="shared" si="39"/>
        <v>66.65</v>
      </c>
      <c r="AC21" s="103">
        <f t="shared" si="40"/>
        <v>940.93</v>
      </c>
      <c r="AD21" s="103">
        <f t="shared" si="41"/>
        <v>634.6</v>
      </c>
      <c r="AE21" s="103">
        <f t="shared" si="42"/>
        <v>39.2</v>
      </c>
      <c r="AF21" s="103">
        <f t="shared" si="43"/>
        <v>318</v>
      </c>
      <c r="AG21" s="103">
        <f t="shared" si="44"/>
        <v>108</v>
      </c>
      <c r="AH21" s="103">
        <f t="shared" si="45"/>
        <v>2107.38</v>
      </c>
      <c r="AI21" s="98"/>
    </row>
    <row r="22" s="15" customFormat="1" ht="17" customHeight="1" spans="1:35">
      <c r="A22" s="28"/>
      <c r="B22" s="32"/>
      <c r="C22" s="30"/>
      <c r="D22" s="34"/>
      <c r="E22" s="31"/>
      <c r="F22" s="31"/>
      <c r="G22" s="31"/>
      <c r="H22" s="31"/>
      <c r="I22" s="85"/>
      <c r="J22" s="31"/>
      <c r="K22" s="83"/>
      <c r="L22" s="83"/>
      <c r="M22" s="31"/>
      <c r="N22" s="83"/>
      <c r="O22" s="31"/>
      <c r="P22" s="31"/>
      <c r="Q22" s="31"/>
      <c r="R22" s="83"/>
      <c r="S22" s="83"/>
      <c r="T22" s="31"/>
      <c r="U22" s="83"/>
      <c r="V22" s="31"/>
      <c r="W22" s="31"/>
      <c r="X22" s="83"/>
      <c r="Y22" s="83"/>
      <c r="Z22" s="73"/>
      <c r="AA22" s="98"/>
      <c r="AB22" s="103"/>
      <c r="AC22" s="103"/>
      <c r="AD22" s="103"/>
      <c r="AE22" s="103"/>
      <c r="AF22" s="103"/>
      <c r="AG22" s="103"/>
      <c r="AH22" s="103"/>
      <c r="AI22" s="98"/>
    </row>
    <row r="23" ht="21" customHeight="1" spans="1:36">
      <c r="A23" s="134" t="s">
        <v>10</v>
      </c>
      <c r="B23" s="134"/>
      <c r="C23" s="71"/>
      <c r="D23" s="72"/>
      <c r="E23" s="73">
        <f t="shared" ref="E23:AH23" si="46">SUM(E4:E22)</f>
        <v>71128.8</v>
      </c>
      <c r="F23" s="73">
        <f t="shared" si="46"/>
        <v>71128.8</v>
      </c>
      <c r="G23" s="73">
        <f t="shared" si="46"/>
        <v>114228</v>
      </c>
      <c r="H23" s="73">
        <f t="shared" si="46"/>
        <v>71128.8</v>
      </c>
      <c r="I23" s="73">
        <f t="shared" si="46"/>
        <v>24260</v>
      </c>
      <c r="J23" s="73">
        <f t="shared" si="46"/>
        <v>1188</v>
      </c>
      <c r="K23" s="73">
        <f t="shared" si="46"/>
        <v>1209.2</v>
      </c>
      <c r="L23" s="73">
        <f t="shared" si="46"/>
        <v>11380.64</v>
      </c>
      <c r="M23" s="73">
        <f t="shared" si="46"/>
        <v>9138.24</v>
      </c>
      <c r="N23" s="73">
        <f t="shared" si="46"/>
        <v>497.84</v>
      </c>
      <c r="O23" s="73">
        <f t="shared" si="46"/>
        <v>1213</v>
      </c>
      <c r="P23" s="73">
        <f t="shared" si="46"/>
        <v>594</v>
      </c>
      <c r="Q23" s="73">
        <f t="shared" si="46"/>
        <v>24032.92</v>
      </c>
      <c r="R23" s="73">
        <f t="shared" si="46"/>
        <v>0</v>
      </c>
      <c r="S23" s="73">
        <f t="shared" si="46"/>
        <v>5690.24</v>
      </c>
      <c r="T23" s="73">
        <f t="shared" si="46"/>
        <v>2284.56</v>
      </c>
      <c r="U23" s="73">
        <f t="shared" si="46"/>
        <v>213.36</v>
      </c>
      <c r="V23" s="73">
        <f t="shared" si="46"/>
        <v>1213</v>
      </c>
      <c r="W23" s="73">
        <f t="shared" si="46"/>
        <v>594</v>
      </c>
      <c r="X23" s="73">
        <f t="shared" si="46"/>
        <v>9995.16</v>
      </c>
      <c r="Y23" s="73">
        <f t="shared" si="46"/>
        <v>34028.08</v>
      </c>
      <c r="Z23" s="73">
        <f t="shared" si="46"/>
        <v>0</v>
      </c>
      <c r="AA23" s="73">
        <f t="shared" si="46"/>
        <v>0</v>
      </c>
      <c r="AB23" s="73">
        <f t="shared" si="46"/>
        <v>1209.2</v>
      </c>
      <c r="AC23" s="73">
        <f t="shared" si="46"/>
        <v>17070.88</v>
      </c>
      <c r="AD23" s="73">
        <f t="shared" si="46"/>
        <v>11422.8</v>
      </c>
      <c r="AE23" s="73">
        <f t="shared" si="46"/>
        <v>711.2</v>
      </c>
      <c r="AF23" s="73">
        <f t="shared" si="46"/>
        <v>2426</v>
      </c>
      <c r="AG23" s="73">
        <f t="shared" si="46"/>
        <v>1188</v>
      </c>
      <c r="AH23" s="73">
        <f t="shared" si="46"/>
        <v>34028.08</v>
      </c>
      <c r="AI23" s="98"/>
      <c r="AJ23" s="15"/>
    </row>
    <row r="24" spans="1:27">
      <c r="A24" s="18"/>
      <c r="B24" s="18"/>
      <c r="E24" s="18"/>
      <c r="AA24" s="101"/>
    </row>
    <row r="25" ht="15" customHeight="1" spans="1:39">
      <c r="A25" s="74" t="s">
        <v>64</v>
      </c>
      <c r="B25" s="74"/>
      <c r="C25" s="74" t="s">
        <v>65</v>
      </c>
      <c r="D25" s="74"/>
      <c r="E25" s="74" t="s">
        <v>66</v>
      </c>
      <c r="F25" s="74"/>
      <c r="G25" s="75" t="s">
        <v>67</v>
      </c>
      <c r="H25" s="75"/>
      <c r="I25" s="74" t="s">
        <v>68</v>
      </c>
      <c r="J25" s="92" t="s">
        <v>69</v>
      </c>
      <c r="K25" s="92" t="s">
        <v>70</v>
      </c>
      <c r="N25" s="93"/>
      <c r="X25" s="17"/>
      <c r="Y25" s="17"/>
      <c r="AC25" s="105"/>
      <c r="AI25" s="15"/>
      <c r="AJ25" s="15"/>
      <c r="AK25" s="15"/>
      <c r="AL25" s="15"/>
      <c r="AM25" s="20"/>
    </row>
    <row r="26" ht="15" customHeight="1" spans="1:39">
      <c r="A26" s="76" t="s">
        <v>71</v>
      </c>
      <c r="B26" s="76"/>
      <c r="C26" s="77">
        <f>SUM(K4:K22)</f>
        <v>1209.2</v>
      </c>
      <c r="D26" s="77"/>
      <c r="E26" s="78">
        <f>SUM(R4:R22)</f>
        <v>0</v>
      </c>
      <c r="F26" s="78"/>
      <c r="G26" s="79">
        <f t="shared" ref="G26:G32" si="47">C26+E26</f>
        <v>1209.2</v>
      </c>
      <c r="H26" s="80"/>
      <c r="I26" s="74">
        <f>COUNTIFS(E4:E22,"&lt;&gt;",E4:E22,"&lt;&gt;0")</f>
        <v>18</v>
      </c>
      <c r="J26" s="94"/>
      <c r="K26" s="92">
        <f t="shared" ref="K26:K31" si="48">G26+J26</f>
        <v>1209.2</v>
      </c>
      <c r="N26" s="93"/>
      <c r="X26" s="17"/>
      <c r="Y26" s="17"/>
      <c r="AB26" s="101"/>
      <c r="AI26" s="15"/>
      <c r="AJ26" s="15"/>
      <c r="AK26" s="15"/>
      <c r="AL26" s="15"/>
      <c r="AM26" s="20"/>
    </row>
    <row r="27" ht="15" customHeight="1" spans="1:39">
      <c r="A27" s="76" t="s">
        <v>72</v>
      </c>
      <c r="B27" s="76"/>
      <c r="C27" s="77">
        <f>SUM(L4:L22)</f>
        <v>11380.64</v>
      </c>
      <c r="D27" s="77"/>
      <c r="E27" s="78">
        <f>SUM(S4:S22)</f>
        <v>5690.24</v>
      </c>
      <c r="F27" s="78"/>
      <c r="G27" s="79">
        <f t="shared" si="47"/>
        <v>17070.88</v>
      </c>
      <c r="H27" s="80"/>
      <c r="I27" s="74">
        <f>COUNTIFS(F4:F22,"&lt;&gt;",F4:F22,"&lt;&gt;0")</f>
        <v>18</v>
      </c>
      <c r="J27" s="92"/>
      <c r="K27" s="92">
        <f t="shared" si="48"/>
        <v>17070.88</v>
      </c>
      <c r="N27" s="93"/>
      <c r="X27" s="17"/>
      <c r="Y27" s="17"/>
      <c r="AC27" s="101"/>
      <c r="AI27" s="15"/>
      <c r="AJ27" s="15"/>
      <c r="AK27" s="15"/>
      <c r="AL27" s="15"/>
      <c r="AM27" s="20"/>
    </row>
    <row r="28" ht="15" customHeight="1" spans="1:39">
      <c r="A28" s="76" t="s">
        <v>73</v>
      </c>
      <c r="B28" s="76"/>
      <c r="C28" s="77">
        <f>SUM(N4:N22)</f>
        <v>497.84</v>
      </c>
      <c r="D28" s="77"/>
      <c r="E28" s="78">
        <f>SUM(U4:U22)</f>
        <v>213.36</v>
      </c>
      <c r="F28" s="78"/>
      <c r="G28" s="79">
        <f t="shared" si="47"/>
        <v>711.2</v>
      </c>
      <c r="H28" s="80"/>
      <c r="I28" s="74">
        <f>COUNTIFS(H4:H22,"&lt;&gt;",H4:H22,"&lt;&gt;0")</f>
        <v>18</v>
      </c>
      <c r="J28" s="92"/>
      <c r="K28" s="92">
        <f t="shared" si="48"/>
        <v>711.2</v>
      </c>
      <c r="N28" s="93"/>
      <c r="X28" s="17"/>
      <c r="Y28" s="17"/>
      <c r="AI28" s="15"/>
      <c r="AJ28" s="15"/>
      <c r="AK28" s="15"/>
      <c r="AL28" s="15"/>
      <c r="AM28" s="20"/>
    </row>
    <row r="29" ht="15" customHeight="1" spans="1:39">
      <c r="A29" s="106" t="s">
        <v>74</v>
      </c>
      <c r="B29" s="106"/>
      <c r="C29" s="77">
        <f>SUM(M4:M22)</f>
        <v>9138.24</v>
      </c>
      <c r="D29" s="77"/>
      <c r="E29" s="78">
        <f>SUM(T4:T22)</f>
        <v>2284.56</v>
      </c>
      <c r="F29" s="78"/>
      <c r="G29" s="79">
        <f t="shared" si="47"/>
        <v>11422.8</v>
      </c>
      <c r="H29" s="80"/>
      <c r="I29" s="74">
        <f>COUNTIFS(G4:G22,"&lt;&gt;",G4:G22,"&lt;&gt;0")</f>
        <v>18</v>
      </c>
      <c r="J29" s="92"/>
      <c r="K29" s="92">
        <f t="shared" si="48"/>
        <v>11422.8</v>
      </c>
      <c r="N29" s="93"/>
      <c r="X29" s="17"/>
      <c r="Y29" s="17"/>
      <c r="AI29" s="15"/>
      <c r="AJ29" s="15"/>
      <c r="AK29" s="15"/>
      <c r="AL29" s="15"/>
      <c r="AM29" s="20"/>
    </row>
    <row r="30" ht="15" customHeight="1" spans="1:39">
      <c r="A30" s="106" t="s">
        <v>75</v>
      </c>
      <c r="B30" s="106"/>
      <c r="C30" s="77">
        <f>SUM(P4:P22)</f>
        <v>594</v>
      </c>
      <c r="D30" s="77"/>
      <c r="E30" s="78">
        <f>SUM(W4:W22)</f>
        <v>594</v>
      </c>
      <c r="F30" s="78"/>
      <c r="G30" s="79">
        <f t="shared" si="47"/>
        <v>1188</v>
      </c>
      <c r="H30" s="80"/>
      <c r="I30" s="74">
        <f>COUNTIFS(J4:J22,"&lt;&gt;",J4:J22,"&lt;&gt;0")</f>
        <v>11</v>
      </c>
      <c r="J30" s="92"/>
      <c r="K30" s="92">
        <f t="shared" si="48"/>
        <v>1188</v>
      </c>
      <c r="N30" s="93"/>
      <c r="X30" s="17"/>
      <c r="Y30" s="17"/>
      <c r="AI30" s="15"/>
      <c r="AJ30" s="15"/>
      <c r="AK30" s="15"/>
      <c r="AL30" s="15"/>
      <c r="AM30" s="20"/>
    </row>
    <row r="31" ht="21" customHeight="1" spans="1:39">
      <c r="A31" s="106" t="s">
        <v>76</v>
      </c>
      <c r="B31" s="106"/>
      <c r="C31" s="77">
        <f>SUM(O4:O22)</f>
        <v>1213</v>
      </c>
      <c r="D31" s="77"/>
      <c r="E31" s="78">
        <f>SUM(V4:V22)</f>
        <v>1213</v>
      </c>
      <c r="F31" s="78"/>
      <c r="G31" s="79">
        <f t="shared" si="47"/>
        <v>2426</v>
      </c>
      <c r="H31" s="80"/>
      <c r="I31" s="74">
        <f>COUNTIFS(I4:I22,"&lt;&gt;",I4:I22,"&lt;&gt;0")</f>
        <v>7</v>
      </c>
      <c r="J31" s="92"/>
      <c r="K31" s="92">
        <f t="shared" si="48"/>
        <v>2426</v>
      </c>
      <c r="N31" s="93"/>
      <c r="X31" s="17"/>
      <c r="Y31" s="17"/>
      <c r="AI31" s="15"/>
      <c r="AJ31" s="15"/>
      <c r="AK31" s="15"/>
      <c r="AL31" s="15"/>
      <c r="AM31" s="20"/>
    </row>
    <row r="32" ht="17" customHeight="1" spans="1:39">
      <c r="A32" s="92" t="s">
        <v>77</v>
      </c>
      <c r="B32" s="92"/>
      <c r="C32" s="107">
        <f>SUM(C26:D31)</f>
        <v>24032.92</v>
      </c>
      <c r="D32" s="108"/>
      <c r="E32" s="109">
        <f>SUM(E26:F31)</f>
        <v>9995.16</v>
      </c>
      <c r="F32" s="110"/>
      <c r="G32" s="111">
        <f t="shared" si="47"/>
        <v>34028.08</v>
      </c>
      <c r="H32" s="112"/>
      <c r="I32" s="92"/>
      <c r="J32" s="92"/>
      <c r="K32" s="123">
        <f>SUM(K26:K31)</f>
        <v>34028.08</v>
      </c>
      <c r="N32" s="93"/>
      <c r="X32" s="17"/>
      <c r="Y32" s="17"/>
      <c r="AI32" s="15"/>
      <c r="AJ32" s="15"/>
      <c r="AK32" s="15"/>
      <c r="AL32" s="15"/>
      <c r="AM32" s="20"/>
    </row>
    <row r="33" spans="1:32">
      <c r="A33" s="113" t="s">
        <v>78</v>
      </c>
      <c r="B33" s="113"/>
      <c r="C33" s="114"/>
      <c r="D33" s="113"/>
      <c r="E33" s="113"/>
      <c r="F33" s="113"/>
      <c r="G33" s="115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</row>
    <row r="34" spans="1:32">
      <c r="A34" s="113"/>
      <c r="B34" s="113"/>
      <c r="C34" s="114"/>
      <c r="D34" s="113"/>
      <c r="E34" s="113"/>
      <c r="F34" s="113"/>
      <c r="G34" s="11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</row>
    <row r="35" spans="1:32">
      <c r="A35" s="113"/>
      <c r="B35" s="113"/>
      <c r="C35" s="114"/>
      <c r="D35" s="113"/>
      <c r="E35" s="113"/>
      <c r="F35" s="113"/>
      <c r="G35" s="115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</row>
    <row r="36" spans="1:32">
      <c r="A36" s="113"/>
      <c r="B36" s="113"/>
      <c r="C36" s="114"/>
      <c r="D36" s="113"/>
      <c r="E36" s="113"/>
      <c r="F36" s="113"/>
      <c r="G36" s="115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</row>
    <row r="37" spans="1:32">
      <c r="A37" s="113"/>
      <c r="B37" s="113"/>
      <c r="C37" s="114"/>
      <c r="D37" s="113"/>
      <c r="E37" s="113"/>
      <c r="F37" s="113"/>
      <c r="G37" s="115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</row>
    <row r="38" spans="1:23">
      <c r="A38" s="113"/>
      <c r="B38" s="115"/>
      <c r="C38" s="114"/>
      <c r="D38" s="116"/>
      <c r="E38" s="113"/>
      <c r="F38" s="113"/>
      <c r="G38" s="115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S38" s="15"/>
      <c r="T38" s="15"/>
      <c r="U38" s="15"/>
      <c r="V38" s="15"/>
      <c r="W38" s="15"/>
    </row>
    <row r="39" spans="1:23">
      <c r="A39" s="113"/>
      <c r="B39" s="115"/>
      <c r="C39" s="114"/>
      <c r="D39" s="116"/>
      <c r="E39" s="113"/>
      <c r="F39" s="113"/>
      <c r="G39" s="115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S39" s="15"/>
      <c r="T39" s="15"/>
      <c r="U39" s="15"/>
      <c r="V39" s="15"/>
      <c r="W39" s="15"/>
    </row>
    <row r="40" spans="1:23">
      <c r="A40" s="113"/>
      <c r="B40" s="115"/>
      <c r="C40" s="114"/>
      <c r="D40" s="116"/>
      <c r="E40" s="113"/>
      <c r="F40" s="113"/>
      <c r="G40" s="115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S40" s="15"/>
      <c r="T40" s="15"/>
      <c r="U40" s="15"/>
      <c r="V40" s="15"/>
      <c r="W40" s="15"/>
    </row>
    <row r="41" spans="1:23">
      <c r="A41" s="117" t="s">
        <v>79</v>
      </c>
      <c r="B41" s="118"/>
      <c r="C41" s="119"/>
      <c r="D41" s="116"/>
      <c r="E41" s="113"/>
      <c r="F41" s="113"/>
      <c r="G41" s="115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W41" s="15"/>
    </row>
    <row r="42" spans="1:23">
      <c r="A42" s="117"/>
      <c r="B42" s="118"/>
      <c r="C42" s="119"/>
      <c r="W42" s="15"/>
    </row>
    <row r="43" s="15" customFormat="1" spans="1:35">
      <c r="A43" s="28">
        <v>4</v>
      </c>
      <c r="B43" s="29" t="s">
        <v>81</v>
      </c>
      <c r="C43" s="30" t="s">
        <v>96</v>
      </c>
      <c r="D43" s="181" t="s">
        <v>97</v>
      </c>
      <c r="E43" s="45">
        <v>3920.55</v>
      </c>
      <c r="F43" s="45">
        <v>3920.55</v>
      </c>
      <c r="G43" s="45"/>
      <c r="H43" s="45">
        <v>3920.55</v>
      </c>
      <c r="I43" s="82"/>
      <c r="J43" s="82"/>
      <c r="K43" s="83">
        <f>ROUND(E43*0.017,2)</f>
        <v>66.65</v>
      </c>
      <c r="L43" s="83">
        <f>ROUND(F43*0.16,2)</f>
        <v>627.29</v>
      </c>
      <c r="M43" s="31">
        <f>ROUND(G43*0.08,2)</f>
        <v>0</v>
      </c>
      <c r="N43" s="83">
        <f>ROUND(H43*0.007,2)</f>
        <v>27.44</v>
      </c>
      <c r="O43" s="31">
        <f>I43*5%</f>
        <v>0</v>
      </c>
      <c r="P43" s="31">
        <f>J43*50%</f>
        <v>0</v>
      </c>
      <c r="Q43" s="31">
        <f>SUM(K43:P43)</f>
        <v>721.38</v>
      </c>
      <c r="R43" s="83">
        <f>E43*0</f>
        <v>0</v>
      </c>
      <c r="S43" s="83">
        <f>ROUND(F43*0.08,2)</f>
        <v>313.64</v>
      </c>
      <c r="T43" s="31">
        <f>ROUND(G43*0.02,2)</f>
        <v>0</v>
      </c>
      <c r="U43" s="83">
        <f>ROUND(H43*0.003,2)</f>
        <v>11.76</v>
      </c>
      <c r="V43" s="31">
        <f>I43*5%</f>
        <v>0</v>
      </c>
      <c r="W43" s="31">
        <f>J43*50%</f>
        <v>0</v>
      </c>
      <c r="X43" s="83">
        <f>SUM(R43:W43)</f>
        <v>325.4</v>
      </c>
      <c r="Y43" s="83">
        <f>Q43+X43</f>
        <v>1046.78</v>
      </c>
      <c r="Z43" s="73"/>
      <c r="AA43" s="97"/>
      <c r="AB43" s="103">
        <f t="shared" ref="AB43:AH43" si="49">K43+R43</f>
        <v>66.65</v>
      </c>
      <c r="AC43" s="103">
        <f t="shared" si="49"/>
        <v>940.93</v>
      </c>
      <c r="AD43" s="103">
        <f t="shared" si="49"/>
        <v>0</v>
      </c>
      <c r="AE43" s="103">
        <f t="shared" si="49"/>
        <v>39.2</v>
      </c>
      <c r="AF43" s="103">
        <f t="shared" si="49"/>
        <v>0</v>
      </c>
      <c r="AG43" s="103">
        <f t="shared" si="49"/>
        <v>0</v>
      </c>
      <c r="AH43" s="103">
        <f t="shared" si="49"/>
        <v>1046.78</v>
      </c>
      <c r="AI43" s="97"/>
    </row>
    <row r="44" s="15" customFormat="1" spans="1:35">
      <c r="A44" s="28">
        <v>2</v>
      </c>
      <c r="B44" s="29" t="s">
        <v>81</v>
      </c>
      <c r="C44" s="30" t="s">
        <v>85</v>
      </c>
      <c r="D44" s="181" t="s">
        <v>86</v>
      </c>
      <c r="E44" s="45">
        <v>3920.55</v>
      </c>
      <c r="F44" s="45">
        <v>3920.55</v>
      </c>
      <c r="G44" s="45">
        <v>6241.75</v>
      </c>
      <c r="H44" s="45">
        <v>3920.55</v>
      </c>
      <c r="I44" s="81"/>
      <c r="J44" s="82"/>
      <c r="K44" s="83">
        <f>ROUND(E44*0.017,2)</f>
        <v>66.65</v>
      </c>
      <c r="L44" s="83">
        <f>ROUND(F44*0.16,2)</f>
        <v>627.29</v>
      </c>
      <c r="M44" s="31">
        <f>ROUND(G44*0.08,2)</f>
        <v>499.34</v>
      </c>
      <c r="N44" s="83">
        <f>ROUND(H44*0.007,2)</f>
        <v>27.44</v>
      </c>
      <c r="O44" s="31">
        <f>I44*5%</f>
        <v>0</v>
      </c>
      <c r="P44" s="31">
        <f>J44*50%</f>
        <v>0</v>
      </c>
      <c r="Q44" s="31">
        <f>SUM(K44:P44)</f>
        <v>1220.72</v>
      </c>
      <c r="R44" s="83">
        <f>E44*0</f>
        <v>0</v>
      </c>
      <c r="S44" s="83">
        <f>ROUND(F44*0.08,2)</f>
        <v>313.64</v>
      </c>
      <c r="T44" s="31">
        <f>ROUND(G44*0.02,2)</f>
        <v>124.84</v>
      </c>
      <c r="U44" s="83">
        <f>ROUND(H44*0.003,2)</f>
        <v>11.76</v>
      </c>
      <c r="V44" s="31">
        <f>I44*5%</f>
        <v>0</v>
      </c>
      <c r="W44" s="31">
        <f>J44*50%</f>
        <v>0</v>
      </c>
      <c r="X44" s="83">
        <f>SUM(R44:W44)</f>
        <v>450.24</v>
      </c>
      <c r="Y44" s="83">
        <f>Q44+X44</f>
        <v>1670.96</v>
      </c>
      <c r="Z44" s="73"/>
      <c r="AA44" s="97"/>
      <c r="AB44" s="103">
        <f t="shared" ref="AB44:AH44" si="50">K44+R44</f>
        <v>66.65</v>
      </c>
      <c r="AC44" s="103">
        <f t="shared" si="50"/>
        <v>940.93</v>
      </c>
      <c r="AD44" s="103">
        <f t="shared" si="50"/>
        <v>624.18</v>
      </c>
      <c r="AE44" s="103">
        <f t="shared" si="50"/>
        <v>39.2</v>
      </c>
      <c r="AF44" s="103">
        <f t="shared" si="50"/>
        <v>0</v>
      </c>
      <c r="AG44" s="103">
        <f t="shared" si="50"/>
        <v>0</v>
      </c>
      <c r="AH44" s="103">
        <f t="shared" si="50"/>
        <v>1670.96</v>
      </c>
      <c r="AI44" s="97"/>
    </row>
  </sheetData>
  <sheetProtection sort="0" autoFilter="0" pivotTables="0"/>
  <autoFilter xmlns:etc="http://www.wps.cn/officeDocument/2017/etCustomData" ref="A3:AI23" etc:filterBottomFollowUsedRange="0">
    <sortState ref="A3:AI23">
      <sortCondition ref="A3:A16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4:B24"/>
    <mergeCell ref="C24:D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:A3"/>
    <mergeCell ref="B2:B3"/>
    <mergeCell ref="C2:C3"/>
    <mergeCell ref="D2:D3"/>
    <mergeCell ref="A33:AF37"/>
    <mergeCell ref="A41:C42"/>
  </mergeCells>
  <conditionalFormatting sqref="C4">
    <cfRule type="duplicateValues" dxfId="0" priority="74"/>
    <cfRule type="duplicateValues" dxfId="2" priority="71"/>
    <cfRule type="duplicateValues" dxfId="0" priority="70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9">
    <cfRule type="duplicateValues" dxfId="0" priority="2"/>
  </conditionalFormatting>
  <conditionalFormatting sqref="C21">
    <cfRule type="duplicateValues" dxfId="0" priority="12"/>
  </conditionalFormatting>
  <conditionalFormatting sqref="D21">
    <cfRule type="duplicateValues" dxfId="0" priority="1"/>
  </conditionalFormatting>
  <conditionalFormatting sqref="C22">
    <cfRule type="duplicateValues" dxfId="0" priority="11"/>
  </conditionalFormatting>
  <conditionalFormatting sqref="D22">
    <cfRule type="duplicateValues" dxfId="0" priority="9"/>
  </conditionalFormatting>
  <conditionalFormatting sqref="C12:C16">
    <cfRule type="duplicateValues" dxfId="0" priority="25"/>
  </conditionalFormatting>
  <conditionalFormatting sqref="D11:D20">
    <cfRule type="duplicateValues" dxfId="0" priority="50"/>
  </conditionalFormatting>
  <conditionalFormatting sqref="C1:C3 E32 C24 C32:C42 G25:G32">
    <cfRule type="duplicateValues" dxfId="0" priority="85"/>
  </conditionalFormatting>
  <conditionalFormatting sqref="C1:C3 C24:C42">
    <cfRule type="duplicateValues" dxfId="0" priority="84"/>
  </conditionalFormatting>
  <conditionalFormatting sqref="C2:C3 G25:G32 C38:C42 C24">
    <cfRule type="duplicateValues" dxfId="0" priority="97"/>
  </conditionalFormatting>
  <conditionalFormatting sqref="C2:C3 E32 C32 C24 G25:G32 C38:C42">
    <cfRule type="duplicateValues" dxfId="0" priority="92"/>
  </conditionalFormatting>
  <conditionalFormatting sqref="C2:C3 C24 C38:C42 E32 G25:G32 C32">
    <cfRule type="duplicateValues" dxfId="0" priority="90"/>
  </conditionalFormatting>
  <conditionalFormatting sqref="C2:C3 C24 C38:C40 G25:G32">
    <cfRule type="duplicateValues" dxfId="0" priority="98"/>
  </conditionalFormatting>
  <conditionalFormatting sqref="C2:C3 G25:G32 E32 C32 C24 C38:C42">
    <cfRule type="duplicateValues" dxfId="1" priority="95"/>
    <cfRule type="duplicateValues" dxfId="0" priority="96"/>
  </conditionalFormatting>
  <conditionalFormatting sqref="C2:C3 C24 C32:C42 E32 G25:G32">
    <cfRule type="duplicateValues" dxfId="0" priority="86"/>
  </conditionalFormatting>
  <conditionalFormatting sqref="C2:C3 E32 G25:G32 C32 C24 C38:C42">
    <cfRule type="duplicateValues" dxfId="0" priority="89"/>
  </conditionalFormatting>
  <conditionalFormatting sqref="C2:C3 C32:C42 E32 C24 G25:G32">
    <cfRule type="duplicateValues" dxfId="0" priority="88"/>
  </conditionalFormatting>
  <conditionalFormatting sqref="C4:C8 C43:C44">
    <cfRule type="duplicateValues" dxfId="0" priority="62"/>
  </conditionalFormatting>
  <conditionalFormatting sqref="C5:C8 C43:C44">
    <cfRule type="duplicateValues" dxfId="0" priority="75"/>
  </conditionalFormatting>
  <conditionalFormatting sqref="C11 C17:C18 C20">
    <cfRule type="duplicateValues" dxfId="0" priority="5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8" max="16383" man="1"/>
    <brk id="40" max="16383" man="1"/>
    <brk id="40" max="16383" man="1"/>
    <brk id="40" max="16383" man="1"/>
    <brk id="40" max="16383" man="1"/>
    <brk id="40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5"/>
  <sheetViews>
    <sheetView view="pageBreakPreview" zoomScaleNormal="100" workbookViewId="0">
      <pane xSplit="3" ySplit="3" topLeftCell="D10" activePane="bottomRight" state="frozen"/>
      <selection/>
      <selection pane="topRight"/>
      <selection pane="bottomLeft"/>
      <selection pane="bottomRight" activeCell="C30" sqref="C4:C30"/>
    </sheetView>
  </sheetViews>
  <sheetFormatPr defaultColWidth="9" defaultRowHeight="13.5"/>
  <cols>
    <col min="1" max="1" width="6.375" style="17" customWidth="1"/>
    <col min="2" max="2" width="27.625" style="17" customWidth="1"/>
    <col min="3" max="3" width="7.75" style="18" customWidth="1"/>
    <col min="4" max="4" width="22.875" style="19" customWidth="1"/>
    <col min="5" max="10" width="12.625" style="17" customWidth="1"/>
    <col min="11" max="11" width="12.875" style="17" customWidth="1"/>
    <col min="12" max="13" width="11.5" style="17" customWidth="1"/>
    <col min="14" max="15" width="10.375" style="17" customWidth="1"/>
    <col min="16" max="16" width="9.375" style="17" customWidth="1"/>
    <col min="17" max="18" width="11.5" style="17" customWidth="1"/>
    <col min="19" max="21" width="10.375" style="17" customWidth="1"/>
    <col min="22" max="22" width="11.5" style="17" customWidth="1"/>
    <col min="23" max="23" width="9.375" style="17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0" customWidth="1"/>
    <col min="36" max="36" width="16.125" customWidth="1"/>
    <col min="37" max="16376" width="4.75" customWidth="1"/>
  </cols>
  <sheetData>
    <row r="1" s="15" customFormat="1" ht="18.75" spans="1:35">
      <c r="A1" s="21" t="s">
        <v>140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I1" s="20"/>
    </row>
    <row r="2" s="15" customFormat="1" spans="1:35">
      <c r="A2" s="25" t="s">
        <v>37</v>
      </c>
      <c r="B2" s="25" t="s">
        <v>38</v>
      </c>
      <c r="C2" s="25" t="s">
        <v>39</v>
      </c>
      <c r="D2" s="26" t="s">
        <v>40</v>
      </c>
      <c r="E2" s="27" t="s">
        <v>41</v>
      </c>
      <c r="F2" s="27"/>
      <c r="G2" s="27"/>
      <c r="H2" s="27"/>
      <c r="I2" s="27"/>
      <c r="J2" s="27"/>
      <c r="K2" s="25" t="s">
        <v>42</v>
      </c>
      <c r="L2" s="25"/>
      <c r="M2" s="25"/>
      <c r="N2" s="25"/>
      <c r="O2" s="25"/>
      <c r="P2" s="25"/>
      <c r="Q2" s="25"/>
      <c r="R2" s="25" t="s">
        <v>43</v>
      </c>
      <c r="S2" s="25"/>
      <c r="T2" s="25"/>
      <c r="U2" s="25"/>
      <c r="V2" s="25"/>
      <c r="W2" s="25"/>
      <c r="X2" s="25"/>
      <c r="Y2" s="95"/>
      <c r="Z2" s="96"/>
      <c r="AA2" s="95"/>
      <c r="AB2" s="25" t="s">
        <v>44</v>
      </c>
      <c r="AC2" s="25"/>
      <c r="AD2" s="25"/>
      <c r="AE2" s="25"/>
      <c r="AF2" s="25"/>
      <c r="AG2" s="25"/>
      <c r="AH2" s="25"/>
      <c r="AI2" s="97"/>
    </row>
    <row r="3" s="15" customFormat="1" ht="24" spans="1:35">
      <c r="A3" s="25"/>
      <c r="B3" s="25"/>
      <c r="C3" s="25"/>
      <c r="D3" s="26"/>
      <c r="E3" s="25" t="s">
        <v>4</v>
      </c>
      <c r="F3" s="25" t="s">
        <v>5</v>
      </c>
      <c r="G3" s="25" t="s">
        <v>6</v>
      </c>
      <c r="H3" s="25" t="s">
        <v>8</v>
      </c>
      <c r="I3" s="25" t="s">
        <v>9</v>
      </c>
      <c r="J3" s="25" t="s">
        <v>7</v>
      </c>
      <c r="K3" s="25" t="s">
        <v>45</v>
      </c>
      <c r="L3" s="25" t="s">
        <v>46</v>
      </c>
      <c r="M3" s="25" t="s">
        <v>47</v>
      </c>
      <c r="N3" s="25" t="s">
        <v>48</v>
      </c>
      <c r="O3" s="25" t="s">
        <v>49</v>
      </c>
      <c r="P3" s="25" t="s">
        <v>7</v>
      </c>
      <c r="Q3" s="25" t="s">
        <v>10</v>
      </c>
      <c r="R3" s="25" t="s">
        <v>50</v>
      </c>
      <c r="S3" s="25" t="s">
        <v>51</v>
      </c>
      <c r="T3" s="25" t="s">
        <v>52</v>
      </c>
      <c r="U3" s="25" t="s">
        <v>53</v>
      </c>
      <c r="V3" s="25" t="s">
        <v>49</v>
      </c>
      <c r="W3" s="25" t="s">
        <v>7</v>
      </c>
      <c r="X3" s="25" t="s">
        <v>10</v>
      </c>
      <c r="Y3" s="73" t="s">
        <v>54</v>
      </c>
      <c r="Z3" s="73" t="s">
        <v>55</v>
      </c>
      <c r="AA3" s="97" t="s">
        <v>23</v>
      </c>
      <c r="AB3" s="102" t="s">
        <v>56</v>
      </c>
      <c r="AC3" s="102" t="s">
        <v>57</v>
      </c>
      <c r="AD3" s="102" t="s">
        <v>58</v>
      </c>
      <c r="AE3" s="102" t="s">
        <v>59</v>
      </c>
      <c r="AF3" s="102" t="s">
        <v>60</v>
      </c>
      <c r="AG3" s="102" t="s">
        <v>7</v>
      </c>
      <c r="AH3" s="102" t="s">
        <v>10</v>
      </c>
      <c r="AI3" s="97" t="s">
        <v>23</v>
      </c>
    </row>
    <row r="4" s="15" customFormat="1" spans="1:35">
      <c r="A4" s="28">
        <v>1</v>
      </c>
      <c r="B4" s="29" t="s">
        <v>81</v>
      </c>
      <c r="C4" s="121" t="s">
        <v>82</v>
      </c>
      <c r="D4" s="122" t="s">
        <v>83</v>
      </c>
      <c r="E4" s="31">
        <v>3920.55</v>
      </c>
      <c r="F4" s="31">
        <v>3920.55</v>
      </c>
      <c r="G4" s="31">
        <v>6346</v>
      </c>
      <c r="H4" s="31">
        <v>3920.55</v>
      </c>
      <c r="I4" s="81"/>
      <c r="J4" s="82"/>
      <c r="K4" s="83">
        <f t="shared" ref="K4:K26" si="0">ROUND(E4*0.017,2)</f>
        <v>66.65</v>
      </c>
      <c r="L4" s="83">
        <f t="shared" ref="L4:L26" si="1">ROUND(F4*0.16,2)</f>
        <v>627.29</v>
      </c>
      <c r="M4" s="31">
        <f t="shared" ref="M4:M26" si="2">ROUND(G4*0.08,2)</f>
        <v>507.68</v>
      </c>
      <c r="N4" s="83">
        <f t="shared" ref="N4:N26" si="3">ROUND(H4*0.007,2)</f>
        <v>27.44</v>
      </c>
      <c r="O4" s="31">
        <f t="shared" ref="O4:O26" si="4">I4*5%</f>
        <v>0</v>
      </c>
      <c r="P4" s="31">
        <f t="shared" ref="P4:P26" si="5">J4*50%</f>
        <v>0</v>
      </c>
      <c r="Q4" s="31">
        <f t="shared" ref="Q4:Q26" si="6">SUM(K4:P4)</f>
        <v>1229.06</v>
      </c>
      <c r="R4" s="83">
        <f t="shared" ref="R4:R26" si="7">E4*0</f>
        <v>0</v>
      </c>
      <c r="S4" s="83">
        <f t="shared" ref="S4:S26" si="8">ROUND(F4*0.08,2)</f>
        <v>313.64</v>
      </c>
      <c r="T4" s="31">
        <f t="shared" ref="T4:T26" si="9">ROUND(G4*0.02,2)</f>
        <v>126.92</v>
      </c>
      <c r="U4" s="83">
        <f t="shared" ref="U4:U26" si="10">ROUND(H4*0.003,2)</f>
        <v>11.76</v>
      </c>
      <c r="V4" s="31">
        <f t="shared" ref="V4:V26" si="11">I4*5%</f>
        <v>0</v>
      </c>
      <c r="W4" s="31">
        <f t="shared" ref="W4:W26" si="12">J4*50%</f>
        <v>0</v>
      </c>
      <c r="X4" s="83">
        <f t="shared" ref="X4:X26" si="13">SUM(R4:W4)</f>
        <v>452.32</v>
      </c>
      <c r="Y4" s="83">
        <f t="shared" ref="Y4:Y26" si="14">Q4+X4</f>
        <v>1681.38</v>
      </c>
      <c r="Z4" s="73"/>
      <c r="AA4" s="97"/>
      <c r="AB4" s="103">
        <f t="shared" ref="AB4:AH4" si="15">K4+R4</f>
        <v>66.65</v>
      </c>
      <c r="AC4" s="103">
        <f t="shared" si="15"/>
        <v>940.93</v>
      </c>
      <c r="AD4" s="103">
        <f t="shared" si="15"/>
        <v>634.6</v>
      </c>
      <c r="AE4" s="103">
        <f t="shared" si="15"/>
        <v>39.2</v>
      </c>
      <c r="AF4" s="103">
        <f t="shared" si="15"/>
        <v>0</v>
      </c>
      <c r="AG4" s="103">
        <f t="shared" si="15"/>
        <v>0</v>
      </c>
      <c r="AH4" s="103">
        <f t="shared" si="15"/>
        <v>1681.38</v>
      </c>
      <c r="AI4" s="97"/>
    </row>
    <row r="5" s="15" customFormat="1" spans="1:35">
      <c r="A5" s="28">
        <v>2</v>
      </c>
      <c r="B5" s="29" t="s">
        <v>88</v>
      </c>
      <c r="C5" s="30" t="s">
        <v>89</v>
      </c>
      <c r="D5" s="181" t="s">
        <v>90</v>
      </c>
      <c r="E5" s="31">
        <v>3920.55</v>
      </c>
      <c r="F5" s="31">
        <v>3920.55</v>
      </c>
      <c r="G5" s="31">
        <v>6346</v>
      </c>
      <c r="H5" s="31">
        <v>3920.55</v>
      </c>
      <c r="I5" s="81"/>
      <c r="J5" s="82"/>
      <c r="K5" s="83">
        <f t="shared" si="0"/>
        <v>66.65</v>
      </c>
      <c r="L5" s="83">
        <f t="shared" si="1"/>
        <v>627.29</v>
      </c>
      <c r="M5" s="31">
        <f t="shared" si="2"/>
        <v>507.68</v>
      </c>
      <c r="N5" s="83">
        <f t="shared" si="3"/>
        <v>27.44</v>
      </c>
      <c r="O5" s="31">
        <f t="shared" si="4"/>
        <v>0</v>
      </c>
      <c r="P5" s="31">
        <f t="shared" si="5"/>
        <v>0</v>
      </c>
      <c r="Q5" s="31">
        <f t="shared" si="6"/>
        <v>1229.06</v>
      </c>
      <c r="R5" s="83">
        <f t="shared" si="7"/>
        <v>0</v>
      </c>
      <c r="S5" s="83">
        <f t="shared" si="8"/>
        <v>313.64</v>
      </c>
      <c r="T5" s="31">
        <f t="shared" si="9"/>
        <v>126.92</v>
      </c>
      <c r="U5" s="83">
        <f t="shared" si="10"/>
        <v>11.76</v>
      </c>
      <c r="V5" s="31">
        <f t="shared" si="11"/>
        <v>0</v>
      </c>
      <c r="W5" s="31">
        <f t="shared" si="12"/>
        <v>0</v>
      </c>
      <c r="X5" s="83">
        <f t="shared" si="13"/>
        <v>452.32</v>
      </c>
      <c r="Y5" s="83">
        <f t="shared" si="14"/>
        <v>1681.38</v>
      </c>
      <c r="Z5" s="73"/>
      <c r="AA5" s="97"/>
      <c r="AB5" s="103">
        <f t="shared" ref="AB5:AH5" si="16">K5+R5</f>
        <v>66.65</v>
      </c>
      <c r="AC5" s="103">
        <f t="shared" si="16"/>
        <v>940.93</v>
      </c>
      <c r="AD5" s="103">
        <f t="shared" si="16"/>
        <v>634.6</v>
      </c>
      <c r="AE5" s="103">
        <f t="shared" si="16"/>
        <v>39.2</v>
      </c>
      <c r="AF5" s="103">
        <f t="shared" si="16"/>
        <v>0</v>
      </c>
      <c r="AG5" s="103">
        <f t="shared" si="16"/>
        <v>0</v>
      </c>
      <c r="AH5" s="103">
        <f t="shared" si="16"/>
        <v>1681.38</v>
      </c>
      <c r="AI5" s="97"/>
    </row>
    <row r="6" s="15" customFormat="1" spans="1:35">
      <c r="A6" s="28">
        <v>3</v>
      </c>
      <c r="B6" s="29" t="s">
        <v>88</v>
      </c>
      <c r="C6" s="30" t="s">
        <v>98</v>
      </c>
      <c r="D6" s="181" t="s">
        <v>99</v>
      </c>
      <c r="E6" s="31">
        <v>3920.55</v>
      </c>
      <c r="F6" s="31">
        <v>3920.55</v>
      </c>
      <c r="G6" s="31">
        <v>6346</v>
      </c>
      <c r="H6" s="31">
        <v>3920.55</v>
      </c>
      <c r="I6" s="82"/>
      <c r="J6" s="82"/>
      <c r="K6" s="83">
        <f t="shared" si="0"/>
        <v>66.65</v>
      </c>
      <c r="L6" s="83">
        <f t="shared" si="1"/>
        <v>627.29</v>
      </c>
      <c r="M6" s="31">
        <f t="shared" si="2"/>
        <v>507.68</v>
      </c>
      <c r="N6" s="83">
        <f t="shared" si="3"/>
        <v>27.44</v>
      </c>
      <c r="O6" s="31">
        <f t="shared" si="4"/>
        <v>0</v>
      </c>
      <c r="P6" s="31">
        <f t="shared" si="5"/>
        <v>0</v>
      </c>
      <c r="Q6" s="31">
        <f t="shared" si="6"/>
        <v>1229.06</v>
      </c>
      <c r="R6" s="83">
        <f t="shared" si="7"/>
        <v>0</v>
      </c>
      <c r="S6" s="83">
        <f t="shared" si="8"/>
        <v>313.64</v>
      </c>
      <c r="T6" s="31">
        <f t="shared" si="9"/>
        <v>126.92</v>
      </c>
      <c r="U6" s="83">
        <f t="shared" si="10"/>
        <v>11.76</v>
      </c>
      <c r="V6" s="31">
        <f t="shared" si="11"/>
        <v>0</v>
      </c>
      <c r="W6" s="31">
        <f t="shared" si="12"/>
        <v>0</v>
      </c>
      <c r="X6" s="83">
        <f t="shared" si="13"/>
        <v>452.32</v>
      </c>
      <c r="Y6" s="83">
        <f t="shared" si="14"/>
        <v>1681.38</v>
      </c>
      <c r="Z6" s="73"/>
      <c r="AA6" s="97"/>
      <c r="AB6" s="103">
        <f t="shared" ref="AB6:AH6" si="17">K6+R6</f>
        <v>66.65</v>
      </c>
      <c r="AC6" s="103">
        <f t="shared" si="17"/>
        <v>940.93</v>
      </c>
      <c r="AD6" s="103">
        <f t="shared" si="17"/>
        <v>634.6</v>
      </c>
      <c r="AE6" s="103">
        <f t="shared" si="17"/>
        <v>39.2</v>
      </c>
      <c r="AF6" s="103">
        <f t="shared" si="17"/>
        <v>0</v>
      </c>
      <c r="AG6" s="103">
        <f t="shared" si="17"/>
        <v>0</v>
      </c>
      <c r="AH6" s="103">
        <f t="shared" si="17"/>
        <v>1681.38</v>
      </c>
      <c r="AI6" s="97"/>
    </row>
    <row r="7" s="15" customFormat="1" spans="1:35">
      <c r="A7" s="28">
        <v>4</v>
      </c>
      <c r="B7" s="29" t="s">
        <v>100</v>
      </c>
      <c r="C7" s="30" t="s">
        <v>101</v>
      </c>
      <c r="D7" s="181" t="s">
        <v>102</v>
      </c>
      <c r="E7" s="31">
        <v>3920.55</v>
      </c>
      <c r="F7" s="31">
        <v>3920.55</v>
      </c>
      <c r="G7" s="31">
        <v>6346</v>
      </c>
      <c r="H7" s="31">
        <v>3920.55</v>
      </c>
      <c r="I7" s="82">
        <v>3180</v>
      </c>
      <c r="J7" s="82"/>
      <c r="K7" s="83">
        <f t="shared" si="0"/>
        <v>66.65</v>
      </c>
      <c r="L7" s="83">
        <f t="shared" si="1"/>
        <v>627.29</v>
      </c>
      <c r="M7" s="31">
        <f t="shared" si="2"/>
        <v>507.68</v>
      </c>
      <c r="N7" s="83">
        <f t="shared" si="3"/>
        <v>27.44</v>
      </c>
      <c r="O7" s="31">
        <f t="shared" si="4"/>
        <v>159</v>
      </c>
      <c r="P7" s="31">
        <f t="shared" si="5"/>
        <v>0</v>
      </c>
      <c r="Q7" s="31">
        <f t="shared" si="6"/>
        <v>1388.06</v>
      </c>
      <c r="R7" s="83">
        <f t="shared" si="7"/>
        <v>0</v>
      </c>
      <c r="S7" s="83">
        <f t="shared" si="8"/>
        <v>313.64</v>
      </c>
      <c r="T7" s="31">
        <f t="shared" si="9"/>
        <v>126.92</v>
      </c>
      <c r="U7" s="83">
        <f t="shared" si="10"/>
        <v>11.76</v>
      </c>
      <c r="V7" s="31">
        <f t="shared" si="11"/>
        <v>159</v>
      </c>
      <c r="W7" s="31">
        <f t="shared" si="12"/>
        <v>0</v>
      </c>
      <c r="X7" s="83">
        <f t="shared" si="13"/>
        <v>611.32</v>
      </c>
      <c r="Y7" s="83">
        <f t="shared" si="14"/>
        <v>1999.38</v>
      </c>
      <c r="Z7" s="73"/>
      <c r="AA7" s="97"/>
      <c r="AB7" s="103">
        <f t="shared" ref="AB7:AH7" si="18">K7+R7</f>
        <v>66.65</v>
      </c>
      <c r="AC7" s="103">
        <f t="shared" si="18"/>
        <v>940.93</v>
      </c>
      <c r="AD7" s="103">
        <f t="shared" si="18"/>
        <v>634.6</v>
      </c>
      <c r="AE7" s="103">
        <f t="shared" si="18"/>
        <v>39.2</v>
      </c>
      <c r="AF7" s="103">
        <f t="shared" si="18"/>
        <v>318</v>
      </c>
      <c r="AG7" s="103">
        <f t="shared" si="18"/>
        <v>0</v>
      </c>
      <c r="AH7" s="103">
        <f t="shared" si="18"/>
        <v>1999.38</v>
      </c>
      <c r="AI7" s="97"/>
    </row>
    <row r="8" s="15" customFormat="1" spans="1:35">
      <c r="A8" s="28">
        <v>5</v>
      </c>
      <c r="B8" s="29" t="s">
        <v>103</v>
      </c>
      <c r="C8" s="30" t="s">
        <v>104</v>
      </c>
      <c r="D8" s="181" t="s">
        <v>105</v>
      </c>
      <c r="E8" s="31">
        <v>3920.55</v>
      </c>
      <c r="F8" s="31">
        <v>3920.55</v>
      </c>
      <c r="G8" s="31">
        <v>6346</v>
      </c>
      <c r="H8" s="31">
        <v>3920.55</v>
      </c>
      <c r="I8" s="82">
        <v>3180</v>
      </c>
      <c r="J8" s="82"/>
      <c r="K8" s="83">
        <f t="shared" si="0"/>
        <v>66.65</v>
      </c>
      <c r="L8" s="83">
        <f t="shared" si="1"/>
        <v>627.29</v>
      </c>
      <c r="M8" s="31">
        <f t="shared" si="2"/>
        <v>507.68</v>
      </c>
      <c r="N8" s="83">
        <f t="shared" si="3"/>
        <v>27.44</v>
      </c>
      <c r="O8" s="31">
        <f t="shared" si="4"/>
        <v>159</v>
      </c>
      <c r="P8" s="31">
        <f t="shared" si="5"/>
        <v>0</v>
      </c>
      <c r="Q8" s="31">
        <f t="shared" si="6"/>
        <v>1388.06</v>
      </c>
      <c r="R8" s="83">
        <f t="shared" si="7"/>
        <v>0</v>
      </c>
      <c r="S8" s="83">
        <f t="shared" si="8"/>
        <v>313.64</v>
      </c>
      <c r="T8" s="31">
        <f t="shared" si="9"/>
        <v>126.92</v>
      </c>
      <c r="U8" s="83">
        <f t="shared" si="10"/>
        <v>11.76</v>
      </c>
      <c r="V8" s="31">
        <f t="shared" si="11"/>
        <v>159</v>
      </c>
      <c r="W8" s="31">
        <f t="shared" si="12"/>
        <v>0</v>
      </c>
      <c r="X8" s="83">
        <f t="shared" si="13"/>
        <v>611.32</v>
      </c>
      <c r="Y8" s="83">
        <f t="shared" si="14"/>
        <v>1999.38</v>
      </c>
      <c r="Z8" s="73"/>
      <c r="AA8" s="97"/>
      <c r="AB8" s="103">
        <f t="shared" ref="AB8:AH8" si="19">K8+R8</f>
        <v>66.65</v>
      </c>
      <c r="AC8" s="103">
        <f t="shared" si="19"/>
        <v>940.93</v>
      </c>
      <c r="AD8" s="103">
        <f t="shared" si="19"/>
        <v>634.6</v>
      </c>
      <c r="AE8" s="103">
        <f t="shared" si="19"/>
        <v>39.2</v>
      </c>
      <c r="AF8" s="103">
        <f t="shared" si="19"/>
        <v>318</v>
      </c>
      <c r="AG8" s="103">
        <f t="shared" si="19"/>
        <v>0</v>
      </c>
      <c r="AH8" s="103">
        <f t="shared" si="19"/>
        <v>1999.38</v>
      </c>
      <c r="AI8" s="97"/>
    </row>
    <row r="9" s="15" customFormat="1" spans="1:35">
      <c r="A9" s="28">
        <v>6</v>
      </c>
      <c r="B9" s="32" t="s">
        <v>81</v>
      </c>
      <c r="C9" s="33" t="s">
        <v>106</v>
      </c>
      <c r="D9" s="34" t="s">
        <v>107</v>
      </c>
      <c r="E9" s="31">
        <v>3920.55</v>
      </c>
      <c r="F9" s="31">
        <v>3920.55</v>
      </c>
      <c r="G9" s="31">
        <v>6346</v>
      </c>
      <c r="H9" s="31">
        <v>3920.55</v>
      </c>
      <c r="I9" s="82"/>
      <c r="J9" s="82"/>
      <c r="K9" s="83">
        <f t="shared" si="0"/>
        <v>66.65</v>
      </c>
      <c r="L9" s="83">
        <f t="shared" si="1"/>
        <v>627.29</v>
      </c>
      <c r="M9" s="31">
        <f t="shared" si="2"/>
        <v>507.68</v>
      </c>
      <c r="N9" s="83">
        <f t="shared" si="3"/>
        <v>27.44</v>
      </c>
      <c r="O9" s="31">
        <f t="shared" si="4"/>
        <v>0</v>
      </c>
      <c r="P9" s="31">
        <f t="shared" si="5"/>
        <v>0</v>
      </c>
      <c r="Q9" s="31">
        <f t="shared" si="6"/>
        <v>1229.06</v>
      </c>
      <c r="R9" s="83">
        <f t="shared" si="7"/>
        <v>0</v>
      </c>
      <c r="S9" s="83">
        <f t="shared" si="8"/>
        <v>313.64</v>
      </c>
      <c r="T9" s="31">
        <f t="shared" si="9"/>
        <v>126.92</v>
      </c>
      <c r="U9" s="83">
        <f t="shared" si="10"/>
        <v>11.76</v>
      </c>
      <c r="V9" s="31">
        <f t="shared" si="11"/>
        <v>0</v>
      </c>
      <c r="W9" s="31">
        <f t="shared" si="12"/>
        <v>0</v>
      </c>
      <c r="X9" s="83">
        <f t="shared" si="13"/>
        <v>452.32</v>
      </c>
      <c r="Y9" s="83">
        <f t="shared" si="14"/>
        <v>1681.38</v>
      </c>
      <c r="Z9" s="73"/>
      <c r="AA9" s="97"/>
      <c r="AB9" s="103">
        <f t="shared" ref="AB9:AH9" si="20">K9+R9</f>
        <v>66.65</v>
      </c>
      <c r="AC9" s="103">
        <f t="shared" si="20"/>
        <v>940.93</v>
      </c>
      <c r="AD9" s="103">
        <f t="shared" si="20"/>
        <v>634.6</v>
      </c>
      <c r="AE9" s="103">
        <f t="shared" si="20"/>
        <v>39.2</v>
      </c>
      <c r="AF9" s="103">
        <f t="shared" si="20"/>
        <v>0</v>
      </c>
      <c r="AG9" s="103">
        <f t="shared" si="20"/>
        <v>0</v>
      </c>
      <c r="AH9" s="103">
        <f t="shared" si="20"/>
        <v>1681.38</v>
      </c>
      <c r="AI9" s="97"/>
    </row>
    <row r="10" s="15" customFormat="1" spans="1:35">
      <c r="A10" s="28">
        <v>7</v>
      </c>
      <c r="B10" s="32" t="s">
        <v>81</v>
      </c>
      <c r="C10" s="33" t="s">
        <v>108</v>
      </c>
      <c r="D10" s="34" t="s">
        <v>109</v>
      </c>
      <c r="E10" s="31">
        <v>3920.55</v>
      </c>
      <c r="F10" s="31">
        <v>3920.55</v>
      </c>
      <c r="G10" s="31">
        <v>6346</v>
      </c>
      <c r="H10" s="31">
        <v>3920.55</v>
      </c>
      <c r="I10" s="81"/>
      <c r="J10" s="82"/>
      <c r="K10" s="83">
        <f t="shared" si="0"/>
        <v>66.65</v>
      </c>
      <c r="L10" s="83">
        <f t="shared" si="1"/>
        <v>627.29</v>
      </c>
      <c r="M10" s="31">
        <f t="shared" si="2"/>
        <v>507.68</v>
      </c>
      <c r="N10" s="83">
        <f t="shared" si="3"/>
        <v>27.44</v>
      </c>
      <c r="O10" s="31">
        <f t="shared" si="4"/>
        <v>0</v>
      </c>
      <c r="P10" s="31">
        <f t="shared" si="5"/>
        <v>0</v>
      </c>
      <c r="Q10" s="31">
        <f t="shared" si="6"/>
        <v>1229.06</v>
      </c>
      <c r="R10" s="83">
        <f t="shared" si="7"/>
        <v>0</v>
      </c>
      <c r="S10" s="83">
        <f t="shared" si="8"/>
        <v>313.64</v>
      </c>
      <c r="T10" s="31">
        <f t="shared" si="9"/>
        <v>126.92</v>
      </c>
      <c r="U10" s="83">
        <f t="shared" si="10"/>
        <v>11.76</v>
      </c>
      <c r="V10" s="31">
        <f t="shared" si="11"/>
        <v>0</v>
      </c>
      <c r="W10" s="31">
        <f t="shared" si="12"/>
        <v>0</v>
      </c>
      <c r="X10" s="83">
        <f t="shared" si="13"/>
        <v>452.32</v>
      </c>
      <c r="Y10" s="83">
        <f t="shared" si="14"/>
        <v>1681.38</v>
      </c>
      <c r="Z10" s="73"/>
      <c r="AA10" s="97"/>
      <c r="AB10" s="103">
        <f t="shared" ref="AB10:AH10" si="21">K10+R10</f>
        <v>66.65</v>
      </c>
      <c r="AC10" s="103">
        <f t="shared" si="21"/>
        <v>940.93</v>
      </c>
      <c r="AD10" s="103">
        <f t="shared" si="21"/>
        <v>634.6</v>
      </c>
      <c r="AE10" s="103">
        <f t="shared" si="21"/>
        <v>39.2</v>
      </c>
      <c r="AF10" s="103">
        <f t="shared" si="21"/>
        <v>0</v>
      </c>
      <c r="AG10" s="103">
        <f t="shared" si="21"/>
        <v>0</v>
      </c>
      <c r="AH10" s="103">
        <f t="shared" si="21"/>
        <v>1681.38</v>
      </c>
      <c r="AI10" s="97"/>
    </row>
    <row r="11" s="15" customFormat="1" ht="18" customHeight="1" spans="1:35">
      <c r="A11" s="28">
        <v>8</v>
      </c>
      <c r="B11" s="32" t="s">
        <v>112</v>
      </c>
      <c r="C11" s="30" t="s">
        <v>113</v>
      </c>
      <c r="D11" s="184" t="s">
        <v>114</v>
      </c>
      <c r="E11" s="31">
        <v>3920.55</v>
      </c>
      <c r="F11" s="31">
        <v>3920.55</v>
      </c>
      <c r="G11" s="31">
        <v>6346</v>
      </c>
      <c r="H11" s="31">
        <v>3920.55</v>
      </c>
      <c r="I11" s="85"/>
      <c r="J11" s="31"/>
      <c r="K11" s="83">
        <f t="shared" si="0"/>
        <v>66.65</v>
      </c>
      <c r="L11" s="83">
        <f t="shared" si="1"/>
        <v>627.29</v>
      </c>
      <c r="M11" s="31">
        <f t="shared" si="2"/>
        <v>507.68</v>
      </c>
      <c r="N11" s="83">
        <f t="shared" si="3"/>
        <v>27.44</v>
      </c>
      <c r="O11" s="31">
        <f t="shared" si="4"/>
        <v>0</v>
      </c>
      <c r="P11" s="31">
        <f t="shared" si="5"/>
        <v>0</v>
      </c>
      <c r="Q11" s="31">
        <f t="shared" si="6"/>
        <v>1229.06</v>
      </c>
      <c r="R11" s="83">
        <f t="shared" si="7"/>
        <v>0</v>
      </c>
      <c r="S11" s="83">
        <f t="shared" si="8"/>
        <v>313.64</v>
      </c>
      <c r="T11" s="31">
        <f t="shared" si="9"/>
        <v>126.92</v>
      </c>
      <c r="U11" s="83">
        <f t="shared" si="10"/>
        <v>11.76</v>
      </c>
      <c r="V11" s="31">
        <f t="shared" si="11"/>
        <v>0</v>
      </c>
      <c r="W11" s="31">
        <f t="shared" si="12"/>
        <v>0</v>
      </c>
      <c r="X11" s="83">
        <f t="shared" si="13"/>
        <v>452.32</v>
      </c>
      <c r="Y11" s="83">
        <f t="shared" si="14"/>
        <v>1681.38</v>
      </c>
      <c r="Z11" s="73"/>
      <c r="AA11" s="98"/>
      <c r="AB11" s="103">
        <f t="shared" ref="AB11:AH11" si="22">K11+R11</f>
        <v>66.65</v>
      </c>
      <c r="AC11" s="103">
        <f t="shared" si="22"/>
        <v>940.93</v>
      </c>
      <c r="AD11" s="103">
        <f t="shared" si="22"/>
        <v>634.6</v>
      </c>
      <c r="AE11" s="103">
        <f t="shared" si="22"/>
        <v>39.2</v>
      </c>
      <c r="AF11" s="103">
        <f t="shared" si="22"/>
        <v>0</v>
      </c>
      <c r="AG11" s="103">
        <f t="shared" si="22"/>
        <v>0</v>
      </c>
      <c r="AH11" s="103">
        <f t="shared" si="22"/>
        <v>1681.38</v>
      </c>
      <c r="AI11" s="98"/>
    </row>
    <row r="12" s="15" customFormat="1" ht="17" customHeight="1" spans="1:35">
      <c r="A12" s="28">
        <v>9</v>
      </c>
      <c r="B12" s="32" t="s">
        <v>61</v>
      </c>
      <c r="C12" s="30" t="s">
        <v>115</v>
      </c>
      <c r="D12" s="34" t="s">
        <v>116</v>
      </c>
      <c r="E12" s="31">
        <v>3920.55</v>
      </c>
      <c r="F12" s="31">
        <v>3920.55</v>
      </c>
      <c r="G12" s="31">
        <v>6346</v>
      </c>
      <c r="H12" s="31">
        <v>3920.55</v>
      </c>
      <c r="I12" s="85"/>
      <c r="J12" s="31"/>
      <c r="K12" s="83">
        <f t="shared" si="0"/>
        <v>66.65</v>
      </c>
      <c r="L12" s="83">
        <f t="shared" si="1"/>
        <v>627.29</v>
      </c>
      <c r="M12" s="31">
        <f t="shared" si="2"/>
        <v>507.68</v>
      </c>
      <c r="N12" s="83">
        <f t="shared" si="3"/>
        <v>27.44</v>
      </c>
      <c r="O12" s="31">
        <f t="shared" si="4"/>
        <v>0</v>
      </c>
      <c r="P12" s="31">
        <f t="shared" si="5"/>
        <v>0</v>
      </c>
      <c r="Q12" s="31">
        <f t="shared" si="6"/>
        <v>1229.06</v>
      </c>
      <c r="R12" s="83">
        <f t="shared" si="7"/>
        <v>0</v>
      </c>
      <c r="S12" s="83">
        <f t="shared" si="8"/>
        <v>313.64</v>
      </c>
      <c r="T12" s="31">
        <f t="shared" si="9"/>
        <v>126.92</v>
      </c>
      <c r="U12" s="83">
        <f t="shared" si="10"/>
        <v>11.76</v>
      </c>
      <c r="V12" s="31">
        <f t="shared" si="11"/>
        <v>0</v>
      </c>
      <c r="W12" s="31">
        <f t="shared" si="12"/>
        <v>0</v>
      </c>
      <c r="X12" s="83">
        <f t="shared" si="13"/>
        <v>452.32</v>
      </c>
      <c r="Y12" s="83">
        <f t="shared" si="14"/>
        <v>1681.38</v>
      </c>
      <c r="Z12" s="73"/>
      <c r="AA12" s="98"/>
      <c r="AB12" s="103">
        <f t="shared" ref="AB12:AH12" si="23">K12+R12</f>
        <v>66.65</v>
      </c>
      <c r="AC12" s="103">
        <f t="shared" si="23"/>
        <v>940.93</v>
      </c>
      <c r="AD12" s="103">
        <f t="shared" si="23"/>
        <v>634.6</v>
      </c>
      <c r="AE12" s="103">
        <f t="shared" si="23"/>
        <v>39.2</v>
      </c>
      <c r="AF12" s="103">
        <f t="shared" si="23"/>
        <v>0</v>
      </c>
      <c r="AG12" s="103">
        <f t="shared" si="23"/>
        <v>0</v>
      </c>
      <c r="AH12" s="103">
        <f t="shared" si="23"/>
        <v>1681.38</v>
      </c>
      <c r="AI12" s="98"/>
    </row>
    <row r="13" s="15" customFormat="1" ht="17" customHeight="1" spans="1:35">
      <c r="A13" s="28">
        <v>10</v>
      </c>
      <c r="B13" s="32" t="s">
        <v>81</v>
      </c>
      <c r="C13" s="30" t="s">
        <v>117</v>
      </c>
      <c r="D13" s="34" t="s">
        <v>118</v>
      </c>
      <c r="E13" s="31">
        <v>3920.55</v>
      </c>
      <c r="F13" s="31">
        <v>3920.55</v>
      </c>
      <c r="G13" s="31">
        <v>6346</v>
      </c>
      <c r="H13" s="31">
        <v>3920.55</v>
      </c>
      <c r="I13" s="85"/>
      <c r="J13" s="31"/>
      <c r="K13" s="83">
        <f t="shared" si="0"/>
        <v>66.65</v>
      </c>
      <c r="L13" s="83">
        <f t="shared" si="1"/>
        <v>627.29</v>
      </c>
      <c r="M13" s="31">
        <f t="shared" si="2"/>
        <v>507.68</v>
      </c>
      <c r="N13" s="83">
        <f t="shared" si="3"/>
        <v>27.44</v>
      </c>
      <c r="O13" s="31">
        <f t="shared" si="4"/>
        <v>0</v>
      </c>
      <c r="P13" s="31">
        <f t="shared" si="5"/>
        <v>0</v>
      </c>
      <c r="Q13" s="31">
        <f t="shared" si="6"/>
        <v>1229.06</v>
      </c>
      <c r="R13" s="83">
        <f t="shared" si="7"/>
        <v>0</v>
      </c>
      <c r="S13" s="83">
        <f t="shared" si="8"/>
        <v>313.64</v>
      </c>
      <c r="T13" s="31">
        <f t="shared" si="9"/>
        <v>126.92</v>
      </c>
      <c r="U13" s="83">
        <f t="shared" si="10"/>
        <v>11.76</v>
      </c>
      <c r="V13" s="31">
        <f t="shared" si="11"/>
        <v>0</v>
      </c>
      <c r="W13" s="31">
        <f t="shared" si="12"/>
        <v>0</v>
      </c>
      <c r="X13" s="83">
        <f t="shared" si="13"/>
        <v>452.32</v>
      </c>
      <c r="Y13" s="83">
        <f t="shared" si="14"/>
        <v>1681.38</v>
      </c>
      <c r="Z13" s="73"/>
      <c r="AA13" s="98"/>
      <c r="AB13" s="103">
        <f t="shared" ref="AB13:AH13" si="24">K13+R13</f>
        <v>66.65</v>
      </c>
      <c r="AC13" s="103">
        <f t="shared" si="24"/>
        <v>940.93</v>
      </c>
      <c r="AD13" s="103">
        <f t="shared" si="24"/>
        <v>634.6</v>
      </c>
      <c r="AE13" s="103">
        <f t="shared" si="24"/>
        <v>39.2</v>
      </c>
      <c r="AF13" s="103">
        <f t="shared" si="24"/>
        <v>0</v>
      </c>
      <c r="AG13" s="103">
        <f t="shared" si="24"/>
        <v>0</v>
      </c>
      <c r="AH13" s="103">
        <f t="shared" si="24"/>
        <v>1681.38</v>
      </c>
      <c r="AI13" s="98"/>
    </row>
    <row r="14" s="15" customFormat="1" ht="17" customHeight="1" spans="1:35">
      <c r="A14" s="28">
        <v>11</v>
      </c>
      <c r="B14" s="32" t="s">
        <v>119</v>
      </c>
      <c r="C14" s="30" t="s">
        <v>120</v>
      </c>
      <c r="D14" s="34" t="s">
        <v>121</v>
      </c>
      <c r="E14" s="31">
        <v>3920.55</v>
      </c>
      <c r="F14" s="31">
        <v>3920.55</v>
      </c>
      <c r="G14" s="31">
        <v>6346</v>
      </c>
      <c r="H14" s="31">
        <v>3920.55</v>
      </c>
      <c r="I14" s="85">
        <v>3180</v>
      </c>
      <c r="J14" s="31"/>
      <c r="K14" s="83">
        <f t="shared" si="0"/>
        <v>66.65</v>
      </c>
      <c r="L14" s="83">
        <f t="shared" si="1"/>
        <v>627.29</v>
      </c>
      <c r="M14" s="31">
        <f t="shared" si="2"/>
        <v>507.68</v>
      </c>
      <c r="N14" s="83">
        <f t="shared" si="3"/>
        <v>27.44</v>
      </c>
      <c r="O14" s="31">
        <f t="shared" si="4"/>
        <v>159</v>
      </c>
      <c r="P14" s="31">
        <f t="shared" si="5"/>
        <v>0</v>
      </c>
      <c r="Q14" s="31">
        <f t="shared" si="6"/>
        <v>1388.06</v>
      </c>
      <c r="R14" s="83">
        <f t="shared" si="7"/>
        <v>0</v>
      </c>
      <c r="S14" s="83">
        <f t="shared" si="8"/>
        <v>313.64</v>
      </c>
      <c r="T14" s="31">
        <f t="shared" si="9"/>
        <v>126.92</v>
      </c>
      <c r="U14" s="83">
        <f t="shared" si="10"/>
        <v>11.76</v>
      </c>
      <c r="V14" s="31">
        <f t="shared" si="11"/>
        <v>159</v>
      </c>
      <c r="W14" s="31">
        <f t="shared" si="12"/>
        <v>0</v>
      </c>
      <c r="X14" s="83">
        <f t="shared" si="13"/>
        <v>611.32</v>
      </c>
      <c r="Y14" s="83">
        <f t="shared" si="14"/>
        <v>1999.38</v>
      </c>
      <c r="Z14" s="73"/>
      <c r="AA14" s="98"/>
      <c r="AB14" s="103">
        <f t="shared" ref="AB14:AH14" si="25">K14+R14</f>
        <v>66.65</v>
      </c>
      <c r="AC14" s="103">
        <f t="shared" si="25"/>
        <v>940.93</v>
      </c>
      <c r="AD14" s="103">
        <f t="shared" si="25"/>
        <v>634.6</v>
      </c>
      <c r="AE14" s="103">
        <f t="shared" si="25"/>
        <v>39.2</v>
      </c>
      <c r="AF14" s="103">
        <f t="shared" si="25"/>
        <v>318</v>
      </c>
      <c r="AG14" s="103">
        <f t="shared" si="25"/>
        <v>0</v>
      </c>
      <c r="AH14" s="103">
        <f t="shared" si="25"/>
        <v>1999.38</v>
      </c>
      <c r="AI14" s="98"/>
    </row>
    <row r="15" s="15" customFormat="1" ht="17" customHeight="1" spans="1:35">
      <c r="A15" s="28">
        <v>12</v>
      </c>
      <c r="B15" s="32" t="s">
        <v>125</v>
      </c>
      <c r="C15" s="30" t="s">
        <v>126</v>
      </c>
      <c r="D15" s="34" t="s">
        <v>127</v>
      </c>
      <c r="E15" s="31">
        <v>3920.55</v>
      </c>
      <c r="F15" s="31">
        <v>3920.55</v>
      </c>
      <c r="G15" s="31">
        <v>6346</v>
      </c>
      <c r="H15" s="31">
        <v>3920.55</v>
      </c>
      <c r="I15" s="85"/>
      <c r="J15" s="31"/>
      <c r="K15" s="83">
        <f t="shared" si="0"/>
        <v>66.65</v>
      </c>
      <c r="L15" s="83">
        <f t="shared" si="1"/>
        <v>627.29</v>
      </c>
      <c r="M15" s="31">
        <f t="shared" si="2"/>
        <v>507.68</v>
      </c>
      <c r="N15" s="83">
        <f t="shared" si="3"/>
        <v>27.44</v>
      </c>
      <c r="O15" s="31">
        <f t="shared" si="4"/>
        <v>0</v>
      </c>
      <c r="P15" s="31">
        <f t="shared" si="5"/>
        <v>0</v>
      </c>
      <c r="Q15" s="31">
        <f t="shared" si="6"/>
        <v>1229.06</v>
      </c>
      <c r="R15" s="83">
        <f t="shared" si="7"/>
        <v>0</v>
      </c>
      <c r="S15" s="83">
        <f t="shared" si="8"/>
        <v>313.64</v>
      </c>
      <c r="T15" s="31">
        <f t="shared" si="9"/>
        <v>126.92</v>
      </c>
      <c r="U15" s="83">
        <f t="shared" si="10"/>
        <v>11.76</v>
      </c>
      <c r="V15" s="31">
        <f t="shared" si="11"/>
        <v>0</v>
      </c>
      <c r="W15" s="31">
        <f t="shared" si="12"/>
        <v>0</v>
      </c>
      <c r="X15" s="83">
        <f t="shared" si="13"/>
        <v>452.32</v>
      </c>
      <c r="Y15" s="83">
        <f t="shared" si="14"/>
        <v>1681.38</v>
      </c>
      <c r="Z15" s="73"/>
      <c r="AA15" s="98"/>
      <c r="AB15" s="103">
        <f t="shared" ref="AB15:AH15" si="26">K15+R15</f>
        <v>66.65</v>
      </c>
      <c r="AC15" s="103">
        <f t="shared" si="26"/>
        <v>940.93</v>
      </c>
      <c r="AD15" s="103">
        <f t="shared" si="26"/>
        <v>634.6</v>
      </c>
      <c r="AE15" s="103">
        <f t="shared" si="26"/>
        <v>39.2</v>
      </c>
      <c r="AF15" s="103">
        <f t="shared" si="26"/>
        <v>0</v>
      </c>
      <c r="AG15" s="103">
        <f t="shared" si="26"/>
        <v>0</v>
      </c>
      <c r="AH15" s="103">
        <f t="shared" si="26"/>
        <v>1681.38</v>
      </c>
      <c r="AI15" s="98"/>
    </row>
    <row r="16" s="15" customFormat="1" ht="17" customHeight="1" spans="1:35">
      <c r="A16" s="28">
        <v>13</v>
      </c>
      <c r="B16" s="32" t="s">
        <v>131</v>
      </c>
      <c r="C16" s="30" t="s">
        <v>132</v>
      </c>
      <c r="D16" s="34" t="s">
        <v>133</v>
      </c>
      <c r="E16" s="31">
        <v>3920.55</v>
      </c>
      <c r="F16" s="31">
        <v>3920.55</v>
      </c>
      <c r="G16" s="31">
        <v>6346</v>
      </c>
      <c r="H16" s="31">
        <v>3920.55</v>
      </c>
      <c r="I16" s="85"/>
      <c r="J16" s="31"/>
      <c r="K16" s="83">
        <f t="shared" si="0"/>
        <v>66.65</v>
      </c>
      <c r="L16" s="83">
        <f t="shared" si="1"/>
        <v>627.29</v>
      </c>
      <c r="M16" s="31">
        <f t="shared" si="2"/>
        <v>507.68</v>
      </c>
      <c r="N16" s="83">
        <f t="shared" si="3"/>
        <v>27.44</v>
      </c>
      <c r="O16" s="31">
        <f t="shared" si="4"/>
        <v>0</v>
      </c>
      <c r="P16" s="31">
        <f t="shared" si="5"/>
        <v>0</v>
      </c>
      <c r="Q16" s="31">
        <f t="shared" si="6"/>
        <v>1229.06</v>
      </c>
      <c r="R16" s="83">
        <f t="shared" si="7"/>
        <v>0</v>
      </c>
      <c r="S16" s="83">
        <f t="shared" si="8"/>
        <v>313.64</v>
      </c>
      <c r="T16" s="31">
        <f t="shared" si="9"/>
        <v>126.92</v>
      </c>
      <c r="U16" s="83">
        <f t="shared" si="10"/>
        <v>11.76</v>
      </c>
      <c r="V16" s="31">
        <f t="shared" si="11"/>
        <v>0</v>
      </c>
      <c r="W16" s="31">
        <f t="shared" si="12"/>
        <v>0</v>
      </c>
      <c r="X16" s="83">
        <f t="shared" si="13"/>
        <v>452.32</v>
      </c>
      <c r="Y16" s="83">
        <f t="shared" si="14"/>
        <v>1681.38</v>
      </c>
      <c r="Z16" s="73"/>
      <c r="AA16" s="98"/>
      <c r="AB16" s="103">
        <f t="shared" ref="AB16:AH16" si="27">K16+R16</f>
        <v>66.65</v>
      </c>
      <c r="AC16" s="103">
        <f t="shared" si="27"/>
        <v>940.93</v>
      </c>
      <c r="AD16" s="103">
        <f t="shared" si="27"/>
        <v>634.6</v>
      </c>
      <c r="AE16" s="103">
        <f t="shared" si="27"/>
        <v>39.2</v>
      </c>
      <c r="AF16" s="103">
        <f t="shared" si="27"/>
        <v>0</v>
      </c>
      <c r="AG16" s="103">
        <f t="shared" si="27"/>
        <v>0</v>
      </c>
      <c r="AH16" s="103">
        <f t="shared" si="27"/>
        <v>1681.38</v>
      </c>
      <c r="AI16" s="98"/>
    </row>
    <row r="17" s="15" customFormat="1" ht="17" customHeight="1" spans="1:35">
      <c r="A17" s="28">
        <v>14</v>
      </c>
      <c r="B17" s="32" t="s">
        <v>88</v>
      </c>
      <c r="C17" s="30" t="s">
        <v>134</v>
      </c>
      <c r="D17" s="34" t="s">
        <v>135</v>
      </c>
      <c r="E17" s="31">
        <v>4200</v>
      </c>
      <c r="F17" s="31">
        <v>4200</v>
      </c>
      <c r="G17" s="31">
        <v>6346</v>
      </c>
      <c r="H17" s="31">
        <v>4200</v>
      </c>
      <c r="I17" s="85">
        <v>4180</v>
      </c>
      <c r="J17" s="31"/>
      <c r="K17" s="83">
        <f t="shared" si="0"/>
        <v>71.4</v>
      </c>
      <c r="L17" s="83">
        <f t="shared" si="1"/>
        <v>672</v>
      </c>
      <c r="M17" s="31">
        <f t="shared" si="2"/>
        <v>507.68</v>
      </c>
      <c r="N17" s="83">
        <f t="shared" si="3"/>
        <v>29.4</v>
      </c>
      <c r="O17" s="31">
        <f t="shared" si="4"/>
        <v>209</v>
      </c>
      <c r="P17" s="31">
        <f t="shared" si="5"/>
        <v>0</v>
      </c>
      <c r="Q17" s="31">
        <f t="shared" si="6"/>
        <v>1489.48</v>
      </c>
      <c r="R17" s="83">
        <f t="shared" si="7"/>
        <v>0</v>
      </c>
      <c r="S17" s="83">
        <f t="shared" si="8"/>
        <v>336</v>
      </c>
      <c r="T17" s="31">
        <f t="shared" si="9"/>
        <v>126.92</v>
      </c>
      <c r="U17" s="83">
        <f t="shared" si="10"/>
        <v>12.6</v>
      </c>
      <c r="V17" s="31">
        <f t="shared" si="11"/>
        <v>209</v>
      </c>
      <c r="W17" s="31">
        <f t="shared" si="12"/>
        <v>0</v>
      </c>
      <c r="X17" s="83">
        <f t="shared" si="13"/>
        <v>684.52</v>
      </c>
      <c r="Y17" s="83">
        <f t="shared" si="14"/>
        <v>2174</v>
      </c>
      <c r="Z17" s="73"/>
      <c r="AA17" s="98"/>
      <c r="AB17" s="103">
        <f t="shared" ref="AB17:AH17" si="28">K17+R17</f>
        <v>71.4</v>
      </c>
      <c r="AC17" s="103">
        <f t="shared" si="28"/>
        <v>1008</v>
      </c>
      <c r="AD17" s="103">
        <f t="shared" si="28"/>
        <v>634.6</v>
      </c>
      <c r="AE17" s="103">
        <f t="shared" si="28"/>
        <v>42</v>
      </c>
      <c r="AF17" s="103">
        <f t="shared" si="28"/>
        <v>418</v>
      </c>
      <c r="AG17" s="103">
        <f t="shared" si="28"/>
        <v>0</v>
      </c>
      <c r="AH17" s="103">
        <f t="shared" si="28"/>
        <v>2174</v>
      </c>
      <c r="AI17" s="98"/>
    </row>
    <row r="18" s="15" customFormat="1" ht="17" customHeight="1" spans="1:35">
      <c r="A18" s="28">
        <v>15</v>
      </c>
      <c r="B18" s="32" t="s">
        <v>122</v>
      </c>
      <c r="C18" s="30" t="s">
        <v>136</v>
      </c>
      <c r="D18" s="34" t="s">
        <v>137</v>
      </c>
      <c r="E18" s="31">
        <v>3920.55</v>
      </c>
      <c r="F18" s="31">
        <v>3920.55</v>
      </c>
      <c r="G18" s="31">
        <v>6346</v>
      </c>
      <c r="H18" s="31">
        <v>3920.55</v>
      </c>
      <c r="I18" s="85">
        <v>3180</v>
      </c>
      <c r="J18" s="31"/>
      <c r="K18" s="83">
        <f t="shared" si="0"/>
        <v>66.65</v>
      </c>
      <c r="L18" s="83">
        <f t="shared" si="1"/>
        <v>627.29</v>
      </c>
      <c r="M18" s="31">
        <f t="shared" si="2"/>
        <v>507.68</v>
      </c>
      <c r="N18" s="83">
        <f t="shared" si="3"/>
        <v>27.44</v>
      </c>
      <c r="O18" s="31">
        <f t="shared" si="4"/>
        <v>159</v>
      </c>
      <c r="P18" s="31">
        <f t="shared" si="5"/>
        <v>0</v>
      </c>
      <c r="Q18" s="31">
        <f t="shared" si="6"/>
        <v>1388.06</v>
      </c>
      <c r="R18" s="83">
        <f t="shared" si="7"/>
        <v>0</v>
      </c>
      <c r="S18" s="83">
        <f t="shared" si="8"/>
        <v>313.64</v>
      </c>
      <c r="T18" s="31">
        <f t="shared" si="9"/>
        <v>126.92</v>
      </c>
      <c r="U18" s="83">
        <f t="shared" si="10"/>
        <v>11.76</v>
      </c>
      <c r="V18" s="31">
        <f t="shared" si="11"/>
        <v>159</v>
      </c>
      <c r="W18" s="31">
        <f t="shared" si="12"/>
        <v>0</v>
      </c>
      <c r="X18" s="83">
        <f t="shared" si="13"/>
        <v>611.32</v>
      </c>
      <c r="Y18" s="83">
        <f t="shared" si="14"/>
        <v>1999.38</v>
      </c>
      <c r="Z18" s="73"/>
      <c r="AA18" s="98"/>
      <c r="AB18" s="103">
        <f t="shared" ref="AB18:AH18" si="29">K18+R18</f>
        <v>66.65</v>
      </c>
      <c r="AC18" s="103">
        <f t="shared" si="29"/>
        <v>940.93</v>
      </c>
      <c r="AD18" s="103">
        <f t="shared" si="29"/>
        <v>634.6</v>
      </c>
      <c r="AE18" s="103">
        <f t="shared" si="29"/>
        <v>39.2</v>
      </c>
      <c r="AF18" s="103">
        <f t="shared" si="29"/>
        <v>318</v>
      </c>
      <c r="AG18" s="103">
        <f t="shared" si="29"/>
        <v>0</v>
      </c>
      <c r="AH18" s="103">
        <f t="shared" si="29"/>
        <v>1999.38</v>
      </c>
      <c r="AI18" s="98"/>
    </row>
    <row r="19" s="15" customFormat="1" ht="19" customHeight="1" spans="1:35">
      <c r="A19" s="28">
        <v>16</v>
      </c>
      <c r="B19" s="32" t="s">
        <v>92</v>
      </c>
      <c r="C19" s="30" t="s">
        <v>138</v>
      </c>
      <c r="D19" s="34" t="s">
        <v>139</v>
      </c>
      <c r="E19" s="31">
        <v>3920.55</v>
      </c>
      <c r="F19" s="31">
        <v>3920.55</v>
      </c>
      <c r="G19" s="31">
        <v>6346</v>
      </c>
      <c r="H19" s="31">
        <v>3920.55</v>
      </c>
      <c r="I19" s="85">
        <v>3180</v>
      </c>
      <c r="J19" s="31"/>
      <c r="K19" s="83">
        <f t="shared" si="0"/>
        <v>66.65</v>
      </c>
      <c r="L19" s="83">
        <f t="shared" si="1"/>
        <v>627.29</v>
      </c>
      <c r="M19" s="31">
        <f t="shared" si="2"/>
        <v>507.68</v>
      </c>
      <c r="N19" s="83">
        <f t="shared" si="3"/>
        <v>27.44</v>
      </c>
      <c r="O19" s="31">
        <f t="shared" si="4"/>
        <v>159</v>
      </c>
      <c r="P19" s="31">
        <f t="shared" si="5"/>
        <v>0</v>
      </c>
      <c r="Q19" s="31">
        <f t="shared" si="6"/>
        <v>1388.06</v>
      </c>
      <c r="R19" s="83">
        <f t="shared" si="7"/>
        <v>0</v>
      </c>
      <c r="S19" s="83">
        <f t="shared" si="8"/>
        <v>313.64</v>
      </c>
      <c r="T19" s="31">
        <f t="shared" si="9"/>
        <v>126.92</v>
      </c>
      <c r="U19" s="83">
        <f t="shared" si="10"/>
        <v>11.76</v>
      </c>
      <c r="V19" s="31">
        <f t="shared" si="11"/>
        <v>159</v>
      </c>
      <c r="W19" s="31">
        <f t="shared" si="12"/>
        <v>0</v>
      </c>
      <c r="X19" s="83">
        <f t="shared" si="13"/>
        <v>611.32</v>
      </c>
      <c r="Y19" s="83">
        <f t="shared" si="14"/>
        <v>1999.38</v>
      </c>
      <c r="Z19" s="73"/>
      <c r="AA19" s="98"/>
      <c r="AB19" s="103">
        <f t="shared" ref="AB19:AH19" si="30">K19+R19</f>
        <v>66.65</v>
      </c>
      <c r="AC19" s="103">
        <f t="shared" si="30"/>
        <v>940.93</v>
      </c>
      <c r="AD19" s="103">
        <f t="shared" si="30"/>
        <v>634.6</v>
      </c>
      <c r="AE19" s="103">
        <f t="shared" si="30"/>
        <v>39.2</v>
      </c>
      <c r="AF19" s="103">
        <f t="shared" si="30"/>
        <v>318</v>
      </c>
      <c r="AG19" s="103">
        <f t="shared" si="30"/>
        <v>0</v>
      </c>
      <c r="AH19" s="103">
        <f t="shared" si="30"/>
        <v>1999.38</v>
      </c>
      <c r="AI19" s="98"/>
    </row>
    <row r="20" s="15" customFormat="1" ht="19" customHeight="1" spans="1:35">
      <c r="A20" s="28">
        <v>17</v>
      </c>
      <c r="B20" s="36" t="s">
        <v>141</v>
      </c>
      <c r="C20" s="135" t="s">
        <v>142</v>
      </c>
      <c r="D20" s="133" t="s">
        <v>143</v>
      </c>
      <c r="E20" s="45">
        <v>3920.55</v>
      </c>
      <c r="F20" s="45">
        <v>3920.55</v>
      </c>
      <c r="G20" s="45">
        <v>6346</v>
      </c>
      <c r="H20" s="45">
        <v>3920.55</v>
      </c>
      <c r="I20" s="85"/>
      <c r="J20" s="39">
        <v>108</v>
      </c>
      <c r="K20" s="83">
        <f t="shared" si="0"/>
        <v>66.65</v>
      </c>
      <c r="L20" s="83">
        <f t="shared" si="1"/>
        <v>627.29</v>
      </c>
      <c r="M20" s="31">
        <f t="shared" si="2"/>
        <v>507.68</v>
      </c>
      <c r="N20" s="83">
        <f t="shared" si="3"/>
        <v>27.44</v>
      </c>
      <c r="O20" s="31">
        <f t="shared" si="4"/>
        <v>0</v>
      </c>
      <c r="P20" s="31">
        <f t="shared" si="5"/>
        <v>54</v>
      </c>
      <c r="Q20" s="31">
        <f t="shared" si="6"/>
        <v>1283.06</v>
      </c>
      <c r="R20" s="83">
        <f t="shared" si="7"/>
        <v>0</v>
      </c>
      <c r="S20" s="83">
        <f t="shared" si="8"/>
        <v>313.64</v>
      </c>
      <c r="T20" s="31">
        <f t="shared" si="9"/>
        <v>126.92</v>
      </c>
      <c r="U20" s="83">
        <f t="shared" si="10"/>
        <v>11.76</v>
      </c>
      <c r="V20" s="31">
        <f t="shared" si="11"/>
        <v>0</v>
      </c>
      <c r="W20" s="31">
        <f t="shared" si="12"/>
        <v>54</v>
      </c>
      <c r="X20" s="83">
        <f t="shared" si="13"/>
        <v>506.32</v>
      </c>
      <c r="Y20" s="83">
        <f t="shared" si="14"/>
        <v>1789.38</v>
      </c>
      <c r="Z20" s="73"/>
      <c r="AA20" s="98"/>
      <c r="AB20" s="103">
        <f t="shared" ref="AB20:AH20" si="31">K20+R20</f>
        <v>66.65</v>
      </c>
      <c r="AC20" s="103">
        <f t="shared" si="31"/>
        <v>940.93</v>
      </c>
      <c r="AD20" s="103">
        <f t="shared" si="31"/>
        <v>634.6</v>
      </c>
      <c r="AE20" s="103">
        <f t="shared" si="31"/>
        <v>39.2</v>
      </c>
      <c r="AF20" s="103">
        <f t="shared" si="31"/>
        <v>0</v>
      </c>
      <c r="AG20" s="103">
        <f t="shared" si="31"/>
        <v>108</v>
      </c>
      <c r="AH20" s="103">
        <f t="shared" si="31"/>
        <v>1789.38</v>
      </c>
      <c r="AI20" s="98"/>
    </row>
    <row r="21" s="15" customFormat="1" ht="19" customHeight="1" spans="1:35">
      <c r="A21" s="28">
        <v>18</v>
      </c>
      <c r="B21" s="36" t="s">
        <v>112</v>
      </c>
      <c r="C21" s="135" t="s">
        <v>144</v>
      </c>
      <c r="D21" s="133" t="s">
        <v>145</v>
      </c>
      <c r="E21" s="45">
        <v>3920.55</v>
      </c>
      <c r="F21" s="45">
        <v>3920.55</v>
      </c>
      <c r="G21" s="45">
        <v>6346</v>
      </c>
      <c r="H21" s="45">
        <v>3920.55</v>
      </c>
      <c r="I21" s="86">
        <v>0</v>
      </c>
      <c r="J21" s="39">
        <v>108</v>
      </c>
      <c r="K21" s="83">
        <f t="shared" si="0"/>
        <v>66.65</v>
      </c>
      <c r="L21" s="83">
        <f t="shared" si="1"/>
        <v>627.29</v>
      </c>
      <c r="M21" s="31">
        <f t="shared" si="2"/>
        <v>507.68</v>
      </c>
      <c r="N21" s="83">
        <f t="shared" si="3"/>
        <v>27.44</v>
      </c>
      <c r="O21" s="31">
        <f t="shared" si="4"/>
        <v>0</v>
      </c>
      <c r="P21" s="31">
        <f t="shared" si="5"/>
        <v>54</v>
      </c>
      <c r="Q21" s="31">
        <f t="shared" si="6"/>
        <v>1283.06</v>
      </c>
      <c r="R21" s="83">
        <f t="shared" si="7"/>
        <v>0</v>
      </c>
      <c r="S21" s="83">
        <f t="shared" si="8"/>
        <v>313.64</v>
      </c>
      <c r="T21" s="31">
        <f t="shared" si="9"/>
        <v>126.92</v>
      </c>
      <c r="U21" s="83">
        <f t="shared" si="10"/>
        <v>11.76</v>
      </c>
      <c r="V21" s="31">
        <f t="shared" si="11"/>
        <v>0</v>
      </c>
      <c r="W21" s="31">
        <f t="shared" si="12"/>
        <v>54</v>
      </c>
      <c r="X21" s="83">
        <f t="shared" si="13"/>
        <v>506.32</v>
      </c>
      <c r="Y21" s="83">
        <f t="shared" si="14"/>
        <v>1789.38</v>
      </c>
      <c r="Z21" s="73"/>
      <c r="AA21" s="98"/>
      <c r="AB21" s="103">
        <f t="shared" ref="AB21:AH21" si="32">K21+R21</f>
        <v>66.65</v>
      </c>
      <c r="AC21" s="103">
        <f t="shared" si="32"/>
        <v>940.93</v>
      </c>
      <c r="AD21" s="103">
        <f t="shared" si="32"/>
        <v>634.6</v>
      </c>
      <c r="AE21" s="103">
        <f t="shared" si="32"/>
        <v>39.2</v>
      </c>
      <c r="AF21" s="103">
        <f t="shared" si="32"/>
        <v>0</v>
      </c>
      <c r="AG21" s="103">
        <f t="shared" si="32"/>
        <v>108</v>
      </c>
      <c r="AH21" s="103">
        <f t="shared" si="32"/>
        <v>1789.38</v>
      </c>
      <c r="AI21" s="98"/>
    </row>
    <row r="22" s="15" customFormat="1" ht="19" customHeight="1" spans="1:35">
      <c r="A22" s="28">
        <v>19</v>
      </c>
      <c r="B22" s="36" t="s">
        <v>122</v>
      </c>
      <c r="C22" s="135" t="s">
        <v>146</v>
      </c>
      <c r="D22" s="133" t="s">
        <v>147</v>
      </c>
      <c r="E22" s="45">
        <v>3920.55</v>
      </c>
      <c r="F22" s="45">
        <v>3920.55</v>
      </c>
      <c r="G22" s="45">
        <v>6346</v>
      </c>
      <c r="H22" s="45">
        <v>3920.55</v>
      </c>
      <c r="I22" s="124">
        <v>2200</v>
      </c>
      <c r="J22" s="31"/>
      <c r="K22" s="83">
        <f t="shared" si="0"/>
        <v>66.65</v>
      </c>
      <c r="L22" s="83">
        <f t="shared" si="1"/>
        <v>627.29</v>
      </c>
      <c r="M22" s="31">
        <f t="shared" si="2"/>
        <v>507.68</v>
      </c>
      <c r="N22" s="83">
        <f t="shared" si="3"/>
        <v>27.44</v>
      </c>
      <c r="O22" s="31">
        <f t="shared" si="4"/>
        <v>110</v>
      </c>
      <c r="P22" s="31">
        <f t="shared" si="5"/>
        <v>0</v>
      </c>
      <c r="Q22" s="31">
        <f t="shared" si="6"/>
        <v>1339.06</v>
      </c>
      <c r="R22" s="83">
        <f t="shared" si="7"/>
        <v>0</v>
      </c>
      <c r="S22" s="83">
        <f t="shared" si="8"/>
        <v>313.64</v>
      </c>
      <c r="T22" s="31">
        <f t="shared" si="9"/>
        <v>126.92</v>
      </c>
      <c r="U22" s="83">
        <f t="shared" si="10"/>
        <v>11.76</v>
      </c>
      <c r="V22" s="31">
        <f t="shared" si="11"/>
        <v>110</v>
      </c>
      <c r="W22" s="31">
        <f t="shared" si="12"/>
        <v>0</v>
      </c>
      <c r="X22" s="83">
        <f t="shared" si="13"/>
        <v>562.32</v>
      </c>
      <c r="Y22" s="83">
        <f t="shared" si="14"/>
        <v>1901.38</v>
      </c>
      <c r="Z22" s="73"/>
      <c r="AA22" s="98"/>
      <c r="AB22" s="103">
        <f t="shared" ref="AB22:AH22" si="33">K22+R22</f>
        <v>66.65</v>
      </c>
      <c r="AC22" s="103">
        <f t="shared" si="33"/>
        <v>940.93</v>
      </c>
      <c r="AD22" s="103">
        <f t="shared" si="33"/>
        <v>634.6</v>
      </c>
      <c r="AE22" s="103">
        <f t="shared" si="33"/>
        <v>39.2</v>
      </c>
      <c r="AF22" s="103">
        <f t="shared" si="33"/>
        <v>220</v>
      </c>
      <c r="AG22" s="103">
        <f t="shared" si="33"/>
        <v>0</v>
      </c>
      <c r="AH22" s="103">
        <f t="shared" si="33"/>
        <v>1901.38</v>
      </c>
      <c r="AI22" s="98"/>
    </row>
    <row r="23" s="15" customFormat="1" ht="19" customHeight="1" spans="1:35">
      <c r="A23" s="28">
        <v>20</v>
      </c>
      <c r="B23" s="36" t="s">
        <v>128</v>
      </c>
      <c r="C23" s="135" t="s">
        <v>148</v>
      </c>
      <c r="D23" s="133" t="s">
        <v>149</v>
      </c>
      <c r="E23" s="45">
        <v>3920.55</v>
      </c>
      <c r="F23" s="45">
        <v>3920.55</v>
      </c>
      <c r="G23" s="45">
        <v>6346</v>
      </c>
      <c r="H23" s="45">
        <v>3920.55</v>
      </c>
      <c r="I23" s="124">
        <v>3180</v>
      </c>
      <c r="J23" s="31"/>
      <c r="K23" s="83">
        <f t="shared" si="0"/>
        <v>66.65</v>
      </c>
      <c r="L23" s="83">
        <f t="shared" si="1"/>
        <v>627.29</v>
      </c>
      <c r="M23" s="31">
        <f t="shared" si="2"/>
        <v>507.68</v>
      </c>
      <c r="N23" s="83">
        <f t="shared" si="3"/>
        <v>27.44</v>
      </c>
      <c r="O23" s="31">
        <f t="shared" si="4"/>
        <v>159</v>
      </c>
      <c r="P23" s="31">
        <f t="shared" si="5"/>
        <v>0</v>
      </c>
      <c r="Q23" s="31">
        <f t="shared" si="6"/>
        <v>1388.06</v>
      </c>
      <c r="R23" s="83">
        <f t="shared" si="7"/>
        <v>0</v>
      </c>
      <c r="S23" s="83">
        <f t="shared" si="8"/>
        <v>313.64</v>
      </c>
      <c r="T23" s="31">
        <f t="shared" si="9"/>
        <v>126.92</v>
      </c>
      <c r="U23" s="83">
        <f t="shared" si="10"/>
        <v>11.76</v>
      </c>
      <c r="V23" s="31">
        <f t="shared" si="11"/>
        <v>159</v>
      </c>
      <c r="W23" s="31">
        <f t="shared" si="12"/>
        <v>0</v>
      </c>
      <c r="X23" s="83">
        <f t="shared" si="13"/>
        <v>611.32</v>
      </c>
      <c r="Y23" s="83">
        <f t="shared" si="14"/>
        <v>1999.38</v>
      </c>
      <c r="Z23" s="73"/>
      <c r="AA23" s="98"/>
      <c r="AB23" s="103">
        <f t="shared" ref="AB23:AH23" si="34">K23+R23</f>
        <v>66.65</v>
      </c>
      <c r="AC23" s="103">
        <f t="shared" si="34"/>
        <v>940.93</v>
      </c>
      <c r="AD23" s="103">
        <f t="shared" si="34"/>
        <v>634.6</v>
      </c>
      <c r="AE23" s="103">
        <f t="shared" si="34"/>
        <v>39.2</v>
      </c>
      <c r="AF23" s="103">
        <f t="shared" si="34"/>
        <v>318</v>
      </c>
      <c r="AG23" s="103">
        <f t="shared" si="34"/>
        <v>0</v>
      </c>
      <c r="AH23" s="103">
        <f t="shared" si="34"/>
        <v>1999.38</v>
      </c>
      <c r="AI23" s="98"/>
    </row>
    <row r="24" s="15" customFormat="1" ht="19" customHeight="1" spans="1:35">
      <c r="A24" s="28">
        <v>21</v>
      </c>
      <c r="B24" s="36" t="s">
        <v>92</v>
      </c>
      <c r="C24" s="135" t="s">
        <v>150</v>
      </c>
      <c r="D24" s="133" t="s">
        <v>151</v>
      </c>
      <c r="E24" s="45">
        <v>3920.55</v>
      </c>
      <c r="F24" s="45">
        <v>3920.55</v>
      </c>
      <c r="G24" s="45">
        <v>6346</v>
      </c>
      <c r="H24" s="45">
        <v>3920.55</v>
      </c>
      <c r="I24" s="124">
        <v>3180</v>
      </c>
      <c r="J24" s="39">
        <v>108</v>
      </c>
      <c r="K24" s="83">
        <f t="shared" si="0"/>
        <v>66.65</v>
      </c>
      <c r="L24" s="83">
        <f t="shared" si="1"/>
        <v>627.29</v>
      </c>
      <c r="M24" s="31">
        <f t="shared" si="2"/>
        <v>507.68</v>
      </c>
      <c r="N24" s="83">
        <f t="shared" si="3"/>
        <v>27.44</v>
      </c>
      <c r="O24" s="31">
        <f t="shared" si="4"/>
        <v>159</v>
      </c>
      <c r="P24" s="31">
        <f t="shared" si="5"/>
        <v>54</v>
      </c>
      <c r="Q24" s="31">
        <f t="shared" si="6"/>
        <v>1442.06</v>
      </c>
      <c r="R24" s="83">
        <f t="shared" si="7"/>
        <v>0</v>
      </c>
      <c r="S24" s="83">
        <f t="shared" si="8"/>
        <v>313.64</v>
      </c>
      <c r="T24" s="31">
        <f t="shared" si="9"/>
        <v>126.92</v>
      </c>
      <c r="U24" s="83">
        <f t="shared" si="10"/>
        <v>11.76</v>
      </c>
      <c r="V24" s="31">
        <f t="shared" si="11"/>
        <v>159</v>
      </c>
      <c r="W24" s="31">
        <f t="shared" si="12"/>
        <v>54</v>
      </c>
      <c r="X24" s="83">
        <f t="shared" si="13"/>
        <v>665.32</v>
      </c>
      <c r="Y24" s="83">
        <f t="shared" si="14"/>
        <v>2107.38</v>
      </c>
      <c r="Z24" s="73"/>
      <c r="AA24" s="98"/>
      <c r="AB24" s="103">
        <f t="shared" ref="AB24:AH24" si="35">K24+R24</f>
        <v>66.65</v>
      </c>
      <c r="AC24" s="103">
        <f t="shared" si="35"/>
        <v>940.93</v>
      </c>
      <c r="AD24" s="103">
        <f t="shared" si="35"/>
        <v>634.6</v>
      </c>
      <c r="AE24" s="103">
        <f t="shared" si="35"/>
        <v>39.2</v>
      </c>
      <c r="AF24" s="103">
        <f t="shared" si="35"/>
        <v>318</v>
      </c>
      <c r="AG24" s="103">
        <f t="shared" si="35"/>
        <v>108</v>
      </c>
      <c r="AH24" s="103">
        <f t="shared" si="35"/>
        <v>2107.38</v>
      </c>
      <c r="AI24" s="98"/>
    </row>
    <row r="25" s="15" customFormat="1" ht="19" customHeight="1" spans="1:35">
      <c r="A25" s="28">
        <v>22</v>
      </c>
      <c r="B25" s="36" t="s">
        <v>88</v>
      </c>
      <c r="C25" s="135" t="s">
        <v>152</v>
      </c>
      <c r="D25" s="185" t="s">
        <v>153</v>
      </c>
      <c r="E25" s="45">
        <v>3920.55</v>
      </c>
      <c r="F25" s="45">
        <v>3920.55</v>
      </c>
      <c r="G25" s="45">
        <v>6346</v>
      </c>
      <c r="H25" s="45">
        <v>3920.55</v>
      </c>
      <c r="I25" s="124">
        <v>0</v>
      </c>
      <c r="J25" s="39">
        <v>108</v>
      </c>
      <c r="K25" s="83">
        <f t="shared" si="0"/>
        <v>66.65</v>
      </c>
      <c r="L25" s="83">
        <f t="shared" si="1"/>
        <v>627.29</v>
      </c>
      <c r="M25" s="31">
        <f t="shared" si="2"/>
        <v>507.68</v>
      </c>
      <c r="N25" s="83">
        <f t="shared" si="3"/>
        <v>27.44</v>
      </c>
      <c r="O25" s="31">
        <f t="shared" si="4"/>
        <v>0</v>
      </c>
      <c r="P25" s="31">
        <f t="shared" si="5"/>
        <v>54</v>
      </c>
      <c r="Q25" s="31">
        <f t="shared" si="6"/>
        <v>1283.06</v>
      </c>
      <c r="R25" s="83">
        <f t="shared" si="7"/>
        <v>0</v>
      </c>
      <c r="S25" s="83">
        <f t="shared" si="8"/>
        <v>313.64</v>
      </c>
      <c r="T25" s="31">
        <f t="shared" si="9"/>
        <v>126.92</v>
      </c>
      <c r="U25" s="83">
        <f t="shared" si="10"/>
        <v>11.76</v>
      </c>
      <c r="V25" s="31">
        <f t="shared" si="11"/>
        <v>0</v>
      </c>
      <c r="W25" s="31">
        <f t="shared" si="12"/>
        <v>54</v>
      </c>
      <c r="X25" s="83">
        <f t="shared" si="13"/>
        <v>506.32</v>
      </c>
      <c r="Y25" s="83">
        <f t="shared" si="14"/>
        <v>1789.38</v>
      </c>
      <c r="Z25" s="73"/>
      <c r="AA25" s="98"/>
      <c r="AB25" s="103">
        <f t="shared" ref="AB25:AH25" si="36">K25+R25</f>
        <v>66.65</v>
      </c>
      <c r="AC25" s="103">
        <f t="shared" si="36"/>
        <v>940.93</v>
      </c>
      <c r="AD25" s="103">
        <f t="shared" si="36"/>
        <v>634.6</v>
      </c>
      <c r="AE25" s="103">
        <f t="shared" si="36"/>
        <v>39.2</v>
      </c>
      <c r="AF25" s="103">
        <f t="shared" si="36"/>
        <v>0</v>
      </c>
      <c r="AG25" s="103">
        <f t="shared" si="36"/>
        <v>108</v>
      </c>
      <c r="AH25" s="103">
        <f t="shared" si="36"/>
        <v>1789.38</v>
      </c>
      <c r="AI25" s="98"/>
    </row>
    <row r="26" s="15" customFormat="1" ht="17" customHeight="1" spans="1:35">
      <c r="A26" s="28">
        <v>23</v>
      </c>
      <c r="B26" s="36" t="s">
        <v>131</v>
      </c>
      <c r="C26" s="135" t="s">
        <v>154</v>
      </c>
      <c r="D26" s="133" t="s">
        <v>155</v>
      </c>
      <c r="E26" s="45">
        <v>3920.55</v>
      </c>
      <c r="F26" s="45">
        <v>3920.55</v>
      </c>
      <c r="G26" s="45">
        <v>6346</v>
      </c>
      <c r="H26" s="45">
        <v>3920.55</v>
      </c>
      <c r="I26" s="124">
        <v>0</v>
      </c>
      <c r="J26" s="39">
        <v>108</v>
      </c>
      <c r="K26" s="83">
        <f t="shared" ref="K26:K31" si="37">ROUND(E26*0.017,2)</f>
        <v>66.65</v>
      </c>
      <c r="L26" s="83">
        <f t="shared" ref="L26:L31" si="38">ROUND(F26*0.16,2)</f>
        <v>627.29</v>
      </c>
      <c r="M26" s="31">
        <f t="shared" ref="M26:M31" si="39">ROUND(G26*0.08,2)</f>
        <v>507.68</v>
      </c>
      <c r="N26" s="83">
        <f t="shared" ref="N26:N31" si="40">ROUND(H26*0.007,2)</f>
        <v>27.44</v>
      </c>
      <c r="O26" s="31">
        <f t="shared" ref="O26:O31" si="41">I26*5%</f>
        <v>0</v>
      </c>
      <c r="P26" s="31">
        <f t="shared" ref="P26:P31" si="42">J26*50%</f>
        <v>54</v>
      </c>
      <c r="Q26" s="31">
        <f t="shared" ref="Q26:Q31" si="43">SUM(K26:P26)</f>
        <v>1283.06</v>
      </c>
      <c r="R26" s="83">
        <f t="shared" ref="R26:R31" si="44">E26*0</f>
        <v>0</v>
      </c>
      <c r="S26" s="83">
        <f t="shared" ref="S26:S31" si="45">ROUND(F26*0.08,2)</f>
        <v>313.64</v>
      </c>
      <c r="T26" s="31">
        <f t="shared" ref="T26:T31" si="46">ROUND(G26*0.02,2)</f>
        <v>126.92</v>
      </c>
      <c r="U26" s="83">
        <f t="shared" ref="U26:U31" si="47">ROUND(H26*0.003,2)</f>
        <v>11.76</v>
      </c>
      <c r="V26" s="31">
        <f t="shared" ref="V26:V31" si="48">I26*5%</f>
        <v>0</v>
      </c>
      <c r="W26" s="31">
        <f t="shared" ref="W26:W31" si="49">J26*50%</f>
        <v>54</v>
      </c>
      <c r="X26" s="83">
        <f t="shared" ref="X26:X31" si="50">SUM(R26:W26)</f>
        <v>506.32</v>
      </c>
      <c r="Y26" s="83">
        <f t="shared" ref="Y26:Y31" si="51">Q26+X26</f>
        <v>1789.38</v>
      </c>
      <c r="Z26" s="73"/>
      <c r="AA26" s="98"/>
      <c r="AB26" s="103">
        <f t="shared" ref="AB26:AB31" si="52">K26+R26</f>
        <v>66.65</v>
      </c>
      <c r="AC26" s="103">
        <f t="shared" ref="AC26:AC31" si="53">L26+S26</f>
        <v>940.93</v>
      </c>
      <c r="AD26" s="103">
        <f t="shared" ref="AD26:AD31" si="54">M26+T26</f>
        <v>634.6</v>
      </c>
      <c r="AE26" s="103">
        <f t="shared" ref="AE26:AE31" si="55">N26+U26</f>
        <v>39.2</v>
      </c>
      <c r="AF26" s="103">
        <f t="shared" ref="AF26:AF31" si="56">O26+V26</f>
        <v>0</v>
      </c>
      <c r="AG26" s="103">
        <f t="shared" ref="AG26:AG31" si="57">P26+W26</f>
        <v>108</v>
      </c>
      <c r="AH26" s="103">
        <f t="shared" ref="AH26:AH31" si="58">Q26+X26</f>
        <v>1789.38</v>
      </c>
      <c r="AI26" s="98"/>
    </row>
    <row r="27" s="15" customFormat="1" ht="17" customHeight="1" spans="1:35">
      <c r="A27" s="28">
        <v>24</v>
      </c>
      <c r="B27" s="36" t="s">
        <v>156</v>
      </c>
      <c r="C27" s="135" t="s">
        <v>157</v>
      </c>
      <c r="D27" s="133" t="s">
        <v>158</v>
      </c>
      <c r="E27" s="45">
        <v>3920.55</v>
      </c>
      <c r="F27" s="45">
        <v>3920.55</v>
      </c>
      <c r="G27" s="45">
        <v>6346</v>
      </c>
      <c r="H27" s="45">
        <v>3920.55</v>
      </c>
      <c r="I27" s="124">
        <v>3180</v>
      </c>
      <c r="J27" s="39">
        <v>108</v>
      </c>
      <c r="K27" s="83">
        <f t="shared" si="37"/>
        <v>66.65</v>
      </c>
      <c r="L27" s="83">
        <f t="shared" si="38"/>
        <v>627.29</v>
      </c>
      <c r="M27" s="31">
        <f t="shared" si="39"/>
        <v>507.68</v>
      </c>
      <c r="N27" s="83">
        <f t="shared" si="40"/>
        <v>27.44</v>
      </c>
      <c r="O27" s="31">
        <f t="shared" si="41"/>
        <v>159</v>
      </c>
      <c r="P27" s="31">
        <f t="shared" si="42"/>
        <v>54</v>
      </c>
      <c r="Q27" s="31">
        <f t="shared" si="43"/>
        <v>1442.06</v>
      </c>
      <c r="R27" s="83">
        <f t="shared" si="44"/>
        <v>0</v>
      </c>
      <c r="S27" s="83">
        <f t="shared" si="45"/>
        <v>313.64</v>
      </c>
      <c r="T27" s="31">
        <f t="shared" si="46"/>
        <v>126.92</v>
      </c>
      <c r="U27" s="83">
        <f t="shared" si="47"/>
        <v>11.76</v>
      </c>
      <c r="V27" s="31">
        <f t="shared" si="48"/>
        <v>159</v>
      </c>
      <c r="W27" s="31">
        <f t="shared" si="49"/>
        <v>54</v>
      </c>
      <c r="X27" s="83">
        <f t="shared" si="50"/>
        <v>665.32</v>
      </c>
      <c r="Y27" s="83">
        <f t="shared" si="51"/>
        <v>2107.38</v>
      </c>
      <c r="Z27" s="73"/>
      <c r="AA27" s="98"/>
      <c r="AB27" s="103">
        <f t="shared" si="52"/>
        <v>66.65</v>
      </c>
      <c r="AC27" s="103">
        <f t="shared" si="53"/>
        <v>940.93</v>
      </c>
      <c r="AD27" s="103">
        <f t="shared" si="54"/>
        <v>634.6</v>
      </c>
      <c r="AE27" s="103">
        <f t="shared" si="55"/>
        <v>39.2</v>
      </c>
      <c r="AF27" s="103">
        <f t="shared" si="56"/>
        <v>318</v>
      </c>
      <c r="AG27" s="103">
        <f t="shared" si="57"/>
        <v>108</v>
      </c>
      <c r="AH27" s="103">
        <f t="shared" si="58"/>
        <v>2107.38</v>
      </c>
      <c r="AI27" s="98"/>
    </row>
    <row r="28" s="15" customFormat="1" ht="19" customHeight="1" spans="1:35">
      <c r="A28" s="28">
        <v>25</v>
      </c>
      <c r="B28" s="36" t="s">
        <v>122</v>
      </c>
      <c r="C28" s="135" t="s">
        <v>159</v>
      </c>
      <c r="D28" s="133" t="s">
        <v>160</v>
      </c>
      <c r="E28" s="45">
        <v>3920.55</v>
      </c>
      <c r="F28" s="45">
        <v>3920.55</v>
      </c>
      <c r="G28" s="45">
        <v>6346</v>
      </c>
      <c r="H28" s="45">
        <v>3920.55</v>
      </c>
      <c r="I28" s="124">
        <v>2200</v>
      </c>
      <c r="J28" s="31"/>
      <c r="K28" s="83">
        <f t="shared" si="37"/>
        <v>66.65</v>
      </c>
      <c r="L28" s="83">
        <f t="shared" si="38"/>
        <v>627.29</v>
      </c>
      <c r="M28" s="31">
        <f t="shared" si="39"/>
        <v>507.68</v>
      </c>
      <c r="N28" s="83">
        <f t="shared" si="40"/>
        <v>27.44</v>
      </c>
      <c r="O28" s="31">
        <f t="shared" si="41"/>
        <v>110</v>
      </c>
      <c r="P28" s="31">
        <f t="shared" si="42"/>
        <v>0</v>
      </c>
      <c r="Q28" s="31">
        <f t="shared" si="43"/>
        <v>1339.06</v>
      </c>
      <c r="R28" s="83">
        <f t="shared" si="44"/>
        <v>0</v>
      </c>
      <c r="S28" s="83">
        <f t="shared" si="45"/>
        <v>313.64</v>
      </c>
      <c r="T28" s="31">
        <f t="shared" si="46"/>
        <v>126.92</v>
      </c>
      <c r="U28" s="83">
        <f t="shared" si="47"/>
        <v>11.76</v>
      </c>
      <c r="V28" s="31">
        <f t="shared" si="48"/>
        <v>110</v>
      </c>
      <c r="W28" s="31">
        <f t="shared" si="49"/>
        <v>0</v>
      </c>
      <c r="X28" s="83">
        <f t="shared" si="50"/>
        <v>562.32</v>
      </c>
      <c r="Y28" s="83">
        <f t="shared" si="51"/>
        <v>1901.38</v>
      </c>
      <c r="Z28" s="73"/>
      <c r="AA28" s="98"/>
      <c r="AB28" s="103">
        <f t="shared" si="52"/>
        <v>66.65</v>
      </c>
      <c r="AC28" s="103">
        <f t="shared" si="53"/>
        <v>940.93</v>
      </c>
      <c r="AD28" s="103">
        <f t="shared" si="54"/>
        <v>634.6</v>
      </c>
      <c r="AE28" s="103">
        <f t="shared" si="55"/>
        <v>39.2</v>
      </c>
      <c r="AF28" s="103">
        <f t="shared" si="56"/>
        <v>220</v>
      </c>
      <c r="AG28" s="103">
        <f t="shared" si="57"/>
        <v>0</v>
      </c>
      <c r="AH28" s="103">
        <f t="shared" si="58"/>
        <v>1901.38</v>
      </c>
      <c r="AI28" s="98"/>
    </row>
    <row r="29" s="15" customFormat="1" ht="19" customHeight="1" spans="1:35">
      <c r="A29" s="28">
        <v>26</v>
      </c>
      <c r="B29" s="36" t="s">
        <v>112</v>
      </c>
      <c r="C29" s="135" t="s">
        <v>161</v>
      </c>
      <c r="D29" s="133" t="s">
        <v>162</v>
      </c>
      <c r="E29" s="45">
        <v>3920.55</v>
      </c>
      <c r="F29" s="45">
        <v>3920.55</v>
      </c>
      <c r="G29" s="45">
        <v>6346</v>
      </c>
      <c r="H29" s="45">
        <v>3920.55</v>
      </c>
      <c r="I29" s="124">
        <v>3180</v>
      </c>
      <c r="J29" s="39">
        <v>108</v>
      </c>
      <c r="K29" s="83">
        <f t="shared" si="37"/>
        <v>66.65</v>
      </c>
      <c r="L29" s="83">
        <f t="shared" si="38"/>
        <v>627.29</v>
      </c>
      <c r="M29" s="31">
        <f t="shared" si="39"/>
        <v>507.68</v>
      </c>
      <c r="N29" s="83">
        <f t="shared" si="40"/>
        <v>27.44</v>
      </c>
      <c r="O29" s="31">
        <f t="shared" si="41"/>
        <v>159</v>
      </c>
      <c r="P29" s="31">
        <f t="shared" si="42"/>
        <v>54</v>
      </c>
      <c r="Q29" s="31">
        <f t="shared" si="43"/>
        <v>1442.06</v>
      </c>
      <c r="R29" s="83">
        <f t="shared" si="44"/>
        <v>0</v>
      </c>
      <c r="S29" s="83">
        <f t="shared" si="45"/>
        <v>313.64</v>
      </c>
      <c r="T29" s="31">
        <f t="shared" si="46"/>
        <v>126.92</v>
      </c>
      <c r="U29" s="83">
        <f t="shared" si="47"/>
        <v>11.76</v>
      </c>
      <c r="V29" s="31">
        <f t="shared" si="48"/>
        <v>159</v>
      </c>
      <c r="W29" s="31">
        <f t="shared" si="49"/>
        <v>54</v>
      </c>
      <c r="X29" s="83">
        <f t="shared" si="50"/>
        <v>665.32</v>
      </c>
      <c r="Y29" s="83">
        <f t="shared" si="51"/>
        <v>2107.38</v>
      </c>
      <c r="Z29" s="73"/>
      <c r="AA29" s="98"/>
      <c r="AB29" s="103">
        <f t="shared" si="52"/>
        <v>66.65</v>
      </c>
      <c r="AC29" s="103">
        <f t="shared" si="53"/>
        <v>940.93</v>
      </c>
      <c r="AD29" s="103">
        <f t="shared" si="54"/>
        <v>634.6</v>
      </c>
      <c r="AE29" s="103">
        <f t="shared" si="55"/>
        <v>39.2</v>
      </c>
      <c r="AF29" s="103">
        <f t="shared" si="56"/>
        <v>318</v>
      </c>
      <c r="AG29" s="103">
        <f t="shared" si="57"/>
        <v>108</v>
      </c>
      <c r="AH29" s="103">
        <f t="shared" si="58"/>
        <v>2107.38</v>
      </c>
      <c r="AI29" s="98"/>
    </row>
    <row r="30" s="15" customFormat="1" ht="19" customHeight="1" spans="1:35">
      <c r="A30" s="28">
        <v>27</v>
      </c>
      <c r="B30" s="36" t="s">
        <v>163</v>
      </c>
      <c r="C30" s="135" t="s">
        <v>164</v>
      </c>
      <c r="D30" s="133" t="s">
        <v>165</v>
      </c>
      <c r="E30" s="45">
        <v>4200</v>
      </c>
      <c r="F30" s="45">
        <v>4200</v>
      </c>
      <c r="G30" s="45">
        <v>6346</v>
      </c>
      <c r="H30" s="45">
        <v>4200</v>
      </c>
      <c r="I30" s="124">
        <v>4180</v>
      </c>
      <c r="J30" s="31"/>
      <c r="K30" s="83">
        <f t="shared" si="37"/>
        <v>71.4</v>
      </c>
      <c r="L30" s="83">
        <f t="shared" si="38"/>
        <v>672</v>
      </c>
      <c r="M30" s="31">
        <f t="shared" si="39"/>
        <v>507.68</v>
      </c>
      <c r="N30" s="83">
        <f t="shared" si="40"/>
        <v>29.4</v>
      </c>
      <c r="O30" s="31">
        <f t="shared" si="41"/>
        <v>209</v>
      </c>
      <c r="P30" s="31">
        <f t="shared" si="42"/>
        <v>0</v>
      </c>
      <c r="Q30" s="31">
        <f t="shared" si="43"/>
        <v>1489.48</v>
      </c>
      <c r="R30" s="83">
        <f t="shared" si="44"/>
        <v>0</v>
      </c>
      <c r="S30" s="83">
        <f t="shared" si="45"/>
        <v>336</v>
      </c>
      <c r="T30" s="31">
        <f t="shared" si="46"/>
        <v>126.92</v>
      </c>
      <c r="U30" s="83">
        <f t="shared" si="47"/>
        <v>12.6</v>
      </c>
      <c r="V30" s="31">
        <f t="shared" si="48"/>
        <v>209</v>
      </c>
      <c r="W30" s="31">
        <f t="shared" si="49"/>
        <v>0</v>
      </c>
      <c r="X30" s="83">
        <f t="shared" si="50"/>
        <v>684.52</v>
      </c>
      <c r="Y30" s="83">
        <f t="shared" si="51"/>
        <v>2174</v>
      </c>
      <c r="Z30" s="73"/>
      <c r="AA30" s="98"/>
      <c r="AB30" s="103">
        <f t="shared" si="52"/>
        <v>71.4</v>
      </c>
      <c r="AC30" s="103">
        <f t="shared" si="53"/>
        <v>1008</v>
      </c>
      <c r="AD30" s="103">
        <f t="shared" si="54"/>
        <v>634.6</v>
      </c>
      <c r="AE30" s="103">
        <f t="shared" si="55"/>
        <v>42</v>
      </c>
      <c r="AF30" s="103">
        <f t="shared" si="56"/>
        <v>418</v>
      </c>
      <c r="AG30" s="103">
        <f t="shared" si="57"/>
        <v>0</v>
      </c>
      <c r="AH30" s="103">
        <f t="shared" si="58"/>
        <v>2174</v>
      </c>
      <c r="AI30" s="98"/>
    </row>
    <row r="31" s="15" customFormat="1" ht="19" customHeight="1" spans="1:35">
      <c r="A31" s="28"/>
      <c r="B31" s="36"/>
      <c r="C31" s="44"/>
      <c r="D31" s="133"/>
      <c r="E31" s="31"/>
      <c r="F31" s="31"/>
      <c r="G31" s="31"/>
      <c r="H31" s="31"/>
      <c r="I31" s="85"/>
      <c r="J31" s="31"/>
      <c r="K31" s="83"/>
      <c r="L31" s="83"/>
      <c r="M31" s="31"/>
      <c r="N31" s="83"/>
      <c r="O31" s="31"/>
      <c r="P31" s="31"/>
      <c r="Q31" s="31"/>
      <c r="R31" s="83"/>
      <c r="S31" s="83"/>
      <c r="T31" s="31"/>
      <c r="U31" s="83"/>
      <c r="V31" s="31"/>
      <c r="W31" s="31"/>
      <c r="X31" s="83"/>
      <c r="Y31" s="83"/>
      <c r="Z31" s="73"/>
      <c r="AA31" s="98"/>
      <c r="AB31" s="103"/>
      <c r="AC31" s="103"/>
      <c r="AD31" s="103"/>
      <c r="AE31" s="103"/>
      <c r="AF31" s="103"/>
      <c r="AG31" s="103"/>
      <c r="AH31" s="103"/>
      <c r="AI31" s="98"/>
    </row>
    <row r="32" s="15" customFormat="1" ht="19" customHeight="1" spans="1:35">
      <c r="A32" s="28"/>
      <c r="B32" s="36"/>
      <c r="C32" s="44"/>
      <c r="D32" s="133"/>
      <c r="E32" s="31"/>
      <c r="F32" s="31"/>
      <c r="G32" s="31"/>
      <c r="H32" s="31"/>
      <c r="I32" s="85"/>
      <c r="J32" s="31"/>
      <c r="K32" s="83"/>
      <c r="L32" s="83"/>
      <c r="M32" s="31"/>
      <c r="N32" s="83"/>
      <c r="O32" s="31"/>
      <c r="P32" s="31"/>
      <c r="Q32" s="31"/>
      <c r="R32" s="83"/>
      <c r="S32" s="83"/>
      <c r="T32" s="31"/>
      <c r="U32" s="83"/>
      <c r="V32" s="31"/>
      <c r="W32" s="31"/>
      <c r="X32" s="83"/>
      <c r="Y32" s="83"/>
      <c r="Z32" s="73"/>
      <c r="AA32" s="98"/>
      <c r="AB32" s="103"/>
      <c r="AC32" s="103"/>
      <c r="AD32" s="103"/>
      <c r="AE32" s="103"/>
      <c r="AF32" s="103"/>
      <c r="AG32" s="103"/>
      <c r="AH32" s="103"/>
      <c r="AI32" s="98"/>
    </row>
    <row r="33" ht="21" customHeight="1" spans="1:36">
      <c r="A33" s="134" t="s">
        <v>10</v>
      </c>
      <c r="B33" s="134"/>
      <c r="C33" s="71"/>
      <c r="D33" s="72"/>
      <c r="E33" s="73">
        <f t="shared" ref="E33:AH33" si="59">SUM(E4:E32)</f>
        <v>106413.75</v>
      </c>
      <c r="F33" s="73">
        <f t="shared" si="59"/>
        <v>106413.75</v>
      </c>
      <c r="G33" s="73">
        <f t="shared" si="59"/>
        <v>171342</v>
      </c>
      <c r="H33" s="73">
        <f t="shared" si="59"/>
        <v>106413.75</v>
      </c>
      <c r="I33" s="73">
        <f t="shared" si="59"/>
        <v>41380</v>
      </c>
      <c r="J33" s="73">
        <f t="shared" si="59"/>
        <v>756</v>
      </c>
      <c r="K33" s="73">
        <f t="shared" si="59"/>
        <v>1809.05</v>
      </c>
      <c r="L33" s="73">
        <f t="shared" si="59"/>
        <v>17026.25</v>
      </c>
      <c r="M33" s="73">
        <f t="shared" si="59"/>
        <v>13707.36</v>
      </c>
      <c r="N33" s="73">
        <f t="shared" si="59"/>
        <v>744.8</v>
      </c>
      <c r="O33" s="73">
        <f t="shared" si="59"/>
        <v>2069</v>
      </c>
      <c r="P33" s="73">
        <f t="shared" si="59"/>
        <v>378</v>
      </c>
      <c r="Q33" s="73">
        <f t="shared" si="59"/>
        <v>35734.46</v>
      </c>
      <c r="R33" s="73">
        <f t="shared" si="59"/>
        <v>0</v>
      </c>
      <c r="S33" s="73">
        <f t="shared" si="59"/>
        <v>8513</v>
      </c>
      <c r="T33" s="73">
        <f t="shared" si="59"/>
        <v>3426.84</v>
      </c>
      <c r="U33" s="73">
        <f t="shared" si="59"/>
        <v>319.2</v>
      </c>
      <c r="V33" s="73">
        <f t="shared" si="59"/>
        <v>2069</v>
      </c>
      <c r="W33" s="73">
        <f t="shared" si="59"/>
        <v>378</v>
      </c>
      <c r="X33" s="73">
        <f t="shared" si="59"/>
        <v>14706.04</v>
      </c>
      <c r="Y33" s="73">
        <f t="shared" si="59"/>
        <v>50440.5</v>
      </c>
      <c r="Z33" s="73">
        <f t="shared" si="59"/>
        <v>0</v>
      </c>
      <c r="AA33" s="73">
        <f t="shared" si="59"/>
        <v>0</v>
      </c>
      <c r="AB33" s="73">
        <f t="shared" si="59"/>
        <v>1809.05</v>
      </c>
      <c r="AC33" s="73">
        <f t="shared" si="59"/>
        <v>25539.25</v>
      </c>
      <c r="AD33" s="73">
        <f t="shared" si="59"/>
        <v>17134.2</v>
      </c>
      <c r="AE33" s="73">
        <f t="shared" si="59"/>
        <v>1064</v>
      </c>
      <c r="AF33" s="73">
        <f t="shared" si="59"/>
        <v>4138</v>
      </c>
      <c r="AG33" s="73">
        <f t="shared" si="59"/>
        <v>756</v>
      </c>
      <c r="AH33" s="73">
        <f t="shared" si="59"/>
        <v>50440.5</v>
      </c>
      <c r="AI33" s="98"/>
      <c r="AJ33" s="15"/>
    </row>
    <row r="34" spans="1:27">
      <c r="A34" s="18"/>
      <c r="B34" s="18"/>
      <c r="E34" s="18"/>
      <c r="AA34" s="101"/>
    </row>
    <row r="35" ht="15" customHeight="1" spans="1:39">
      <c r="A35" s="74" t="s">
        <v>64</v>
      </c>
      <c r="B35" s="74"/>
      <c r="C35" s="74" t="s">
        <v>65</v>
      </c>
      <c r="D35" s="74"/>
      <c r="E35" s="74" t="s">
        <v>66</v>
      </c>
      <c r="F35" s="74"/>
      <c r="G35" s="75" t="s">
        <v>67</v>
      </c>
      <c r="H35" s="75"/>
      <c r="I35" s="74" t="s">
        <v>68</v>
      </c>
      <c r="J35" s="92" t="s">
        <v>69</v>
      </c>
      <c r="K35" s="92" t="s">
        <v>70</v>
      </c>
      <c r="N35" s="93"/>
      <c r="X35" s="17"/>
      <c r="Y35" s="17"/>
      <c r="AC35" s="105"/>
      <c r="AI35" s="15"/>
      <c r="AJ35" s="15"/>
      <c r="AK35" s="15"/>
      <c r="AL35" s="15"/>
      <c r="AM35" s="20"/>
    </row>
    <row r="36" ht="15" customHeight="1" spans="1:39">
      <c r="A36" s="76" t="s">
        <v>71</v>
      </c>
      <c r="B36" s="76"/>
      <c r="C36" s="77">
        <f>SUM(K4:K32)</f>
        <v>1809.05</v>
      </c>
      <c r="D36" s="77"/>
      <c r="E36" s="78">
        <f>SUM(R4:R32)</f>
        <v>0</v>
      </c>
      <c r="F36" s="78"/>
      <c r="G36" s="79">
        <f t="shared" ref="G36:G42" si="60">C36+E36</f>
        <v>1809.05</v>
      </c>
      <c r="H36" s="80"/>
      <c r="I36" s="74">
        <f>COUNTIFS(E4:E32,"&lt;&gt;",E4:E32,"&lt;&gt;0")</f>
        <v>27</v>
      </c>
      <c r="J36" s="94"/>
      <c r="K36" s="92">
        <f t="shared" ref="K36:K41" si="61">G36+J36</f>
        <v>1809.05</v>
      </c>
      <c r="N36" s="93"/>
      <c r="X36" s="17"/>
      <c r="Y36" s="17"/>
      <c r="AB36" s="101"/>
      <c r="AI36" s="15"/>
      <c r="AJ36" s="15"/>
      <c r="AK36" s="15"/>
      <c r="AL36" s="15"/>
      <c r="AM36" s="20"/>
    </row>
    <row r="37" ht="15" customHeight="1" spans="1:39">
      <c r="A37" s="76" t="s">
        <v>72</v>
      </c>
      <c r="B37" s="76"/>
      <c r="C37" s="77">
        <f>SUM(L4:L32)</f>
        <v>17026.25</v>
      </c>
      <c r="D37" s="77"/>
      <c r="E37" s="78">
        <f>SUM(S4:S32)</f>
        <v>8513</v>
      </c>
      <c r="F37" s="78"/>
      <c r="G37" s="79">
        <f t="shared" si="60"/>
        <v>25539.25</v>
      </c>
      <c r="H37" s="80"/>
      <c r="I37" s="74">
        <f>COUNTIFS(F4:F32,"&lt;&gt;",F4:F32,"&lt;&gt;0")</f>
        <v>27</v>
      </c>
      <c r="J37" s="92"/>
      <c r="K37" s="92">
        <f t="shared" si="61"/>
        <v>25539.25</v>
      </c>
      <c r="N37" s="93"/>
      <c r="X37" s="17"/>
      <c r="Y37" s="17"/>
      <c r="AC37" s="101"/>
      <c r="AI37" s="15"/>
      <c r="AJ37" s="15"/>
      <c r="AK37" s="15"/>
      <c r="AL37" s="15"/>
      <c r="AM37" s="20"/>
    </row>
    <row r="38" ht="15" customHeight="1" spans="1:39">
      <c r="A38" s="76" t="s">
        <v>73</v>
      </c>
      <c r="B38" s="76"/>
      <c r="C38" s="77">
        <f>SUM(N4:N32)</f>
        <v>744.8</v>
      </c>
      <c r="D38" s="77"/>
      <c r="E38" s="78">
        <f>SUM(U4:U32)</f>
        <v>319.2</v>
      </c>
      <c r="F38" s="78"/>
      <c r="G38" s="79">
        <f t="shared" si="60"/>
        <v>1064</v>
      </c>
      <c r="H38" s="80"/>
      <c r="I38" s="74">
        <f>COUNTIFS(H4:H32,"&lt;&gt;",H4:H32,"&lt;&gt;0")</f>
        <v>27</v>
      </c>
      <c r="J38" s="92"/>
      <c r="K38" s="92">
        <f t="shared" si="61"/>
        <v>1064</v>
      </c>
      <c r="N38" s="93"/>
      <c r="X38" s="17"/>
      <c r="Y38" s="17"/>
      <c r="AI38" s="15"/>
      <c r="AJ38" s="15"/>
      <c r="AK38" s="15"/>
      <c r="AL38" s="15"/>
      <c r="AM38" s="20"/>
    </row>
    <row r="39" ht="15" customHeight="1" spans="1:39">
      <c r="A39" s="106" t="s">
        <v>74</v>
      </c>
      <c r="B39" s="106"/>
      <c r="C39" s="77">
        <f>SUM(M4:M32)</f>
        <v>13707.36</v>
      </c>
      <c r="D39" s="77"/>
      <c r="E39" s="78">
        <f>SUM(T4:T32)</f>
        <v>3426.84</v>
      </c>
      <c r="F39" s="78"/>
      <c r="G39" s="79">
        <f t="shared" si="60"/>
        <v>17134.2</v>
      </c>
      <c r="H39" s="80"/>
      <c r="I39" s="74">
        <f>COUNTIFS(G4:G32,"&lt;&gt;",G4:G32,"&lt;&gt;0")</f>
        <v>27</v>
      </c>
      <c r="J39" s="92"/>
      <c r="K39" s="92">
        <f t="shared" si="61"/>
        <v>17134.2</v>
      </c>
      <c r="N39" s="93"/>
      <c r="X39" s="17"/>
      <c r="Y39" s="17"/>
      <c r="AI39" s="15"/>
      <c r="AJ39" s="15"/>
      <c r="AK39" s="15"/>
      <c r="AL39" s="15"/>
      <c r="AM39" s="20"/>
    </row>
    <row r="40" ht="15" customHeight="1" spans="1:39">
      <c r="A40" s="106" t="s">
        <v>75</v>
      </c>
      <c r="B40" s="106"/>
      <c r="C40" s="77">
        <f>SUM(P4:P32)</f>
        <v>378</v>
      </c>
      <c r="D40" s="77"/>
      <c r="E40" s="78">
        <f>SUM(W4:W32)</f>
        <v>378</v>
      </c>
      <c r="F40" s="78"/>
      <c r="G40" s="79">
        <f t="shared" si="60"/>
        <v>756</v>
      </c>
      <c r="H40" s="80"/>
      <c r="I40" s="74">
        <f>COUNTIFS(J4:J32,"&lt;&gt;",J4:J32,"&lt;&gt;0")</f>
        <v>7</v>
      </c>
      <c r="J40" s="92"/>
      <c r="K40" s="92">
        <f t="shared" si="61"/>
        <v>756</v>
      </c>
      <c r="N40" s="93"/>
      <c r="X40" s="17"/>
      <c r="Y40" s="17"/>
      <c r="AI40" s="15"/>
      <c r="AJ40" s="15"/>
      <c r="AK40" s="15"/>
      <c r="AL40" s="15"/>
      <c r="AM40" s="20"/>
    </row>
    <row r="41" ht="21" customHeight="1" spans="1:39">
      <c r="A41" s="106" t="s">
        <v>76</v>
      </c>
      <c r="B41" s="106"/>
      <c r="C41" s="77">
        <f>SUM(O4:O32)</f>
        <v>2069</v>
      </c>
      <c r="D41" s="77"/>
      <c r="E41" s="78">
        <f>SUM(V4:V32)</f>
        <v>2069</v>
      </c>
      <c r="F41" s="78"/>
      <c r="G41" s="79">
        <f t="shared" si="60"/>
        <v>4138</v>
      </c>
      <c r="H41" s="80"/>
      <c r="I41" s="74">
        <f>COUNTIFS(I4:I32,"&lt;&gt;",I4:I32,"&lt;&gt;0")</f>
        <v>13</v>
      </c>
      <c r="J41" s="92"/>
      <c r="K41" s="92">
        <f t="shared" si="61"/>
        <v>4138</v>
      </c>
      <c r="N41" s="93"/>
      <c r="X41" s="17"/>
      <c r="Y41" s="17"/>
      <c r="AI41" s="15"/>
      <c r="AJ41" s="15"/>
      <c r="AK41" s="15"/>
      <c r="AL41" s="15"/>
      <c r="AM41" s="20"/>
    </row>
    <row r="42" ht="17" customHeight="1" spans="1:39">
      <c r="A42" s="92" t="s">
        <v>77</v>
      </c>
      <c r="B42" s="92"/>
      <c r="C42" s="107">
        <f>SUM(C36:D41)</f>
        <v>35734.46</v>
      </c>
      <c r="D42" s="108"/>
      <c r="E42" s="109">
        <f>SUM(E36:F41)</f>
        <v>14706.04</v>
      </c>
      <c r="F42" s="110"/>
      <c r="G42" s="111">
        <f t="shared" si="60"/>
        <v>50440.5</v>
      </c>
      <c r="H42" s="112"/>
      <c r="I42" s="92"/>
      <c r="J42" s="92"/>
      <c r="K42" s="123">
        <f>SUM(K36:K41)</f>
        <v>50440.5</v>
      </c>
      <c r="N42" s="93"/>
      <c r="X42" s="17"/>
      <c r="Y42" s="17"/>
      <c r="AI42" s="15"/>
      <c r="AJ42" s="15"/>
      <c r="AK42" s="15"/>
      <c r="AL42" s="15"/>
      <c r="AM42" s="20"/>
    </row>
    <row r="43" spans="1:32">
      <c r="A43" s="113" t="s">
        <v>78</v>
      </c>
      <c r="B43" s="113"/>
      <c r="C43" s="114"/>
      <c r="D43" s="113"/>
      <c r="E43" s="113"/>
      <c r="F43" s="113"/>
      <c r="G43" s="115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</row>
    <row r="44" spans="1:32">
      <c r="A44" s="113"/>
      <c r="B44" s="113"/>
      <c r="C44" s="114"/>
      <c r="D44" s="113"/>
      <c r="E44" s="113"/>
      <c r="F44" s="113"/>
      <c r="G44" s="115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</row>
    <row r="45" spans="1:32">
      <c r="A45" s="113"/>
      <c r="B45" s="113"/>
      <c r="C45" s="114"/>
      <c r="D45" s="113"/>
      <c r="E45" s="113"/>
      <c r="F45" s="113"/>
      <c r="G45" s="115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</row>
    <row r="46" spans="1:32">
      <c r="A46" s="113"/>
      <c r="B46" s="113"/>
      <c r="C46" s="114"/>
      <c r="D46" s="113"/>
      <c r="E46" s="113"/>
      <c r="F46" s="113"/>
      <c r="G46" s="115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</row>
    <row r="47" spans="1:32">
      <c r="A47" s="113"/>
      <c r="B47" s="113"/>
      <c r="C47" s="114"/>
      <c r="D47" s="113"/>
      <c r="E47" s="113"/>
      <c r="F47" s="113"/>
      <c r="G47" s="115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</row>
    <row r="48" spans="1:23">
      <c r="A48" s="113"/>
      <c r="B48" s="115"/>
      <c r="C48" s="114"/>
      <c r="D48" s="116"/>
      <c r="E48" s="113"/>
      <c r="F48" s="113"/>
      <c r="G48" s="115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S48" s="15"/>
      <c r="T48" s="15"/>
      <c r="U48" s="15"/>
      <c r="V48" s="15"/>
      <c r="W48" s="15"/>
    </row>
    <row r="49" spans="1:23">
      <c r="A49" s="113"/>
      <c r="B49" s="115"/>
      <c r="C49" s="114"/>
      <c r="D49" s="116"/>
      <c r="E49" s="113"/>
      <c r="F49" s="113"/>
      <c r="G49" s="115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S49" s="15"/>
      <c r="T49" s="15"/>
      <c r="U49" s="15"/>
      <c r="V49" s="15"/>
      <c r="W49" s="15"/>
    </row>
    <row r="50" spans="1:23">
      <c r="A50" s="113"/>
      <c r="B50" s="115"/>
      <c r="C50" s="114"/>
      <c r="D50" s="116"/>
      <c r="E50" s="113"/>
      <c r="F50" s="113"/>
      <c r="G50" s="115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S50" s="15"/>
      <c r="T50" s="15"/>
      <c r="U50" s="15"/>
      <c r="V50" s="15"/>
      <c r="W50" s="15"/>
    </row>
    <row r="51" spans="1:23">
      <c r="A51" s="117" t="s">
        <v>79</v>
      </c>
      <c r="B51" s="118"/>
      <c r="C51" s="119"/>
      <c r="D51" s="116"/>
      <c r="E51" s="113"/>
      <c r="F51" s="113"/>
      <c r="G51" s="115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W51" s="15"/>
    </row>
    <row r="52" spans="1:23">
      <c r="A52" s="117"/>
      <c r="B52" s="118"/>
      <c r="C52" s="119"/>
      <c r="W52" s="15"/>
    </row>
    <row r="53" s="15" customFormat="1" ht="17" customHeight="1" spans="1:35">
      <c r="A53" s="28">
        <v>14</v>
      </c>
      <c r="B53" s="136" t="s">
        <v>128</v>
      </c>
      <c r="C53" s="137" t="s">
        <v>129</v>
      </c>
      <c r="D53" s="138" t="s">
        <v>130</v>
      </c>
      <c r="E53" s="139">
        <v>4200</v>
      </c>
      <c r="F53" s="139">
        <v>4200</v>
      </c>
      <c r="G53" s="139">
        <v>6241.75</v>
      </c>
      <c r="H53" s="139">
        <v>4200</v>
      </c>
      <c r="I53" s="124">
        <v>4180</v>
      </c>
      <c r="J53" s="31"/>
      <c r="K53" s="83">
        <f>ROUND(E53*0.017,2)</f>
        <v>71.4</v>
      </c>
      <c r="L53" s="83">
        <f>ROUND(F53*0.16,2)</f>
        <v>672</v>
      </c>
      <c r="M53" s="31">
        <f>ROUND(G53*0.08,2)</f>
        <v>499.34</v>
      </c>
      <c r="N53" s="83">
        <f>ROUND(H53*0.007,2)</f>
        <v>29.4</v>
      </c>
      <c r="O53" s="31">
        <f>I53*5%</f>
        <v>209</v>
      </c>
      <c r="P53" s="31">
        <f>J53*50%</f>
        <v>0</v>
      </c>
      <c r="Q53" s="31">
        <f>SUM(K53:P53)</f>
        <v>1481.14</v>
      </c>
      <c r="R53" s="83">
        <f>E53*0</f>
        <v>0</v>
      </c>
      <c r="S53" s="83">
        <f>ROUND(F53*0.08,2)</f>
        <v>336</v>
      </c>
      <c r="T53" s="31">
        <f>ROUND(G53*0.02,2)</f>
        <v>124.84</v>
      </c>
      <c r="U53" s="83">
        <f>ROUND(H53*0.003,2)</f>
        <v>12.6</v>
      </c>
      <c r="V53" s="31">
        <f>I53*5%</f>
        <v>209</v>
      </c>
      <c r="W53" s="31">
        <f>J53*50%</f>
        <v>0</v>
      </c>
      <c r="X53" s="83">
        <f>SUM(R53:W53)</f>
        <v>682.44</v>
      </c>
      <c r="Y53" s="83">
        <f>Q53+X53</f>
        <v>2163.58</v>
      </c>
      <c r="Z53" s="73"/>
      <c r="AA53" s="98"/>
      <c r="AB53" s="103">
        <f t="shared" ref="AB53:AH53" si="62">K53+R53</f>
        <v>71.4</v>
      </c>
      <c r="AC53" s="103">
        <f t="shared" si="62"/>
        <v>1008</v>
      </c>
      <c r="AD53" s="103">
        <f t="shared" si="62"/>
        <v>624.18</v>
      </c>
      <c r="AE53" s="103">
        <f t="shared" si="62"/>
        <v>42</v>
      </c>
      <c r="AF53" s="103">
        <f t="shared" si="62"/>
        <v>418</v>
      </c>
      <c r="AG53" s="103">
        <f t="shared" si="62"/>
        <v>0</v>
      </c>
      <c r="AH53" s="103">
        <f t="shared" si="62"/>
        <v>2163.58</v>
      </c>
      <c r="AI53" s="98"/>
    </row>
    <row r="54" s="15" customFormat="1" ht="17" customHeight="1" spans="1:35">
      <c r="A54" s="28">
        <v>12</v>
      </c>
      <c r="B54" s="32" t="s">
        <v>122</v>
      </c>
      <c r="C54" s="30" t="s">
        <v>123</v>
      </c>
      <c r="D54" s="34" t="s">
        <v>124</v>
      </c>
      <c r="E54" s="45">
        <v>3920.55</v>
      </c>
      <c r="F54" s="45">
        <v>3920.55</v>
      </c>
      <c r="G54" s="45">
        <v>6346</v>
      </c>
      <c r="H54" s="45">
        <v>3920.55</v>
      </c>
      <c r="I54" s="85"/>
      <c r="J54" s="31"/>
      <c r="K54" s="83">
        <f>ROUND(E54*0.017,2)</f>
        <v>66.65</v>
      </c>
      <c r="L54" s="83">
        <f>ROUND(F54*0.16,2)</f>
        <v>627.29</v>
      </c>
      <c r="M54" s="31">
        <f>ROUND(G54*0.08,2)</f>
        <v>507.68</v>
      </c>
      <c r="N54" s="83">
        <f>ROUND(H54*0.007,2)</f>
        <v>27.44</v>
      </c>
      <c r="O54" s="31">
        <f>I54*5%</f>
        <v>0</v>
      </c>
      <c r="P54" s="31">
        <f>J54*50%</f>
        <v>0</v>
      </c>
      <c r="Q54" s="31">
        <f>SUM(K54:P54)</f>
        <v>1229.06</v>
      </c>
      <c r="R54" s="83">
        <f>E54*0</f>
        <v>0</v>
      </c>
      <c r="S54" s="83">
        <f>ROUND(F54*0.08,2)</f>
        <v>313.64</v>
      </c>
      <c r="T54" s="31">
        <f>ROUND(G54*0.02,2)</f>
        <v>126.92</v>
      </c>
      <c r="U54" s="83">
        <f>ROUND(H54*0.003,2)</f>
        <v>11.76</v>
      </c>
      <c r="V54" s="31">
        <f>I54*5%</f>
        <v>0</v>
      </c>
      <c r="W54" s="31">
        <f>J54*50%</f>
        <v>0</v>
      </c>
      <c r="X54" s="83">
        <f>SUM(R54:W54)</f>
        <v>452.32</v>
      </c>
      <c r="Y54" s="83">
        <f>Q54+X54</f>
        <v>1681.38</v>
      </c>
      <c r="Z54" s="73"/>
      <c r="AA54" s="98"/>
      <c r="AB54" s="103">
        <f t="shared" ref="AB54:AH54" si="63">K54+R54</f>
        <v>66.65</v>
      </c>
      <c r="AC54" s="103">
        <f t="shared" si="63"/>
        <v>940.93</v>
      </c>
      <c r="AD54" s="103">
        <f t="shared" si="63"/>
        <v>634.6</v>
      </c>
      <c r="AE54" s="103">
        <f t="shared" si="63"/>
        <v>39.2</v>
      </c>
      <c r="AF54" s="103">
        <f t="shared" si="63"/>
        <v>0</v>
      </c>
      <c r="AG54" s="103">
        <f t="shared" si="63"/>
        <v>0</v>
      </c>
      <c r="AH54" s="103">
        <f t="shared" si="63"/>
        <v>1681.38</v>
      </c>
      <c r="AI54" s="98"/>
    </row>
    <row r="55" s="15" customFormat="1" spans="1:35">
      <c r="A55" s="28"/>
      <c r="B55" s="29"/>
      <c r="C55" s="30"/>
      <c r="D55" s="30"/>
      <c r="E55" s="45"/>
      <c r="F55" s="45"/>
      <c r="G55" s="45"/>
      <c r="H55" s="45"/>
      <c r="I55" s="81"/>
      <c r="J55" s="82"/>
      <c r="K55" s="83"/>
      <c r="L55" s="83"/>
      <c r="M55" s="31"/>
      <c r="N55" s="83"/>
      <c r="O55" s="31"/>
      <c r="P55" s="31"/>
      <c r="Q55" s="31"/>
      <c r="R55" s="83"/>
      <c r="S55" s="83"/>
      <c r="T55" s="31"/>
      <c r="U55" s="83"/>
      <c r="V55" s="31"/>
      <c r="W55" s="31"/>
      <c r="X55" s="83"/>
      <c r="Y55" s="83"/>
      <c r="Z55" s="73"/>
      <c r="AA55" s="97"/>
      <c r="AB55" s="103"/>
      <c r="AC55" s="103"/>
      <c r="AD55" s="103"/>
      <c r="AE55" s="103"/>
      <c r="AF55" s="103"/>
      <c r="AG55" s="103"/>
      <c r="AH55" s="103"/>
      <c r="AI55" s="97"/>
    </row>
  </sheetData>
  <sheetProtection sort="0" autoFilter="0" pivotTables="0"/>
  <autoFilter xmlns:etc="http://www.wps.cn/officeDocument/2017/etCustomData" ref="A3:AI33" etc:filterBottomFollowUsedRange="0">
    <sortState ref="A3:AI33">
      <sortCondition ref="A3:A2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4:B34"/>
    <mergeCell ref="C34:D34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B40"/>
    <mergeCell ref="C40:D40"/>
    <mergeCell ref="E40:F40"/>
    <mergeCell ref="G40:H40"/>
    <mergeCell ref="A41:B41"/>
    <mergeCell ref="C41:D41"/>
    <mergeCell ref="E41:F41"/>
    <mergeCell ref="G41:H41"/>
    <mergeCell ref="A42:B42"/>
    <mergeCell ref="C42:D42"/>
    <mergeCell ref="E42:F42"/>
    <mergeCell ref="G42:H42"/>
    <mergeCell ref="A2:A3"/>
    <mergeCell ref="B2:B3"/>
    <mergeCell ref="C2:C3"/>
    <mergeCell ref="D2:D3"/>
    <mergeCell ref="A43:AF47"/>
    <mergeCell ref="A51:C52"/>
  </mergeCells>
  <conditionalFormatting sqref="C4">
    <cfRule type="duplicateValues" dxfId="0" priority="75"/>
    <cfRule type="duplicateValues" dxfId="2" priority="72"/>
    <cfRule type="duplicateValues" dxfId="0" priority="71"/>
  </conditionalFormatting>
  <conditionalFormatting sqref="D4">
    <cfRule type="duplicateValues" dxfId="0" priority="62"/>
  </conditionalFormatting>
  <conditionalFormatting sqref="D9">
    <cfRule type="duplicateValues" dxfId="0" priority="61"/>
  </conditionalFormatting>
  <conditionalFormatting sqref="D10">
    <cfRule type="duplicateValues" dxfId="0" priority="60"/>
  </conditionalFormatting>
  <conditionalFormatting sqref="C17">
    <cfRule type="duplicateValues" dxfId="0" priority="23"/>
  </conditionalFormatting>
  <conditionalFormatting sqref="C19">
    <cfRule type="duplicateValues" dxfId="0" priority="32"/>
  </conditionalFormatting>
  <conditionalFormatting sqref="C20:C32">
    <cfRule type="duplicateValues" dxfId="0" priority="2"/>
  </conditionalFormatting>
  <conditionalFormatting sqref="D25:D30">
    <cfRule type="duplicateValues" dxfId="0" priority="1"/>
  </conditionalFormatting>
  <conditionalFormatting sqref="C1:C3 E42 C34 C42:C52 G35:G42">
    <cfRule type="duplicateValues" dxfId="0" priority="78"/>
  </conditionalFormatting>
  <conditionalFormatting sqref="C1:C3 C34:C52">
    <cfRule type="duplicateValues" dxfId="0" priority="77"/>
  </conditionalFormatting>
  <conditionalFormatting sqref="C2:C3 C34 C48:C50 G35:G42">
    <cfRule type="duplicateValues" dxfId="0" priority="91"/>
  </conditionalFormatting>
  <conditionalFormatting sqref="C2:C3 G35:G42 C48:C52 C34">
    <cfRule type="duplicateValues" dxfId="0" priority="90"/>
  </conditionalFormatting>
  <conditionalFormatting sqref="C2:C3 G35:G42 E42 C42 C34 C48:C52">
    <cfRule type="duplicateValues" dxfId="1" priority="88"/>
    <cfRule type="duplicateValues" dxfId="0" priority="89"/>
  </conditionalFormatting>
  <conditionalFormatting sqref="C2:C3 E42 C42 C34 G35:G42 C48:C52">
    <cfRule type="duplicateValues" dxfId="0" priority="85"/>
  </conditionalFormatting>
  <conditionalFormatting sqref="C2:C3 C34 C48:C52 E42 G35:G42 C42">
    <cfRule type="duplicateValues" dxfId="0" priority="83"/>
  </conditionalFormatting>
  <conditionalFormatting sqref="C2:C3 E42 G35:G42 C42 C34 C48:C52">
    <cfRule type="duplicateValues" dxfId="0" priority="82"/>
  </conditionalFormatting>
  <conditionalFormatting sqref="C2:C3 C42:C52 E42 C34 G35:G42">
    <cfRule type="duplicateValues" dxfId="0" priority="81"/>
  </conditionalFormatting>
  <conditionalFormatting sqref="C2:C3 C34 C42:C52 E42 G35:G42">
    <cfRule type="duplicateValues" dxfId="0" priority="79"/>
  </conditionalFormatting>
  <conditionalFormatting sqref="C4:C8 C55">
    <cfRule type="duplicateValues" dxfId="0" priority="63"/>
  </conditionalFormatting>
  <conditionalFormatting sqref="C5:C8 C55">
    <cfRule type="duplicateValues" dxfId="0" priority="76"/>
  </conditionalFormatting>
  <conditionalFormatting sqref="C11 C16 C18 C53">
    <cfRule type="duplicateValues" dxfId="0" priority="53"/>
  </conditionalFormatting>
  <conditionalFormatting sqref="D11:D18 D53:D54">
    <cfRule type="duplicateValues" dxfId="0" priority="52"/>
  </conditionalFormatting>
  <conditionalFormatting sqref="C12:C15 C54">
    <cfRule type="duplicateValues" dxfId="0" priority="45"/>
  </conditionalFormatting>
  <conditionalFormatting sqref="D19:D24 D31:D32">
    <cfRule type="duplicateValues" dxfId="0" priority="22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48" max="16383" man="1"/>
    <brk id="50" max="16383" man="1"/>
    <brk id="50" max="16383" man="1"/>
    <brk id="50" max="16383" man="1"/>
    <brk id="50" max="16383" man="1"/>
    <brk id="50" max="16383" man="1"/>
    <brk id="5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4" master="" otherUserPermission="visible"/>
  <rangeList sheetStid="85" master="" otherUserPermission="visible"/>
  <rangeList sheetStid="86" master="" otherUserPermission="visible"/>
  <rangeList sheetStid="88" master="" otherUserPermission="visible"/>
  <rangeList sheetStid="89" master="" otherUserPermission="visible"/>
  <rangeList sheetStid="90" master="" otherUserPermission="visible"/>
  <rangeList sheetStid="91" master="" otherUserPermission="visible"/>
  <rangeList sheetStid="87" master="" otherUserPermission="visible"/>
  <rangeList sheetStid="92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7月</vt:lpstr>
      <vt:lpstr>8月</vt:lpstr>
      <vt:lpstr>9月</vt:lpstr>
      <vt:lpstr>10月</vt:lpstr>
      <vt:lpstr>10月工伤补缴（离职人员）</vt:lpstr>
      <vt:lpstr>11月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2025-10-17T06:34:04Z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