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12780" yWindow="540" windowWidth="9720" windowHeight="6960" activeTab="1"/>
  </bookViews>
  <sheets>
    <sheet name="Input" sheetId="1" r:id="rId1"/>
    <sheet name="Expense Form（1）" sheetId="2" r:id="rId2"/>
    <sheet name="Notes" sheetId="4" r:id="rId3"/>
    <sheet name="Module1" sheetId="5" state="veryHidden" r:id="rId4"/>
    <sheet name="Sheet6" sheetId="12" r:id="rId5"/>
  </sheets>
  <definedNames>
    <definedName name="_xlnm._FilterDatabase" localSheetId="1" hidden="1">'Expense Form（1）'!$A$7:$S$8</definedName>
    <definedName name="cols">Input!$U$4:$V$10</definedName>
    <definedName name="EXPENSE">'Expense Form（1）'!$A$3:$O$86</definedName>
    <definedName name="INPUT">Input!$A$3:$O$41</definedName>
    <definedName name="mileage">#REF!</definedName>
    <definedName name="notes">Notes!#REF!</definedName>
    <definedName name="_xlnm.Print_Area" localSheetId="1">'Expense Form（1）'!$A$1:$O$85</definedName>
    <definedName name="_xlnm.Print_Area" localSheetId="0">Input!$A$1:$I$40</definedName>
    <definedName name="_xlnm.Print_Area" localSheetId="2">Notes!$A$1:$C$27</definedName>
  </definedNames>
  <calcPr calcId="125725"/>
</workbook>
</file>

<file path=xl/calcChain.xml><?xml version="1.0" encoding="utf-8"?>
<calcChain xmlns="http://schemas.openxmlformats.org/spreadsheetml/2006/main">
  <c r="O75" i="2"/>
  <c r="N75"/>
  <c r="O66"/>
  <c r="O67"/>
  <c r="O68"/>
  <c r="O69"/>
  <c r="O70"/>
  <c r="O71"/>
  <c r="O72"/>
  <c r="O73"/>
  <c r="O74"/>
  <c r="O11"/>
  <c r="O12"/>
  <c r="O13"/>
  <c r="O14"/>
  <c r="O15"/>
  <c r="O16"/>
  <c r="O17"/>
  <c r="O18"/>
  <c r="O19"/>
  <c r="O20"/>
  <c r="O21"/>
  <c r="O23"/>
  <c r="O25"/>
  <c r="O27"/>
  <c r="O28"/>
  <c r="O29"/>
  <c r="O30"/>
  <c r="O31"/>
  <c r="O32"/>
  <c r="O33"/>
  <c r="O34"/>
  <c r="O35"/>
  <c r="O36"/>
  <c r="O37"/>
  <c r="O38"/>
  <c r="O39"/>
  <c r="O40"/>
  <c r="O41"/>
  <c r="O42"/>
  <c r="O43"/>
  <c r="O44"/>
  <c r="O45"/>
  <c r="O46"/>
  <c r="O47"/>
  <c r="O48"/>
  <c r="O49"/>
  <c r="O50"/>
  <c r="O51"/>
  <c r="O52"/>
  <c r="O53"/>
  <c r="O54"/>
  <c r="O55"/>
  <c r="O56"/>
  <c r="O57"/>
  <c r="O58"/>
  <c r="O59"/>
  <c r="O60"/>
  <c r="O61"/>
  <c r="O62"/>
  <c r="O63"/>
  <c r="O64"/>
  <c r="O65"/>
  <c r="O10"/>
  <c r="S14" l="1"/>
  <c r="S12"/>
  <c r="S11"/>
  <c r="S44"/>
  <c r="S42"/>
  <c r="S41"/>
  <c r="C66" l="1"/>
  <c r="G66"/>
  <c r="H66"/>
  <c r="I66"/>
  <c r="J66"/>
  <c r="K66"/>
  <c r="L66"/>
  <c r="M66"/>
  <c r="N66"/>
  <c r="S66"/>
  <c r="C67"/>
  <c r="G67"/>
  <c r="H67"/>
  <c r="I67"/>
  <c r="J67"/>
  <c r="K67"/>
  <c r="L67"/>
  <c r="M67"/>
  <c r="N67"/>
  <c r="S67"/>
  <c r="C68"/>
  <c r="G68"/>
  <c r="H68"/>
  <c r="I68"/>
  <c r="J68"/>
  <c r="K68"/>
  <c r="L68"/>
  <c r="M68"/>
  <c r="N68"/>
  <c r="S68"/>
  <c r="C69"/>
  <c r="G69"/>
  <c r="H69"/>
  <c r="I69"/>
  <c r="J69"/>
  <c r="K69"/>
  <c r="L69"/>
  <c r="M69"/>
  <c r="N69"/>
  <c r="S69"/>
  <c r="C70"/>
  <c r="G70"/>
  <c r="H70"/>
  <c r="I70"/>
  <c r="J70"/>
  <c r="K70"/>
  <c r="L70"/>
  <c r="M70"/>
  <c r="N70"/>
  <c r="S70"/>
  <c r="Q70" l="1"/>
  <c r="Q68"/>
  <c r="Q66"/>
  <c r="Q69"/>
  <c r="Q67"/>
  <c r="K36" i="12" l="1"/>
  <c r="N72" i="2"/>
  <c r="M72"/>
  <c r="L72"/>
  <c r="K72"/>
  <c r="J72"/>
  <c r="I72"/>
  <c r="H72"/>
  <c r="G72"/>
  <c r="C72"/>
  <c r="C71"/>
  <c r="G71"/>
  <c r="H71"/>
  <c r="I71"/>
  <c r="J71"/>
  <c r="K71"/>
  <c r="L71"/>
  <c r="M71"/>
  <c r="N71"/>
  <c r="C73"/>
  <c r="G73"/>
  <c r="H73"/>
  <c r="I73"/>
  <c r="J73"/>
  <c r="K73"/>
  <c r="L73"/>
  <c r="M73"/>
  <c r="N73"/>
  <c r="I30" i="1"/>
  <c r="I25"/>
  <c r="I26"/>
  <c r="I27"/>
  <c r="I28"/>
  <c r="I29"/>
  <c r="I31"/>
  <c r="I32"/>
  <c r="I33"/>
  <c r="I34"/>
  <c r="I35"/>
  <c r="I36"/>
  <c r="I37"/>
  <c r="I17"/>
  <c r="I18"/>
  <c r="I19"/>
  <c r="I20"/>
  <c r="I21"/>
  <c r="I22"/>
  <c r="I23"/>
  <c r="I24"/>
  <c r="Q72" i="2" l="1"/>
  <c r="Q71"/>
  <c r="Q73"/>
  <c r="P27" i="1"/>
  <c r="P28"/>
  <c r="P25"/>
  <c r="I16"/>
  <c r="I40" s="1"/>
  <c r="I15"/>
  <c r="I38"/>
  <c r="T15"/>
  <c r="O15" s="1"/>
  <c r="T16"/>
  <c r="T17"/>
  <c r="P17" s="1"/>
  <c r="Q17" s="1"/>
  <c r="T18"/>
  <c r="P18" s="1"/>
  <c r="Q18" s="1"/>
  <c r="T19"/>
  <c r="P19" s="1"/>
  <c r="Q19" s="1"/>
  <c r="T20"/>
  <c r="P20" s="1"/>
  <c r="Q20" s="1"/>
  <c r="T21"/>
  <c r="T22"/>
  <c r="P22" s="1"/>
  <c r="Q22" s="1"/>
  <c r="T23"/>
  <c r="T29"/>
  <c r="T31"/>
  <c r="T32"/>
  <c r="T33"/>
  <c r="T34"/>
  <c r="T35"/>
  <c r="T36"/>
  <c r="P36" s="1"/>
  <c r="Q36" s="1"/>
  <c r="T37"/>
  <c r="P37" s="1"/>
  <c r="Q37" s="1"/>
  <c r="T38"/>
  <c r="P38" s="1"/>
  <c r="Q38" s="1"/>
  <c r="L37"/>
  <c r="M37" s="1"/>
  <c r="N37" s="1"/>
  <c r="O37"/>
  <c r="H6"/>
  <c r="L16"/>
  <c r="O38"/>
  <c r="O36"/>
  <c r="O35"/>
  <c r="O34"/>
  <c r="O33"/>
  <c r="O32"/>
  <c r="O31"/>
  <c r="O29"/>
  <c r="O23"/>
  <c r="O22"/>
  <c r="O21"/>
  <c r="O20"/>
  <c r="O19"/>
  <c r="O18"/>
  <c r="O17"/>
  <c r="O16"/>
  <c r="L38"/>
  <c r="M38" s="1"/>
  <c r="N38" s="1"/>
  <c r="L17"/>
  <c r="M17" s="1"/>
  <c r="N17" s="1"/>
  <c r="L18"/>
  <c r="M18" s="1"/>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M15" l="1"/>
  <c r="N15" s="1"/>
  <c r="P16"/>
  <c r="Q16" s="1"/>
  <c r="K75" i="2"/>
  <c r="H75"/>
  <c r="J75"/>
  <c r="L75"/>
  <c r="I75"/>
  <c r="M75"/>
  <c r="M16" i="1"/>
  <c r="N16" s="1"/>
  <c r="P23"/>
  <c r="Q23" s="1"/>
  <c r="M28"/>
  <c r="N28" s="1"/>
  <c r="M27"/>
  <c r="N27" s="1"/>
  <c r="P35"/>
  <c r="Q35" s="1"/>
  <c r="M34"/>
  <c r="N34" s="1"/>
  <c r="P34"/>
  <c r="Q34" s="1"/>
  <c r="M33"/>
  <c r="N33" s="1"/>
  <c r="P33"/>
  <c r="Q33" s="1"/>
  <c r="P31"/>
  <c r="Q31" s="1"/>
  <c r="P29"/>
  <c r="Q29" s="1"/>
  <c r="M26"/>
  <c r="N26" s="1"/>
  <c r="P26"/>
  <c r="M25"/>
  <c r="N25" s="1"/>
  <c r="M24"/>
  <c r="N24" s="1"/>
  <c r="P24"/>
  <c r="P21"/>
  <c r="Q21" s="1"/>
  <c r="P32"/>
  <c r="Q32" s="1"/>
  <c r="S73" i="2" s="1"/>
  <c r="P15" i="1"/>
  <c r="Q15" s="1"/>
  <c r="S72" i="2" l="1"/>
  <c r="S71"/>
  <c r="Q75"/>
  <c r="Q39" i="1"/>
  <c r="S76" i="2" l="1"/>
  <c r="G75"/>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<sst xmlns="http://schemas.openxmlformats.org/spreadsheetml/2006/main" count="339" uniqueCount="197">
  <si>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</si>
  <si>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</si>
  <si>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</si>
  <si>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</si>
  <si>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</si>
  <si>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</si>
  <si>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</si>
  <si>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</si>
  <si>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</si>
  <si>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</si>
  <si>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</si>
  <si>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</si>
  <si>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</si>
  <si>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</si>
  <si>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</si>
  <si>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</si>
  <si>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</si>
  <si>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</si>
  <si>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</si>
  <si>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</si>
  <si>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</si>
  <si>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</si>
  <si>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</si>
  <si>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</si>
  <si>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</si>
  <si>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</si>
  <si>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</si>
  <si>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</si>
  <si>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</si>
  <si>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</si>
  <si>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</si>
  <si>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</si>
  <si>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</si>
  <si>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</si>
  <si>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</si>
  <si>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</si>
  <si>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</si>
  <si>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</si>
  <si>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</si>
  <si>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</si>
  <si>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</si>
  <si>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</si>
  <si>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</si>
  <si>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</si>
  <si>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</si>
  <si>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</si>
  <si>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</si>
  <si>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</si>
  <si>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</si>
  <si>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</si>
  <si>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</si>
  <si>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</si>
  <si>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</si>
  <si>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</si>
  <si>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</si>
  <si>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</si>
  <si>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</si>
  <si>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</si>
  <si>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</si>
  <si>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</si>
  <si>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</si>
  <si>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</si>
  <si>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</si>
  <si>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</si>
  <si>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</si>
  <si>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</si>
  <si>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</si>
  <si>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</si>
  <si>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</si>
  <si>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</si>
  <si>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</si>
  <si>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</si>
  <si>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</si>
  <si>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</si>
  <si>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</si>
  <si>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</si>
  <si>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</si>
  <si>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</si>
  <si>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</si>
  <si>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</si>
  <si>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</si>
  <si>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</si>
  <si>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</si>
  <si>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</si>
  <si>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</si>
  <si>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</si>
  <si>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</si>
  <si>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</si>
  <si>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</si>
  <si>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</si>
  <si>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</si>
  <si>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</si>
  <si>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</si>
  <si>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</si>
  <si>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</si>
  <si>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</si>
  <si>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</si>
  <si>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</si>
  <si>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</si>
  <si>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</si>
  <si>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</si>
  <si>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</si>
  <si>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</si>
  <si>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</si>
  <si>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</si>
  <si>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</si>
  <si>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</si>
  <si>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</si>
  <si>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</si>
  <si>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</si>
  <si>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</si>
  <si>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</si>
  <si>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</si>
  <si>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</si>
  <si>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</si>
  <si>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</si>
  <si>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</si>
  <si>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</si>
  <si>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</si>
  <si>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</si>
  <si>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</si>
  <si>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</si>
  <si>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</si>
  <si>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</si>
  <si>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</si>
  <si>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</si>
  <si>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</si>
  <si>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</si>
  <si>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</si>
  <si>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</si>
  <si>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</si>
  <si>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</si>
  <si>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</si>
  <si>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</si>
  <si>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垫付人</t>
    <phoneticPr fontId="2" type="noConversion"/>
  </si>
  <si>
    <t xml:space="preserve">  安路普（北京）汽车技术有限公司</t>
    <phoneticPr fontId="2" type="noConversion"/>
  </si>
  <si>
    <t>ZY2303</t>
    <phoneticPr fontId="40" type="noConversion"/>
  </si>
  <si>
    <t>报销人：姚明阳</t>
    <phoneticPr fontId="2" type="noConversion"/>
  </si>
  <si>
    <t>制造部</t>
    <phoneticPr fontId="0" type="noConversion"/>
  </si>
  <si>
    <t>部门直属领导</t>
    <phoneticPr fontId="2" type="noConversion"/>
  </si>
  <si>
    <t>部门最高责任领导</t>
    <phoneticPr fontId="2" type="noConversion"/>
  </si>
  <si>
    <t>总经理</t>
    <phoneticPr fontId="2" type="noConversion"/>
  </si>
  <si>
    <t>集团责任领导</t>
    <phoneticPr fontId="2" type="noConversion"/>
  </si>
  <si>
    <t>财务审核</t>
    <phoneticPr fontId="2" type="noConversion"/>
  </si>
  <si>
    <t>财务总监</t>
    <phoneticPr fontId="2" type="noConversion"/>
  </si>
  <si>
    <t>领款人姓名：</t>
    <phoneticPr fontId="2" type="noConversion"/>
  </si>
  <si>
    <t>姚明阳</t>
    <phoneticPr fontId="2" type="noConversion"/>
  </si>
  <si>
    <t>我确认我已经了解并遵守公司报销政策</t>
    <phoneticPr fontId="2" type="noConversion"/>
  </si>
  <si>
    <t>卡     号：</t>
    <phoneticPr fontId="2" type="noConversion"/>
  </si>
  <si>
    <t>911101085751656748</t>
    <phoneticPr fontId="2" type="noConversion"/>
  </si>
  <si>
    <t>申请人：</t>
    <phoneticPr fontId="2" type="noConversion"/>
  </si>
  <si>
    <t>开户行地址：</t>
    <phoneticPr fontId="2" type="noConversion"/>
  </si>
  <si>
    <t>北京银行学知支行</t>
    <phoneticPr fontId="2" type="noConversion"/>
  </si>
  <si>
    <t>标签纸</t>
    <phoneticPr fontId="42" type="noConversion"/>
  </si>
  <si>
    <t>斜口物料盒</t>
    <phoneticPr fontId="42" type="noConversion"/>
  </si>
  <si>
    <t>钻头</t>
    <phoneticPr fontId="42" type="noConversion"/>
  </si>
  <si>
    <t>光电开关</t>
    <phoneticPr fontId="42" type="noConversion"/>
  </si>
  <si>
    <t>气动踏板开关</t>
    <phoneticPr fontId="42" type="noConversion"/>
  </si>
  <si>
    <t>斜口物料盒）</t>
    <phoneticPr fontId="42" type="noConversion"/>
  </si>
  <si>
    <t>手扳压力机</t>
    <phoneticPr fontId="42" type="noConversion"/>
  </si>
  <si>
    <t>标签纸</t>
    <phoneticPr fontId="42" type="noConversion"/>
  </si>
  <si>
    <t>电磁阀</t>
    <phoneticPr fontId="42" type="noConversion"/>
  </si>
  <si>
    <t>电源线</t>
    <phoneticPr fontId="42" type="noConversion"/>
  </si>
  <si>
    <t>黄色指示灯</t>
    <phoneticPr fontId="42" type="noConversion"/>
  </si>
  <si>
    <t>小号平口袋</t>
    <phoneticPr fontId="42" type="noConversion"/>
  </si>
  <si>
    <t>中号平口袋</t>
    <phoneticPr fontId="42" type="noConversion"/>
  </si>
  <si>
    <t>5寸水口钳</t>
    <phoneticPr fontId="42" type="noConversion"/>
  </si>
  <si>
    <t>迷你水口钳</t>
    <phoneticPr fontId="42" type="noConversion"/>
  </si>
  <si>
    <t>护目镜</t>
    <phoneticPr fontId="42" type="noConversion"/>
  </si>
  <si>
    <t>印章</t>
    <phoneticPr fontId="42" type="noConversion"/>
  </si>
  <si>
    <t>开关电源</t>
    <phoneticPr fontId="42" type="noConversion"/>
  </si>
  <si>
    <t>丁晴手套</t>
    <phoneticPr fontId="42" type="noConversion"/>
  </si>
  <si>
    <t>矩形不锈钢框</t>
    <phoneticPr fontId="42" type="noConversion"/>
  </si>
  <si>
    <t>3D打印件</t>
    <phoneticPr fontId="42" type="noConversion"/>
  </si>
  <si>
    <t>3D打印件</t>
    <phoneticPr fontId="42" type="noConversion"/>
  </si>
  <si>
    <t>直通</t>
    <phoneticPr fontId="42" type="noConversion"/>
  </si>
  <si>
    <t>直通变径</t>
    <phoneticPr fontId="42" type="noConversion"/>
  </si>
  <si>
    <t>三通</t>
    <phoneticPr fontId="42" type="noConversion"/>
  </si>
  <si>
    <t>螺纹直通</t>
    <phoneticPr fontId="42" type="noConversion"/>
  </si>
  <si>
    <t>螺纹直通</t>
    <phoneticPr fontId="42" type="noConversion"/>
  </si>
  <si>
    <t>气压表</t>
    <phoneticPr fontId="42" type="noConversion"/>
  </si>
  <si>
    <t>二联件</t>
    <phoneticPr fontId="42" type="noConversion"/>
  </si>
  <si>
    <t>磁性开关</t>
    <phoneticPr fontId="42" type="noConversion"/>
  </si>
  <si>
    <t>二芯带插头脚踏</t>
    <phoneticPr fontId="42" type="noConversion"/>
  </si>
  <si>
    <t>三芯带插头脚踏</t>
    <phoneticPr fontId="42" type="noConversion"/>
  </si>
  <si>
    <t>过滤器</t>
    <phoneticPr fontId="42" type="noConversion"/>
  </si>
  <si>
    <t>弹簧盖</t>
    <phoneticPr fontId="42" type="noConversion"/>
  </si>
  <si>
    <t>卷簧弹簧</t>
    <phoneticPr fontId="42" type="noConversion"/>
  </si>
  <si>
    <t>限位板</t>
    <phoneticPr fontId="42" type="noConversion"/>
  </si>
  <si>
    <t>11孔保护袋</t>
    <phoneticPr fontId="42" type="noConversion"/>
  </si>
  <si>
    <t>横版快劳夹</t>
    <phoneticPr fontId="42" type="noConversion"/>
  </si>
  <si>
    <t>导轨滑块</t>
    <phoneticPr fontId="42" type="noConversion"/>
  </si>
  <si>
    <t>导轨滑块</t>
    <phoneticPr fontId="42" type="noConversion"/>
  </si>
  <si>
    <t>姚明阳</t>
    <phoneticPr fontId="0" type="noConversion"/>
  </si>
  <si>
    <t>郝旺生</t>
    <phoneticPr fontId="0" type="noConversion"/>
  </si>
  <si>
    <t>951货车紧急送货高速费</t>
    <phoneticPr fontId="42" type="noConversion"/>
  </si>
  <si>
    <t>贾会涛</t>
    <phoneticPr fontId="42"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</si>
</sst>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quot;¥&quot;#,##0.00_);[Red]\(&quot;¥&quot;#,##0.00\)"/>
  </numFmts>
  <fonts count="45">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1"/>
      <color theme="1"/>
      <name val="宋体"/>
      <family val="3"/>
      <charset val="134"/>
      <scheme val="minor"/>
    </font>
    <font>
      <b/>
      <sz val="12"/>
      <color rgb="FFFF0000"/>
      <name val="Times New Roman"/>
      <family val="1"/>
    </font>
    <font>
      <sz val="12"/>
      <name val="宋体"/>
      <family val="3"/>
      <charset val="134"/>
    </font>
    <font>
      <u/>
      <sz val="9.35"/>
      <color theme="10"/>
      <name val="宋体"/>
      <family val="3"/>
      <charset val="134"/>
    </font>
    <font>
      <sz val="11"/>
      <name val="宋体"/>
      <family val="3"/>
      <charset val="134"/>
      <scheme val="minor"/>
    </font>
    <font>
      <sz val="9"/>
      <name val="宋体"/>
      <family val="3"/>
      <charset val="134"/>
      <scheme val="minor"/>
    </font>
    <font>
      <sz val="11"/>
      <name val="Segoe UI"/>
      <family val="2"/>
    </font>
    <font>
      <sz val="9"/>
      <name val="宋体"/>
      <family val="2"/>
      <charset val="134"/>
      <scheme val="minor"/>
    </font>
    <font>
      <sz val="10"/>
      <name val="宋体"/>
      <family val="3"/>
      <charset val="134"/>
    </font>
    <font>
      <sz val="11"/>
      <name val="宋体"/>
      <family val="3"/>
      <charset val="134"/>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2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right/>
      <top style="thin">
        <color indexed="64"/>
      </top>
      <bottom/>
      <diagonal/>
    </border>
    <border>
      <left style="thin">
        <color indexed="64"/>
      </left>
      <right style="thin">
        <color indexed="64"/>
      </right>
      <top/>
      <bottom/>
      <diagonal/>
    </border>
  </borders>
  <cellStyleXfs count="8">
    <xf numFmtId="0" fontId="0" fillId="0" borderId="0"/>
    <xf numFmtId="176"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xf numFmtId="0" fontId="35" fillId="0" borderId="0">
      <alignment vertical="center"/>
    </xf>
    <xf numFmtId="0" fontId="37" fillId="0" borderId="0">
      <alignment vertical="center"/>
    </xf>
    <xf numFmtId="0" fontId="38" fillId="0" borderId="0" applyNumberFormat="0" applyFill="0" applyBorder="0" applyAlignment="0" applyProtection="0">
      <alignment vertical="top"/>
      <protection locked="0"/>
    </xf>
  </cellStyleXfs>
  <cellXfs count="171">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5" xfId="0" applyFont="1" applyFill="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7" xfId="0" applyFont="1" applyFill="1" applyBorder="1" applyAlignment="1">
      <alignment horizontal="center"/>
    </xf>
    <xf numFmtId="0" fontId="13" fillId="0" borderId="8" xfId="0" applyFont="1" applyFill="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6"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7" fillId="0" borderId="21" xfId="0" applyFont="1" applyFill="1" applyBorder="1" applyAlignment="1">
      <alignment wrapText="1"/>
    </xf>
    <xf numFmtId="178" fontId="17" fillId="0" borderId="21" xfId="0" applyNumberFormat="1" applyFont="1" applyFill="1" applyBorder="1" applyAlignment="1">
      <alignment wrapText="1"/>
    </xf>
    <xf numFmtId="0" fontId="17" fillId="0" borderId="0" xfId="0" applyFont="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6"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19" fillId="0" borderId="0" xfId="0" applyFont="1" applyAlignment="1">
      <alignment vertical="center"/>
    </xf>
    <xf numFmtId="0" fontId="19" fillId="0" borderId="0" xfId="0" applyFont="1"/>
    <xf numFmtId="0" fontId="20" fillId="0" borderId="0" xfId="0" applyFont="1" applyAlignment="1">
      <alignment vertical="center"/>
    </xf>
    <xf numFmtId="0" fontId="23" fillId="0" borderId="0" xfId="0" applyFont="1" applyBorder="1"/>
    <xf numFmtId="0" fontId="22" fillId="0" borderId="0" xfId="0" applyFont="1" applyAlignment="1">
      <alignment horizontal="left"/>
    </xf>
    <xf numFmtId="0" fontId="24" fillId="0" borderId="0" xfId="0" applyFont="1"/>
    <xf numFmtId="0" fontId="22" fillId="0" borderId="0" xfId="0" applyFont="1" applyAlignment="1">
      <alignment horizontal="right"/>
    </xf>
    <xf numFmtId="178" fontId="25" fillId="0" borderId="21" xfId="0" applyNumberFormat="1" applyFont="1" applyFill="1" applyBorder="1" applyAlignment="1">
      <alignment wrapText="1"/>
    </xf>
    <xf numFmtId="178" fontId="26" fillId="0" borderId="21" xfId="0" applyNumberFormat="1" applyFont="1" applyFill="1" applyBorder="1" applyAlignment="1">
      <alignment horizontal="centerContinuous"/>
    </xf>
    <xf numFmtId="0" fontId="21" fillId="0" borderId="0" xfId="0" applyFont="1" applyBorder="1"/>
    <xf numFmtId="0" fontId="1" fillId="0" borderId="0" xfId="0" applyFont="1" applyBorder="1"/>
    <xf numFmtId="0" fontId="1" fillId="0" borderId="0" xfId="0" applyFont="1" applyBorder="1" applyAlignment="1"/>
    <xf numFmtId="0" fontId="21" fillId="0" borderId="27" xfId="0" applyFont="1" applyBorder="1" applyAlignment="1"/>
    <xf numFmtId="0" fontId="21" fillId="0" borderId="0" xfId="0" applyFont="1" applyBorder="1" applyAlignment="1"/>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1" fillId="0" borderId="21" xfId="0" applyFont="1" applyBorder="1" applyAlignment="1">
      <alignment horizontal="center" vertical="center"/>
    </xf>
    <xf numFmtId="14" fontId="24" fillId="0" borderId="0" xfId="0" applyNumberFormat="1" applyFont="1" applyAlignment="1">
      <alignment horizontal="left"/>
    </xf>
    <xf numFmtId="0" fontId="33" fillId="0" borderId="0" xfId="0" applyFont="1"/>
    <xf numFmtId="0" fontId="30" fillId="0" borderId="21" xfId="0" applyFont="1" applyBorder="1"/>
    <xf numFmtId="0" fontId="18" fillId="0" borderId="0" xfId="0" applyFont="1" applyFill="1"/>
    <xf numFmtId="0" fontId="0" fillId="0" borderId="0" xfId="0" applyBorder="1" applyAlignment="1">
      <alignment vertical="center"/>
    </xf>
    <xf numFmtId="0" fontId="0" fillId="0" borderId="21" xfId="0" applyBorder="1" applyAlignment="1">
      <alignment vertical="center"/>
    </xf>
    <xf numFmtId="182" fontId="41" fillId="0" borderId="21" xfId="0" applyNumberFormat="1" applyFont="1" applyFill="1" applyBorder="1" applyAlignment="1">
      <alignment horizontal="left" vertical="center" wrapText="1"/>
    </xf>
    <xf numFmtId="0" fontId="22" fillId="0" borderId="21" xfId="0" applyFont="1" applyBorder="1" applyAlignment="1">
      <alignment horizontal="center" vertical="top"/>
    </xf>
    <xf numFmtId="0" fontId="2" fillId="0" borderId="0" xfId="0" applyFont="1" applyBorder="1"/>
    <xf numFmtId="179" fontId="2" fillId="0" borderId="0" xfId="1" applyNumberFormat="1" applyFont="1" applyBorder="1"/>
    <xf numFmtId="178" fontId="2" fillId="0" borderId="0" xfId="0" applyNumberFormat="1" applyFont="1"/>
    <xf numFmtId="0" fontId="2" fillId="0" borderId="0" xfId="0" applyFont="1" applyBorder="1" applyAlignment="1">
      <alignment horizontal="right"/>
    </xf>
    <xf numFmtId="15" fontId="2" fillId="0" borderId="0" xfId="0" applyNumberFormat="1" applyFont="1" applyBorder="1"/>
    <xf numFmtId="0" fontId="2" fillId="0" borderId="0" xfId="0" applyFont="1" applyBorder="1" applyAlignment="1">
      <alignment horizontal="left"/>
    </xf>
    <xf numFmtId="0" fontId="35" fillId="0" borderId="21" xfId="0" applyFont="1" applyBorder="1" applyAlignment="1">
      <alignment horizontal="center" vertical="center"/>
    </xf>
    <xf numFmtId="182" fontId="0" fillId="0" borderId="21" xfId="0" applyNumberFormat="1" applyBorder="1" applyAlignment="1">
      <alignment horizontal="center" vertical="center"/>
    </xf>
    <xf numFmtId="182" fontId="0" fillId="0" borderId="21" xfId="0" applyNumberFormat="1" applyFill="1" applyBorder="1" applyAlignment="1">
      <alignment horizontal="center" vertical="center"/>
    </xf>
    <xf numFmtId="182" fontId="35" fillId="0" borderId="21" xfId="0" applyNumberFormat="1" applyFont="1" applyBorder="1" applyAlignment="1">
      <alignment horizontal="center" vertical="center"/>
    </xf>
    <xf numFmtId="0" fontId="39" fillId="0" borderId="21" xfId="0" applyFont="1" applyFill="1" applyBorder="1" applyAlignment="1">
      <alignment horizontal="center" vertical="center"/>
    </xf>
    <xf numFmtId="0" fontId="21" fillId="0" borderId="21" xfId="0" applyFont="1" applyBorder="1"/>
    <xf numFmtId="0" fontId="25" fillId="0" borderId="21" xfId="0" applyFont="1" applyBorder="1"/>
    <xf numFmtId="0" fontId="43" fillId="0" borderId="0" xfId="0" applyFont="1" applyBorder="1" applyAlignment="1">
      <alignment vertical="center"/>
    </xf>
    <xf numFmtId="0" fontId="31" fillId="0" borderId="21" xfId="0" applyFont="1" applyBorder="1" applyAlignment="1">
      <alignment horizontal="center" vertical="center" wrapText="1"/>
    </xf>
    <xf numFmtId="0" fontId="33" fillId="0" borderId="1" xfId="0" applyFont="1" applyBorder="1" applyAlignment="1">
      <alignment horizontal="center"/>
    </xf>
    <xf numFmtId="0" fontId="24" fillId="0" borderId="1" xfId="0" applyFont="1" applyBorder="1" applyAlignment="1">
      <alignment horizontal="center"/>
    </xf>
    <xf numFmtId="0" fontId="22" fillId="0" borderId="21" xfId="0" applyFont="1" applyBorder="1" applyAlignment="1">
      <alignment horizontal="center" vertical="top"/>
    </xf>
    <xf numFmtId="178" fontId="22" fillId="0" borderId="21" xfId="0" applyNumberFormat="1" applyFont="1" applyBorder="1" applyAlignment="1">
      <alignment horizontal="center" vertical="top"/>
    </xf>
    <xf numFmtId="0" fontId="33" fillId="0" borderId="22" xfId="0" applyFont="1" applyBorder="1" applyAlignment="1">
      <alignment horizontal="center"/>
    </xf>
    <xf numFmtId="49" fontId="21" fillId="0" borderId="22" xfId="0" applyNumberFormat="1" applyFont="1" applyBorder="1" applyAlignment="1">
      <alignment horizontal="center"/>
    </xf>
    <xf numFmtId="0" fontId="21" fillId="0" borderId="22" xfId="0" applyFont="1" applyBorder="1" applyAlignment="1">
      <alignment horizontal="center" wrapText="1"/>
    </xf>
    <xf numFmtId="0" fontId="32" fillId="0" borderId="21" xfId="0" applyFont="1" applyBorder="1" applyAlignment="1">
      <alignment horizontal="center" vertical="center"/>
    </xf>
    <xf numFmtId="182" fontId="35" fillId="0" borderId="21" xfId="0" applyNumberFormat="1" applyFont="1" applyBorder="1" applyAlignment="1">
      <alignment horizontal="center" vertical="center"/>
    </xf>
    <xf numFmtId="182" fontId="41" fillId="0" borderId="23" xfId="0" applyNumberFormat="1" applyFont="1" applyFill="1" applyBorder="1" applyAlignment="1">
      <alignment horizontal="center" vertical="center" wrapText="1"/>
    </xf>
    <xf numFmtId="182" fontId="41" fillId="0" borderId="24" xfId="0" applyNumberFormat="1"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28" xfId="0" applyFont="1" applyFill="1" applyBorder="1" applyAlignment="1">
      <alignment horizontal="center" vertical="center" wrapText="1"/>
    </xf>
    <xf numFmtId="0" fontId="39" fillId="0" borderId="24" xfId="0" applyFont="1" applyFill="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xf numFmtId="0" fontId="44" fillId="0" borderId="0" xfId="0" applyFont="1" applyAlignment="1">
      <alignment wrapText="1"/>
    </xf>
  </cellXfs>
  <cellStyles count="8">
    <cellStyle name="百分比" xfId="3" builtinId="5"/>
    <cellStyle name="常规" xfId="0" builtinId="0"/>
    <cellStyle name="常规 2" xfId="6"/>
    <cellStyle name="常规 2 2" xfId="4"/>
    <cellStyle name="常规 3" xfId="5"/>
    <cellStyle name="超链接" xfId="2" builtinId="8"/>
    <cellStyle name="超链接 2" xfId="7"/>
    <cellStyle name="千位分隔" xfId="1" builtinId="3"/>
  </cellStyles>
  <dxfs count="13">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4"/>
    <col min="25" max="25" width="16.33203125" style="64" customWidth="1"/>
    <col min="26" max="39" width="9.33203125" style="64"/>
  </cols>
  <sheetData>
    <row r="1" spans="1:39">
      <c r="A1" s="65"/>
    </row>
    <row r="3" spans="1:39">
      <c r="A3" s="4" t="s">
        <v>0</v>
      </c>
      <c r="B3" s="2"/>
      <c r="I3" s="1"/>
      <c r="J3" s="45"/>
      <c r="Y3" s="64" t="s">
        <v>31</v>
      </c>
      <c r="Z3" s="64" t="s">
        <v>32</v>
      </c>
      <c r="AB3" s="64" t="s">
        <v>59</v>
      </c>
    </row>
    <row r="4" spans="1:39" ht="13.5" thickBot="1">
      <c r="A4" t="s">
        <v>1</v>
      </c>
      <c r="B4" s="2"/>
      <c r="J4" s="45"/>
      <c r="T4" s="64" t="s">
        <v>19</v>
      </c>
      <c r="U4" s="64">
        <v>1</v>
      </c>
      <c r="V4" s="64" t="s">
        <v>2</v>
      </c>
      <c r="Y4" s="64" t="s">
        <v>106</v>
      </c>
      <c r="Z4" s="64" t="s">
        <v>33</v>
      </c>
      <c r="AB4" s="64" t="s">
        <v>9</v>
      </c>
    </row>
    <row r="5" spans="1:39">
      <c r="A5" s="7" t="s">
        <v>3</v>
      </c>
      <c r="B5" s="8"/>
      <c r="C5" s="9"/>
      <c r="D5" s="9" t="s">
        <v>66</v>
      </c>
      <c r="E5" s="9"/>
      <c r="F5" s="9"/>
      <c r="G5" s="9"/>
      <c r="H5" s="35"/>
      <c r="I5" s="8"/>
      <c r="J5" s="46"/>
      <c r="K5" s="40"/>
      <c r="L5" s="9"/>
      <c r="M5" s="10"/>
      <c r="N5" s="11"/>
      <c r="T5" s="64" t="s">
        <v>98</v>
      </c>
      <c r="U5" s="64">
        <v>2</v>
      </c>
      <c r="V5" s="64" t="s">
        <v>4</v>
      </c>
      <c r="Y5" s="64" t="s">
        <v>107</v>
      </c>
      <c r="Z5" s="64" t="s">
        <v>34</v>
      </c>
      <c r="AB5" s="64" t="s">
        <v>104</v>
      </c>
    </row>
    <row r="6" spans="1:39">
      <c r="A6" s="14" t="s">
        <v>7</v>
      </c>
      <c r="B6" s="102"/>
      <c r="C6" s="86" t="s">
        <v>95</v>
      </c>
      <c r="D6" s="22"/>
      <c r="E6" s="5"/>
      <c r="F6" s="5"/>
      <c r="G6" s="82" t="s">
        <v>8</v>
      </c>
      <c r="H6" s="61" t="e">
        <f>VLOOKUP(D6,$Y$4:$Z$33,2,FALSE)</f>
        <v>#N/A</v>
      </c>
      <c r="I6" s="3"/>
      <c r="J6" s="47"/>
      <c r="K6" s="41"/>
      <c r="L6" s="3"/>
      <c r="M6" s="3"/>
      <c r="N6" s="13"/>
      <c r="U6" s="64">
        <v>3</v>
      </c>
      <c r="V6" s="64" t="s">
        <v>6</v>
      </c>
      <c r="Y6" s="64" t="s">
        <v>108</v>
      </c>
      <c r="Z6" s="64" t="s">
        <v>44</v>
      </c>
      <c r="AB6" s="64" t="s">
        <v>60</v>
      </c>
    </row>
    <row r="7" spans="1:39" ht="21.75" customHeight="1">
      <c r="A7" s="12" t="s">
        <v>5</v>
      </c>
      <c r="B7" s="103"/>
      <c r="E7" s="5"/>
      <c r="F7" s="5"/>
      <c r="G7" s="48"/>
      <c r="H7" s="60"/>
      <c r="I7" s="5"/>
      <c r="J7" s="36"/>
      <c r="K7" s="41"/>
      <c r="L7" s="5"/>
      <c r="M7" s="5"/>
      <c r="N7" s="15"/>
      <c r="U7" s="64">
        <v>4</v>
      </c>
      <c r="V7" s="64" t="s">
        <v>9</v>
      </c>
      <c r="Y7" s="101" t="s">
        <v>111</v>
      </c>
      <c r="Z7" s="64" t="s">
        <v>45</v>
      </c>
      <c r="AB7" s="64" t="s">
        <v>61</v>
      </c>
    </row>
    <row r="8" spans="1:39" ht="21.75" customHeight="1">
      <c r="A8" s="5"/>
      <c r="C8" s="93" t="s">
        <v>99</v>
      </c>
      <c r="E8" s="5"/>
      <c r="F8" s="5"/>
      <c r="G8" s="48"/>
      <c r="H8" s="60"/>
      <c r="I8" s="5"/>
      <c r="J8" s="36"/>
      <c r="K8" s="41"/>
      <c r="L8" s="5"/>
      <c r="M8" s="5"/>
      <c r="N8" s="15"/>
      <c r="U8" s="64">
        <v>5</v>
      </c>
      <c r="V8" s="64" t="s">
        <v>10</v>
      </c>
      <c r="Y8" s="64" t="s">
        <v>109</v>
      </c>
      <c r="Z8" s="64" t="s">
        <v>46</v>
      </c>
      <c r="AB8" s="64" t="s">
        <v>62</v>
      </c>
    </row>
    <row r="9" spans="1:39" ht="21.75" customHeight="1">
      <c r="A9" s="14"/>
      <c r="B9" s="91" t="s">
        <v>96</v>
      </c>
      <c r="C9" s="92"/>
      <c r="E9" s="5"/>
      <c r="F9" s="5"/>
      <c r="G9" s="48"/>
      <c r="H9" s="60"/>
      <c r="I9" s="5"/>
      <c r="J9" s="36"/>
      <c r="K9" s="41"/>
      <c r="L9" s="5"/>
      <c r="M9" s="5"/>
      <c r="N9" s="15"/>
      <c r="U9" s="64">
        <v>6</v>
      </c>
      <c r="V9" s="64" t="s">
        <v>12</v>
      </c>
      <c r="Y9" s="64" t="s">
        <v>110</v>
      </c>
      <c r="Z9" s="64" t="s">
        <v>47</v>
      </c>
      <c r="AB9" s="101" t="s">
        <v>113</v>
      </c>
    </row>
    <row r="10" spans="1:39" ht="14.25">
      <c r="A10" s="14"/>
      <c r="B10" s="94" t="s">
        <v>97</v>
      </c>
      <c r="C10" s="92"/>
      <c r="D10" s="5"/>
      <c r="E10" s="5"/>
      <c r="F10" s="5"/>
      <c r="G10" s="48"/>
      <c r="H10" s="5"/>
      <c r="I10" s="5"/>
      <c r="J10" s="36"/>
      <c r="K10" s="41"/>
      <c r="L10" s="5"/>
      <c r="M10" s="5"/>
      <c r="N10" s="15"/>
      <c r="U10" s="64">
        <v>7</v>
      </c>
      <c r="V10" s="64" t="s">
        <v>21</v>
      </c>
      <c r="Y10" s="101" t="s">
        <v>35</v>
      </c>
      <c r="Z10" s="64" t="s">
        <v>48</v>
      </c>
      <c r="AB10" s="64" t="s">
        <v>12</v>
      </c>
    </row>
    <row r="11" spans="1:39">
      <c r="A11" s="14"/>
      <c r="B11" s="5"/>
      <c r="C11" s="5"/>
      <c r="D11" s="30"/>
      <c r="E11" s="30"/>
      <c r="F11" s="30"/>
      <c r="G11" s="30"/>
      <c r="H11" s="30"/>
      <c r="I11" s="30"/>
      <c r="J11" s="30"/>
      <c r="K11" s="32"/>
      <c r="L11" s="5"/>
      <c r="M11" s="5"/>
      <c r="N11" s="15"/>
      <c r="Y11" s="64" t="s">
        <v>36</v>
      </c>
      <c r="Z11" s="64" t="s">
        <v>49</v>
      </c>
      <c r="AB11" s="64"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4" t="s">
        <v>37</v>
      </c>
      <c r="Z12" s="84" t="s">
        <v>50</v>
      </c>
      <c r="AA12" s="84"/>
      <c r="AB12" s="85" t="s">
        <v>21</v>
      </c>
      <c r="AC12" s="84"/>
      <c r="AD12" s="84"/>
      <c r="AE12" s="84"/>
      <c r="AF12" s="84"/>
      <c r="AG12" s="84"/>
      <c r="AH12" s="84"/>
      <c r="AI12" s="84"/>
      <c r="AJ12" s="84"/>
      <c r="AK12" s="84"/>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4" t="s">
        <v>38</v>
      </c>
      <c r="Z13" s="64" t="s">
        <v>51</v>
      </c>
    </row>
    <row r="14" spans="1:39" s="80" customFormat="1" ht="13.5" thickBot="1">
      <c r="A14" s="73"/>
      <c r="B14" s="74" t="s">
        <v>71</v>
      </c>
      <c r="C14" s="75" t="s">
        <v>72</v>
      </c>
      <c r="D14" s="72" t="s">
        <v>73</v>
      </c>
      <c r="E14" s="72" t="s">
        <v>74</v>
      </c>
      <c r="F14" s="72" t="s">
        <v>75</v>
      </c>
      <c r="G14" s="72" t="s">
        <v>79</v>
      </c>
      <c r="H14" s="72" t="s">
        <v>80</v>
      </c>
      <c r="I14" s="76"/>
      <c r="J14" s="76"/>
      <c r="K14" s="77"/>
      <c r="L14" s="78"/>
      <c r="M14" s="78" t="s">
        <v>27</v>
      </c>
      <c r="N14" s="79" t="s">
        <v>27</v>
      </c>
      <c r="T14" s="81"/>
      <c r="U14" s="81"/>
      <c r="V14" s="81"/>
      <c r="W14" s="81"/>
      <c r="X14" s="81"/>
      <c r="Y14" s="64" t="s">
        <v>39</v>
      </c>
      <c r="Z14" s="64" t="s">
        <v>52</v>
      </c>
      <c r="AA14" s="81"/>
      <c r="AB14" s="81"/>
      <c r="AC14" s="81"/>
      <c r="AD14" s="81"/>
      <c r="AE14" s="81"/>
      <c r="AF14" s="81"/>
      <c r="AG14" s="81"/>
      <c r="AH14" s="81"/>
      <c r="AI14" s="81"/>
      <c r="AJ14" s="81"/>
      <c r="AK14" s="81"/>
      <c r="AL14" s="81"/>
      <c r="AM14" s="81"/>
    </row>
    <row r="15" spans="1:39" ht="13.5" thickBot="1">
      <c r="A15" s="104"/>
      <c r="B15" s="105"/>
      <c r="C15" s="95"/>
      <c r="D15" s="25" t="s">
        <v>21</v>
      </c>
      <c r="E15" s="106">
        <v>1</v>
      </c>
      <c r="F15" s="37" t="s">
        <v>105</v>
      </c>
      <c r="G15" s="23"/>
      <c r="H15" s="107">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4" t="str">
        <f>IF(D15&gt;0,"ok","Missing Expense Category")</f>
        <v>ok</v>
      </c>
      <c r="Y15" s="64" t="s">
        <v>40</v>
      </c>
      <c r="Z15" s="64" t="s">
        <v>53</v>
      </c>
    </row>
    <row r="16" spans="1:39" ht="13.5" thickBot="1">
      <c r="A16" s="104"/>
      <c r="B16" s="105"/>
      <c r="C16" s="95"/>
      <c r="D16" s="25"/>
      <c r="E16" s="106">
        <v>2</v>
      </c>
      <c r="F16" s="37" t="s">
        <v>105</v>
      </c>
      <c r="G16" s="23"/>
      <c r="H16" s="107">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4" t="str">
        <f t="shared" ref="T16:T38" si="5">IF(D16&gt;0,"ok","Missing Expense Category")</f>
        <v>Missing Expense Category</v>
      </c>
      <c r="Y16" s="64" t="s">
        <v>41</v>
      </c>
      <c r="Z16" s="64" t="s">
        <v>54</v>
      </c>
    </row>
    <row r="17" spans="1:26" ht="13.5" thickBot="1">
      <c r="A17" s="104"/>
      <c r="B17" s="105"/>
      <c r="C17" s="95"/>
      <c r="D17" s="25"/>
      <c r="E17" s="106">
        <v>3</v>
      </c>
      <c r="F17" s="37" t="s">
        <v>105</v>
      </c>
      <c r="G17" s="26"/>
      <c r="H17" s="108">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4" t="str">
        <f t="shared" si="5"/>
        <v>Missing Expense Category</v>
      </c>
      <c r="Y17" s="64" t="s">
        <v>42</v>
      </c>
      <c r="Z17" s="64" t="s">
        <v>55</v>
      </c>
    </row>
    <row r="18" spans="1:26" ht="13.5" thickBot="1">
      <c r="A18" s="104"/>
      <c r="B18" s="105"/>
      <c r="C18" s="95"/>
      <c r="D18" s="25"/>
      <c r="E18" s="106">
        <v>4</v>
      </c>
      <c r="F18" s="37" t="s">
        <v>105</v>
      </c>
      <c r="G18" s="26"/>
      <c r="H18" s="108">
        <v>1</v>
      </c>
      <c r="I18" s="50">
        <f t="shared" si="6"/>
        <v>0</v>
      </c>
      <c r="J18" s="38"/>
      <c r="K18" s="43"/>
      <c r="L18" s="6" t="str">
        <f t="shared" si="0"/>
        <v/>
      </c>
      <c r="M18" s="5">
        <f t="shared" si="1"/>
        <v>0</v>
      </c>
      <c r="N18" s="15">
        <f t="shared" si="7"/>
        <v>0</v>
      </c>
      <c r="O18" s="20" t="str">
        <f t="shared" si="2"/>
        <v/>
      </c>
      <c r="P18" t="str">
        <f t="shared" si="3"/>
        <v>OK</v>
      </c>
      <c r="Q18">
        <f t="shared" si="4"/>
        <v>0</v>
      </c>
      <c r="T18" s="64" t="str">
        <f t="shared" si="5"/>
        <v>Missing Expense Category</v>
      </c>
      <c r="Y18" s="64" t="s">
        <v>43</v>
      </c>
      <c r="Z18" s="64" t="s">
        <v>56</v>
      </c>
    </row>
    <row r="19" spans="1:26" ht="13.5" thickBot="1">
      <c r="A19" s="104"/>
      <c r="B19" s="105"/>
      <c r="C19" s="95"/>
      <c r="D19" s="25"/>
      <c r="E19" s="106">
        <v>5</v>
      </c>
      <c r="F19" s="37" t="s">
        <v>105</v>
      </c>
      <c r="G19" s="26"/>
      <c r="H19" s="108">
        <v>1</v>
      </c>
      <c r="I19" s="50">
        <f t="shared" si="6"/>
        <v>0</v>
      </c>
      <c r="J19" s="38"/>
      <c r="K19" s="43"/>
      <c r="L19" s="6" t="str">
        <f t="shared" si="0"/>
        <v/>
      </c>
      <c r="M19" s="5">
        <f t="shared" si="1"/>
        <v>0</v>
      </c>
      <c r="N19" s="15">
        <f t="shared" si="7"/>
        <v>0</v>
      </c>
      <c r="O19" s="20" t="str">
        <f t="shared" si="2"/>
        <v/>
      </c>
      <c r="P19" t="str">
        <f t="shared" si="3"/>
        <v>OK</v>
      </c>
      <c r="Q19">
        <f t="shared" si="4"/>
        <v>0</v>
      </c>
      <c r="T19" s="64" t="str">
        <f t="shared" si="5"/>
        <v>Missing Expense Category</v>
      </c>
      <c r="Y19" s="101" t="s">
        <v>112</v>
      </c>
      <c r="Z19" s="64" t="s">
        <v>57</v>
      </c>
    </row>
    <row r="20" spans="1:26" ht="13.5" thickBot="1">
      <c r="A20" s="104"/>
      <c r="B20" s="105"/>
      <c r="C20" s="95"/>
      <c r="D20" s="25"/>
      <c r="E20" s="106">
        <v>6</v>
      </c>
      <c r="F20" s="37" t="s">
        <v>105</v>
      </c>
      <c r="G20" s="26"/>
      <c r="H20" s="108">
        <v>1</v>
      </c>
      <c r="I20" s="50">
        <f t="shared" si="6"/>
        <v>0</v>
      </c>
      <c r="J20" s="38"/>
      <c r="K20" s="43"/>
      <c r="L20" s="6" t="str">
        <f t="shared" si="0"/>
        <v/>
      </c>
      <c r="M20" s="5">
        <f t="shared" si="1"/>
        <v>0</v>
      </c>
      <c r="N20" s="15">
        <f t="shared" si="7"/>
        <v>0</v>
      </c>
      <c r="O20" s="20" t="str">
        <f t="shared" si="2"/>
        <v/>
      </c>
      <c r="P20" t="str">
        <f t="shared" si="3"/>
        <v>OK</v>
      </c>
      <c r="Q20">
        <f t="shared" si="4"/>
        <v>0</v>
      </c>
      <c r="T20" s="64" t="str">
        <f t="shared" si="5"/>
        <v>Missing Expense Category</v>
      </c>
      <c r="Z20" s="64" t="s">
        <v>58</v>
      </c>
    </row>
    <row r="21" spans="1:26" ht="13.5" thickBot="1">
      <c r="A21" s="104"/>
      <c r="B21" s="105"/>
      <c r="C21" s="105"/>
      <c r="D21" s="25"/>
      <c r="E21" s="106">
        <v>7</v>
      </c>
      <c r="F21" s="37" t="s">
        <v>105</v>
      </c>
      <c r="G21" s="26"/>
      <c r="H21" s="110">
        <v>1</v>
      </c>
      <c r="I21" s="50">
        <f t="shared" si="6"/>
        <v>0</v>
      </c>
      <c r="J21" s="38"/>
      <c r="K21" s="43"/>
      <c r="L21" s="6" t="str">
        <f t="shared" si="0"/>
        <v/>
      </c>
      <c r="M21" s="5">
        <f t="shared" si="1"/>
        <v>0</v>
      </c>
      <c r="N21" s="15">
        <f t="shared" si="7"/>
        <v>0</v>
      </c>
      <c r="O21" s="20" t="str">
        <f t="shared" si="2"/>
        <v/>
      </c>
      <c r="P21" t="str">
        <f t="shared" si="3"/>
        <v>OK</v>
      </c>
      <c r="Q21">
        <f t="shared" si="4"/>
        <v>0</v>
      </c>
      <c r="T21" s="64" t="str">
        <f t="shared" si="5"/>
        <v>Missing Expense Category</v>
      </c>
    </row>
    <row r="22" spans="1:26" ht="13.5" thickBot="1">
      <c r="A22" s="104"/>
      <c r="B22" s="105"/>
      <c r="C22" s="95"/>
      <c r="D22" s="25"/>
      <c r="E22" s="106">
        <v>8</v>
      </c>
      <c r="F22" s="37" t="s">
        <v>105</v>
      </c>
      <c r="G22" s="26"/>
      <c r="H22" s="110">
        <v>1</v>
      </c>
      <c r="I22" s="50">
        <f t="shared" si="6"/>
        <v>0</v>
      </c>
      <c r="J22" s="38"/>
      <c r="K22" s="43"/>
      <c r="L22" s="6" t="str">
        <f t="shared" si="0"/>
        <v/>
      </c>
      <c r="M22" s="5">
        <f t="shared" si="1"/>
        <v>0</v>
      </c>
      <c r="N22" s="15">
        <f t="shared" si="7"/>
        <v>0</v>
      </c>
      <c r="O22" s="20" t="str">
        <f t="shared" si="2"/>
        <v/>
      </c>
      <c r="P22" t="str">
        <f t="shared" si="3"/>
        <v>OK</v>
      </c>
      <c r="Q22">
        <f t="shared" si="4"/>
        <v>0</v>
      </c>
      <c r="T22" s="64" t="str">
        <f t="shared" si="5"/>
        <v>Missing Expense Category</v>
      </c>
    </row>
    <row r="23" spans="1:26" ht="13.5" thickBot="1">
      <c r="A23" s="104"/>
      <c r="B23" s="105"/>
      <c r="C23" s="95"/>
      <c r="D23" s="25"/>
      <c r="E23" s="106">
        <v>9</v>
      </c>
      <c r="F23" s="37" t="s">
        <v>105</v>
      </c>
      <c r="G23" s="26"/>
      <c r="H23" s="110">
        <v>1</v>
      </c>
      <c r="I23" s="50">
        <f t="shared" si="6"/>
        <v>0</v>
      </c>
      <c r="J23" s="38"/>
      <c r="K23" s="43"/>
      <c r="L23" s="6" t="str">
        <f t="shared" si="0"/>
        <v/>
      </c>
      <c r="M23" s="5">
        <f t="shared" si="1"/>
        <v>0</v>
      </c>
      <c r="N23" s="15">
        <f t="shared" si="7"/>
        <v>0</v>
      </c>
      <c r="O23" s="20" t="str">
        <f t="shared" si="2"/>
        <v/>
      </c>
      <c r="P23" t="str">
        <f t="shared" si="3"/>
        <v>OK</v>
      </c>
      <c r="Q23">
        <f t="shared" si="4"/>
        <v>0</v>
      </c>
      <c r="T23" s="64" t="str">
        <f t="shared" si="5"/>
        <v>Missing Expense Category</v>
      </c>
    </row>
    <row r="24" spans="1:26" ht="13.5" thickBot="1">
      <c r="A24" s="104"/>
      <c r="B24" s="105"/>
      <c r="C24" s="95"/>
      <c r="D24" s="25"/>
      <c r="E24" s="106">
        <v>10</v>
      </c>
      <c r="F24" s="37" t="s">
        <v>105</v>
      </c>
      <c r="G24" s="26"/>
      <c r="H24" s="110">
        <v>1</v>
      </c>
      <c r="I24" s="50">
        <f t="shared" si="6"/>
        <v>0</v>
      </c>
      <c r="J24" s="38"/>
      <c r="K24" s="43"/>
      <c r="L24" s="6"/>
      <c r="M24" s="5">
        <f t="shared" si="1"/>
        <v>0</v>
      </c>
      <c r="N24" s="15">
        <f t="shared" si="7"/>
        <v>0</v>
      </c>
      <c r="O24" s="20"/>
      <c r="P24" t="str">
        <f t="shared" si="3"/>
        <v>OK</v>
      </c>
    </row>
    <row r="25" spans="1:26" ht="27.75" customHeight="1" thickBot="1">
      <c r="A25" s="104"/>
      <c r="B25" s="105"/>
      <c r="C25" s="95"/>
      <c r="D25" s="25"/>
      <c r="E25" s="106">
        <v>11</v>
      </c>
      <c r="F25" s="37" t="s">
        <v>105</v>
      </c>
      <c r="G25" s="26"/>
      <c r="H25" s="110">
        <v>1</v>
      </c>
      <c r="I25" s="50">
        <f>ROUND(G25/H25,2)</f>
        <v>0</v>
      </c>
      <c r="J25" s="38"/>
      <c r="K25" s="43"/>
      <c r="L25" s="6"/>
      <c r="M25" s="5">
        <f t="shared" si="1"/>
        <v>0</v>
      </c>
      <c r="N25" s="15">
        <f t="shared" si="7"/>
        <v>0</v>
      </c>
      <c r="O25" s="20"/>
      <c r="P25" t="str">
        <f t="shared" si="3"/>
        <v>OK</v>
      </c>
    </row>
    <row r="26" spans="1:26" ht="13.5" thickBot="1">
      <c r="A26" s="104"/>
      <c r="B26" s="105"/>
      <c r="C26" s="95"/>
      <c r="D26" s="25"/>
      <c r="E26" s="106">
        <v>12</v>
      </c>
      <c r="F26" s="37" t="s">
        <v>105</v>
      </c>
      <c r="G26" s="26"/>
      <c r="H26" s="110">
        <v>1</v>
      </c>
      <c r="I26" s="50">
        <f t="shared" si="6"/>
        <v>0</v>
      </c>
      <c r="J26" s="38"/>
      <c r="K26" s="43"/>
      <c r="L26" s="6"/>
      <c r="M26" s="5">
        <f t="shared" si="1"/>
        <v>0</v>
      </c>
      <c r="N26" s="15">
        <f t="shared" si="7"/>
        <v>0</v>
      </c>
      <c r="O26" s="20"/>
      <c r="P26" t="str">
        <f t="shared" si="3"/>
        <v>OK</v>
      </c>
    </row>
    <row r="27" spans="1:26" ht="13.5" thickBot="1">
      <c r="A27" s="104"/>
      <c r="B27" s="105"/>
      <c r="C27" s="95"/>
      <c r="D27" s="25"/>
      <c r="E27" s="106">
        <v>13</v>
      </c>
      <c r="F27" s="37" t="s">
        <v>105</v>
      </c>
      <c r="G27" s="26"/>
      <c r="H27" s="110">
        <v>1</v>
      </c>
      <c r="I27" s="50">
        <f t="shared" si="6"/>
        <v>0</v>
      </c>
      <c r="J27" s="38"/>
      <c r="K27" s="43"/>
      <c r="L27" s="6"/>
      <c r="M27" s="5">
        <f t="shared" si="1"/>
        <v>0</v>
      </c>
      <c r="N27" s="15">
        <f t="shared" si="7"/>
        <v>0</v>
      </c>
      <c r="O27" s="20"/>
      <c r="P27" t="str">
        <f t="shared" si="3"/>
        <v>OK</v>
      </c>
    </row>
    <row r="28" spans="1:26" ht="13.5" thickBot="1">
      <c r="A28" s="104"/>
      <c r="B28" s="105"/>
      <c r="C28" s="95"/>
      <c r="D28" s="25"/>
      <c r="E28" s="106">
        <v>14</v>
      </c>
      <c r="F28" s="37" t="s">
        <v>105</v>
      </c>
      <c r="G28" s="26"/>
      <c r="H28" s="110">
        <v>1</v>
      </c>
      <c r="I28" s="50">
        <f t="shared" si="6"/>
        <v>0</v>
      </c>
      <c r="J28" s="38"/>
      <c r="K28" s="43"/>
      <c r="L28" s="6"/>
      <c r="M28" s="5">
        <f t="shared" si="1"/>
        <v>0</v>
      </c>
      <c r="N28" s="15">
        <f t="shared" si="7"/>
        <v>0</v>
      </c>
      <c r="O28" s="20"/>
      <c r="P28" t="str">
        <f t="shared" si="3"/>
        <v>OK</v>
      </c>
    </row>
    <row r="29" spans="1:26" ht="13.5" thickBot="1">
      <c r="A29" s="104"/>
      <c r="B29" s="105"/>
      <c r="C29" s="95"/>
      <c r="D29" s="25"/>
      <c r="E29" s="106">
        <v>15</v>
      </c>
      <c r="F29" s="37" t="s">
        <v>105</v>
      </c>
      <c r="G29" s="26"/>
      <c r="H29" s="110">
        <v>1</v>
      </c>
      <c r="I29" s="50">
        <f t="shared" si="6"/>
        <v>0</v>
      </c>
      <c r="J29" s="38"/>
      <c r="K29" s="43"/>
      <c r="L29" s="6" t="str">
        <f t="shared" si="0"/>
        <v/>
      </c>
      <c r="M29" s="5">
        <f t="shared" si="1"/>
        <v>0</v>
      </c>
      <c r="N29" s="15">
        <f t="shared" si="7"/>
        <v>0</v>
      </c>
      <c r="O29" s="20" t="str">
        <f t="shared" si="2"/>
        <v/>
      </c>
      <c r="P29" t="str">
        <f t="shared" si="3"/>
        <v>OK</v>
      </c>
      <c r="Q29">
        <f t="shared" si="4"/>
        <v>0</v>
      </c>
      <c r="T29" s="64" t="str">
        <f t="shared" si="5"/>
        <v>Missing Expense Category</v>
      </c>
    </row>
    <row r="30" spans="1:26" ht="13.5" thickBot="1">
      <c r="A30" s="104"/>
      <c r="B30" s="105"/>
      <c r="C30" s="95"/>
      <c r="D30" s="25"/>
      <c r="E30" s="106">
        <v>16</v>
      </c>
      <c r="F30" s="37" t="s">
        <v>105</v>
      </c>
      <c r="G30" s="26"/>
      <c r="H30" s="110">
        <v>1</v>
      </c>
      <c r="I30" s="50">
        <f t="shared" si="6"/>
        <v>0</v>
      </c>
      <c r="J30" s="38"/>
      <c r="K30" s="43"/>
      <c r="L30" s="6"/>
      <c r="M30" s="5"/>
      <c r="N30" s="15"/>
      <c r="O30" s="20"/>
    </row>
    <row r="31" spans="1:26" ht="13.5" thickBot="1">
      <c r="A31" s="104"/>
      <c r="B31" s="105"/>
      <c r="C31" s="95"/>
      <c r="D31" s="25"/>
      <c r="E31" s="106">
        <v>17</v>
      </c>
      <c r="F31" s="37" t="s">
        <v>105</v>
      </c>
      <c r="G31" s="26"/>
      <c r="H31" s="110">
        <v>1</v>
      </c>
      <c r="I31" s="50">
        <f t="shared" si="6"/>
        <v>0</v>
      </c>
      <c r="J31" s="38"/>
      <c r="K31" s="43"/>
      <c r="L31" s="6" t="str">
        <f t="shared" si="0"/>
        <v/>
      </c>
      <c r="M31" s="5">
        <f t="shared" si="1"/>
        <v>0</v>
      </c>
      <c r="N31" s="15">
        <f t="shared" si="7"/>
        <v>0</v>
      </c>
      <c r="O31" s="20" t="str">
        <f t="shared" si="2"/>
        <v/>
      </c>
      <c r="P31" t="str">
        <f t="shared" si="3"/>
        <v>OK</v>
      </c>
      <c r="Q31">
        <f t="shared" si="4"/>
        <v>0</v>
      </c>
      <c r="T31" s="64" t="str">
        <f t="shared" si="5"/>
        <v>Missing Expense Category</v>
      </c>
    </row>
    <row r="32" spans="1:26" ht="13.5" thickBot="1">
      <c r="A32" s="104"/>
      <c r="B32" s="109"/>
      <c r="C32" s="95"/>
      <c r="D32" s="25"/>
      <c r="E32" s="106">
        <v>18</v>
      </c>
      <c r="F32" s="37" t="s">
        <v>105</v>
      </c>
      <c r="G32" s="26">
        <v>0</v>
      </c>
      <c r="H32" s="110">
        <v>1</v>
      </c>
      <c r="I32" s="50">
        <f t="shared" si="6"/>
        <v>0</v>
      </c>
      <c r="J32" s="38"/>
      <c r="K32" s="43"/>
      <c r="L32" s="6" t="str">
        <f t="shared" si="0"/>
        <v/>
      </c>
      <c r="M32" s="5">
        <f t="shared" si="1"/>
        <v>0</v>
      </c>
      <c r="N32" s="15">
        <f t="shared" si="7"/>
        <v>0</v>
      </c>
      <c r="O32" s="20" t="str">
        <f t="shared" si="2"/>
        <v/>
      </c>
      <c r="P32" t="str">
        <f t="shared" si="3"/>
        <v>OK</v>
      </c>
      <c r="Q32">
        <f t="shared" si="4"/>
        <v>0</v>
      </c>
      <c r="T32" s="64" t="str">
        <f t="shared" si="5"/>
        <v>Missing Expense Category</v>
      </c>
    </row>
    <row r="33" spans="1:40" ht="13.5" thickBot="1">
      <c r="A33" s="104"/>
      <c r="B33" s="105"/>
      <c r="C33" s="95"/>
      <c r="D33" s="25"/>
      <c r="E33" s="106">
        <v>19</v>
      </c>
      <c r="F33" s="37" t="s">
        <v>105</v>
      </c>
      <c r="G33" s="26">
        <v>0</v>
      </c>
      <c r="H33" s="110">
        <v>1</v>
      </c>
      <c r="I33" s="50">
        <f t="shared" si="6"/>
        <v>0</v>
      </c>
      <c r="J33" s="38"/>
      <c r="K33" s="43"/>
      <c r="L33" s="6" t="str">
        <f t="shared" si="0"/>
        <v/>
      </c>
      <c r="M33" s="5">
        <f t="shared" si="1"/>
        <v>0</v>
      </c>
      <c r="N33" s="15">
        <f t="shared" si="7"/>
        <v>0</v>
      </c>
      <c r="O33" s="20" t="str">
        <f t="shared" si="2"/>
        <v/>
      </c>
      <c r="P33" t="str">
        <f t="shared" si="3"/>
        <v>OK</v>
      </c>
      <c r="Q33">
        <f t="shared" si="4"/>
        <v>0</v>
      </c>
      <c r="T33" s="64" t="str">
        <f t="shared" si="5"/>
        <v>Missing Expense Category</v>
      </c>
    </row>
    <row r="34" spans="1:40" ht="13.5" thickBot="1">
      <c r="A34" s="24"/>
      <c r="B34" s="109"/>
      <c r="C34" s="95"/>
      <c r="D34" s="25"/>
      <c r="E34" s="106">
        <v>20</v>
      </c>
      <c r="F34" s="37" t="s">
        <v>105</v>
      </c>
      <c r="G34" s="26">
        <v>0</v>
      </c>
      <c r="H34" s="110">
        <v>1</v>
      </c>
      <c r="I34" s="50">
        <f t="shared" si="6"/>
        <v>0</v>
      </c>
      <c r="J34" s="38"/>
      <c r="K34" s="43"/>
      <c r="L34" s="6" t="str">
        <f t="shared" si="0"/>
        <v/>
      </c>
      <c r="M34" s="5">
        <f t="shared" si="1"/>
        <v>0</v>
      </c>
      <c r="N34" s="15">
        <f t="shared" si="7"/>
        <v>0</v>
      </c>
      <c r="O34" s="20" t="str">
        <f t="shared" si="2"/>
        <v/>
      </c>
      <c r="P34" t="str">
        <f t="shared" si="3"/>
        <v>OK</v>
      </c>
      <c r="Q34">
        <f t="shared" si="4"/>
        <v>0</v>
      </c>
      <c r="T34" s="64" t="str">
        <f t="shared" si="5"/>
        <v>Missing Expense Category</v>
      </c>
    </row>
    <row r="35" spans="1:40" ht="13.5" thickBot="1">
      <c r="A35" s="24"/>
      <c r="B35" s="109"/>
      <c r="C35" s="95"/>
      <c r="D35" s="25"/>
      <c r="E35" s="106">
        <v>21</v>
      </c>
      <c r="F35" s="37" t="s">
        <v>105</v>
      </c>
      <c r="G35" s="26">
        <v>0</v>
      </c>
      <c r="H35" s="110">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4" t="str">
        <f t="shared" si="5"/>
        <v>Missing Expense Category</v>
      </c>
    </row>
    <row r="36" spans="1:40" ht="13.5" thickBot="1">
      <c r="A36" s="24"/>
      <c r="B36" s="105"/>
      <c r="C36" s="95"/>
      <c r="D36" s="25"/>
      <c r="E36" s="106">
        <v>22</v>
      </c>
      <c r="F36" s="37" t="s">
        <v>105</v>
      </c>
      <c r="G36" s="26">
        <v>0</v>
      </c>
      <c r="H36" s="110">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4" t="str">
        <f t="shared" si="5"/>
        <v>Missing Expense Category</v>
      </c>
    </row>
    <row r="37" spans="1:40" ht="13.5" thickBot="1">
      <c r="A37" s="27"/>
      <c r="B37" s="96"/>
      <c r="C37" s="96"/>
      <c r="D37" s="28"/>
      <c r="E37" s="106">
        <v>23</v>
      </c>
      <c r="F37" s="37" t="s">
        <v>105</v>
      </c>
      <c r="G37" s="26">
        <v>0</v>
      </c>
      <c r="H37" s="110">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4" t="str">
        <f t="shared" si="5"/>
        <v>Missing Expense Category</v>
      </c>
    </row>
    <row r="38" spans="1:40" ht="13.5" thickBot="1">
      <c r="A38" s="27"/>
      <c r="B38" s="96"/>
      <c r="C38" s="96"/>
      <c r="D38" s="28"/>
      <c r="E38" s="106">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4"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6"/>
      <c r="D41" s="5"/>
      <c r="E41" s="5"/>
      <c r="F41" s="36"/>
      <c r="G41" s="5"/>
      <c r="H41" s="36"/>
      <c r="I41" s="5"/>
      <c r="J41" s="36"/>
      <c r="K41" s="36"/>
      <c r="L41" s="5"/>
      <c r="M41" s="5"/>
      <c r="N41" s="5"/>
    </row>
    <row r="42" spans="1:40">
      <c r="A42" s="5"/>
      <c r="B42" s="5"/>
      <c r="C42" s="67"/>
      <c r="D42" s="67"/>
      <c r="E42" s="67"/>
      <c r="F42" s="67"/>
      <c r="G42" s="67"/>
      <c r="H42" s="60"/>
      <c r="I42" s="67"/>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7"/>
      <c r="D43" s="67"/>
      <c r="E43" s="67"/>
      <c r="F43" s="67"/>
      <c r="G43" s="67"/>
      <c r="H43" s="60"/>
      <c r="I43" s="67"/>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7"/>
      <c r="D44" s="67"/>
      <c r="E44" s="67"/>
      <c r="F44" s="67"/>
      <c r="G44" s="67"/>
      <c r="H44" s="60"/>
      <c r="I44" s="67"/>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68"/>
      <c r="D45" s="68"/>
      <c r="E45" s="68"/>
      <c r="F45" s="68"/>
      <c r="G45" s="68"/>
      <c r="H45" s="69"/>
      <c r="I45" s="68"/>
      <c r="J45" s="62"/>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12" priority="6" stopIfTrue="1">
      <formula>"q42&gt;1"</formula>
    </cfRule>
  </conditionalFormatting>
  <conditionalFormatting sqref="Q40:Q46 Q14:Q38 B9:C13 A1:A13 D1:Q13 B1:C7 A14:P46 A16:Q16">
    <cfRule type="expression" dxfId="11" priority="7" stopIfTrue="1">
      <formula>$Q$39=1</formula>
    </cfRule>
  </conditionalFormatting>
  <conditionalFormatting sqref="Q39">
    <cfRule type="expression" dxfId="10" priority="8" stopIfTrue="1">
      <formula>$Q$39&gt;0</formula>
    </cfRule>
  </conditionalFormatting>
  <conditionalFormatting sqref="F21 H21 G20:G37 I17:I37 A18:A33 B16:B33 D20:D32 A15:I20">
    <cfRule type="expression" dxfId="9" priority="17" stopIfTrue="1">
      <formula>$Q$35=1</formula>
    </cfRule>
  </conditionalFormatting>
  <conditionalFormatting sqref="C21">
    <cfRule type="expression" dxfId="8" priority="3" stopIfTrue="1">
      <formula>$Q$35=1</formula>
    </cfRule>
  </conditionalFormatting>
  <conditionalFormatting sqref="E28:F38 A15:G37">
    <cfRule type="expression" dxfId="7" priority="2" stopIfTrue="1">
      <formula>$Q$38=1</formula>
    </cfRule>
  </conditionalFormatting>
  <conditionalFormatting sqref="B36">
    <cfRule type="expression" dxfId="6"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pageSetUpPr fitToPage="1"/>
  </sheetPr>
  <dimension ref="A1:S86"/>
  <sheetViews>
    <sheetView showGridLines="0" showZeros="0" tabSelected="1" topLeftCell="A52" zoomScale="55" zoomScaleNormal="55" zoomScalePageLayoutView="55" workbookViewId="0">
      <selection activeCell="AB76" sqref="AB76"/>
    </sheetView>
  </sheetViews>
  <sheetFormatPr defaultColWidth="0.33203125" defaultRowHeight="12.75"/>
  <cols>
    <col min="1" max="1" width="7.83203125" style="54" customWidth="1"/>
    <col min="2" max="2" width="23.1640625" style="54" customWidth="1"/>
    <col min="3" max="3" width="40.83203125" style="54" customWidth="1"/>
    <col min="4" max="13" width="15.6640625" style="54" customWidth="1"/>
    <col min="14" max="14" width="13.5" style="54" customWidth="1"/>
    <col min="15" max="15" width="14" style="54" customWidth="1"/>
    <col min="16" max="17" width="5.83203125" style="54" customWidth="1"/>
    <col min="18" max="18" width="18.33203125" style="54" customWidth="1"/>
    <col min="19" max="53" width="5.83203125" style="54" customWidth="1"/>
    <col min="54" max="16384" width="0.33203125" style="54"/>
  </cols>
  <sheetData>
    <row r="1" spans="1:19" ht="19.5">
      <c r="A1" s="133"/>
    </row>
    <row r="2" spans="1:19" ht="27" customHeight="1">
      <c r="A2" s="127" t="s">
        <v>135</v>
      </c>
      <c r="B2" s="65"/>
      <c r="C2" s="65"/>
    </row>
    <row r="3" spans="1:19" ht="24" hidden="1" customHeight="1">
      <c r="B3" s="112"/>
      <c r="C3" s="112"/>
      <c r="H3" s="97"/>
      <c r="I3" s="55"/>
      <c r="J3" s="55"/>
    </row>
    <row r="4" spans="1:19" ht="37.5" customHeight="1">
      <c r="A4" s="128" t="s">
        <v>126</v>
      </c>
      <c r="B4" s="126"/>
      <c r="C4" s="113"/>
      <c r="G4" s="56"/>
      <c r="K4" s="57"/>
    </row>
    <row r="5" spans="1:19" ht="27.75" hidden="1">
      <c r="A5" s="114"/>
      <c r="B5" s="114"/>
      <c r="C5" s="113"/>
      <c r="G5" s="111"/>
      <c r="H5" s="57"/>
      <c r="I5" s="57"/>
      <c r="J5" s="57"/>
      <c r="K5" s="57"/>
      <c r="M5" s="58"/>
    </row>
    <row r="6" spans="1:19" ht="21">
      <c r="A6" s="116" t="s">
        <v>114</v>
      </c>
      <c r="B6" s="130">
        <v>45945</v>
      </c>
      <c r="C6" s="116" t="s">
        <v>137</v>
      </c>
      <c r="D6" s="117"/>
      <c r="E6" s="118" t="s">
        <v>125</v>
      </c>
      <c r="F6" s="131" t="s">
        <v>138</v>
      </c>
      <c r="G6" s="117"/>
      <c r="H6" s="117"/>
      <c r="I6" s="117"/>
      <c r="J6" s="117"/>
      <c r="K6" s="117"/>
      <c r="L6" s="118" t="s">
        <v>115</v>
      </c>
      <c r="M6" s="117"/>
    </row>
    <row r="7" spans="1:19" ht="22.5" customHeight="1">
      <c r="A7" s="132"/>
      <c r="B7" s="132"/>
      <c r="C7" s="132"/>
      <c r="D7" s="152" t="s">
        <v>129</v>
      </c>
      <c r="E7" s="152" t="s">
        <v>120</v>
      </c>
      <c r="F7" s="152" t="s">
        <v>121</v>
      </c>
      <c r="G7" s="152" t="s">
        <v>117</v>
      </c>
      <c r="H7" s="152" t="s">
        <v>130</v>
      </c>
      <c r="I7" s="152" t="s">
        <v>123</v>
      </c>
      <c r="J7" s="152" t="s">
        <v>131</v>
      </c>
      <c r="K7" s="152" t="s">
        <v>132</v>
      </c>
      <c r="L7" s="152" t="s">
        <v>133</v>
      </c>
      <c r="M7" s="152" t="s">
        <v>124</v>
      </c>
      <c r="N7" s="152" t="s">
        <v>122</v>
      </c>
      <c r="O7" s="152" t="s">
        <v>118</v>
      </c>
      <c r="P7" s="58"/>
      <c r="Q7" s="58"/>
      <c r="R7" s="152" t="s">
        <v>134</v>
      </c>
    </row>
    <row r="8" spans="1:19" ht="22.5" customHeight="1">
      <c r="A8" s="160" t="s">
        <v>116</v>
      </c>
      <c r="B8" s="160" t="s">
        <v>127</v>
      </c>
      <c r="C8" s="160" t="s">
        <v>128</v>
      </c>
      <c r="D8" s="152"/>
      <c r="E8" s="152"/>
      <c r="F8" s="152"/>
      <c r="G8" s="152"/>
      <c r="H8" s="152"/>
      <c r="I8" s="152"/>
      <c r="J8" s="152"/>
      <c r="K8" s="152"/>
      <c r="L8" s="152"/>
      <c r="M8" s="152"/>
      <c r="N8" s="152"/>
      <c r="O8" s="152"/>
      <c r="P8" s="58"/>
      <c r="Q8" s="58"/>
      <c r="R8" s="152"/>
    </row>
    <row r="9" spans="1:19">
      <c r="A9" s="160"/>
      <c r="B9" s="160"/>
      <c r="C9" s="160"/>
      <c r="D9" s="129" t="s">
        <v>105</v>
      </c>
      <c r="E9" s="129" t="s">
        <v>105</v>
      </c>
      <c r="F9" s="129" t="s">
        <v>105</v>
      </c>
      <c r="G9" s="129" t="s">
        <v>105</v>
      </c>
      <c r="H9" s="129" t="s">
        <v>105</v>
      </c>
      <c r="I9" s="129" t="s">
        <v>105</v>
      </c>
      <c r="J9" s="129" t="s">
        <v>105</v>
      </c>
      <c r="K9" s="129" t="s">
        <v>105</v>
      </c>
      <c r="L9" s="129" t="s">
        <v>105</v>
      </c>
      <c r="M9" s="129" t="s">
        <v>105</v>
      </c>
      <c r="N9" s="129" t="s">
        <v>105</v>
      </c>
      <c r="O9" s="129" t="s">
        <v>105</v>
      </c>
      <c r="P9" s="58"/>
      <c r="Q9" s="58"/>
      <c r="R9" s="58"/>
    </row>
    <row r="10" spans="1:19" ht="30" customHeight="1">
      <c r="A10" s="148">
        <v>1</v>
      </c>
      <c r="B10" s="164" t="s">
        <v>136</v>
      </c>
      <c r="C10" s="144" t="s">
        <v>153</v>
      </c>
      <c r="D10" s="135"/>
      <c r="E10" s="135"/>
      <c r="F10" s="135"/>
      <c r="G10" s="135"/>
      <c r="H10" s="135"/>
      <c r="I10" s="135"/>
      <c r="J10" s="135"/>
      <c r="K10" s="135"/>
      <c r="L10" s="135"/>
      <c r="M10" s="135"/>
      <c r="N10" s="145">
        <v>10.92</v>
      </c>
      <c r="O10" s="136">
        <f>N10</f>
        <v>10.92</v>
      </c>
      <c r="P10" s="134"/>
      <c r="Q10" s="134"/>
      <c r="R10" s="151" t="s">
        <v>193</v>
      </c>
    </row>
    <row r="11" spans="1:19" s="100" customFormat="1" ht="30" customHeight="1">
      <c r="A11" s="148">
        <v>2</v>
      </c>
      <c r="B11" s="165"/>
      <c r="C11" s="144" t="s">
        <v>154</v>
      </c>
      <c r="D11" s="135"/>
      <c r="E11" s="135"/>
      <c r="F11" s="135"/>
      <c r="G11" s="135"/>
      <c r="H11" s="135"/>
      <c r="I11" s="135"/>
      <c r="J11" s="135"/>
      <c r="K11" s="135"/>
      <c r="L11" s="135"/>
      <c r="M11" s="135"/>
      <c r="N11" s="145">
        <v>27</v>
      </c>
      <c r="O11" s="136">
        <f t="shared" ref="O11:O74" si="0">N11</f>
        <v>27</v>
      </c>
      <c r="P11" s="134"/>
      <c r="Q11" s="134"/>
      <c r="R11" s="151" t="s">
        <v>193</v>
      </c>
      <c r="S11" s="100" t="e">
        <f>Input!#REF!</f>
        <v>#REF!</v>
      </c>
    </row>
    <row r="12" spans="1:19" s="100" customFormat="1" ht="30" customHeight="1">
      <c r="A12" s="148">
        <v>3</v>
      </c>
      <c r="B12" s="165"/>
      <c r="C12" s="144" t="s">
        <v>155</v>
      </c>
      <c r="D12" s="135"/>
      <c r="E12" s="135"/>
      <c r="F12" s="135"/>
      <c r="G12" s="135"/>
      <c r="H12" s="135"/>
      <c r="I12" s="135"/>
      <c r="J12" s="135"/>
      <c r="K12" s="135"/>
      <c r="L12" s="135"/>
      <c r="M12" s="135"/>
      <c r="N12" s="146">
        <v>33.799999999999997</v>
      </c>
      <c r="O12" s="136">
        <f t="shared" si="0"/>
        <v>33.799999999999997</v>
      </c>
      <c r="P12" s="134"/>
      <c r="Q12" s="134"/>
      <c r="R12" s="151" t="s">
        <v>193</v>
      </c>
      <c r="S12" s="100" t="e">
        <f>Input!#REF!</f>
        <v>#REF!</v>
      </c>
    </row>
    <row r="13" spans="1:19" s="100" customFormat="1" ht="30" customHeight="1">
      <c r="A13" s="148">
        <v>4</v>
      </c>
      <c r="B13" s="165"/>
      <c r="C13" s="144" t="s">
        <v>156</v>
      </c>
      <c r="D13" s="135"/>
      <c r="E13" s="135"/>
      <c r="F13" s="135"/>
      <c r="G13" s="135"/>
      <c r="H13" s="135"/>
      <c r="I13" s="135"/>
      <c r="J13" s="135"/>
      <c r="K13" s="135"/>
      <c r="L13" s="135"/>
      <c r="M13" s="135"/>
      <c r="N13" s="146">
        <v>8</v>
      </c>
      <c r="O13" s="136">
        <f t="shared" si="0"/>
        <v>8</v>
      </c>
      <c r="P13" s="134"/>
      <c r="Q13" s="134"/>
      <c r="R13" s="151" t="s">
        <v>193</v>
      </c>
    </row>
    <row r="14" spans="1:19" s="100" customFormat="1" ht="30" customHeight="1">
      <c r="A14" s="148">
        <v>5</v>
      </c>
      <c r="B14" s="165"/>
      <c r="C14" s="144" t="s">
        <v>157</v>
      </c>
      <c r="D14" s="135"/>
      <c r="E14" s="135"/>
      <c r="F14" s="135"/>
      <c r="G14" s="135"/>
      <c r="H14" s="135"/>
      <c r="I14" s="135"/>
      <c r="J14" s="135"/>
      <c r="K14" s="135"/>
      <c r="L14" s="135"/>
      <c r="M14" s="135"/>
      <c r="N14" s="146">
        <v>55.08</v>
      </c>
      <c r="O14" s="136">
        <f t="shared" si="0"/>
        <v>55.08</v>
      </c>
      <c r="P14" s="134"/>
      <c r="Q14" s="134"/>
      <c r="R14" s="151" t="s">
        <v>193</v>
      </c>
      <c r="S14" s="100" t="e">
        <f>Input!#REF!</f>
        <v>#REF!</v>
      </c>
    </row>
    <row r="15" spans="1:19" s="100" customFormat="1" ht="30" customHeight="1">
      <c r="A15" s="148">
        <v>6</v>
      </c>
      <c r="B15" s="165"/>
      <c r="C15" s="144" t="s">
        <v>158</v>
      </c>
      <c r="D15" s="135"/>
      <c r="E15" s="135"/>
      <c r="F15" s="135"/>
      <c r="G15" s="135"/>
      <c r="H15" s="135"/>
      <c r="I15" s="135"/>
      <c r="J15" s="135"/>
      <c r="K15" s="135"/>
      <c r="L15" s="135"/>
      <c r="M15" s="135"/>
      <c r="N15" s="146">
        <v>60</v>
      </c>
      <c r="O15" s="136">
        <f t="shared" si="0"/>
        <v>60</v>
      </c>
      <c r="P15" s="134"/>
      <c r="Q15" s="134"/>
      <c r="R15" s="151" t="s">
        <v>193</v>
      </c>
    </row>
    <row r="16" spans="1:19" s="100" customFormat="1" ht="30" customHeight="1">
      <c r="A16" s="148">
        <v>7</v>
      </c>
      <c r="B16" s="165"/>
      <c r="C16" s="144" t="s">
        <v>159</v>
      </c>
      <c r="D16" s="135"/>
      <c r="E16" s="135"/>
      <c r="F16" s="135"/>
      <c r="G16" s="135"/>
      <c r="H16" s="135"/>
      <c r="I16" s="135"/>
      <c r="J16" s="135"/>
      <c r="K16" s="135"/>
      <c r="L16" s="135"/>
      <c r="M16" s="135"/>
      <c r="N16" s="146">
        <v>1148</v>
      </c>
      <c r="O16" s="136">
        <f t="shared" si="0"/>
        <v>1148</v>
      </c>
      <c r="P16" s="134"/>
      <c r="Q16" s="134"/>
      <c r="R16" s="151" t="s">
        <v>193</v>
      </c>
    </row>
    <row r="17" spans="1:18" s="100" customFormat="1" ht="30" customHeight="1">
      <c r="A17" s="148">
        <v>8</v>
      </c>
      <c r="B17" s="165"/>
      <c r="C17" s="144" t="s">
        <v>160</v>
      </c>
      <c r="D17" s="135"/>
      <c r="E17" s="135"/>
      <c r="F17" s="135"/>
      <c r="G17" s="135"/>
      <c r="H17" s="135"/>
      <c r="I17" s="135"/>
      <c r="J17" s="135"/>
      <c r="K17" s="135"/>
      <c r="L17" s="135"/>
      <c r="M17" s="135"/>
      <c r="N17" s="145">
        <v>17.32</v>
      </c>
      <c r="O17" s="136">
        <f t="shared" si="0"/>
        <v>17.32</v>
      </c>
      <c r="P17" s="134"/>
      <c r="Q17" s="134"/>
      <c r="R17" s="151" t="s">
        <v>193</v>
      </c>
    </row>
    <row r="18" spans="1:18" s="100" customFormat="1" ht="30" customHeight="1">
      <c r="A18" s="148">
        <v>9</v>
      </c>
      <c r="B18" s="165"/>
      <c r="C18" s="144" t="s">
        <v>161</v>
      </c>
      <c r="D18" s="135"/>
      <c r="E18" s="135"/>
      <c r="F18" s="135"/>
      <c r="G18" s="135"/>
      <c r="H18" s="135"/>
      <c r="I18" s="135"/>
      <c r="J18" s="135"/>
      <c r="K18" s="135"/>
      <c r="L18" s="135"/>
      <c r="M18" s="135"/>
      <c r="N18" s="146">
        <v>57.75</v>
      </c>
      <c r="O18" s="136">
        <f t="shared" si="0"/>
        <v>57.75</v>
      </c>
      <c r="P18" s="134"/>
      <c r="Q18" s="134"/>
      <c r="R18" s="151" t="s">
        <v>193</v>
      </c>
    </row>
    <row r="19" spans="1:18" s="100" customFormat="1" ht="30" customHeight="1">
      <c r="A19" s="148">
        <v>10</v>
      </c>
      <c r="B19" s="165"/>
      <c r="C19" s="144" t="s">
        <v>162</v>
      </c>
      <c r="D19" s="135"/>
      <c r="E19" s="135"/>
      <c r="F19" s="135"/>
      <c r="G19" s="135"/>
      <c r="H19" s="135"/>
      <c r="I19" s="135"/>
      <c r="J19" s="135"/>
      <c r="K19" s="135"/>
      <c r="L19" s="135"/>
      <c r="M19" s="135"/>
      <c r="N19" s="146">
        <v>10</v>
      </c>
      <c r="O19" s="136">
        <f t="shared" si="0"/>
        <v>10</v>
      </c>
      <c r="P19" s="134"/>
      <c r="Q19" s="134"/>
      <c r="R19" s="151" t="s">
        <v>193</v>
      </c>
    </row>
    <row r="20" spans="1:18" s="100" customFormat="1" ht="30" customHeight="1">
      <c r="A20" s="148">
        <v>11</v>
      </c>
      <c r="B20" s="165"/>
      <c r="C20" s="144" t="s">
        <v>163</v>
      </c>
      <c r="D20" s="135"/>
      <c r="E20" s="135"/>
      <c r="F20" s="135"/>
      <c r="G20" s="135"/>
      <c r="H20" s="135"/>
      <c r="I20" s="135"/>
      <c r="J20" s="135"/>
      <c r="K20" s="135"/>
      <c r="L20" s="135"/>
      <c r="M20" s="135"/>
      <c r="N20" s="146">
        <v>28.37</v>
      </c>
      <c r="O20" s="136">
        <f t="shared" si="0"/>
        <v>28.37</v>
      </c>
      <c r="P20" s="134"/>
      <c r="Q20" s="134"/>
      <c r="R20" s="151" t="s">
        <v>193</v>
      </c>
    </row>
    <row r="21" spans="1:18" s="100" customFormat="1" ht="30" customHeight="1">
      <c r="A21" s="148">
        <v>12</v>
      </c>
      <c r="B21" s="165"/>
      <c r="C21" s="144" t="s">
        <v>164</v>
      </c>
      <c r="D21" s="135"/>
      <c r="E21" s="135"/>
      <c r="F21" s="135"/>
      <c r="G21" s="135"/>
      <c r="H21" s="135"/>
      <c r="I21" s="135"/>
      <c r="J21" s="135"/>
      <c r="K21" s="135"/>
      <c r="L21" s="135"/>
      <c r="M21" s="135"/>
      <c r="N21" s="161">
        <v>78.739999999999995</v>
      </c>
      <c r="O21" s="162">
        <f t="shared" si="0"/>
        <v>78.739999999999995</v>
      </c>
      <c r="P21" s="134"/>
      <c r="Q21" s="134"/>
      <c r="R21" s="151" t="s">
        <v>193</v>
      </c>
    </row>
    <row r="22" spans="1:18" s="100" customFormat="1" ht="30" customHeight="1">
      <c r="A22" s="148">
        <v>13</v>
      </c>
      <c r="B22" s="165"/>
      <c r="C22" s="144" t="s">
        <v>165</v>
      </c>
      <c r="D22" s="135"/>
      <c r="E22" s="135"/>
      <c r="F22" s="135"/>
      <c r="G22" s="135"/>
      <c r="H22" s="135"/>
      <c r="I22" s="135"/>
      <c r="J22" s="135"/>
      <c r="K22" s="135"/>
      <c r="L22" s="135"/>
      <c r="M22" s="135"/>
      <c r="N22" s="161"/>
      <c r="O22" s="163"/>
      <c r="P22" s="134"/>
      <c r="Q22" s="134"/>
      <c r="R22" s="151" t="s">
        <v>193</v>
      </c>
    </row>
    <row r="23" spans="1:18" s="100" customFormat="1" ht="30" customHeight="1">
      <c r="A23" s="148">
        <v>14</v>
      </c>
      <c r="B23" s="165"/>
      <c r="C23" s="144" t="s">
        <v>166</v>
      </c>
      <c r="D23" s="135"/>
      <c r="E23" s="135"/>
      <c r="F23" s="135"/>
      <c r="G23" s="135"/>
      <c r="H23" s="135"/>
      <c r="I23" s="135"/>
      <c r="J23" s="135"/>
      <c r="K23" s="135"/>
      <c r="L23" s="135"/>
      <c r="M23" s="135"/>
      <c r="N23" s="161">
        <v>22.14</v>
      </c>
      <c r="O23" s="162">
        <f t="shared" si="0"/>
        <v>22.14</v>
      </c>
      <c r="P23" s="134"/>
      <c r="Q23" s="134"/>
      <c r="R23" s="151" t="s">
        <v>193</v>
      </c>
    </row>
    <row r="24" spans="1:18" s="100" customFormat="1" ht="30" customHeight="1">
      <c r="A24" s="148">
        <v>15</v>
      </c>
      <c r="B24" s="165"/>
      <c r="C24" s="144" t="s">
        <v>167</v>
      </c>
      <c r="D24" s="135"/>
      <c r="E24" s="135"/>
      <c r="F24" s="135"/>
      <c r="G24" s="135"/>
      <c r="H24" s="135"/>
      <c r="I24" s="135"/>
      <c r="J24" s="135"/>
      <c r="K24" s="135"/>
      <c r="L24" s="135"/>
      <c r="M24" s="135"/>
      <c r="N24" s="161"/>
      <c r="O24" s="163"/>
      <c r="P24" s="134"/>
      <c r="Q24" s="134"/>
      <c r="R24" s="151" t="s">
        <v>193</v>
      </c>
    </row>
    <row r="25" spans="1:18" s="100" customFormat="1" ht="30" customHeight="1">
      <c r="A25" s="148">
        <v>16</v>
      </c>
      <c r="B25" s="165"/>
      <c r="C25" s="144" t="s">
        <v>166</v>
      </c>
      <c r="D25" s="135"/>
      <c r="E25" s="135"/>
      <c r="F25" s="135"/>
      <c r="G25" s="135"/>
      <c r="H25" s="135"/>
      <c r="I25" s="135"/>
      <c r="J25" s="135"/>
      <c r="K25" s="135"/>
      <c r="L25" s="135"/>
      <c r="M25" s="135"/>
      <c r="N25" s="161">
        <v>32.14</v>
      </c>
      <c r="O25" s="162">
        <f t="shared" si="0"/>
        <v>32.14</v>
      </c>
      <c r="P25" s="134"/>
      <c r="Q25" s="134"/>
      <c r="R25" s="151" t="s">
        <v>193</v>
      </c>
    </row>
    <row r="26" spans="1:18" s="100" customFormat="1" ht="30" customHeight="1">
      <c r="A26" s="148">
        <v>17</v>
      </c>
      <c r="B26" s="165"/>
      <c r="C26" s="144" t="s">
        <v>167</v>
      </c>
      <c r="D26" s="135"/>
      <c r="E26" s="135"/>
      <c r="F26" s="135"/>
      <c r="G26" s="135"/>
      <c r="H26" s="135"/>
      <c r="I26" s="135"/>
      <c r="J26" s="135"/>
      <c r="K26" s="135"/>
      <c r="L26" s="135"/>
      <c r="M26" s="135"/>
      <c r="N26" s="161"/>
      <c r="O26" s="163"/>
      <c r="P26" s="134"/>
      <c r="Q26" s="134"/>
      <c r="R26" s="151" t="s">
        <v>193</v>
      </c>
    </row>
    <row r="27" spans="1:18" s="100" customFormat="1" ht="30" customHeight="1">
      <c r="A27" s="148">
        <v>18</v>
      </c>
      <c r="B27" s="165"/>
      <c r="C27" s="144" t="s">
        <v>168</v>
      </c>
      <c r="D27" s="135"/>
      <c r="E27" s="135"/>
      <c r="F27" s="135"/>
      <c r="G27" s="135"/>
      <c r="H27" s="135"/>
      <c r="I27" s="135"/>
      <c r="J27" s="135"/>
      <c r="K27" s="135"/>
      <c r="L27" s="135"/>
      <c r="M27" s="135"/>
      <c r="N27" s="147">
        <v>18.05</v>
      </c>
      <c r="O27" s="136">
        <f t="shared" si="0"/>
        <v>18.05</v>
      </c>
      <c r="P27" s="134"/>
      <c r="Q27" s="134"/>
      <c r="R27" s="151" t="s">
        <v>193</v>
      </c>
    </row>
    <row r="28" spans="1:18" s="100" customFormat="1" ht="30" customHeight="1">
      <c r="A28" s="148">
        <v>19</v>
      </c>
      <c r="B28" s="165"/>
      <c r="C28" s="144" t="s">
        <v>169</v>
      </c>
      <c r="D28" s="135"/>
      <c r="E28" s="135"/>
      <c r="F28" s="135"/>
      <c r="G28" s="135"/>
      <c r="H28" s="135"/>
      <c r="I28" s="135"/>
      <c r="J28" s="135"/>
      <c r="K28" s="135"/>
      <c r="L28" s="135"/>
      <c r="M28" s="135"/>
      <c r="N28" s="146">
        <v>17.62</v>
      </c>
      <c r="O28" s="136">
        <f t="shared" si="0"/>
        <v>17.62</v>
      </c>
      <c r="P28" s="134"/>
      <c r="Q28" s="134"/>
      <c r="R28" s="151" t="s">
        <v>193</v>
      </c>
    </row>
    <row r="29" spans="1:18" s="100" customFormat="1" ht="30" customHeight="1">
      <c r="A29" s="148">
        <v>20</v>
      </c>
      <c r="B29" s="165"/>
      <c r="C29" s="144" t="s">
        <v>170</v>
      </c>
      <c r="D29" s="135"/>
      <c r="E29" s="135"/>
      <c r="F29" s="135"/>
      <c r="G29" s="135"/>
      <c r="H29" s="135"/>
      <c r="I29" s="135"/>
      <c r="J29" s="135"/>
      <c r="K29" s="135"/>
      <c r="L29" s="135"/>
      <c r="M29" s="135"/>
      <c r="N29" s="146">
        <v>45.46</v>
      </c>
      <c r="O29" s="136">
        <f t="shared" si="0"/>
        <v>45.46</v>
      </c>
      <c r="P29" s="134"/>
      <c r="Q29" s="134"/>
      <c r="R29" s="151" t="s">
        <v>193</v>
      </c>
    </row>
    <row r="30" spans="1:18" s="100" customFormat="1" ht="30" customHeight="1">
      <c r="A30" s="148">
        <v>21</v>
      </c>
      <c r="B30" s="165"/>
      <c r="C30" s="144" t="s">
        <v>171</v>
      </c>
      <c r="D30" s="135"/>
      <c r="E30" s="135"/>
      <c r="F30" s="135"/>
      <c r="G30" s="135"/>
      <c r="H30" s="135"/>
      <c r="I30" s="135"/>
      <c r="J30" s="135"/>
      <c r="K30" s="135"/>
      <c r="L30" s="135"/>
      <c r="M30" s="135"/>
      <c r="N30" s="146">
        <v>35.909999999999997</v>
      </c>
      <c r="O30" s="136">
        <f t="shared" si="0"/>
        <v>35.909999999999997</v>
      </c>
      <c r="P30" s="134"/>
      <c r="Q30" s="134"/>
      <c r="R30" s="151" t="s">
        <v>193</v>
      </c>
    </row>
    <row r="31" spans="1:18" s="100" customFormat="1" ht="30" customHeight="1">
      <c r="A31" s="148">
        <v>22</v>
      </c>
      <c r="B31" s="165"/>
      <c r="C31" s="144" t="s">
        <v>172</v>
      </c>
      <c r="D31" s="135"/>
      <c r="E31" s="135"/>
      <c r="F31" s="135"/>
      <c r="G31" s="135"/>
      <c r="H31" s="135"/>
      <c r="I31" s="135"/>
      <c r="J31" s="135"/>
      <c r="K31" s="135"/>
      <c r="L31" s="135"/>
      <c r="M31" s="135"/>
      <c r="N31" s="146">
        <v>29.42</v>
      </c>
      <c r="O31" s="136">
        <f t="shared" si="0"/>
        <v>29.42</v>
      </c>
      <c r="P31" s="134"/>
      <c r="Q31" s="134"/>
      <c r="R31" s="151" t="s">
        <v>193</v>
      </c>
    </row>
    <row r="32" spans="1:18" s="100" customFormat="1" ht="30" customHeight="1">
      <c r="A32" s="148">
        <v>23</v>
      </c>
      <c r="B32" s="165"/>
      <c r="C32" s="144" t="s">
        <v>173</v>
      </c>
      <c r="D32" s="135"/>
      <c r="E32" s="135"/>
      <c r="F32" s="135"/>
      <c r="G32" s="135"/>
      <c r="H32" s="135"/>
      <c r="I32" s="135"/>
      <c r="J32" s="135"/>
      <c r="K32" s="135"/>
      <c r="L32" s="135"/>
      <c r="M32" s="135"/>
      <c r="N32" s="146">
        <v>157</v>
      </c>
      <c r="O32" s="136">
        <f t="shared" si="0"/>
        <v>157</v>
      </c>
      <c r="P32" s="134"/>
      <c r="Q32" s="134"/>
      <c r="R32" s="151" t="s">
        <v>193</v>
      </c>
    </row>
    <row r="33" spans="1:19" s="100" customFormat="1" ht="30" customHeight="1">
      <c r="A33" s="148">
        <v>24</v>
      </c>
      <c r="B33" s="165"/>
      <c r="C33" s="144" t="s">
        <v>173</v>
      </c>
      <c r="D33" s="135"/>
      <c r="E33" s="135"/>
      <c r="F33" s="135"/>
      <c r="G33" s="135"/>
      <c r="H33" s="135"/>
      <c r="I33" s="135"/>
      <c r="J33" s="135"/>
      <c r="K33" s="135"/>
      <c r="L33" s="135"/>
      <c r="M33" s="135"/>
      <c r="N33" s="146">
        <v>103</v>
      </c>
      <c r="O33" s="136">
        <f t="shared" si="0"/>
        <v>103</v>
      </c>
      <c r="P33" s="134"/>
      <c r="Q33" s="134"/>
      <c r="R33" s="151" t="s">
        <v>193</v>
      </c>
    </row>
    <row r="34" spans="1:19" s="100" customFormat="1" ht="30" customHeight="1">
      <c r="A34" s="148">
        <v>25</v>
      </c>
      <c r="B34" s="165"/>
      <c r="C34" s="144" t="s">
        <v>174</v>
      </c>
      <c r="D34" s="135"/>
      <c r="E34" s="135"/>
      <c r="F34" s="135"/>
      <c r="G34" s="135"/>
      <c r="H34" s="135"/>
      <c r="I34" s="135"/>
      <c r="J34" s="135"/>
      <c r="K34" s="135"/>
      <c r="L34" s="135"/>
      <c r="M34" s="135"/>
      <c r="N34" s="146">
        <v>30</v>
      </c>
      <c r="O34" s="136">
        <f t="shared" si="0"/>
        <v>30</v>
      </c>
      <c r="P34" s="134"/>
      <c r="Q34" s="134"/>
      <c r="R34" s="151" t="s">
        <v>193</v>
      </c>
    </row>
    <row r="35" spans="1:19" s="100" customFormat="1" ht="30" customHeight="1">
      <c r="A35" s="148">
        <v>26</v>
      </c>
      <c r="B35" s="165"/>
      <c r="C35" s="144" t="s">
        <v>173</v>
      </c>
      <c r="D35" s="135"/>
      <c r="E35" s="135"/>
      <c r="F35" s="135"/>
      <c r="G35" s="135"/>
      <c r="H35" s="135"/>
      <c r="I35" s="135"/>
      <c r="J35" s="135"/>
      <c r="K35" s="135"/>
      <c r="L35" s="135"/>
      <c r="M35" s="135"/>
      <c r="N35" s="146">
        <v>98</v>
      </c>
      <c r="O35" s="136">
        <f t="shared" si="0"/>
        <v>98</v>
      </c>
      <c r="P35" s="134"/>
      <c r="Q35" s="134"/>
      <c r="R35" s="151" t="s">
        <v>193</v>
      </c>
    </row>
    <row r="36" spans="1:19" s="100" customFormat="1" ht="30" customHeight="1">
      <c r="A36" s="148">
        <v>27</v>
      </c>
      <c r="B36" s="165"/>
      <c r="C36" s="144" t="s">
        <v>175</v>
      </c>
      <c r="D36" s="135"/>
      <c r="E36" s="135"/>
      <c r="F36" s="135"/>
      <c r="G36" s="135"/>
      <c r="H36" s="135"/>
      <c r="I36" s="135"/>
      <c r="J36" s="135"/>
      <c r="K36" s="135"/>
      <c r="L36" s="135"/>
      <c r="M36" s="135"/>
      <c r="N36" s="146">
        <v>13.2</v>
      </c>
      <c r="O36" s="136">
        <f t="shared" si="0"/>
        <v>13.2</v>
      </c>
      <c r="P36" s="134"/>
      <c r="Q36" s="134"/>
      <c r="R36" s="151" t="s">
        <v>194</v>
      </c>
    </row>
    <row r="37" spans="1:19" s="100" customFormat="1" ht="30" customHeight="1">
      <c r="A37" s="148">
        <v>28</v>
      </c>
      <c r="B37" s="165"/>
      <c r="C37" s="144" t="s">
        <v>175</v>
      </c>
      <c r="D37" s="135"/>
      <c r="E37" s="135"/>
      <c r="F37" s="135"/>
      <c r="G37" s="135"/>
      <c r="H37" s="135"/>
      <c r="I37" s="135"/>
      <c r="J37" s="135"/>
      <c r="K37" s="135"/>
      <c r="L37" s="135"/>
      <c r="M37" s="135"/>
      <c r="N37" s="146">
        <v>13.2</v>
      </c>
      <c r="O37" s="136">
        <f t="shared" si="0"/>
        <v>13.2</v>
      </c>
      <c r="P37" s="134"/>
      <c r="Q37" s="134"/>
      <c r="R37" s="151" t="s">
        <v>194</v>
      </c>
    </row>
    <row r="38" spans="1:19" s="100" customFormat="1" ht="30" customHeight="1">
      <c r="A38" s="148">
        <v>29</v>
      </c>
      <c r="B38" s="165"/>
      <c r="C38" s="144" t="s">
        <v>175</v>
      </c>
      <c r="D38" s="135"/>
      <c r="E38" s="135"/>
      <c r="F38" s="135"/>
      <c r="G38" s="135"/>
      <c r="H38" s="135"/>
      <c r="I38" s="135"/>
      <c r="J38" s="135"/>
      <c r="K38" s="135"/>
      <c r="L38" s="135"/>
      <c r="M38" s="135"/>
      <c r="N38" s="146">
        <v>15.4</v>
      </c>
      <c r="O38" s="136">
        <f t="shared" si="0"/>
        <v>15.4</v>
      </c>
      <c r="P38" s="134"/>
      <c r="Q38" s="134"/>
      <c r="R38" s="151" t="s">
        <v>194</v>
      </c>
    </row>
    <row r="39" spans="1:19" s="100" customFormat="1" ht="30" customHeight="1">
      <c r="A39" s="148">
        <v>30</v>
      </c>
      <c r="B39" s="165"/>
      <c r="C39" s="144" t="s">
        <v>175</v>
      </c>
      <c r="D39" s="135"/>
      <c r="E39" s="135"/>
      <c r="F39" s="135"/>
      <c r="G39" s="135"/>
      <c r="H39" s="135"/>
      <c r="I39" s="135"/>
      <c r="J39" s="135"/>
      <c r="K39" s="135"/>
      <c r="L39" s="135"/>
      <c r="M39" s="135"/>
      <c r="N39" s="146">
        <v>19.8</v>
      </c>
      <c r="O39" s="136">
        <f t="shared" si="0"/>
        <v>19.8</v>
      </c>
      <c r="P39" s="134"/>
      <c r="Q39" s="134"/>
      <c r="R39" s="151" t="s">
        <v>194</v>
      </c>
    </row>
    <row r="40" spans="1:19" ht="30" customHeight="1">
      <c r="A40" s="148">
        <v>31</v>
      </c>
      <c r="B40" s="165"/>
      <c r="C40" s="144" t="s">
        <v>176</v>
      </c>
      <c r="D40" s="135"/>
      <c r="E40" s="135"/>
      <c r="F40" s="135"/>
      <c r="G40" s="135"/>
      <c r="H40" s="135"/>
      <c r="I40" s="135"/>
      <c r="J40" s="135"/>
      <c r="K40" s="135"/>
      <c r="L40" s="135"/>
      <c r="M40" s="135"/>
      <c r="N40" s="146">
        <v>15.4</v>
      </c>
      <c r="O40" s="136">
        <f t="shared" si="0"/>
        <v>15.4</v>
      </c>
      <c r="P40" s="134"/>
      <c r="Q40" s="134"/>
      <c r="R40" s="151" t="s">
        <v>194</v>
      </c>
    </row>
    <row r="41" spans="1:19" s="100" customFormat="1" ht="30" customHeight="1">
      <c r="A41" s="148">
        <v>32</v>
      </c>
      <c r="B41" s="165"/>
      <c r="C41" s="144" t="s">
        <v>176</v>
      </c>
      <c r="D41" s="135"/>
      <c r="E41" s="135"/>
      <c r="F41" s="135"/>
      <c r="G41" s="135"/>
      <c r="H41" s="135"/>
      <c r="I41" s="135"/>
      <c r="J41" s="135"/>
      <c r="K41" s="135"/>
      <c r="L41" s="135"/>
      <c r="M41" s="135"/>
      <c r="N41" s="146">
        <v>15.4</v>
      </c>
      <c r="O41" s="136">
        <f t="shared" si="0"/>
        <v>15.4</v>
      </c>
      <c r="P41" s="134"/>
      <c r="Q41" s="134"/>
      <c r="R41" s="151" t="s">
        <v>194</v>
      </c>
      <c r="S41" s="100" t="e">
        <f>Input!#REF!</f>
        <v>#REF!</v>
      </c>
    </row>
    <row r="42" spans="1:19" s="100" customFormat="1" ht="30" customHeight="1">
      <c r="A42" s="148">
        <v>33</v>
      </c>
      <c r="B42" s="165"/>
      <c r="C42" s="144" t="s">
        <v>176</v>
      </c>
      <c r="D42" s="135"/>
      <c r="E42" s="135"/>
      <c r="F42" s="135"/>
      <c r="G42" s="135"/>
      <c r="H42" s="135"/>
      <c r="I42" s="135"/>
      <c r="J42" s="135"/>
      <c r="K42" s="135"/>
      <c r="L42" s="135"/>
      <c r="M42" s="135"/>
      <c r="N42" s="146">
        <v>26.4</v>
      </c>
      <c r="O42" s="136">
        <f t="shared" si="0"/>
        <v>26.4</v>
      </c>
      <c r="P42" s="134"/>
      <c r="Q42" s="134"/>
      <c r="R42" s="151" t="s">
        <v>194</v>
      </c>
      <c r="S42" s="100" t="e">
        <f>Input!#REF!</f>
        <v>#REF!</v>
      </c>
    </row>
    <row r="43" spans="1:19" s="100" customFormat="1" ht="30" customHeight="1">
      <c r="A43" s="148">
        <v>34</v>
      </c>
      <c r="B43" s="165"/>
      <c r="C43" s="144" t="s">
        <v>176</v>
      </c>
      <c r="D43" s="135"/>
      <c r="E43" s="135"/>
      <c r="F43" s="135"/>
      <c r="G43" s="135"/>
      <c r="H43" s="135"/>
      <c r="I43" s="135"/>
      <c r="J43" s="135"/>
      <c r="K43" s="135"/>
      <c r="L43" s="135"/>
      <c r="M43" s="135"/>
      <c r="N43" s="146">
        <v>15</v>
      </c>
      <c r="O43" s="136">
        <f t="shared" si="0"/>
        <v>15</v>
      </c>
      <c r="P43" s="134"/>
      <c r="Q43" s="134"/>
      <c r="R43" s="151" t="s">
        <v>194</v>
      </c>
    </row>
    <row r="44" spans="1:19" s="100" customFormat="1" ht="30" customHeight="1">
      <c r="A44" s="148">
        <v>35</v>
      </c>
      <c r="B44" s="165"/>
      <c r="C44" s="144" t="s">
        <v>177</v>
      </c>
      <c r="D44" s="135"/>
      <c r="E44" s="135"/>
      <c r="F44" s="135"/>
      <c r="G44" s="135"/>
      <c r="H44" s="135"/>
      <c r="I44" s="135"/>
      <c r="J44" s="135"/>
      <c r="K44" s="135"/>
      <c r="L44" s="135"/>
      <c r="M44" s="135"/>
      <c r="N44" s="146">
        <v>19.8</v>
      </c>
      <c r="O44" s="136">
        <f t="shared" si="0"/>
        <v>19.8</v>
      </c>
      <c r="P44" s="134"/>
      <c r="Q44" s="134"/>
      <c r="R44" s="151" t="s">
        <v>194</v>
      </c>
      <c r="S44" s="100" t="e">
        <f>Input!#REF!</f>
        <v>#REF!</v>
      </c>
    </row>
    <row r="45" spans="1:19" s="100" customFormat="1" ht="30" customHeight="1">
      <c r="A45" s="148">
        <v>36</v>
      </c>
      <c r="B45" s="165"/>
      <c r="C45" s="144" t="s">
        <v>177</v>
      </c>
      <c r="D45" s="135"/>
      <c r="E45" s="135"/>
      <c r="F45" s="135"/>
      <c r="G45" s="135"/>
      <c r="H45" s="135"/>
      <c r="I45" s="135"/>
      <c r="J45" s="135"/>
      <c r="K45" s="135"/>
      <c r="L45" s="135"/>
      <c r="M45" s="135"/>
      <c r="N45" s="146">
        <v>19.8</v>
      </c>
      <c r="O45" s="136">
        <f t="shared" si="0"/>
        <v>19.8</v>
      </c>
      <c r="P45" s="134"/>
      <c r="Q45" s="134"/>
      <c r="R45" s="151" t="s">
        <v>194</v>
      </c>
    </row>
    <row r="46" spans="1:19" s="100" customFormat="1" ht="30" customHeight="1">
      <c r="A46" s="148">
        <v>37</v>
      </c>
      <c r="B46" s="165"/>
      <c r="C46" s="144" t="s">
        <v>177</v>
      </c>
      <c r="D46" s="135"/>
      <c r="E46" s="135"/>
      <c r="F46" s="135"/>
      <c r="G46" s="135"/>
      <c r="H46" s="135"/>
      <c r="I46" s="135"/>
      <c r="J46" s="135"/>
      <c r="K46" s="135"/>
      <c r="L46" s="135"/>
      <c r="M46" s="135"/>
      <c r="N46" s="146">
        <v>24.2</v>
      </c>
      <c r="O46" s="136">
        <f t="shared" si="0"/>
        <v>24.2</v>
      </c>
      <c r="P46" s="134"/>
      <c r="Q46" s="134"/>
      <c r="R46" s="151" t="s">
        <v>194</v>
      </c>
    </row>
    <row r="47" spans="1:19" s="100" customFormat="1" ht="30" customHeight="1">
      <c r="A47" s="148">
        <v>38</v>
      </c>
      <c r="B47" s="165"/>
      <c r="C47" s="144" t="s">
        <v>178</v>
      </c>
      <c r="D47" s="135"/>
      <c r="E47" s="135"/>
      <c r="F47" s="135"/>
      <c r="G47" s="135"/>
      <c r="H47" s="135"/>
      <c r="I47" s="135"/>
      <c r="J47" s="135"/>
      <c r="K47" s="135"/>
      <c r="L47" s="135"/>
      <c r="M47" s="135"/>
      <c r="N47" s="146">
        <v>15</v>
      </c>
      <c r="O47" s="136">
        <f t="shared" si="0"/>
        <v>15</v>
      </c>
      <c r="P47" s="134"/>
      <c r="Q47" s="134"/>
      <c r="R47" s="151" t="s">
        <v>194</v>
      </c>
    </row>
    <row r="48" spans="1:19" s="100" customFormat="1" ht="30" customHeight="1">
      <c r="A48" s="148">
        <v>39</v>
      </c>
      <c r="B48" s="165"/>
      <c r="C48" s="144" t="s">
        <v>178</v>
      </c>
      <c r="D48" s="135"/>
      <c r="E48" s="135"/>
      <c r="F48" s="135"/>
      <c r="G48" s="135"/>
      <c r="H48" s="135"/>
      <c r="I48" s="135"/>
      <c r="J48" s="135"/>
      <c r="K48" s="135"/>
      <c r="L48" s="135"/>
      <c r="M48" s="135"/>
      <c r="N48" s="146">
        <v>7.7</v>
      </c>
      <c r="O48" s="136">
        <f t="shared" si="0"/>
        <v>7.7</v>
      </c>
      <c r="P48" s="134"/>
      <c r="Q48" s="134"/>
      <c r="R48" s="151" t="s">
        <v>194</v>
      </c>
    </row>
    <row r="49" spans="1:18" s="100" customFormat="1" ht="30" customHeight="1">
      <c r="A49" s="148">
        <v>40</v>
      </c>
      <c r="B49" s="165"/>
      <c r="C49" s="144" t="s">
        <v>179</v>
      </c>
      <c r="D49" s="135"/>
      <c r="E49" s="135"/>
      <c r="F49" s="135"/>
      <c r="G49" s="135"/>
      <c r="H49" s="135"/>
      <c r="I49" s="135"/>
      <c r="J49" s="135"/>
      <c r="K49" s="135"/>
      <c r="L49" s="135"/>
      <c r="M49" s="135"/>
      <c r="N49" s="146">
        <v>7.7</v>
      </c>
      <c r="O49" s="136">
        <f t="shared" si="0"/>
        <v>7.7</v>
      </c>
      <c r="P49" s="134"/>
      <c r="Q49" s="134"/>
      <c r="R49" s="151" t="s">
        <v>194</v>
      </c>
    </row>
    <row r="50" spans="1:18" s="100" customFormat="1" ht="30" customHeight="1">
      <c r="A50" s="148">
        <v>41</v>
      </c>
      <c r="B50" s="165"/>
      <c r="C50" s="144" t="s">
        <v>178</v>
      </c>
      <c r="D50" s="135"/>
      <c r="E50" s="135"/>
      <c r="F50" s="135"/>
      <c r="G50" s="135"/>
      <c r="H50" s="135"/>
      <c r="I50" s="135"/>
      <c r="J50" s="135"/>
      <c r="K50" s="135"/>
      <c r="L50" s="135"/>
      <c r="M50" s="135"/>
      <c r="N50" s="146">
        <v>21</v>
      </c>
      <c r="O50" s="136">
        <f t="shared" si="0"/>
        <v>21</v>
      </c>
      <c r="P50" s="134"/>
      <c r="Q50" s="134"/>
      <c r="R50" s="151" t="s">
        <v>194</v>
      </c>
    </row>
    <row r="51" spans="1:18" s="100" customFormat="1" ht="30" customHeight="1">
      <c r="A51" s="148">
        <v>42</v>
      </c>
      <c r="B51" s="165"/>
      <c r="C51" s="144" t="s">
        <v>178</v>
      </c>
      <c r="D51" s="135"/>
      <c r="E51" s="135"/>
      <c r="F51" s="135"/>
      <c r="G51" s="135"/>
      <c r="H51" s="135"/>
      <c r="I51" s="135"/>
      <c r="J51" s="135"/>
      <c r="K51" s="135"/>
      <c r="L51" s="135"/>
      <c r="M51" s="135"/>
      <c r="N51" s="146">
        <v>13</v>
      </c>
      <c r="O51" s="136">
        <f t="shared" si="0"/>
        <v>13</v>
      </c>
      <c r="P51" s="134"/>
      <c r="Q51" s="134"/>
      <c r="R51" s="151" t="s">
        <v>194</v>
      </c>
    </row>
    <row r="52" spans="1:18" s="100" customFormat="1" ht="30" customHeight="1">
      <c r="A52" s="148">
        <v>43</v>
      </c>
      <c r="B52" s="165"/>
      <c r="C52" s="144" t="s">
        <v>178</v>
      </c>
      <c r="D52" s="135"/>
      <c r="E52" s="135"/>
      <c r="F52" s="135"/>
      <c r="G52" s="135"/>
      <c r="H52" s="135"/>
      <c r="I52" s="135"/>
      <c r="J52" s="135"/>
      <c r="K52" s="135"/>
      <c r="L52" s="135"/>
      <c r="M52" s="135"/>
      <c r="N52" s="146">
        <v>12</v>
      </c>
      <c r="O52" s="136">
        <f t="shared" si="0"/>
        <v>12</v>
      </c>
      <c r="P52" s="134"/>
      <c r="Q52" s="134"/>
      <c r="R52" s="151" t="s">
        <v>194</v>
      </c>
    </row>
    <row r="53" spans="1:18" s="100" customFormat="1" ht="30" customHeight="1">
      <c r="A53" s="148">
        <v>44</v>
      </c>
      <c r="B53" s="165"/>
      <c r="C53" s="144" t="s">
        <v>180</v>
      </c>
      <c r="D53" s="135"/>
      <c r="E53" s="135"/>
      <c r="F53" s="135"/>
      <c r="G53" s="135"/>
      <c r="H53" s="135"/>
      <c r="I53" s="135"/>
      <c r="J53" s="135"/>
      <c r="K53" s="135"/>
      <c r="L53" s="135"/>
      <c r="M53" s="135"/>
      <c r="N53" s="146">
        <v>44</v>
      </c>
      <c r="O53" s="136">
        <f t="shared" si="0"/>
        <v>44</v>
      </c>
      <c r="P53" s="134"/>
      <c r="Q53" s="134"/>
      <c r="R53" s="151" t="s">
        <v>194</v>
      </c>
    </row>
    <row r="54" spans="1:18" s="100" customFormat="1" ht="30" customHeight="1">
      <c r="A54" s="148">
        <v>45</v>
      </c>
      <c r="B54" s="165"/>
      <c r="C54" s="144" t="s">
        <v>181</v>
      </c>
      <c r="D54" s="135"/>
      <c r="E54" s="135"/>
      <c r="F54" s="135"/>
      <c r="G54" s="135"/>
      <c r="H54" s="135"/>
      <c r="I54" s="135"/>
      <c r="J54" s="135"/>
      <c r="K54" s="135"/>
      <c r="L54" s="135"/>
      <c r="M54" s="135"/>
      <c r="N54" s="146">
        <v>121</v>
      </c>
      <c r="O54" s="136">
        <f t="shared" si="0"/>
        <v>121</v>
      </c>
      <c r="P54" s="134"/>
      <c r="Q54" s="134"/>
      <c r="R54" s="151" t="s">
        <v>194</v>
      </c>
    </row>
    <row r="55" spans="1:18" s="100" customFormat="1" ht="30" customHeight="1">
      <c r="A55" s="148">
        <v>46</v>
      </c>
      <c r="B55" s="165"/>
      <c r="C55" s="144" t="s">
        <v>182</v>
      </c>
      <c r="D55" s="135"/>
      <c r="E55" s="135"/>
      <c r="F55" s="135"/>
      <c r="G55" s="135"/>
      <c r="H55" s="135"/>
      <c r="I55" s="135"/>
      <c r="J55" s="135"/>
      <c r="K55" s="135"/>
      <c r="L55" s="135"/>
      <c r="M55" s="135"/>
      <c r="N55" s="146">
        <v>170</v>
      </c>
      <c r="O55" s="136">
        <f t="shared" si="0"/>
        <v>170</v>
      </c>
      <c r="P55" s="134"/>
      <c r="Q55" s="134"/>
      <c r="R55" s="151" t="s">
        <v>194</v>
      </c>
    </row>
    <row r="56" spans="1:18" s="100" customFormat="1" ht="30" customHeight="1">
      <c r="A56" s="148">
        <v>47</v>
      </c>
      <c r="B56" s="165"/>
      <c r="C56" s="144" t="s">
        <v>183</v>
      </c>
      <c r="D56" s="135"/>
      <c r="E56" s="135"/>
      <c r="F56" s="135"/>
      <c r="G56" s="135"/>
      <c r="H56" s="135"/>
      <c r="I56" s="135"/>
      <c r="J56" s="135"/>
      <c r="K56" s="135"/>
      <c r="L56" s="135"/>
      <c r="M56" s="135"/>
      <c r="N56" s="146">
        <v>53</v>
      </c>
      <c r="O56" s="136">
        <f t="shared" si="0"/>
        <v>53</v>
      </c>
      <c r="P56" s="134"/>
      <c r="Q56" s="134"/>
      <c r="R56" s="151" t="s">
        <v>194</v>
      </c>
    </row>
    <row r="57" spans="1:18" s="100" customFormat="1" ht="30" customHeight="1">
      <c r="A57" s="148">
        <v>48</v>
      </c>
      <c r="B57" s="165"/>
      <c r="C57" s="144" t="s">
        <v>184</v>
      </c>
      <c r="D57" s="135"/>
      <c r="E57" s="135"/>
      <c r="F57" s="135"/>
      <c r="G57" s="135"/>
      <c r="H57" s="135"/>
      <c r="I57" s="135"/>
      <c r="J57" s="135"/>
      <c r="K57" s="135"/>
      <c r="L57" s="135"/>
      <c r="M57" s="135"/>
      <c r="N57" s="146">
        <v>72</v>
      </c>
      <c r="O57" s="136">
        <f t="shared" si="0"/>
        <v>72</v>
      </c>
      <c r="P57" s="134"/>
      <c r="Q57" s="134"/>
      <c r="R57" s="151" t="s">
        <v>194</v>
      </c>
    </row>
    <row r="58" spans="1:18" s="100" customFormat="1" ht="30" customHeight="1">
      <c r="A58" s="148">
        <v>49</v>
      </c>
      <c r="B58" s="165"/>
      <c r="C58" s="144" t="s">
        <v>185</v>
      </c>
      <c r="D58" s="135"/>
      <c r="E58" s="135"/>
      <c r="F58" s="135"/>
      <c r="G58" s="135"/>
      <c r="H58" s="135"/>
      <c r="I58" s="135"/>
      <c r="J58" s="135"/>
      <c r="K58" s="135"/>
      <c r="L58" s="135"/>
      <c r="M58" s="135"/>
      <c r="N58" s="146">
        <v>25</v>
      </c>
      <c r="O58" s="136">
        <f t="shared" si="0"/>
        <v>25</v>
      </c>
      <c r="P58" s="134"/>
      <c r="Q58" s="134"/>
      <c r="R58" s="151" t="s">
        <v>194</v>
      </c>
    </row>
    <row r="59" spans="1:18" s="100" customFormat="1" ht="30" customHeight="1">
      <c r="A59" s="148">
        <v>50</v>
      </c>
      <c r="B59" s="165"/>
      <c r="C59" s="144" t="s">
        <v>186</v>
      </c>
      <c r="D59" s="135"/>
      <c r="E59" s="135"/>
      <c r="F59" s="135"/>
      <c r="G59" s="135"/>
      <c r="H59" s="135"/>
      <c r="I59" s="135"/>
      <c r="J59" s="135"/>
      <c r="K59" s="135"/>
      <c r="L59" s="135"/>
      <c r="M59" s="135"/>
      <c r="N59" s="146">
        <v>85</v>
      </c>
      <c r="O59" s="136">
        <f t="shared" si="0"/>
        <v>85</v>
      </c>
      <c r="P59" s="134"/>
      <c r="Q59" s="134"/>
      <c r="R59" s="151" t="s">
        <v>194</v>
      </c>
    </row>
    <row r="60" spans="1:18" s="100" customFormat="1" ht="30" customHeight="1">
      <c r="A60" s="148">
        <v>51</v>
      </c>
      <c r="B60" s="165"/>
      <c r="C60" s="144" t="s">
        <v>187</v>
      </c>
      <c r="D60" s="135"/>
      <c r="E60" s="135"/>
      <c r="F60" s="135"/>
      <c r="G60" s="135"/>
      <c r="H60" s="135"/>
      <c r="I60" s="135"/>
      <c r="J60" s="135"/>
      <c r="K60" s="135"/>
      <c r="L60" s="135"/>
      <c r="M60" s="135"/>
      <c r="N60" s="146">
        <v>56</v>
      </c>
      <c r="O60" s="136">
        <f t="shared" si="0"/>
        <v>56</v>
      </c>
      <c r="P60" s="134"/>
      <c r="Q60" s="134"/>
      <c r="R60" s="151" t="s">
        <v>194</v>
      </c>
    </row>
    <row r="61" spans="1:18" s="100" customFormat="1" ht="30" customHeight="1">
      <c r="A61" s="148">
        <v>52</v>
      </c>
      <c r="B61" s="165"/>
      <c r="C61" s="144" t="s">
        <v>188</v>
      </c>
      <c r="D61" s="135"/>
      <c r="E61" s="135"/>
      <c r="F61" s="135"/>
      <c r="G61" s="135"/>
      <c r="H61" s="135"/>
      <c r="I61" s="135"/>
      <c r="J61" s="135"/>
      <c r="K61" s="135"/>
      <c r="L61" s="135"/>
      <c r="M61" s="135"/>
      <c r="N61" s="146">
        <v>118</v>
      </c>
      <c r="O61" s="136">
        <f t="shared" si="0"/>
        <v>118</v>
      </c>
      <c r="P61" s="134"/>
      <c r="Q61" s="134"/>
      <c r="R61" s="151" t="s">
        <v>194</v>
      </c>
    </row>
    <row r="62" spans="1:18" s="100" customFormat="1" ht="30" customHeight="1">
      <c r="A62" s="148">
        <v>53</v>
      </c>
      <c r="B62" s="165"/>
      <c r="C62" s="144" t="s">
        <v>189</v>
      </c>
      <c r="D62" s="135"/>
      <c r="E62" s="135"/>
      <c r="F62" s="135"/>
      <c r="G62" s="135"/>
      <c r="H62" s="135"/>
      <c r="I62" s="135"/>
      <c r="J62" s="135"/>
      <c r="K62" s="135"/>
      <c r="L62" s="135"/>
      <c r="M62" s="135"/>
      <c r="N62" s="146">
        <v>110</v>
      </c>
      <c r="O62" s="136">
        <f t="shared" si="0"/>
        <v>110</v>
      </c>
      <c r="P62" s="134"/>
      <c r="Q62" s="134"/>
      <c r="R62" s="151" t="s">
        <v>194</v>
      </c>
    </row>
    <row r="63" spans="1:18" s="100" customFormat="1" ht="30" customHeight="1">
      <c r="A63" s="148">
        <v>54</v>
      </c>
      <c r="B63" s="165"/>
      <c r="C63" s="144" t="s">
        <v>190</v>
      </c>
      <c r="D63" s="135"/>
      <c r="E63" s="135"/>
      <c r="F63" s="135"/>
      <c r="G63" s="135"/>
      <c r="H63" s="135"/>
      <c r="I63" s="135"/>
      <c r="J63" s="135"/>
      <c r="K63" s="135"/>
      <c r="L63" s="135"/>
      <c r="M63" s="135"/>
      <c r="N63" s="146">
        <v>43.8</v>
      </c>
      <c r="O63" s="136">
        <f t="shared" si="0"/>
        <v>43.8</v>
      </c>
      <c r="P63" s="134"/>
      <c r="Q63" s="134"/>
      <c r="R63" s="151" t="s">
        <v>194</v>
      </c>
    </row>
    <row r="64" spans="1:18" s="100" customFormat="1" ht="30" customHeight="1">
      <c r="A64" s="148">
        <v>55</v>
      </c>
      <c r="B64" s="165"/>
      <c r="C64" s="144" t="s">
        <v>191</v>
      </c>
      <c r="D64" s="135"/>
      <c r="E64" s="135"/>
      <c r="F64" s="135"/>
      <c r="G64" s="135"/>
      <c r="H64" s="135"/>
      <c r="I64" s="135"/>
      <c r="J64" s="135"/>
      <c r="K64" s="135"/>
      <c r="L64" s="135"/>
      <c r="M64" s="135"/>
      <c r="N64" s="146">
        <v>270</v>
      </c>
      <c r="O64" s="136">
        <f t="shared" si="0"/>
        <v>270</v>
      </c>
      <c r="P64" s="134"/>
      <c r="Q64" s="134"/>
      <c r="R64" s="151" t="s">
        <v>194</v>
      </c>
    </row>
    <row r="65" spans="1:19" s="100" customFormat="1" ht="30" customHeight="1">
      <c r="A65" s="148">
        <v>56</v>
      </c>
      <c r="B65" s="165"/>
      <c r="C65" s="144" t="s">
        <v>192</v>
      </c>
      <c r="D65" s="135"/>
      <c r="E65" s="135"/>
      <c r="F65" s="135"/>
      <c r="G65" s="135"/>
      <c r="H65" s="135"/>
      <c r="I65" s="135"/>
      <c r="J65" s="135"/>
      <c r="K65" s="135"/>
      <c r="L65" s="135"/>
      <c r="M65" s="135"/>
      <c r="N65" s="146">
        <v>180</v>
      </c>
      <c r="O65" s="136">
        <f t="shared" si="0"/>
        <v>180</v>
      </c>
      <c r="P65" s="134"/>
      <c r="Q65" s="134"/>
      <c r="R65" s="151" t="s">
        <v>194</v>
      </c>
    </row>
    <row r="66" spans="1:19" s="100" customFormat="1" ht="27.75" hidden="1" customHeight="1">
      <c r="A66" s="148">
        <v>88</v>
      </c>
      <c r="B66" s="165"/>
      <c r="C66" s="98" t="str">
        <f>T(Input!C25)</f>
        <v/>
      </c>
      <c r="D66" s="99"/>
      <c r="E66" s="99"/>
      <c r="F66" s="99"/>
      <c r="G66" s="99">
        <f>IF(Input!$D25="Travel",F66,0)</f>
        <v>0</v>
      </c>
      <c r="H66" s="99">
        <f>IF(Input!$D25="Hotel  Accommodation",F66,0)</f>
        <v>0</v>
      </c>
      <c r="I66" s="99">
        <f>IF(Input!$D25="Hotel Food",F66,0)</f>
        <v>0</v>
      </c>
      <c r="J66" s="99">
        <f>IF(Input!$D25="Hotel  Telephone",F66,0)</f>
        <v>0</v>
      </c>
      <c r="K66" s="99">
        <f>IF(Input!$D25="Hotel  Other",F66,0)</f>
        <v>0</v>
      </c>
      <c r="L66" s="99">
        <f>IF(Input!$D25="Non-hotel Subsistence",F66,0)</f>
        <v>0</v>
      </c>
      <c r="M66" s="99">
        <f>IF(Input!$D25="Entertaining",F66,0)</f>
        <v>0</v>
      </c>
      <c r="N66" s="99">
        <f>IF(Input!$D25="Training",F66,0)</f>
        <v>0</v>
      </c>
      <c r="O66" s="136">
        <f t="shared" si="0"/>
        <v>0</v>
      </c>
      <c r="Q66" s="100" t="e">
        <f>IF(#REF!&lt;&gt;SUM(G66:O66),"ERROR","O.K.")</f>
        <v>#REF!</v>
      </c>
      <c r="S66" s="100">
        <f>Input!Q20</f>
        <v>0</v>
      </c>
    </row>
    <row r="67" spans="1:19" s="100" customFormat="1" ht="27.75" hidden="1" customHeight="1">
      <c r="A67" s="148">
        <v>89</v>
      </c>
      <c r="B67" s="165"/>
      <c r="C67" s="98" t="str">
        <f>T(Input!C26)</f>
        <v/>
      </c>
      <c r="D67" s="99"/>
      <c r="E67" s="99"/>
      <c r="F67" s="99"/>
      <c r="G67" s="99">
        <f>IF(Input!$D26="Travel",F67,0)</f>
        <v>0</v>
      </c>
      <c r="H67" s="99">
        <f>IF(Input!$D26="Hotel  Accommodation",F67,0)</f>
        <v>0</v>
      </c>
      <c r="I67" s="99">
        <f>IF(Input!$D26="Hotel Food",F67,0)</f>
        <v>0</v>
      </c>
      <c r="J67" s="99">
        <f>IF(Input!$D26="Hotel  Telephone",F67,0)</f>
        <v>0</v>
      </c>
      <c r="K67" s="99">
        <f>IF(Input!$D26="Hotel  Other",F67,0)</f>
        <v>0</v>
      </c>
      <c r="L67" s="99">
        <f>IF(Input!$D26="Non-hotel Subsistence",F67,0)</f>
        <v>0</v>
      </c>
      <c r="M67" s="99">
        <f>IF(Input!$D26="Entertaining",F67,0)</f>
        <v>0</v>
      </c>
      <c r="N67" s="99">
        <f>IF(Input!$D26="Training",F67,0)</f>
        <v>0</v>
      </c>
      <c r="O67" s="136">
        <f t="shared" si="0"/>
        <v>0</v>
      </c>
      <c r="Q67" s="100" t="e">
        <f>IF(#REF!&lt;&gt;SUM(G67:O67),"ERROR","O.K.")</f>
        <v>#REF!</v>
      </c>
      <c r="S67" s="100">
        <f>Input!Q21</f>
        <v>0</v>
      </c>
    </row>
    <row r="68" spans="1:19" s="100" customFormat="1" ht="27.75" hidden="1" customHeight="1">
      <c r="A68" s="148">
        <v>90</v>
      </c>
      <c r="B68" s="165"/>
      <c r="C68" s="98" t="str">
        <f>T(Input!C28)</f>
        <v/>
      </c>
      <c r="D68" s="99"/>
      <c r="E68" s="99"/>
      <c r="F68" s="99"/>
      <c r="G68" s="99">
        <f>IF(Input!$D27="Travel",F68,0)</f>
        <v>0</v>
      </c>
      <c r="H68" s="99">
        <f>IF(Input!$D27="Hotel  Accommodation",F68,0)</f>
        <v>0</v>
      </c>
      <c r="I68" s="99">
        <f>IF(Input!$D27="Hotel Food",F68,0)</f>
        <v>0</v>
      </c>
      <c r="J68" s="99">
        <f>IF(Input!$D27="Hotel  Telephone",F68,0)</f>
        <v>0</v>
      </c>
      <c r="K68" s="99">
        <f>IF(Input!$D27="Hotel  Other",F68,0)</f>
        <v>0</v>
      </c>
      <c r="L68" s="99">
        <f>IF(Input!$D27="Non-hotel Subsistence",F68,0)</f>
        <v>0</v>
      </c>
      <c r="M68" s="99">
        <f>IF(Input!$D27="Entertaining",F68,0)</f>
        <v>0</v>
      </c>
      <c r="N68" s="99">
        <f>IF(Input!$D27="Training",F68,0)</f>
        <v>0</v>
      </c>
      <c r="O68" s="136">
        <f t="shared" si="0"/>
        <v>0</v>
      </c>
      <c r="Q68" s="100" t="e">
        <f>IF(#REF!&lt;&gt;SUM(G68:O68),"ERROR","O.K.")</f>
        <v>#REF!</v>
      </c>
      <c r="S68" s="100">
        <f>Input!Q22</f>
        <v>0</v>
      </c>
    </row>
    <row r="69" spans="1:19" s="100" customFormat="1" ht="27.75" hidden="1" customHeight="1">
      <c r="A69" s="148">
        <v>91</v>
      </c>
      <c r="B69" s="165"/>
      <c r="C69" s="98" t="str">
        <f>T(Input!C29)</f>
        <v/>
      </c>
      <c r="D69" s="99"/>
      <c r="E69" s="99"/>
      <c r="F69" s="99"/>
      <c r="G69" s="99">
        <f>IF(Input!$D28="Travel",F69,0)</f>
        <v>0</v>
      </c>
      <c r="H69" s="99">
        <f>IF(Input!$D28="Hotel  Accommodation",F69,0)</f>
        <v>0</v>
      </c>
      <c r="I69" s="99">
        <f>IF(Input!$D28="Hotel Food",F69,0)</f>
        <v>0</v>
      </c>
      <c r="J69" s="99">
        <f>IF(Input!$D28="Hotel  Telephone",F69,0)</f>
        <v>0</v>
      </c>
      <c r="K69" s="99">
        <f>IF(Input!$D28="Hotel  Other",F69,0)</f>
        <v>0</v>
      </c>
      <c r="L69" s="99">
        <f>IF(Input!$D28="Non-hotel Subsistence",F69,0)</f>
        <v>0</v>
      </c>
      <c r="M69" s="99">
        <f>IF(Input!$D28="Entertaining",F69,0)</f>
        <v>0</v>
      </c>
      <c r="N69" s="99">
        <f>IF(Input!$D28="Training",F69,0)</f>
        <v>0</v>
      </c>
      <c r="O69" s="136">
        <f t="shared" si="0"/>
        <v>0</v>
      </c>
      <c r="Q69" s="100" t="e">
        <f>IF(#REF!&lt;&gt;SUM(G69:O69),"ERROR","O.K.")</f>
        <v>#REF!</v>
      </c>
      <c r="S69" s="100">
        <f>Input!Q23</f>
        <v>0</v>
      </c>
    </row>
    <row r="70" spans="1:19" s="100" customFormat="1" ht="27.75" hidden="1" customHeight="1">
      <c r="A70" s="148">
        <v>92</v>
      </c>
      <c r="B70" s="165"/>
      <c r="C70" s="98" t="str">
        <f>T(Input!C30)</f>
        <v/>
      </c>
      <c r="D70" s="99"/>
      <c r="E70" s="99"/>
      <c r="F70" s="99"/>
      <c r="G70" s="99">
        <f>IF(Input!$D29="Travel",F70,0)</f>
        <v>0</v>
      </c>
      <c r="H70" s="99">
        <f>IF(Input!$D29="Hotel  Accommodation",F70,0)</f>
        <v>0</v>
      </c>
      <c r="I70" s="99">
        <f>IF(Input!$D29="Hotel Food",F70,0)</f>
        <v>0</v>
      </c>
      <c r="J70" s="99">
        <f>IF(Input!$D29="Hotel  Telephone",F70,0)</f>
        <v>0</v>
      </c>
      <c r="K70" s="99">
        <f>IF(Input!$D29="Hotel  Other",F70,0)</f>
        <v>0</v>
      </c>
      <c r="L70" s="99">
        <f>IF(Input!$D29="Non-hotel Subsistence",F70,0)</f>
        <v>0</v>
      </c>
      <c r="M70" s="99">
        <f>IF(Input!$D29="Entertaining",F70,0)</f>
        <v>0</v>
      </c>
      <c r="N70" s="99">
        <f>IF(Input!$D29="Training",F70,0)</f>
        <v>0</v>
      </c>
      <c r="O70" s="136">
        <f t="shared" si="0"/>
        <v>0</v>
      </c>
      <c r="Q70" s="100" t="e">
        <f>IF(#REF!&lt;&gt;SUM(G70:O70),"ERROR","O.K.")</f>
        <v>#REF!</v>
      </c>
      <c r="S70" s="100">
        <f>Input!Q29</f>
        <v>0</v>
      </c>
    </row>
    <row r="71" spans="1:19" s="100" customFormat="1" ht="27.75" hidden="1" customHeight="1">
      <c r="A71" s="148">
        <v>93</v>
      </c>
      <c r="B71" s="165"/>
      <c r="C71" s="98" t="str">
        <f>T(Input!C31)</f>
        <v/>
      </c>
      <c r="D71" s="99"/>
      <c r="E71" s="99"/>
      <c r="F71" s="99"/>
      <c r="G71" s="99">
        <f>IF(Input!$D30="Travel",F71,0)</f>
        <v>0</v>
      </c>
      <c r="H71" s="99">
        <f>IF(Input!$D30="Hotel  Accommodation",F71,0)</f>
        <v>0</v>
      </c>
      <c r="I71" s="99">
        <f>IF(Input!$D30="Hotel Food",F71,0)</f>
        <v>0</v>
      </c>
      <c r="J71" s="99">
        <f>IF(Input!$D30="Hotel  Telephone",F71,0)</f>
        <v>0</v>
      </c>
      <c r="K71" s="99">
        <f>IF(Input!$D30="Hotel  Other",F71,0)</f>
        <v>0</v>
      </c>
      <c r="L71" s="99">
        <f>IF(Input!$D30="Non-hotel Subsistence",F71,0)</f>
        <v>0</v>
      </c>
      <c r="M71" s="99">
        <f>IF(Input!$D30="Entertaining",F71,0)</f>
        <v>0</v>
      </c>
      <c r="N71" s="99">
        <f>IF(Input!$D30="Training",F71,0)</f>
        <v>0</v>
      </c>
      <c r="O71" s="136">
        <f t="shared" si="0"/>
        <v>0</v>
      </c>
      <c r="Q71" s="100" t="e">
        <f>IF(#REF!&lt;&gt;SUM(G71:O71),"ERROR","O.K.")</f>
        <v>#REF!</v>
      </c>
      <c r="S71" s="100">
        <f>Input!Q31</f>
        <v>0</v>
      </c>
    </row>
    <row r="72" spans="1:19" s="100" customFormat="1" ht="27.75" hidden="1" customHeight="1">
      <c r="A72" s="148">
        <v>94</v>
      </c>
      <c r="B72" s="165"/>
      <c r="C72" s="98" t="str">
        <f>T(Input!C31)</f>
        <v/>
      </c>
      <c r="D72" s="99"/>
      <c r="E72" s="99"/>
      <c r="F72" s="99"/>
      <c r="G72" s="99">
        <f>IF(Input!$D30="Travel",F72,0)</f>
        <v>0</v>
      </c>
      <c r="H72" s="99">
        <f>IF(Input!$D30="Hotel  Accommodation",F72,0)</f>
        <v>0</v>
      </c>
      <c r="I72" s="99">
        <f>IF(Input!$D30="Hotel Food",F72,0)</f>
        <v>0</v>
      </c>
      <c r="J72" s="99">
        <f>IF(Input!$D30="Hotel  Telephone",F72,0)</f>
        <v>0</v>
      </c>
      <c r="K72" s="99">
        <f>IF(Input!$D30="Hotel  Other",F72,0)</f>
        <v>0</v>
      </c>
      <c r="L72" s="99">
        <f>IF(Input!$D30="Non-hotel Subsistence",F72,0)</f>
        <v>0</v>
      </c>
      <c r="M72" s="99">
        <f>IF(Input!$D30="Entertaining",F72,0)</f>
        <v>0</v>
      </c>
      <c r="N72" s="99">
        <f>IF(Input!$D30="Training",F72,0)</f>
        <v>0</v>
      </c>
      <c r="O72" s="136">
        <f t="shared" si="0"/>
        <v>0</v>
      </c>
      <c r="Q72" s="100" t="e">
        <f>IF(#REF!&lt;&gt;SUM(G72:O72),"ERROR","O.K.")</f>
        <v>#REF!</v>
      </c>
      <c r="S72" s="100">
        <f>Input!Q31</f>
        <v>0</v>
      </c>
    </row>
    <row r="73" spans="1:19" s="100" customFormat="1" ht="27.75" hidden="1" customHeight="1">
      <c r="A73" s="148">
        <v>95</v>
      </c>
      <c r="B73" s="165"/>
      <c r="C73" s="98" t="str">
        <f>T(Input!C32)</f>
        <v/>
      </c>
      <c r="D73" s="99"/>
      <c r="E73" s="99"/>
      <c r="F73" s="99"/>
      <c r="G73" s="99">
        <f>IF(Input!$D31="Travel",F73,0)</f>
        <v>0</v>
      </c>
      <c r="H73" s="99">
        <f>IF(Input!$D31="Hotel  Accommodation",F73,0)</f>
        <v>0</v>
      </c>
      <c r="I73" s="99">
        <f>IF(Input!$D31="Hotel Food",F73,0)</f>
        <v>0</v>
      </c>
      <c r="J73" s="99">
        <f>IF(Input!$D31="Hotel  Telephone",F73,0)</f>
        <v>0</v>
      </c>
      <c r="K73" s="99">
        <f>IF(Input!$D31="Hotel  Other",F73,0)</f>
        <v>0</v>
      </c>
      <c r="L73" s="99">
        <f>IF(Input!$D31="Non-hotel Subsistence",F73,0)</f>
        <v>0</v>
      </c>
      <c r="M73" s="99">
        <f>IF(Input!$D31="Entertaining",F73,0)</f>
        <v>0</v>
      </c>
      <c r="N73" s="99">
        <f>IF(Input!$D31="Training",F73,0)</f>
        <v>0</v>
      </c>
      <c r="O73" s="136">
        <f t="shared" si="0"/>
        <v>0</v>
      </c>
      <c r="Q73" s="100" t="e">
        <f>IF(#REF!&lt;&gt;SUM(G73:O73),"ERROR","O.K.")</f>
        <v>#REF!</v>
      </c>
      <c r="S73" s="100">
        <f>Input!Q32</f>
        <v>0</v>
      </c>
    </row>
    <row r="74" spans="1:19" s="100" customFormat="1" ht="27.75" customHeight="1">
      <c r="A74" s="148">
        <v>57</v>
      </c>
      <c r="B74" s="166"/>
      <c r="C74" s="144" t="s">
        <v>195</v>
      </c>
      <c r="D74" s="135"/>
      <c r="E74" s="135"/>
      <c r="F74" s="135"/>
      <c r="G74" s="135"/>
      <c r="H74" s="135"/>
      <c r="I74" s="135"/>
      <c r="J74" s="135"/>
      <c r="K74" s="135"/>
      <c r="L74" s="135"/>
      <c r="M74" s="135"/>
      <c r="N74" s="146">
        <v>108</v>
      </c>
      <c r="O74" s="136">
        <f t="shared" si="0"/>
        <v>108</v>
      </c>
      <c r="R74" s="170" t="s">
        <v>196</v>
      </c>
    </row>
    <row r="75" spans="1:19" ht="18.75" customHeight="1">
      <c r="A75" s="59"/>
      <c r="B75" s="149" t="s">
        <v>119</v>
      </c>
      <c r="C75" s="150"/>
      <c r="D75" s="119"/>
      <c r="E75" s="119"/>
      <c r="F75" s="120"/>
      <c r="G75" s="120">
        <f t="shared" ref="G75:M75" si="1">SUM(G66:G73)</f>
        <v>0</v>
      </c>
      <c r="H75" s="120">
        <f t="shared" si="1"/>
        <v>0</v>
      </c>
      <c r="I75" s="120">
        <f t="shared" si="1"/>
        <v>0</v>
      </c>
      <c r="J75" s="120">
        <f t="shared" si="1"/>
        <v>0</v>
      </c>
      <c r="K75" s="120">
        <f t="shared" si="1"/>
        <v>0</v>
      </c>
      <c r="L75" s="120">
        <f t="shared" si="1"/>
        <v>0</v>
      </c>
      <c r="M75" s="120">
        <f t="shared" si="1"/>
        <v>0</v>
      </c>
      <c r="N75" s="120">
        <f>SUM(N10:N74)</f>
        <v>3853.5200000000004</v>
      </c>
      <c r="O75" s="120">
        <f>SUM(O10:O74)</f>
        <v>3853.5200000000004</v>
      </c>
      <c r="Q75" s="54" t="e">
        <f>IF(#REF!&lt;&gt;Input!I40,"ERROR","O.K.")</f>
        <v>#REF!</v>
      </c>
    </row>
    <row r="76" spans="1:19" s="83" customFormat="1" ht="22.5" customHeight="1">
      <c r="A76" s="155" t="s">
        <v>139</v>
      </c>
      <c r="B76" s="155"/>
      <c r="C76" s="137" t="s">
        <v>140</v>
      </c>
      <c r="D76" s="155" t="s">
        <v>141</v>
      </c>
      <c r="E76" s="155"/>
      <c r="F76" s="155"/>
      <c r="G76" s="155" t="s">
        <v>142</v>
      </c>
      <c r="H76" s="155"/>
      <c r="I76" s="155"/>
      <c r="J76" s="155" t="s">
        <v>143</v>
      </c>
      <c r="K76" s="155"/>
      <c r="L76" s="155"/>
      <c r="M76" s="156" t="s">
        <v>144</v>
      </c>
      <c r="N76" s="156"/>
      <c r="O76" s="156"/>
      <c r="S76" s="83">
        <f>SUM(S66:S75)</f>
        <v>0</v>
      </c>
    </row>
    <row r="77" spans="1:19" ht="20.25" customHeight="1">
      <c r="A77" s="155"/>
      <c r="B77" s="155"/>
      <c r="C77" s="155"/>
      <c r="D77" s="155"/>
      <c r="E77" s="155"/>
      <c r="F77" s="155"/>
      <c r="G77" s="155"/>
      <c r="H77" s="155"/>
      <c r="I77" s="155"/>
      <c r="J77" s="155"/>
      <c r="K77" s="155"/>
      <c r="L77" s="155"/>
      <c r="M77" s="156"/>
      <c r="N77" s="156"/>
      <c r="O77" s="156"/>
    </row>
    <row r="78" spans="1:19" ht="21.75" hidden="1" customHeight="1">
      <c r="A78" s="155"/>
      <c r="B78" s="155"/>
      <c r="C78" s="155"/>
      <c r="D78" s="155"/>
      <c r="E78" s="155"/>
      <c r="F78" s="155"/>
      <c r="G78" s="155"/>
      <c r="H78" s="155"/>
      <c r="I78" s="155"/>
      <c r="J78" s="155"/>
      <c r="K78" s="155"/>
      <c r="L78" s="155"/>
      <c r="M78" s="156"/>
      <c r="N78" s="156"/>
      <c r="O78" s="156"/>
    </row>
    <row r="79" spans="1:19" ht="21.75" hidden="1" customHeight="1">
      <c r="A79" s="155"/>
      <c r="B79" s="155"/>
      <c r="C79" s="155"/>
      <c r="D79" s="155"/>
      <c r="E79" s="155"/>
      <c r="F79" s="155"/>
      <c r="G79" s="155"/>
      <c r="H79" s="155"/>
      <c r="I79" s="155"/>
      <c r="J79" s="155"/>
      <c r="K79" s="155"/>
      <c r="L79" s="155"/>
      <c r="M79" s="156"/>
      <c r="N79" s="156"/>
      <c r="O79" s="156"/>
    </row>
    <row r="80" spans="1:19" ht="21.75" customHeight="1">
      <c r="A80" s="155"/>
      <c r="B80" s="155"/>
      <c r="C80" s="155"/>
      <c r="D80" s="155"/>
      <c r="E80" s="155"/>
      <c r="F80" s="155"/>
      <c r="G80" s="155"/>
      <c r="H80" s="155"/>
      <c r="I80" s="155"/>
      <c r="J80" s="155"/>
      <c r="K80" s="155"/>
      <c r="L80" s="155"/>
      <c r="M80" s="156"/>
      <c r="N80" s="156"/>
      <c r="O80" s="156"/>
    </row>
    <row r="81" spans="1:15" ht="19.5" customHeight="1">
      <c r="A81" s="155"/>
      <c r="B81" s="155"/>
      <c r="C81" s="155"/>
      <c r="D81" s="155"/>
      <c r="E81" s="155"/>
      <c r="F81" s="155"/>
      <c r="G81" s="155"/>
      <c r="H81" s="155"/>
      <c r="I81" s="155"/>
      <c r="J81" s="155"/>
      <c r="K81" s="155"/>
      <c r="L81" s="155"/>
      <c r="M81" s="156"/>
      <c r="N81" s="156"/>
      <c r="O81" s="156"/>
    </row>
    <row r="82" spans="1:15" ht="7.5" customHeight="1">
      <c r="A82" s="155"/>
      <c r="B82" s="155"/>
      <c r="C82" s="155"/>
      <c r="D82" s="155"/>
      <c r="E82" s="155"/>
      <c r="F82" s="155"/>
      <c r="G82" s="155"/>
      <c r="H82" s="155"/>
      <c r="I82" s="155"/>
      <c r="J82" s="155"/>
      <c r="K82" s="155"/>
      <c r="L82" s="155"/>
      <c r="M82" s="156"/>
      <c r="N82" s="156"/>
      <c r="O82" s="156"/>
    </row>
    <row r="83" spans="1:15" ht="41.25" customHeight="1">
      <c r="A83" s="138"/>
      <c r="B83" s="139"/>
      <c r="C83" s="65"/>
      <c r="D83" s="140"/>
      <c r="E83" s="140"/>
      <c r="F83" s="140"/>
      <c r="G83" s="140"/>
      <c r="H83" s="140"/>
      <c r="I83" s="140"/>
      <c r="J83" s="140"/>
      <c r="K83" s="124" t="s">
        <v>145</v>
      </c>
      <c r="L83" s="124"/>
      <c r="M83" s="157" t="s">
        <v>146</v>
      </c>
      <c r="N83" s="157"/>
      <c r="O83" s="157"/>
    </row>
    <row r="84" spans="1:15" ht="36.75" customHeight="1">
      <c r="A84" s="138"/>
      <c r="B84" s="138"/>
      <c r="C84" s="115" t="s">
        <v>147</v>
      </c>
      <c r="D84" s="65"/>
      <c r="E84" s="65"/>
      <c r="F84" s="65"/>
      <c r="G84" s="65"/>
      <c r="H84" s="65"/>
      <c r="I84" s="65"/>
      <c r="J84" s="65"/>
      <c r="K84" s="125" t="s">
        <v>148</v>
      </c>
      <c r="L84" s="125"/>
      <c r="M84" s="158" t="s">
        <v>149</v>
      </c>
      <c r="N84" s="158"/>
      <c r="O84" s="158"/>
    </row>
    <row r="85" spans="1:15" ht="42.75" customHeight="1">
      <c r="A85" s="141"/>
      <c r="B85" s="142"/>
      <c r="C85" s="143"/>
      <c r="D85" s="121" t="s">
        <v>150</v>
      </c>
      <c r="E85" s="153" t="s">
        <v>146</v>
      </c>
      <c r="F85" s="154"/>
      <c r="G85" s="123"/>
      <c r="H85" s="122"/>
      <c r="I85" s="122"/>
      <c r="J85" s="122"/>
      <c r="K85" s="125" t="s">
        <v>151</v>
      </c>
      <c r="L85" s="125"/>
      <c r="M85" s="159" t="s">
        <v>152</v>
      </c>
      <c r="N85" s="159"/>
      <c r="O85" s="159"/>
    </row>
    <row r="86" spans="1:15">
      <c r="A86" s="63"/>
      <c r="B86" s="63"/>
      <c r="C86" s="63"/>
      <c r="D86" s="63"/>
      <c r="E86" s="63"/>
      <c r="F86" s="63"/>
      <c r="G86" s="63"/>
      <c r="H86" s="63"/>
      <c r="I86" s="63"/>
      <c r="J86" s="63"/>
      <c r="K86" s="63"/>
      <c r="L86" s="63"/>
      <c r="M86" s="63"/>
      <c r="N86" s="63"/>
      <c r="O86" s="63"/>
    </row>
  </sheetData>
  <mergeCells count="38">
    <mergeCell ref="O21:O22"/>
    <mergeCell ref="O23:O24"/>
    <mergeCell ref="O25:O26"/>
    <mergeCell ref="C8:C9"/>
    <mergeCell ref="B8:B9"/>
    <mergeCell ref="B10:B74"/>
    <mergeCell ref="M77:O82"/>
    <mergeCell ref="O7:O8"/>
    <mergeCell ref="D7:D8"/>
    <mergeCell ref="F7:F8"/>
    <mergeCell ref="E7:E8"/>
    <mergeCell ref="N7:N8"/>
    <mergeCell ref="M7:M8"/>
    <mergeCell ref="L7:L8"/>
    <mergeCell ref="G7:G8"/>
    <mergeCell ref="H7:H8"/>
    <mergeCell ref="I7:I8"/>
    <mergeCell ref="J7:J8"/>
    <mergeCell ref="K7:K8"/>
    <mergeCell ref="N21:N22"/>
    <mergeCell ref="N23:N24"/>
    <mergeCell ref="N25:N26"/>
    <mergeCell ref="R7:R8"/>
    <mergeCell ref="E85:F85"/>
    <mergeCell ref="A76:B76"/>
    <mergeCell ref="D76:F76"/>
    <mergeCell ref="M76:O76"/>
    <mergeCell ref="M83:O83"/>
    <mergeCell ref="M84:O84"/>
    <mergeCell ref="M85:O85"/>
    <mergeCell ref="A77:B82"/>
    <mergeCell ref="C77:C82"/>
    <mergeCell ref="D77:F82"/>
    <mergeCell ref="G76:I76"/>
    <mergeCell ref="G77:I82"/>
    <mergeCell ref="J77:L82"/>
    <mergeCell ref="J76:L76"/>
    <mergeCell ref="A8:A9"/>
  </mergeCells>
  <phoneticPr fontId="42" type="noConversion"/>
  <conditionalFormatting sqref="A75:O75 G1:H2 B1:B4 A1:A2 D1:F6 H3:H6 G4:G6 I1:O6 A4:B4 B7:B8 D9:O9 C1:C8 A6:A8 C66:O74">
    <cfRule type="expression" dxfId="5" priority="101" stopIfTrue="1">
      <formula>$S$76&gt;0</formula>
    </cfRule>
  </conditionalFormatting>
  <conditionalFormatting sqref="C10:C65 N10:N65 O10:O21 O23 O25 O27:O74">
    <cfRule type="expression" dxfId="4" priority="21" stopIfTrue="1">
      <formula>#REF!&gt;0</formula>
    </cfRule>
  </conditionalFormatting>
  <conditionalFormatting sqref="C10:C65 N10:N25 N27:N65">
    <cfRule type="expression" dxfId="3" priority="6" stopIfTrue="1">
      <formula>#REF!&gt;0</formula>
    </cfRule>
  </conditionalFormatting>
  <conditionalFormatting sqref="E6 B2:B3 A2 A6 C2:C6 L6 D9:O9 D7:O7 A4 R7">
    <cfRule type="expression" dxfId="2" priority="287" stopIfTrue="1">
      <formula>$R$73&gt;0</formula>
    </cfRule>
  </conditionalFormatting>
  <conditionalFormatting sqref="C74 N74:O74">
    <cfRule type="expression" dxfId="1" priority="2" stopIfTrue="1">
      <formula>#REF!&gt;0</formula>
    </cfRule>
  </conditionalFormatting>
  <conditionalFormatting sqref="C74 N74">
    <cfRule type="expression" dxfId="0" priority="1" stopIfTrue="1">
      <formula>#REF!&gt;0</formula>
    </cfRule>
  </conditionalFormatting>
  <printOptions horizontalCentered="1"/>
  <pageMargins left="0.23622047244094491" right="0.23622047244094491" top="0.74803149606299213" bottom="0.74803149606299213" header="0.31496062992125984" footer="0.31496062992125984"/>
  <pageSetup paperSize="8" scale="5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69" t="s">
        <v>89</v>
      </c>
      <c r="B1" s="169"/>
      <c r="C1" s="169"/>
    </row>
    <row r="3" spans="1:3" ht="37.5" customHeight="1">
      <c r="A3" s="89">
        <v>1</v>
      </c>
      <c r="B3" s="168" t="s">
        <v>88</v>
      </c>
      <c r="C3" s="168"/>
    </row>
    <row r="4" spans="1:3" ht="48" customHeight="1">
      <c r="A4" s="88">
        <v>1.1000000000000001</v>
      </c>
      <c r="B4" s="87" t="s">
        <v>29</v>
      </c>
      <c r="C4" s="71" t="s">
        <v>67</v>
      </c>
    </row>
    <row r="5" spans="1:3" ht="18" customHeight="1">
      <c r="A5" s="88">
        <v>1.2</v>
      </c>
      <c r="B5" s="87" t="s">
        <v>68</v>
      </c>
      <c r="C5" t="s">
        <v>69</v>
      </c>
    </row>
    <row r="6" spans="1:3" ht="18" customHeight="1">
      <c r="A6" s="88">
        <v>1.3</v>
      </c>
      <c r="B6" s="87" t="s">
        <v>76</v>
      </c>
      <c r="C6" t="s">
        <v>77</v>
      </c>
    </row>
    <row r="7" spans="1:3" ht="41.25" customHeight="1">
      <c r="A7" s="88">
        <v>1.4</v>
      </c>
      <c r="B7" s="87" t="s">
        <v>70</v>
      </c>
      <c r="C7" s="70" t="s">
        <v>102</v>
      </c>
    </row>
    <row r="8" spans="1:3" ht="18.75" customHeight="1">
      <c r="A8" s="88">
        <v>1.5</v>
      </c>
      <c r="B8" s="87" t="s">
        <v>30</v>
      </c>
      <c r="C8" s="71" t="s">
        <v>78</v>
      </c>
    </row>
    <row r="9" spans="1:3" ht="25.5">
      <c r="A9" s="88">
        <v>1.6</v>
      </c>
      <c r="B9" s="87" t="s">
        <v>81</v>
      </c>
      <c r="C9" s="71" t="s">
        <v>82</v>
      </c>
    </row>
    <row r="10" spans="1:3" ht="25.5">
      <c r="A10" s="88">
        <v>1.7</v>
      </c>
      <c r="B10" s="87" t="s">
        <v>83</v>
      </c>
      <c r="C10" s="71" t="s">
        <v>84</v>
      </c>
    </row>
    <row r="11" spans="1:3" ht="25.5">
      <c r="A11" s="89"/>
      <c r="B11" s="87" t="s">
        <v>91</v>
      </c>
      <c r="C11" s="71" t="s">
        <v>92</v>
      </c>
    </row>
    <row r="12" spans="1:3" ht="29.25" customHeight="1">
      <c r="A12" s="89"/>
      <c r="B12" s="88" t="s">
        <v>100</v>
      </c>
      <c r="C12" s="71" t="s">
        <v>101</v>
      </c>
    </row>
    <row r="14" spans="1:3" ht="27" customHeight="1">
      <c r="A14" s="89">
        <v>2</v>
      </c>
      <c r="B14" s="167" t="s">
        <v>90</v>
      </c>
      <c r="C14" s="167"/>
    </row>
    <row r="15" spans="1:3">
      <c r="A15" s="89"/>
    </row>
    <row r="16" spans="1:3">
      <c r="A16" s="89">
        <v>3</v>
      </c>
      <c r="B16" t="s">
        <v>85</v>
      </c>
    </row>
    <row r="17" spans="1:3">
      <c r="A17" s="89"/>
    </row>
    <row r="18" spans="1:3">
      <c r="A18" s="89">
        <v>4</v>
      </c>
      <c r="B18" t="s">
        <v>86</v>
      </c>
    </row>
    <row r="19" spans="1:3">
      <c r="A19" s="89"/>
    </row>
    <row r="20" spans="1:3" ht="26.25" customHeight="1">
      <c r="A20" s="89">
        <v>5</v>
      </c>
      <c r="B20" s="167" t="s">
        <v>93</v>
      </c>
      <c r="C20" s="167"/>
    </row>
    <row r="21" spans="1:3">
      <c r="A21" s="89"/>
    </row>
    <row r="22" spans="1:3">
      <c r="A22" s="89">
        <v>6</v>
      </c>
      <c r="B22" t="s">
        <v>87</v>
      </c>
    </row>
    <row r="23" spans="1:3" s="3" customFormat="1">
      <c r="A23" s="90"/>
    </row>
    <row r="24" spans="1:3">
      <c r="A24" s="58">
        <v>7</v>
      </c>
      <c r="B24" t="s">
        <v>103</v>
      </c>
    </row>
    <row r="25" spans="1:3">
      <c r="A25" s="89"/>
    </row>
    <row r="26" spans="1:3">
      <c r="A26" s="89">
        <v>8</v>
      </c>
      <c r="B26" t="s">
        <v>94</v>
      </c>
    </row>
    <row r="27" spans="1:3">
      <c r="A27" s="89"/>
    </row>
    <row r="28" spans="1:3">
      <c r="A28" s="89"/>
    </row>
    <row r="29" spans="1:3">
      <c r="A29" s="89"/>
    </row>
    <row r="30" spans="1:3">
      <c r="A30" s="89"/>
    </row>
    <row r="31" spans="1:3">
      <c r="A31" s="89"/>
    </row>
    <row r="32" spans="1:3">
      <c r="A32" s="89"/>
    </row>
    <row r="33" spans="1:1">
      <c r="A33" s="89"/>
    </row>
    <row r="34" spans="1:1">
      <c r="A34" s="89"/>
    </row>
    <row r="35" spans="1:1">
      <c r="A35" s="89"/>
    </row>
    <row r="36" spans="1:1">
      <c r="A36" s="89"/>
    </row>
    <row r="37" spans="1:1">
      <c r="A37" s="89"/>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K36"/>
  <sheetViews>
    <sheetView workbookViewId="0">
      <selection activeCell="U41" sqref="U41"/>
    </sheetView>
  </sheetViews>
  <sheetFormatPr defaultRowHeight="12.75"/>
  <sheetData>
    <row r="36" spans="11:11">
      <c r="K36" t="e">
        <f>SUM('Expense Form（1）'!O75+#REF!)</f>
        <v>#REF!</v>
      </c>
    </row>
  </sheetData>
  <phoneticPr fontId="3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Form（1）</vt:lpstr>
      <vt:lpstr>Notes</vt:lpstr>
      <vt:lpstr>Sheet6</vt:lpstr>
      <vt:lpstr>cols</vt:lpstr>
      <vt:lpstr>EXPENSE</vt:lpstr>
      <vt:lpstr>INPUT</vt:lpstr>
      <vt:lpstr>'Expense Form（1）'!Print_Area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2025-10-15T12:36:18Z</cp:lastPrinted>
  <dcterms:created xsi:type="dcterms:W3CDTF">1998-01-13T09:32:03Z</dcterms:created>
  <dcterms:modified xsi:type="dcterms:W3CDTF">2025-10-17T12:18:49Z</dcterms:modified>
</cp:coreProperties>
</file>