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swj\项目\5、201\"/>
    </mc:Choice>
  </mc:AlternateContent>
  <xr:revisionPtr revIDLastSave="0" documentId="13_ncr:1_{EE0113AC-EA83-401F-9935-CCD1E2760FF0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产品销售预估" sheetId="1" r:id="rId1"/>
    <sheet name="201电控空气悬架控制系统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2" l="1"/>
  <c r="O12" i="2"/>
  <c r="K12" i="2"/>
  <c r="G12" i="2"/>
  <c r="I3" i="1" l="1"/>
  <c r="I4" i="1"/>
  <c r="G3" i="1" l="1"/>
  <c r="T12" i="2"/>
  <c r="Q10" i="2"/>
  <c r="S13" i="2" s="1"/>
  <c r="S14" i="2" s="1"/>
  <c r="M10" i="2"/>
  <c r="O13" i="2" s="1"/>
  <c r="O14" i="2" s="1"/>
  <c r="I10" i="2"/>
  <c r="K13" i="2" s="1"/>
  <c r="K14" i="2" s="1"/>
  <c r="E10" i="2"/>
  <c r="G13" i="2" s="1"/>
  <c r="G14" i="2" s="1"/>
  <c r="O3" i="2"/>
  <c r="S3" i="2"/>
  <c r="O4" i="2"/>
  <c r="S4" i="2"/>
  <c r="O5" i="2"/>
  <c r="S5" i="2"/>
  <c r="O6" i="2"/>
  <c r="S6" i="2"/>
  <c r="O7" i="2"/>
  <c r="S7" i="2"/>
  <c r="O8" i="2"/>
  <c r="S8" i="2"/>
  <c r="O9" i="2"/>
  <c r="S9" i="2"/>
  <c r="K3" i="2"/>
  <c r="K4" i="2"/>
  <c r="K5" i="2"/>
  <c r="K6" i="2"/>
  <c r="K7" i="2"/>
  <c r="K8" i="2"/>
  <c r="K9" i="2"/>
  <c r="G4" i="2"/>
  <c r="G5" i="2"/>
  <c r="G6" i="2"/>
  <c r="G7" i="2"/>
  <c r="G8" i="2"/>
  <c r="G9" i="2"/>
  <c r="G3" i="2"/>
  <c r="M3" i="1"/>
  <c r="M4" i="1" s="1"/>
  <c r="K3" i="1"/>
  <c r="G10" i="2" l="1"/>
  <c r="K4" i="1"/>
  <c r="G4" i="1"/>
  <c r="K10" i="2"/>
  <c r="G15" i="2"/>
  <c r="S10" i="2"/>
  <c r="S15" i="2" s="1"/>
  <c r="O10" i="2"/>
  <c r="O15" i="2" s="1"/>
  <c r="K15" i="2" l="1"/>
  <c r="T10" i="2"/>
  <c r="T19" i="2" s="1"/>
</calcChain>
</file>

<file path=xl/sharedStrings.xml><?xml version="1.0" encoding="utf-8"?>
<sst xmlns="http://schemas.openxmlformats.org/spreadsheetml/2006/main" count="62" uniqueCount="50">
  <si>
    <t>产品</t>
    <phoneticPr fontId="1" type="noConversion"/>
  </si>
  <si>
    <t>25年销量</t>
    <phoneticPr fontId="1" type="noConversion"/>
  </si>
  <si>
    <t>26年销量</t>
    <phoneticPr fontId="1" type="noConversion"/>
  </si>
  <si>
    <t>27年销量</t>
    <phoneticPr fontId="1" type="noConversion"/>
  </si>
  <si>
    <t>28年销量</t>
    <phoneticPr fontId="1" type="noConversion"/>
  </si>
  <si>
    <t>序号</t>
    <phoneticPr fontId="1" type="noConversion"/>
  </si>
  <si>
    <t>单车套数</t>
    <phoneticPr fontId="1" type="noConversion"/>
  </si>
  <si>
    <t>25年销售额（万元）</t>
  </si>
  <si>
    <t>26年销售额（万元）</t>
  </si>
  <si>
    <t>27年销售额（万元）</t>
  </si>
  <si>
    <t>28年销售额（万元）</t>
  </si>
  <si>
    <t>2027年</t>
  </si>
  <si>
    <t>2028年</t>
  </si>
  <si>
    <t>岗位</t>
    <phoneticPr fontId="1" type="noConversion"/>
  </si>
  <si>
    <t>人数</t>
    <phoneticPr fontId="1" type="noConversion"/>
  </si>
  <si>
    <t>技术部</t>
    <phoneticPr fontId="1" type="noConversion"/>
  </si>
  <si>
    <t>工艺部</t>
    <phoneticPr fontId="1" type="noConversion"/>
  </si>
  <si>
    <t>质量部</t>
    <phoneticPr fontId="1" type="noConversion"/>
  </si>
  <si>
    <t>人力资源</t>
    <phoneticPr fontId="1" type="noConversion"/>
  </si>
  <si>
    <t>市场营销</t>
    <phoneticPr fontId="1" type="noConversion"/>
  </si>
  <si>
    <t>采购部</t>
    <phoneticPr fontId="1" type="noConversion"/>
  </si>
  <si>
    <t>1、产品工艺开发
2、设备及产线开发</t>
    <phoneticPr fontId="1" type="noConversion"/>
  </si>
  <si>
    <t>1、体系及内审
2、SQE 供应商质量管理
3、IQC内部质量管理
4、AQC售后质量管理</t>
    <phoneticPr fontId="1" type="noConversion"/>
  </si>
  <si>
    <t>1、前期采购
2、运营及综合采购</t>
    <phoneticPr fontId="1" type="noConversion"/>
  </si>
  <si>
    <t>1、招聘
2、人资综合（绩效、薪酬、员工关系）
3、综合管理</t>
    <phoneticPr fontId="1" type="noConversion"/>
  </si>
  <si>
    <t>产品创造系统</t>
    <phoneticPr fontId="1" type="noConversion"/>
  </si>
  <si>
    <t>产品运营系统</t>
    <phoneticPr fontId="1" type="noConversion"/>
  </si>
  <si>
    <t>价值实现系统</t>
    <phoneticPr fontId="1" type="noConversion"/>
  </si>
  <si>
    <t>人才及综合支持系统</t>
    <phoneticPr fontId="1" type="noConversion"/>
  </si>
  <si>
    <t>企业数字化中心</t>
    <phoneticPr fontId="1" type="noConversion"/>
  </si>
  <si>
    <t>项目及数据中心</t>
    <phoneticPr fontId="1" type="noConversion"/>
  </si>
  <si>
    <t>1、项目管理（所有项目及事项纳入信息化管理）
2、企业经营数据中心</t>
    <phoneticPr fontId="1" type="noConversion"/>
  </si>
  <si>
    <t>大的职能分工</t>
    <phoneticPr fontId="1" type="noConversion"/>
  </si>
  <si>
    <t xml:space="preserve"> 分工下的部门</t>
    <phoneticPr fontId="1" type="noConversion"/>
  </si>
  <si>
    <t>部门所述的科室或职责</t>
    <phoneticPr fontId="1" type="noConversion"/>
  </si>
  <si>
    <t>1、市场及品牌
2、大客户营销
3、销售管理</t>
    <phoneticPr fontId="1" type="noConversion"/>
  </si>
  <si>
    <t>平均年薪</t>
    <phoneticPr fontId="1" type="noConversion"/>
  </si>
  <si>
    <t>2026年</t>
  </si>
  <si>
    <t>岗位成本</t>
    <phoneticPr fontId="1" type="noConversion"/>
  </si>
  <si>
    <t>产值</t>
    <phoneticPr fontId="1" type="noConversion"/>
  </si>
  <si>
    <t>人均产值</t>
    <phoneticPr fontId="1" type="noConversion"/>
  </si>
  <si>
    <t>人均薪酬</t>
    <phoneticPr fontId="1" type="noConversion"/>
  </si>
  <si>
    <t>员工人数</t>
    <phoneticPr fontId="1" type="noConversion"/>
  </si>
  <si>
    <t>2025年(半年)</t>
    <phoneticPr fontId="1" type="noConversion"/>
  </si>
  <si>
    <t>合计</t>
    <phoneticPr fontId="1" type="noConversion"/>
  </si>
  <si>
    <t>按最低售价估算</t>
    <phoneticPr fontId="1" type="noConversion"/>
  </si>
  <si>
    <t>201电控空气悬架控制系统</t>
  </si>
  <si>
    <t>单车售价
（万元，不含税）</t>
    <phoneticPr fontId="1" type="noConversion"/>
  </si>
  <si>
    <t>单价
（万元，不含税）</t>
    <phoneticPr fontId="1" type="noConversion"/>
  </si>
  <si>
    <t>1、气动核心件开发 （1人）
2、电控系统开发   （1人）
4、商用车ECAS系统应用开发（1）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</si>
</sst>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opLeftCell="E1" zoomScale="115" zoomScaleNormal="115" workbookViewId="0">
      <selection activeCell="F1" sqref="A1:XFD6"/>
    </sheetView>
  </sheetViews>
  <sheetFormatPr defaultRowHeight="16.5" x14ac:dyDescent="0.3"/>
  <cols>
    <col min="1" max="1" width="5.5" style="9" bestFit="1" customWidth="1"/>
    <col min="2" max="2" width="25.375" style="9" bestFit="1" customWidth="1"/>
    <col min="3" max="3" width="15" style="9" customWidth="1"/>
    <col min="4" max="4" width="9.25" style="9" bestFit="1" customWidth="1"/>
    <col min="5" max="5" width="23.75" style="9" bestFit="1" customWidth="1"/>
    <col min="6" max="6" width="9.625" style="10" bestFit="1" customWidth="1"/>
    <col min="7" max="7" width="20" style="10" bestFit="1" customWidth="1"/>
    <col min="8" max="8" width="9.625" style="10" bestFit="1" customWidth="1"/>
    <col min="9" max="9" width="20" style="10" bestFit="1" customWidth="1"/>
    <col min="10" max="10" width="9.625" style="10" bestFit="1" customWidth="1"/>
    <col min="11" max="11" width="20" style="10" bestFit="1" customWidth="1"/>
    <col min="12" max="12" width="9.625" style="9" bestFit="1" customWidth="1"/>
    <col min="13" max="13" width="20" style="9" bestFit="1" customWidth="1"/>
    <col min="14" max="16384" width="9" style="10"/>
  </cols>
  <sheetData>
    <row r="1" spans="1:13" s="14" customFormat="1" ht="14.25" x14ac:dyDescent="0.3">
      <c r="A1" s="19" t="s">
        <v>5</v>
      </c>
      <c r="B1" s="19" t="s">
        <v>0</v>
      </c>
      <c r="C1" s="20" t="s">
        <v>48</v>
      </c>
      <c r="D1" s="19" t="s">
        <v>6</v>
      </c>
      <c r="E1" s="20" t="s">
        <v>47</v>
      </c>
      <c r="F1" s="18">
        <v>2025</v>
      </c>
      <c r="G1" s="18"/>
      <c r="H1" s="18">
        <v>2026</v>
      </c>
      <c r="I1" s="18"/>
      <c r="J1" s="18">
        <v>2027</v>
      </c>
      <c r="K1" s="18"/>
      <c r="L1" s="18">
        <v>2028</v>
      </c>
      <c r="M1" s="18"/>
    </row>
    <row r="2" spans="1:13" s="13" customFormat="1" ht="14.25" x14ac:dyDescent="0.3">
      <c r="A2" s="19"/>
      <c r="B2" s="19"/>
      <c r="C2" s="19"/>
      <c r="D2" s="19"/>
      <c r="E2" s="19"/>
      <c r="F2" s="13" t="s">
        <v>1</v>
      </c>
      <c r="G2" s="13" t="s">
        <v>7</v>
      </c>
      <c r="H2" s="13" t="s">
        <v>2</v>
      </c>
      <c r="I2" s="13" t="s">
        <v>8</v>
      </c>
      <c r="J2" s="13" t="s">
        <v>3</v>
      </c>
      <c r="K2" s="13" t="s">
        <v>9</v>
      </c>
      <c r="L2" s="13" t="s">
        <v>4</v>
      </c>
      <c r="M2" s="13" t="s">
        <v>10</v>
      </c>
    </row>
    <row r="3" spans="1:13" s="15" customFormat="1" ht="14.25" x14ac:dyDescent="0.3">
      <c r="A3" s="15">
        <v>1</v>
      </c>
      <c r="B3" s="16" t="s">
        <v>46</v>
      </c>
      <c r="C3" s="15">
        <v>8</v>
      </c>
      <c r="D3" s="15">
        <v>1</v>
      </c>
      <c r="E3" s="15">
        <v>8</v>
      </c>
      <c r="F3" s="15">
        <v>0</v>
      </c>
      <c r="G3" s="15">
        <f>E3*F3</f>
        <v>0</v>
      </c>
      <c r="H3" s="15">
        <v>30</v>
      </c>
      <c r="I3" s="15">
        <f>E3*H3</f>
        <v>240</v>
      </c>
      <c r="J3" s="15">
        <v>100</v>
      </c>
      <c r="K3" s="15">
        <f>E3*J3</f>
        <v>800</v>
      </c>
      <c r="L3" s="15">
        <v>150</v>
      </c>
      <c r="M3" s="15">
        <f>L3*E3</f>
        <v>1200</v>
      </c>
    </row>
    <row r="4" spans="1:13" s="14" customFormat="1" ht="14.25" x14ac:dyDescent="0.3">
      <c r="A4" s="18" t="s">
        <v>44</v>
      </c>
      <c r="B4" s="18"/>
      <c r="C4" s="18"/>
      <c r="D4" s="18"/>
      <c r="E4" s="18"/>
      <c r="G4" s="13">
        <f>SUM(G3:G3)</f>
        <v>0</v>
      </c>
      <c r="I4" s="13">
        <f>SUM(I3:I3)</f>
        <v>240</v>
      </c>
      <c r="K4" s="13">
        <f>SUM(K3:K3)</f>
        <v>800</v>
      </c>
      <c r="L4" s="13"/>
      <c r="M4" s="13">
        <f>SUM(M3:M3)</f>
        <v>1200</v>
      </c>
    </row>
    <row r="5" spans="1:13" s="17" customFormat="1" ht="14.25" x14ac:dyDescent="0.3">
      <c r="A5" s="15"/>
      <c r="B5" s="15"/>
      <c r="C5" s="15"/>
      <c r="D5" s="15"/>
      <c r="E5" s="15"/>
      <c r="L5" s="15"/>
      <c r="M5" s="15"/>
    </row>
    <row r="6" spans="1:13" s="17" customFormat="1" ht="14.25" x14ac:dyDescent="0.3">
      <c r="A6" s="15"/>
      <c r="B6" s="15" t="s">
        <v>45</v>
      </c>
      <c r="C6" s="15"/>
      <c r="D6" s="15"/>
      <c r="E6" s="15"/>
      <c r="L6" s="15"/>
      <c r="M6" s="15"/>
    </row>
  </sheetData>
  <mergeCells count="10">
    <mergeCell ref="A4:E4"/>
    <mergeCell ref="F1:G1"/>
    <mergeCell ref="H1:I1"/>
    <mergeCell ref="J1:K1"/>
    <mergeCell ref="L1:M1"/>
    <mergeCell ref="A1:A2"/>
    <mergeCell ref="B1:B2"/>
    <mergeCell ref="C1:C2"/>
    <mergeCell ref="D1:D2"/>
    <mergeCell ref="E1:E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3678-9668-426C-823E-9B29AC54F647}">
  <dimension ref="A1:T19"/>
  <sheetViews>
    <sheetView tabSelected="1" workbookViewId="0">
      <pane xSplit="2" ySplit="2" topLeftCell="K6" activePane="bottomRight" state="frozen"/>
      <selection pane="topRight" activeCell="C1" sqref="C1"/>
      <selection pane="bottomLeft" activeCell="A3" sqref="A3"/>
      <selection pane="bottomRight" activeCell="W6" sqref="W6"/>
    </sheetView>
  </sheetViews>
  <sheetFormatPr defaultRowHeight="14.25" x14ac:dyDescent="0.2"/>
  <cols>
    <col min="1" max="1" width="17" style="1" bestFit="1" customWidth="1"/>
    <col min="2" max="2" width="15.375" style="1" customWidth="1"/>
    <col min="3" max="3" width="36" style="5" customWidth="1"/>
    <col min="4" max="19" width="9" style="1"/>
    <col min="20" max="20" width="12.125" style="1" bestFit="1" customWidth="1"/>
    <col min="21" max="16384" width="9" style="1"/>
  </cols>
  <sheetData>
    <row r="1" spans="1:20" s="11" customFormat="1" x14ac:dyDescent="0.2">
      <c r="A1" s="3"/>
      <c r="B1" s="3"/>
      <c r="C1" s="6"/>
      <c r="D1" s="21" t="s">
        <v>43</v>
      </c>
      <c r="E1" s="21"/>
      <c r="F1" s="21"/>
      <c r="G1" s="21"/>
      <c r="H1" s="21" t="s">
        <v>37</v>
      </c>
      <c r="I1" s="21"/>
      <c r="J1" s="21"/>
      <c r="K1" s="21"/>
      <c r="L1" s="21" t="s">
        <v>11</v>
      </c>
      <c r="M1" s="21"/>
      <c r="N1" s="21"/>
      <c r="O1" s="21"/>
      <c r="P1" s="21" t="s">
        <v>12</v>
      </c>
      <c r="Q1" s="21"/>
      <c r="R1" s="21"/>
      <c r="S1" s="21"/>
    </row>
    <row r="2" spans="1:20" x14ac:dyDescent="0.2">
      <c r="A2" s="3" t="s">
        <v>32</v>
      </c>
      <c r="B2" s="3" t="s">
        <v>33</v>
      </c>
      <c r="C2" s="3" t="s">
        <v>34</v>
      </c>
      <c r="D2" s="3" t="s">
        <v>13</v>
      </c>
      <c r="E2" s="3" t="s">
        <v>14</v>
      </c>
      <c r="F2" s="3" t="s">
        <v>36</v>
      </c>
      <c r="G2" s="3" t="s">
        <v>38</v>
      </c>
      <c r="H2" s="3" t="s">
        <v>13</v>
      </c>
      <c r="I2" s="3" t="s">
        <v>14</v>
      </c>
      <c r="J2" s="3" t="s">
        <v>36</v>
      </c>
      <c r="K2" s="3" t="s">
        <v>38</v>
      </c>
      <c r="L2" s="3" t="s">
        <v>13</v>
      </c>
      <c r="M2" s="3" t="s">
        <v>14</v>
      </c>
      <c r="N2" s="3" t="s">
        <v>36</v>
      </c>
      <c r="O2" s="3" t="s">
        <v>38</v>
      </c>
      <c r="P2" s="3" t="s">
        <v>13</v>
      </c>
      <c r="Q2" s="3" t="s">
        <v>14</v>
      </c>
      <c r="R2" s="3" t="s">
        <v>36</v>
      </c>
      <c r="S2" s="3" t="s">
        <v>38</v>
      </c>
    </row>
    <row r="3" spans="1:20" ht="57.75" customHeight="1" x14ac:dyDescent="0.2">
      <c r="A3" s="2" t="s">
        <v>29</v>
      </c>
      <c r="B3" s="2" t="s">
        <v>30</v>
      </c>
      <c r="C3" s="4" t="s">
        <v>31</v>
      </c>
      <c r="D3" s="2"/>
      <c r="E3" s="2">
        <v>1</v>
      </c>
      <c r="F3" s="2">
        <v>15</v>
      </c>
      <c r="G3" s="2">
        <f>E3*F3</f>
        <v>15</v>
      </c>
      <c r="H3" s="2"/>
      <c r="I3" s="2">
        <v>1</v>
      </c>
      <c r="J3" s="2">
        <v>15</v>
      </c>
      <c r="K3" s="2">
        <f>I3*J3</f>
        <v>15</v>
      </c>
      <c r="L3" s="2"/>
      <c r="M3" s="2">
        <v>1</v>
      </c>
      <c r="N3" s="2">
        <v>15</v>
      </c>
      <c r="O3" s="2">
        <f>M3*N3</f>
        <v>15</v>
      </c>
      <c r="P3" s="2"/>
      <c r="Q3" s="2"/>
      <c r="R3" s="2">
        <v>15</v>
      </c>
      <c r="S3" s="2">
        <f>Q3*R3</f>
        <v>0</v>
      </c>
    </row>
    <row r="4" spans="1:20" ht="42.75" x14ac:dyDescent="0.2">
      <c r="A4" s="22" t="s">
        <v>25</v>
      </c>
      <c r="B4" s="2" t="s">
        <v>15</v>
      </c>
      <c r="C4" s="4" t="s">
        <v>49</v>
      </c>
      <c r="D4" s="2"/>
      <c r="E4" s="2">
        <v>3</v>
      </c>
      <c r="F4" s="2">
        <v>15</v>
      </c>
      <c r="G4" s="2">
        <f t="shared" ref="G4:G9" si="0">E4*F4</f>
        <v>45</v>
      </c>
      <c r="H4" s="2"/>
      <c r="I4" s="2">
        <v>3</v>
      </c>
      <c r="J4" s="2">
        <v>30</v>
      </c>
      <c r="K4" s="2">
        <f t="shared" ref="K4:K9" si="1">I4*J4</f>
        <v>90</v>
      </c>
      <c r="L4" s="2"/>
      <c r="M4" s="2">
        <v>1</v>
      </c>
      <c r="N4" s="2">
        <v>30</v>
      </c>
      <c r="O4" s="2">
        <f t="shared" ref="O4:O9" si="2">M4*N4</f>
        <v>30</v>
      </c>
      <c r="P4" s="2"/>
      <c r="Q4" s="2">
        <v>1</v>
      </c>
      <c r="R4" s="2">
        <v>30</v>
      </c>
      <c r="S4" s="2">
        <f t="shared" ref="S4:S9" si="3">Q4*R4</f>
        <v>30</v>
      </c>
    </row>
    <row r="5" spans="1:20" ht="28.5" x14ac:dyDescent="0.2">
      <c r="A5" s="22"/>
      <c r="B5" s="2" t="s">
        <v>16</v>
      </c>
      <c r="C5" s="4" t="s">
        <v>21</v>
      </c>
      <c r="D5" s="2"/>
      <c r="E5" s="2">
        <v>2</v>
      </c>
      <c r="F5" s="2">
        <v>15</v>
      </c>
      <c r="G5" s="2">
        <f t="shared" si="0"/>
        <v>30</v>
      </c>
      <c r="H5" s="2"/>
      <c r="I5" s="2">
        <v>2</v>
      </c>
      <c r="J5" s="2">
        <v>30</v>
      </c>
      <c r="K5" s="2">
        <f t="shared" si="1"/>
        <v>60</v>
      </c>
      <c r="L5" s="2"/>
      <c r="M5" s="2">
        <v>1</v>
      </c>
      <c r="N5" s="2">
        <v>30</v>
      </c>
      <c r="O5" s="2">
        <f t="shared" si="2"/>
        <v>30</v>
      </c>
      <c r="P5" s="2"/>
      <c r="Q5" s="2">
        <v>1</v>
      </c>
      <c r="R5" s="2">
        <v>30</v>
      </c>
      <c r="S5" s="2">
        <f t="shared" si="3"/>
        <v>30</v>
      </c>
    </row>
    <row r="6" spans="1:20" ht="57" x14ac:dyDescent="0.2">
      <c r="A6" s="22" t="s">
        <v>26</v>
      </c>
      <c r="B6" s="2" t="s">
        <v>17</v>
      </c>
      <c r="C6" s="4" t="s">
        <v>22</v>
      </c>
      <c r="D6" s="2"/>
      <c r="E6" s="2">
        <v>1</v>
      </c>
      <c r="F6" s="2">
        <v>15</v>
      </c>
      <c r="G6" s="2">
        <f t="shared" si="0"/>
        <v>15</v>
      </c>
      <c r="H6" s="2"/>
      <c r="I6" s="2">
        <v>2</v>
      </c>
      <c r="J6" s="2">
        <v>25</v>
      </c>
      <c r="K6" s="2">
        <f t="shared" si="1"/>
        <v>50</v>
      </c>
      <c r="L6" s="2"/>
      <c r="M6" s="2">
        <v>1</v>
      </c>
      <c r="N6" s="2">
        <v>25</v>
      </c>
      <c r="O6" s="2">
        <f t="shared" si="2"/>
        <v>25</v>
      </c>
      <c r="P6" s="2"/>
      <c r="Q6" s="2">
        <v>1</v>
      </c>
      <c r="R6" s="2">
        <v>25</v>
      </c>
      <c r="S6" s="2">
        <f t="shared" si="3"/>
        <v>25</v>
      </c>
    </row>
    <row r="7" spans="1:20" ht="28.5" x14ac:dyDescent="0.2">
      <c r="A7" s="22"/>
      <c r="B7" s="2" t="s">
        <v>20</v>
      </c>
      <c r="C7" s="4" t="s">
        <v>23</v>
      </c>
      <c r="D7" s="2"/>
      <c r="E7" s="2">
        <v>1</v>
      </c>
      <c r="F7" s="2">
        <v>15</v>
      </c>
      <c r="G7" s="2">
        <f t="shared" si="0"/>
        <v>15</v>
      </c>
      <c r="H7" s="2"/>
      <c r="I7" s="2">
        <v>2</v>
      </c>
      <c r="J7" s="2">
        <v>25</v>
      </c>
      <c r="K7" s="2">
        <f t="shared" si="1"/>
        <v>50</v>
      </c>
      <c r="L7" s="2"/>
      <c r="M7" s="2">
        <v>1</v>
      </c>
      <c r="N7" s="2">
        <v>25</v>
      </c>
      <c r="O7" s="2">
        <f t="shared" si="2"/>
        <v>25</v>
      </c>
      <c r="P7" s="2"/>
      <c r="Q7" s="2">
        <v>1</v>
      </c>
      <c r="R7" s="2">
        <v>25</v>
      </c>
      <c r="S7" s="2">
        <f t="shared" si="3"/>
        <v>25</v>
      </c>
    </row>
    <row r="8" spans="1:20" ht="42.75" x14ac:dyDescent="0.2">
      <c r="A8" s="2" t="s">
        <v>27</v>
      </c>
      <c r="B8" s="2" t="s">
        <v>19</v>
      </c>
      <c r="C8" s="4" t="s">
        <v>35</v>
      </c>
      <c r="D8" s="2"/>
      <c r="E8" s="2">
        <v>1</v>
      </c>
      <c r="F8" s="2">
        <v>15</v>
      </c>
      <c r="G8" s="2">
        <f t="shared" si="0"/>
        <v>15</v>
      </c>
      <c r="H8" s="2"/>
      <c r="I8" s="2">
        <v>1</v>
      </c>
      <c r="J8" s="2">
        <v>25</v>
      </c>
      <c r="K8" s="2">
        <f t="shared" si="1"/>
        <v>25</v>
      </c>
      <c r="L8" s="2"/>
      <c r="M8" s="2">
        <v>1</v>
      </c>
      <c r="N8" s="2">
        <v>25</v>
      </c>
      <c r="O8" s="2">
        <f t="shared" si="2"/>
        <v>25</v>
      </c>
      <c r="P8" s="2"/>
      <c r="Q8" s="2">
        <v>1</v>
      </c>
      <c r="R8" s="2">
        <v>25</v>
      </c>
      <c r="S8" s="2">
        <f t="shared" si="3"/>
        <v>25</v>
      </c>
    </row>
    <row r="9" spans="1:20" ht="42.75" x14ac:dyDescent="0.2">
      <c r="A9" s="2" t="s">
        <v>28</v>
      </c>
      <c r="B9" s="2" t="s">
        <v>18</v>
      </c>
      <c r="C9" s="4" t="s">
        <v>24</v>
      </c>
      <c r="D9" s="2"/>
      <c r="E9" s="2">
        <v>0</v>
      </c>
      <c r="F9" s="2">
        <v>15</v>
      </c>
      <c r="G9" s="2">
        <f t="shared" si="0"/>
        <v>0</v>
      </c>
      <c r="H9" s="2"/>
      <c r="I9" s="2">
        <v>0</v>
      </c>
      <c r="J9" s="2">
        <v>20</v>
      </c>
      <c r="K9" s="2">
        <f t="shared" si="1"/>
        <v>0</v>
      </c>
      <c r="L9" s="2"/>
      <c r="M9" s="2">
        <v>0</v>
      </c>
      <c r="N9" s="2">
        <v>25</v>
      </c>
      <c r="O9" s="2">
        <f t="shared" si="2"/>
        <v>0</v>
      </c>
      <c r="P9" s="2"/>
      <c r="Q9" s="2">
        <v>0</v>
      </c>
      <c r="R9" s="2">
        <v>25</v>
      </c>
      <c r="S9" s="2">
        <f t="shared" si="3"/>
        <v>0</v>
      </c>
    </row>
    <row r="10" spans="1:20" x14ac:dyDescent="0.2">
      <c r="E10" s="1">
        <f>SUM(E3:E9)</f>
        <v>9</v>
      </c>
      <c r="G10" s="1">
        <f>SUM(G3:G9)/2</f>
        <v>67.5</v>
      </c>
      <c r="I10" s="1">
        <f>SUM(I3:I9)</f>
        <v>11</v>
      </c>
      <c r="K10" s="1">
        <f>SUM(K3:K9)</f>
        <v>290</v>
      </c>
      <c r="M10" s="1">
        <f>SUM(M3:M9)</f>
        <v>6</v>
      </c>
      <c r="O10" s="1">
        <f>SUM(O3:O9)</f>
        <v>150</v>
      </c>
      <c r="Q10" s="1">
        <f>SUM(Q3:Q9)</f>
        <v>5</v>
      </c>
      <c r="S10" s="1">
        <f>SUM(S3:S9)</f>
        <v>135</v>
      </c>
      <c r="T10" s="1">
        <f>S10+O10+K10+G10</f>
        <v>642.5</v>
      </c>
    </row>
    <row r="12" spans="1:20" s="11" customFormat="1" x14ac:dyDescent="0.2">
      <c r="A12" s="3" t="s">
        <v>39</v>
      </c>
      <c r="B12" s="3"/>
      <c r="C12" s="6"/>
      <c r="D12" s="3"/>
      <c r="E12" s="3"/>
      <c r="F12" s="3"/>
      <c r="G12" s="3">
        <f>产品销售预估!G4</f>
        <v>0</v>
      </c>
      <c r="H12" s="3"/>
      <c r="I12" s="3"/>
      <c r="J12" s="3"/>
      <c r="K12" s="3">
        <f>产品销售预估!I4</f>
        <v>240</v>
      </c>
      <c r="L12" s="3"/>
      <c r="M12" s="3"/>
      <c r="N12" s="3"/>
      <c r="O12" s="3">
        <f>产品销售预估!K4</f>
        <v>800</v>
      </c>
      <c r="P12" s="3"/>
      <c r="Q12" s="3"/>
      <c r="R12" s="3"/>
      <c r="S12" s="3">
        <f>产品销售预估!M4</f>
        <v>1200</v>
      </c>
      <c r="T12" s="11">
        <f>G12+K12+O12+S12</f>
        <v>2240</v>
      </c>
    </row>
    <row r="13" spans="1:20" s="11" customFormat="1" x14ac:dyDescent="0.2">
      <c r="A13" s="3" t="s">
        <v>42</v>
      </c>
      <c r="B13" s="3"/>
      <c r="C13" s="6"/>
      <c r="D13" s="3"/>
      <c r="E13" s="3"/>
      <c r="F13" s="3"/>
      <c r="G13" s="3">
        <f>E10</f>
        <v>9</v>
      </c>
      <c r="H13" s="3"/>
      <c r="I13" s="3"/>
      <c r="J13" s="3"/>
      <c r="K13" s="3">
        <f>I10</f>
        <v>11</v>
      </c>
      <c r="L13" s="3"/>
      <c r="M13" s="3"/>
      <c r="N13" s="3"/>
      <c r="O13" s="3">
        <f>M10</f>
        <v>6</v>
      </c>
      <c r="P13" s="3"/>
      <c r="Q13" s="3"/>
      <c r="R13" s="3"/>
      <c r="S13" s="3">
        <f>Q10</f>
        <v>5</v>
      </c>
    </row>
    <row r="14" spans="1:20" s="12" customFormat="1" x14ac:dyDescent="0.2">
      <c r="A14" s="8" t="s">
        <v>40</v>
      </c>
      <c r="B14" s="8"/>
      <c r="C14" s="7"/>
      <c r="D14" s="8"/>
      <c r="E14" s="8"/>
      <c r="F14" s="8"/>
      <c r="G14" s="8">
        <f>G12/G13</f>
        <v>0</v>
      </c>
      <c r="H14" s="8"/>
      <c r="I14" s="8"/>
      <c r="J14" s="8"/>
      <c r="K14" s="8">
        <f t="shared" ref="K14:S14" si="4">K12/K13</f>
        <v>21.818181818181817</v>
      </c>
      <c r="L14" s="8"/>
      <c r="M14" s="8"/>
      <c r="N14" s="8"/>
      <c r="O14" s="8">
        <f t="shared" si="4"/>
        <v>133.33333333333334</v>
      </c>
      <c r="P14" s="8"/>
      <c r="Q14" s="8"/>
      <c r="R14" s="8"/>
      <c r="S14" s="8">
        <f t="shared" si="4"/>
        <v>240</v>
      </c>
    </row>
    <row r="15" spans="1:20" s="12" customFormat="1" x14ac:dyDescent="0.2">
      <c r="A15" s="8" t="s">
        <v>41</v>
      </c>
      <c r="B15" s="8"/>
      <c r="C15" s="7"/>
      <c r="D15" s="8"/>
      <c r="E15" s="8"/>
      <c r="F15" s="8"/>
      <c r="G15" s="8">
        <f>G10/G13</f>
        <v>7.5</v>
      </c>
      <c r="H15" s="8"/>
      <c r="I15" s="8"/>
      <c r="J15" s="8"/>
      <c r="K15" s="8">
        <f>K10/K13</f>
        <v>26.363636363636363</v>
      </c>
      <c r="L15" s="8"/>
      <c r="M15" s="8"/>
      <c r="N15" s="8"/>
      <c r="O15" s="8">
        <f>O10/O13</f>
        <v>25</v>
      </c>
      <c r="P15" s="8"/>
      <c r="Q15" s="8"/>
      <c r="R15" s="8"/>
      <c r="S15" s="8">
        <f>S10/S13</f>
        <v>27</v>
      </c>
    </row>
    <row r="19" spans="20:20" x14ac:dyDescent="0.2">
      <c r="T19" s="1">
        <f>T10/T12</f>
        <v>0.28683035714285715</v>
      </c>
    </row>
  </sheetData>
  <mergeCells count="6">
    <mergeCell ref="P1:S1"/>
    <mergeCell ref="A4:A5"/>
    <mergeCell ref="A6:A7"/>
    <mergeCell ref="D1:G1"/>
    <mergeCell ref="H1:K1"/>
    <mergeCell ref="L1:O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产品销售预估</vt:lpstr>
      <vt:lpstr>201电控空气悬架控制系统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xiaofeng</dc:creator>
  <cp:lastModifiedBy>文 孙</cp:lastModifiedBy>
  <dcterms:created xsi:type="dcterms:W3CDTF">2015-06-05T18:17:20Z</dcterms:created>
  <dcterms:modified xsi:type="dcterms:W3CDTF">2025-09-26T06:02:38Z</dcterms:modified>
</cp:coreProperties>
</file>