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sunpeilin</author>
  </authors>
  <commentList>
    <comment ref="O1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<sst xmlns="http://schemas.openxmlformats.org/spreadsheetml/2006/main" count="54" uniqueCount="44">
  <si>
    <t>物料号</t>
  </si>
  <si>
    <t>描述1</t>
  </si>
  <si>
    <t>SHT0017742</t>
  </si>
  <si>
    <t>水杯底座</t>
  </si>
  <si>
    <t>REM0000559</t>
  </si>
  <si>
    <r>
      <rPr>
        <sz val="12"/>
        <rFont val="宋体"/>
        <charset val="134"/>
      </rPr>
      <t>MV3</t>
    </r>
    <r>
      <rPr>
        <sz val="8"/>
        <rFont val="宋体"/>
        <charset val="134"/>
      </rPr>
      <t>后视镜后盖</t>
    </r>
    <r>
      <rPr>
        <sz val="8"/>
        <rFont val="Microsoft Sans Serif"/>
        <charset val="134"/>
      </rPr>
      <t xml:space="preserve"> / ABS</t>
    </r>
    <r>
      <rPr>
        <sz val="8"/>
        <rFont val="宋体"/>
        <charset val="134"/>
      </rPr>
      <t>黑色</t>
    </r>
  </si>
  <si>
    <t>REM0000633</t>
  </si>
  <si>
    <r>
      <rPr>
        <sz val="12"/>
        <rFont val="宋体"/>
        <charset val="134"/>
      </rPr>
      <t>MV3</t>
    </r>
    <r>
      <rPr>
        <sz val="8"/>
        <rFont val="宋体"/>
        <charset val="134"/>
      </rPr>
      <t>下镜座装饰罩</t>
    </r>
    <r>
      <rPr>
        <sz val="8"/>
        <rFont val="Microsoft Sans Serif"/>
        <charset val="134"/>
      </rPr>
      <t xml:space="preserve"> / ABS</t>
    </r>
    <r>
      <rPr>
        <sz val="8"/>
        <rFont val="宋体"/>
        <charset val="134"/>
      </rPr>
      <t>黑色</t>
    </r>
  </si>
  <si>
    <t>BPC0010100</t>
  </si>
  <si>
    <t>φ6卡箍</t>
  </si>
  <si>
    <t>物料代码</t>
  </si>
  <si>
    <t>名称</t>
  </si>
  <si>
    <t>材质</t>
  </si>
  <si>
    <t>单件重量/㎏</t>
  </si>
  <si>
    <t>未税材料单价/kg</t>
  </si>
  <si>
    <t>合格率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</si>
  <si>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</si>
  <si>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</si>
  <si>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</si>
  <si>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</si>
  <si>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</si>
  <si>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</si>
  <si>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</si>
  <si>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</si>
  <si>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</si>
  <si>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</si>
  <si>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</si>
  <si>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</si>
  <si>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丝印/打孔</t>
  </si>
  <si>
    <t>内部结算指导价（未税）</t>
  </si>
  <si>
    <t>供货地点</t>
  </si>
  <si>
    <t>净重</t>
  </si>
  <si>
    <t>毛重</t>
  </si>
  <si>
    <t>MV3下镜座装饰罩</t>
  </si>
  <si>
    <t>ABS757</t>
  </si>
  <si>
    <t>MA2000/700</t>
  </si>
  <si>
    <t>长春</t>
  </si>
  <si>
    <t>MV3后视镜后盖</t>
  </si>
  <si>
    <t>PL2500/900</t>
  </si>
  <si>
    <t>6mm卡箍(PC)</t>
  </si>
  <si>
    <t>PC
(Sabic LS2-111H)</t>
  </si>
  <si>
    <t>HTF86/TJ</t>
  </si>
  <si>
    <t>PP+EPDM-T20</t>
  </si>
  <si>
    <t>300T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</si>
</sst>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.00_ "/>
    <numFmt numFmtId="179" formatCode="0_ "/>
  </numFmts>
  <fonts count="29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indexed="8"/>
      <name val="微软雅黑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  <font>
      <sz val="8"/>
      <name val="Microsoft Sans Serif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4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5" borderId="8">
      <alignment vertical="center"/>
    </xf>
    <xf numFmtId="0" fontId="15" fillId="6" borderId="9">
      <alignment vertical="center"/>
    </xf>
    <xf numFmtId="0" fontId="16" fillId="6" borderId="8">
      <alignment vertical="center"/>
    </xf>
    <xf numFmtId="0" fontId="17" fillId="7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3" fillId="34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>
      <alignment vertical="center"/>
    </xf>
    <xf numFmtId="177" fontId="1" fillId="0" borderId="2" xfId="0" applyNumberFormat="1" applyFont="1" applyBorder="1">
      <alignment vertical="center"/>
    </xf>
    <xf numFmtId="10" fontId="1" fillId="0" borderId="2" xfId="0" applyNumberFormat="1" applyFont="1" applyBorder="1">
      <alignment vertical="center"/>
    </xf>
    <xf numFmtId="0" fontId="2" fillId="0" borderId="2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 wrapText="1"/>
    </xf>
    <xf numFmtId="49" fontId="3" fillId="0" borderId="2" xfId="50" applyNumberFormat="1" applyFont="1" applyBorder="1" applyAlignment="1">
      <alignment horizontal="center" vertical="center" wrapText="1"/>
    </xf>
    <xf numFmtId="176" fontId="3" fillId="0" borderId="2" xfId="50" applyNumberFormat="1" applyFont="1" applyBorder="1" applyAlignment="1">
      <alignment horizontal="center" vertical="center" wrapText="1"/>
    </xf>
    <xf numFmtId="10" fontId="2" fillId="0" borderId="2" xfId="50" applyNumberFormat="1" applyFont="1" applyBorder="1">
      <alignment vertical="center"/>
    </xf>
    <xf numFmtId="0" fontId="4" fillId="0" borderId="2" xfId="0" applyFont="1" applyBorder="1" applyProtection="1">
      <alignment vertical="center"/>
      <protection locked="0"/>
    </xf>
    <xf numFmtId="0" fontId="0" fillId="0" borderId="2" xfId="0" applyBorder="1">
      <alignment vertical="center"/>
    </xf>
    <xf numFmtId="177" fontId="0" fillId="0" borderId="2" xfId="0" applyNumberFormat="1" applyBorder="1">
      <alignment vertical="center"/>
    </xf>
    <xf numFmtId="0" fontId="0" fillId="0" borderId="2" xfId="0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shrinkToFit="1"/>
    </xf>
    <xf numFmtId="179" fontId="1" fillId="0" borderId="2" xfId="0" applyNumberFormat="1" applyFont="1" applyBorder="1" applyAlignment="1">
      <alignment horizontal="center" vertical="center" wrapText="1"/>
    </xf>
    <xf numFmtId="179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9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shrinkToFit="1"/>
    </xf>
    <xf numFmtId="179" fontId="1" fillId="0" borderId="2" xfId="0" applyNumberFormat="1" applyFont="1" applyBorder="1">
      <alignment vertical="center"/>
    </xf>
    <xf numFmtId="0" fontId="1" fillId="0" borderId="2" xfId="0" applyFont="1" applyBorder="1">
      <alignment vertical="center"/>
    </xf>
    <xf numFmtId="0" fontId="3" fillId="0" borderId="2" xfId="5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179" fontId="0" fillId="0" borderId="2" xfId="0" applyNumberFormat="1" applyBorder="1">
      <alignment vertical="center"/>
    </xf>
    <xf numFmtId="177" fontId="1" fillId="0" borderId="2" xfId="1" applyNumberFormat="1" applyFont="1" applyBorder="1" applyAlignment="1">
      <alignment horizontal="center" vertical="center"/>
    </xf>
    <xf numFmtId="177" fontId="1" fillId="0" borderId="2" xfId="1" applyNumberFormat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 wrapText="1"/>
    </xf>
    <xf numFmtId="177" fontId="1" fillId="0" borderId="2" xfId="1" applyNumberFormat="1" applyFont="1" applyBorder="1" applyAlignment="1">
      <alignment vertical="center"/>
    </xf>
    <xf numFmtId="177" fontId="3" fillId="0" borderId="2" xfId="1" applyNumberFormat="1" applyFont="1" applyBorder="1" applyAlignment="1">
      <alignment vertical="center" wrapText="1"/>
    </xf>
    <xf numFmtId="177" fontId="3" fillId="0" borderId="2" xfId="50" applyNumberFormat="1" applyFont="1" applyBorder="1" applyAlignment="1">
      <alignment vertical="center" wrapText="1"/>
    </xf>
    <xf numFmtId="43" fontId="0" fillId="0" borderId="2" xfId="1" applyFont="1" applyBorder="1">
      <alignment vertical="center"/>
    </xf>
    <xf numFmtId="0" fontId="0" fillId="0" borderId="0" xfId="0" applyFill="1" applyAlignment="1">
      <alignment vertical="center"/>
    </xf>
    <xf numFmtId="0" fontId="5" fillId="0" borderId="2" xfId="0" applyFont="1" applyFill="1" applyBorder="1" applyAlignment="1">
      <alignment vertical="center"/>
    </xf>
    <xf numFmtId="0" fontId="0" fillId="0" borderId="2" xfId="0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7" xfId="49"/>
    <cellStyle name="常规 3 3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2" sqref="A2"/>
    </sheetView>
  </sheetViews>
  <sheetFormatPr defaultColWidth="9" defaultRowHeight="13.5" outlineLevelRow="4" outlineLevelCol="1"/>
  <cols>
    <col min="1" max="1" width="11.5" style="46" customWidth="1"/>
    <col min="2" max="2" width="20.125" style="46" customWidth="1"/>
    <col min="3" max="16384" width="9" style="46"/>
  </cols>
  <sheetData>
    <row r="1" ht="14.25" spans="1:2">
      <c r="A1" s="47" t="s">
        <v>0</v>
      </c>
      <c r="B1" s="47" t="s">
        <v>1</v>
      </c>
    </row>
    <row r="2" ht="14.25" spans="1:2">
      <c r="A2" s="47" t="s">
        <v>2</v>
      </c>
      <c r="B2" s="47" t="s">
        <v>3</v>
      </c>
    </row>
    <row r="3" ht="14.25" spans="1:2">
      <c r="A3" s="47" t="s">
        <v>4</v>
      </c>
      <c r="B3" s="47" t="s">
        <v>5</v>
      </c>
    </row>
    <row r="4" ht="14.25" spans="1:2">
      <c r="A4" s="47" t="s">
        <v>6</v>
      </c>
      <c r="B4" s="47" t="s">
        <v>7</v>
      </c>
    </row>
    <row r="5" spans="1:2">
      <c r="A5" s="48" t="s">
        <v>8</v>
      </c>
      <c r="B5" s="48" t="s">
        <v>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tabSelected="1" workbookViewId="0">
      <selection activeCell="R14" sqref="R14"/>
    </sheetView>
  </sheetViews>
  <sheetFormatPr defaultColWidth="9" defaultRowHeight="13.5" outlineLevelRow="6"/>
  <cols>
    <col min="1" max="1" width="11" customWidth="1"/>
    <col min="2" max="2" width="14.125" customWidth="1"/>
  </cols>
  <sheetData>
    <row r="1" ht="14.25" spans="1:22">
      <c r="A1" s="1" t="s">
        <v>10</v>
      </c>
      <c r="B1" s="2" t="s">
        <v>11</v>
      </c>
      <c r="C1" s="2" t="s">
        <v>12</v>
      </c>
      <c r="D1" s="3" t="s">
        <v>13</v>
      </c>
      <c r="E1" s="4"/>
      <c r="F1" s="5" t="s">
        <v>14</v>
      </c>
      <c r="G1" s="6" t="s">
        <v>15</v>
      </c>
      <c r="H1" s="7" t="s">
        <v>16</v>
      </c>
      <c r="I1" s="23" t="s">
        <v>17</v>
      </c>
      <c r="J1" s="24" t="s">
        <v>18</v>
      </c>
      <c r="K1" s="25" t="s">
        <v>19</v>
      </c>
      <c r="L1" s="26" t="s">
        <v>20</v>
      </c>
      <c r="M1" s="2" t="s">
        <v>21</v>
      </c>
      <c r="N1" s="26" t="s">
        <v>22</v>
      </c>
      <c r="O1" s="26" t="s">
        <v>23</v>
      </c>
      <c r="P1" s="5" t="s">
        <v>24</v>
      </c>
      <c r="Q1" s="34" t="s">
        <v>25</v>
      </c>
      <c r="R1" s="35" t="s">
        <v>26</v>
      </c>
      <c r="S1" s="36" t="s">
        <v>27</v>
      </c>
      <c r="T1" s="37" t="s">
        <v>28</v>
      </c>
      <c r="U1" s="38" t="s">
        <v>29</v>
      </c>
      <c r="V1" s="39" t="s">
        <v>30</v>
      </c>
    </row>
    <row r="2" ht="14.25" spans="1:22">
      <c r="A2" s="1"/>
      <c r="B2" s="2"/>
      <c r="C2" s="2" t="s">
        <v>12</v>
      </c>
      <c r="D2" s="4" t="s">
        <v>31</v>
      </c>
      <c r="E2" s="4" t="s">
        <v>32</v>
      </c>
      <c r="F2" s="5"/>
      <c r="G2" s="8"/>
      <c r="H2" s="7"/>
      <c r="I2" s="23"/>
      <c r="J2" s="24"/>
      <c r="K2" s="27"/>
      <c r="L2" s="26"/>
      <c r="M2" s="2"/>
      <c r="N2" s="26"/>
      <c r="O2" s="26"/>
      <c r="P2" s="5"/>
      <c r="Q2" s="34"/>
      <c r="R2" s="34"/>
      <c r="S2" s="40"/>
      <c r="T2" s="41"/>
      <c r="U2" s="38"/>
      <c r="V2" s="39"/>
    </row>
    <row r="3" ht="14.25" spans="1:22">
      <c r="A3" s="2" t="s">
        <v>6</v>
      </c>
      <c r="B3" s="2" t="s">
        <v>33</v>
      </c>
      <c r="C3" s="9" t="s">
        <v>34</v>
      </c>
      <c r="D3" s="10">
        <v>0.062</v>
      </c>
      <c r="E3" s="10">
        <v>0.06436</v>
      </c>
      <c r="F3" s="11">
        <v>10.9735</v>
      </c>
      <c r="G3" s="12"/>
      <c r="H3" s="11">
        <f>E3*F3</f>
        <v>0.70625446</v>
      </c>
      <c r="I3" s="28" t="s">
        <v>35</v>
      </c>
      <c r="J3" s="29">
        <v>72</v>
      </c>
      <c r="K3" s="29">
        <f t="shared" ref="K3:K5" si="0">3600/J3</f>
        <v>50</v>
      </c>
      <c r="L3" s="2">
        <v>2</v>
      </c>
      <c r="M3" s="30">
        <v>37.75</v>
      </c>
      <c r="N3" s="30">
        <v>0.76</v>
      </c>
      <c r="O3" s="30">
        <v>22.5</v>
      </c>
      <c r="P3" s="11">
        <f t="shared" ref="P3:P6" si="1">O3/J3/L3</f>
        <v>0.15625</v>
      </c>
      <c r="Q3" s="42">
        <v>0.0131</v>
      </c>
      <c r="R3" s="43">
        <v>0.3</v>
      </c>
      <c r="S3" s="43">
        <v>0.7</v>
      </c>
      <c r="T3" s="43"/>
      <c r="U3" s="11">
        <f t="shared" ref="U3:U5" si="2">(H3+P3+(M3*N3/J3/L3)/2)*1.11+Q3*1.03+R3+S3+T3</f>
        <v>2.08144899226667</v>
      </c>
      <c r="V3" s="21" t="s">
        <v>36</v>
      </c>
    </row>
    <row r="4" ht="14.25" spans="1:22">
      <c r="A4" s="2" t="s">
        <v>4</v>
      </c>
      <c r="B4" s="2" t="s">
        <v>37</v>
      </c>
      <c r="C4" s="9" t="s">
        <v>34</v>
      </c>
      <c r="D4" s="10">
        <v>0.188</v>
      </c>
      <c r="E4" s="10">
        <v>0.19802</v>
      </c>
      <c r="F4" s="11">
        <v>10.9735</v>
      </c>
      <c r="G4" s="12"/>
      <c r="H4" s="11">
        <f>E4*F4</f>
        <v>2.17297247</v>
      </c>
      <c r="I4" s="28" t="s">
        <v>38</v>
      </c>
      <c r="J4" s="29">
        <v>55.3846153846154</v>
      </c>
      <c r="K4" s="29">
        <f t="shared" si="0"/>
        <v>65</v>
      </c>
      <c r="L4" s="2">
        <v>1</v>
      </c>
      <c r="M4" s="30">
        <v>52.05</v>
      </c>
      <c r="N4" s="30">
        <v>0.76</v>
      </c>
      <c r="O4" s="30">
        <v>22.5</v>
      </c>
      <c r="P4" s="11">
        <f t="shared" si="1"/>
        <v>0.40625</v>
      </c>
      <c r="Q4" s="42">
        <v>0.0291</v>
      </c>
      <c r="R4" s="43">
        <v>0.3</v>
      </c>
      <c r="S4" s="43">
        <v>0.7</v>
      </c>
      <c r="T4" s="43"/>
      <c r="U4" s="11">
        <f t="shared" si="2"/>
        <v>4.2893140667</v>
      </c>
      <c r="V4" s="21" t="s">
        <v>36</v>
      </c>
    </row>
    <row r="5" ht="42.75" spans="1:22">
      <c r="A5" s="13" t="s">
        <v>8</v>
      </c>
      <c r="B5" s="14" t="s">
        <v>39</v>
      </c>
      <c r="C5" s="15" t="s">
        <v>40</v>
      </c>
      <c r="D5" s="16">
        <f>1.3/1000</f>
        <v>0.0013</v>
      </c>
      <c r="E5" s="10">
        <v>0.00143</v>
      </c>
      <c r="F5" s="11">
        <v>26.8</v>
      </c>
      <c r="G5" s="17">
        <v>0.97</v>
      </c>
      <c r="H5" s="11">
        <f>E5*F5/G5</f>
        <v>0.0395092783505155</v>
      </c>
      <c r="I5" s="28" t="s">
        <v>41</v>
      </c>
      <c r="J5" s="29">
        <v>80</v>
      </c>
      <c r="K5" s="29">
        <f t="shared" si="0"/>
        <v>45</v>
      </c>
      <c r="L5" s="31">
        <v>2</v>
      </c>
      <c r="M5" s="30">
        <v>20.2</v>
      </c>
      <c r="N5" s="30">
        <v>0.76</v>
      </c>
      <c r="O5" s="30">
        <v>22.5</v>
      </c>
      <c r="P5" s="11">
        <f t="shared" si="1"/>
        <v>0.140625</v>
      </c>
      <c r="Q5" s="44"/>
      <c r="R5" s="43"/>
      <c r="S5" s="43"/>
      <c r="T5" s="43"/>
      <c r="U5" s="11">
        <f t="shared" si="2"/>
        <v>0.253201298969072</v>
      </c>
      <c r="V5" s="21" t="s">
        <v>36</v>
      </c>
    </row>
    <row r="6" ht="16.5" spans="1:22">
      <c r="A6" s="18" t="s">
        <v>2</v>
      </c>
      <c r="B6" s="18" t="s">
        <v>3</v>
      </c>
      <c r="C6" s="19" t="s">
        <v>42</v>
      </c>
      <c r="D6" s="19"/>
      <c r="E6" s="19">
        <v>0.1683</v>
      </c>
      <c r="F6" s="20">
        <v>7.65</v>
      </c>
      <c r="G6" s="21"/>
      <c r="H6" s="20">
        <f>F6*G6</f>
        <v>0</v>
      </c>
      <c r="I6" s="32" t="s">
        <v>43</v>
      </c>
      <c r="J6" s="33">
        <f>3600/K6</f>
        <v>55.3846153846154</v>
      </c>
      <c r="K6" s="33">
        <v>65</v>
      </c>
      <c r="L6" s="19">
        <v>1</v>
      </c>
      <c r="M6" s="19">
        <v>55</v>
      </c>
      <c r="N6" s="19">
        <v>0.76</v>
      </c>
      <c r="O6" s="19">
        <v>22.5</v>
      </c>
      <c r="P6" s="20">
        <f t="shared" si="1"/>
        <v>0.40625</v>
      </c>
      <c r="Q6" s="45"/>
      <c r="R6" s="45">
        <v>0.4</v>
      </c>
      <c r="S6" s="45">
        <v>0.6</v>
      </c>
      <c r="T6" s="45">
        <v>0.6</v>
      </c>
      <c r="U6" s="20">
        <f>(H6+P6+(M6*N6/J6/L6)/2)*1.5+Q6*1.1+R6+T6+S6</f>
        <v>2.77541666666667</v>
      </c>
      <c r="V6" s="19" t="s">
        <v>36</v>
      </c>
    </row>
    <row r="7" spans="1:2">
      <c r="A7" s="22"/>
      <c r="B7" s="22"/>
    </row>
  </sheetData>
  <mergeCells count="21">
    <mergeCell ref="D1:E1"/>
    <mergeCell ref="A1:A2"/>
    <mergeCell ref="B1:B2"/>
    <mergeCell ref="C1:C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</mergeCells>
  <conditionalFormatting sqref="A2">
    <cfRule type="duplicateValues" dxfId="0" priority="3"/>
  </conditionalFormatting>
  <conditionalFormatting sqref="A5">
    <cfRule type="duplicateValues" dxfId="0" priority="2"/>
  </conditionalFormatting>
  <conditionalFormatting sqref="A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XuMeng</dc:creator>
  <cp:lastModifiedBy>浅笑安然</cp:lastModifiedBy>
  <dcterms:created xsi:type="dcterms:W3CDTF">2023-05-12T11:15:00Z</dcterms:created>
  <dcterms:modified xsi:type="dcterms:W3CDTF">2025-10-29T08:28:54Z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FE9E1535DBCE4AD589787DC3061B6767_12</vt:lpwstr>
  </property>
</Properties>
</file>