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3.0和4.0肩部折叠\"/>
    </mc:Choice>
  </mc:AlternateContent>
  <bookViews>
    <workbookView xWindow="0" yWindow="0" windowWidth="28800" windowHeight="1221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M6" i="2" l="1"/>
  <c r="M11" i="2" s="1"/>
  <c r="P6" i="2"/>
  <c r="P7" i="2"/>
  <c r="P8" i="2"/>
  <c r="P9" i="2"/>
  <c r="P10" i="2"/>
  <c r="L6" i="2"/>
  <c r="L11" i="2" s="1"/>
  <c r="O11" i="2"/>
  <c r="J11" i="2"/>
  <c r="K11" i="2"/>
  <c r="I11" i="2"/>
  <c r="M10" i="2"/>
  <c r="M9" i="2"/>
  <c r="M8" i="2"/>
  <c r="M7" i="2"/>
  <c r="P11" i="2" l="1"/>
  <c r="K10" i="2"/>
  <c r="J10" i="2"/>
  <c r="K9" i="2"/>
  <c r="J9" i="2"/>
  <c r="K8" i="2"/>
  <c r="J8" i="2"/>
  <c r="K7" i="2"/>
  <c r="K6" i="2"/>
  <c r="J7" i="2"/>
  <c r="J6" i="2"/>
  <c r="I10" i="1" l="1"/>
  <c r="I11" i="1"/>
  <c r="I9" i="1"/>
  <c r="K12" i="1" l="1"/>
</calcChain>
</file>

<file path=xl/sharedStrings.xml><?xml version="1.0" encoding="utf-8"?>
<sst xmlns="http://schemas.openxmlformats.org/spreadsheetml/2006/main" count="144" uniqueCount="82">
  <si>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</si>
  <si>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</si>
  <si>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</si>
  <si>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</si>
  <si>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</si>
  <si>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</si>
  <si>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</si>
  <si>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</si>
  <si>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</si>
  <si>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</si>
  <si>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</si>
  <si>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</si>
  <si>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</si>
  <si>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</si>
  <si>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</si>
  <si>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</si>
  <si>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</si>
  <si>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</si>
  <si>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</si>
  <si>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</si>
  <si>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</si>
  <si>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</si>
  <si>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</si>
  <si>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</si>
  <si>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克重</t>
    <phoneticPr fontId="2" type="noConversion"/>
  </si>
  <si>
    <t>SHT0018453</t>
  </si>
  <si>
    <t>回位簧（靠背一键放倒）</t>
  </si>
  <si>
    <t>SHT0016874</t>
  </si>
  <si>
    <t>拉线总成（靠背一键放倒）</t>
  </si>
  <si>
    <t>SHT0018622</t>
  </si>
  <si>
    <t>铆钉</t>
  </si>
  <si>
    <t>SHT0018795</t>
  </si>
  <si>
    <t>气袋腰托侧翼支撑钢丝</t>
  </si>
  <si>
    <t>SHT0018630</t>
  </si>
  <si>
    <t>靠背板支撑钢丝</t>
  </si>
  <si>
    <t>SHT0018671</t>
  </si>
  <si>
    <t>靠背侧翼支撑钢丝</t>
  </si>
  <si>
    <t>SHT0018611</t>
  </si>
  <si>
    <t>调角器本体总成</t>
  </si>
  <si>
    <t>SHT0018687</t>
  </si>
  <si>
    <t>卷簧</t>
  </si>
  <si>
    <t>SHT0018858</t>
  </si>
  <si>
    <t>调角器连动杆保护管</t>
  </si>
  <si>
    <t>SHT0018438</t>
  </si>
  <si>
    <t>横衬板（靠背一键放倒）</t>
  </si>
  <si>
    <t>SHT0018487</t>
  </si>
  <si>
    <t>仰角靠背拉线固定钣金</t>
  </si>
  <si>
    <t>SHT0018633</t>
  </si>
  <si>
    <t>气缸固定支架</t>
  </si>
  <si>
    <t>SHT0018635</t>
  </si>
  <si>
    <t>ECU固定钣金总成</t>
  </si>
  <si>
    <t>SHT0018612</t>
  </si>
  <si>
    <t>调角器解锁支架</t>
  </si>
  <si>
    <t>件</t>
    <phoneticPr fontId="2" type="noConversion"/>
  </si>
  <si>
    <t>年使用量</t>
    <phoneticPr fontId="2" type="noConversion"/>
  </si>
  <si>
    <t>海兴</t>
    <phoneticPr fontId="6" type="noConversion"/>
  </si>
  <si>
    <t>沁园</t>
    <phoneticPr fontId="7" type="noConversion"/>
  </si>
  <si>
    <t>全盛</t>
    <phoneticPr fontId="2" type="noConversion"/>
  </si>
  <si>
    <t>万金</t>
    <phoneticPr fontId="2" type="noConversion"/>
  </si>
  <si>
    <t>博江</t>
    <phoneticPr fontId="2" type="noConversion"/>
  </si>
  <si>
    <t>目标价</t>
    <phoneticPr fontId="2" type="noConversion"/>
  </si>
  <si>
    <t>政锦</t>
    <phoneticPr fontId="2" type="noConversion"/>
  </si>
  <si>
    <t xml:space="preserve">   </t>
    <phoneticPr fontId="2" type="noConversion"/>
  </si>
  <si>
    <t>材料</t>
    <phoneticPr fontId="2" type="noConversion"/>
  </si>
  <si>
    <t>SAPH440,T=2.0</t>
    <phoneticPr fontId="2" type="noConversion"/>
  </si>
  <si>
    <t>SAPH590,T=2.5</t>
    <phoneticPr fontId="2" type="noConversion"/>
  </si>
  <si>
    <t>SAPH590,T=2</t>
    <phoneticPr fontId="2" type="noConversion"/>
  </si>
  <si>
    <t>复核料</t>
    <phoneticPr fontId="2" type="noConversion"/>
  </si>
  <si>
    <t>45#</t>
    <phoneticPr fontId="2" type="noConversion"/>
  </si>
  <si>
    <t>65Mn</t>
    <phoneticPr fontId="2" type="noConversion"/>
  </si>
  <si>
    <t>Q235</t>
    <phoneticPr fontId="2" type="noConversion"/>
  </si>
  <si>
    <t>啸宇</t>
    <phoneticPr fontId="2" type="noConversion"/>
  </si>
  <si>
    <t>泰行</t>
    <phoneticPr fontId="2" type="noConversion"/>
  </si>
  <si>
    <t>65Mn</t>
    <phoneticPr fontId="2" type="noConversion"/>
  </si>
  <si>
    <t>智凯</t>
    <phoneticPr fontId="2" type="noConversion"/>
  </si>
  <si>
    <t>宏丰</t>
    <phoneticPr fontId="7" type="noConversion"/>
  </si>
  <si>
    <t>模具费</t>
    <phoneticPr fontId="2" type="noConversion"/>
  </si>
  <si>
    <t xml:space="preserve">  </t>
    <phoneticPr fontId="2" type="noConversion"/>
  </si>
  <si>
    <t>合计</t>
    <phoneticPr fontId="2" type="noConversion"/>
  </si>
  <si>
    <t xml:space="preserve">  </t>
    <phoneticPr fontId="2" type="noConversion"/>
  </si>
  <si>
    <t>分摊产品</t>
    <phoneticPr fontId="2" type="noConversion"/>
  </si>
  <si>
    <t>供应商开发模具，供货产品，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</si>
</sst>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"/>
    <numFmt numFmtId="178" formatCode="0_);[Red]\(0\)"/>
    <numFmt numFmtId="179" formatCode="0.0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9" fontId="5" fillId="2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zoomScaleNormal="100" workbookViewId="0">
      <selection activeCell="Q9" sqref="Q9"/>
    </sheetView>
  </sheetViews>
  <sheetFormatPr defaultRowHeight="14.25" x14ac:dyDescent="0.2"/>
  <cols>
    <col min="2" max="2" width="11.375" customWidth="1"/>
    <col min="3" max="3" width="23.25" customWidth="1"/>
    <col min="4" max="4" width="5.375" customWidth="1"/>
    <col min="6" max="6" width="14.125" customWidth="1"/>
    <col min="9" max="9" width="7.5" customWidth="1"/>
    <col min="10" max="10" width="9.125" bestFit="1" customWidth="1"/>
    <col min="11" max="11" width="9.125" customWidth="1"/>
    <col min="12" max="12" width="9.125" bestFit="1" customWidth="1"/>
    <col min="13" max="19" width="9.125" customWidth="1"/>
    <col min="20" max="20" width="10.5" bestFit="1" customWidth="1"/>
    <col min="21" max="21" width="23.875" customWidth="1"/>
    <col min="22" max="22" width="9" customWidth="1"/>
  </cols>
  <sheetData>
    <row r="1" spans="1:22" ht="22.5" x14ac:dyDescent="0.2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26.25" customHeight="1" x14ac:dyDescent="0.2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58.5" customHeight="1" x14ac:dyDescent="0.2">
      <c r="A3" s="49" t="s">
        <v>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1"/>
    </row>
    <row r="4" spans="1:22" x14ac:dyDescent="0.2">
      <c r="A4" s="38" t="s">
        <v>0</v>
      </c>
      <c r="B4" s="38" t="s">
        <v>1</v>
      </c>
      <c r="C4" s="38" t="s">
        <v>2</v>
      </c>
      <c r="D4" s="38" t="s">
        <v>3</v>
      </c>
      <c r="E4" s="44" t="s">
        <v>54</v>
      </c>
      <c r="F4" s="8"/>
      <c r="G4" s="44" t="s">
        <v>24</v>
      </c>
      <c r="H4" s="38" t="s">
        <v>4</v>
      </c>
      <c r="I4" s="52" t="s">
        <v>60</v>
      </c>
      <c r="J4" s="4" t="s">
        <v>55</v>
      </c>
      <c r="K4" s="4" t="s">
        <v>58</v>
      </c>
      <c r="L4" s="4" t="s">
        <v>56</v>
      </c>
      <c r="M4" s="4" t="s">
        <v>57</v>
      </c>
      <c r="N4" s="4" t="s">
        <v>59</v>
      </c>
      <c r="O4" s="4" t="s">
        <v>71</v>
      </c>
      <c r="P4" s="4" t="s">
        <v>72</v>
      </c>
      <c r="Q4" s="4" t="s">
        <v>61</v>
      </c>
      <c r="R4" s="4" t="s">
        <v>74</v>
      </c>
      <c r="S4" s="10" t="s">
        <v>75</v>
      </c>
      <c r="T4" s="3" t="s">
        <v>5</v>
      </c>
      <c r="U4" s="38" t="s">
        <v>6</v>
      </c>
      <c r="V4" s="38" t="s">
        <v>7</v>
      </c>
    </row>
    <row r="5" spans="1:22" x14ac:dyDescent="0.2">
      <c r="A5" s="38"/>
      <c r="B5" s="38"/>
      <c r="C5" s="38"/>
      <c r="D5" s="38"/>
      <c r="E5" s="45"/>
      <c r="F5" s="9" t="s">
        <v>63</v>
      </c>
      <c r="G5" s="45"/>
      <c r="H5" s="38"/>
      <c r="I5" s="53"/>
      <c r="J5" s="3" t="s">
        <v>17</v>
      </c>
      <c r="K5" s="6" t="s">
        <v>17</v>
      </c>
      <c r="L5" s="3" t="s">
        <v>17</v>
      </c>
      <c r="M5" s="6" t="s">
        <v>17</v>
      </c>
      <c r="N5" s="6" t="s">
        <v>17</v>
      </c>
      <c r="O5" s="6" t="s">
        <v>17</v>
      </c>
      <c r="P5" s="6" t="s">
        <v>17</v>
      </c>
      <c r="Q5" s="6" t="s">
        <v>17</v>
      </c>
      <c r="R5" s="10" t="s">
        <v>17</v>
      </c>
      <c r="S5" s="10" t="s">
        <v>17</v>
      </c>
      <c r="T5" s="3" t="s">
        <v>18</v>
      </c>
      <c r="U5" s="38"/>
      <c r="V5" s="38"/>
    </row>
    <row r="6" spans="1:22" x14ac:dyDescent="0.2">
      <c r="A6" s="6">
        <v>1</v>
      </c>
      <c r="B6" s="13" t="s">
        <v>27</v>
      </c>
      <c r="C6" s="14" t="s">
        <v>28</v>
      </c>
      <c r="D6" s="5" t="s">
        <v>53</v>
      </c>
      <c r="E6" s="12">
        <v>1000</v>
      </c>
      <c r="F6" s="12" t="s">
        <v>67</v>
      </c>
      <c r="G6" s="12"/>
      <c r="H6" s="16">
        <v>0.13</v>
      </c>
      <c r="I6" s="6"/>
      <c r="J6" s="9"/>
      <c r="K6" s="9"/>
      <c r="L6" s="9">
        <v>5.4980000000000002</v>
      </c>
      <c r="M6" s="9"/>
      <c r="N6" s="9"/>
      <c r="O6" s="9"/>
      <c r="P6" s="9"/>
      <c r="Q6" s="9"/>
      <c r="R6" s="11"/>
      <c r="S6" s="11"/>
      <c r="T6" s="6"/>
      <c r="U6" s="6"/>
      <c r="V6" s="6"/>
    </row>
    <row r="7" spans="1:22" x14ac:dyDescent="0.2">
      <c r="A7" s="6">
        <v>2</v>
      </c>
      <c r="B7" s="13" t="s">
        <v>29</v>
      </c>
      <c r="C7" s="14" t="s">
        <v>30</v>
      </c>
      <c r="D7" s="5" t="s">
        <v>53</v>
      </c>
      <c r="E7" s="12">
        <v>1000</v>
      </c>
      <c r="F7" s="12" t="s">
        <v>68</v>
      </c>
      <c r="G7" s="12">
        <v>1.4999999999999999E-2</v>
      </c>
      <c r="H7" s="16">
        <v>0.13</v>
      </c>
      <c r="I7" s="6"/>
      <c r="J7" s="9"/>
      <c r="K7" s="9"/>
      <c r="L7" s="9"/>
      <c r="M7" s="9"/>
      <c r="N7" s="9"/>
      <c r="O7" s="9"/>
      <c r="P7" s="9"/>
      <c r="Q7" s="9">
        <v>0.55000000000000004</v>
      </c>
      <c r="R7" s="11">
        <v>1.5</v>
      </c>
      <c r="S7" s="11">
        <v>1.67</v>
      </c>
      <c r="T7" s="6"/>
      <c r="U7" s="6"/>
      <c r="V7" s="6"/>
    </row>
    <row r="8" spans="1:22" x14ac:dyDescent="0.2">
      <c r="A8" s="6">
        <v>3</v>
      </c>
      <c r="B8" s="17" t="s">
        <v>25</v>
      </c>
      <c r="C8" s="18" t="s">
        <v>26</v>
      </c>
      <c r="D8" s="5" t="s">
        <v>53</v>
      </c>
      <c r="E8" s="12">
        <v>1000</v>
      </c>
      <c r="F8" s="12" t="s">
        <v>69</v>
      </c>
      <c r="G8" s="12"/>
      <c r="H8" s="16">
        <v>0.13</v>
      </c>
      <c r="I8" s="6"/>
      <c r="J8" s="9">
        <v>0.27</v>
      </c>
      <c r="K8" s="9"/>
      <c r="L8" s="9"/>
      <c r="M8" s="9"/>
      <c r="N8" s="9"/>
      <c r="O8" s="9"/>
      <c r="P8" s="9"/>
      <c r="Q8" s="9"/>
      <c r="R8" s="11"/>
      <c r="S8" s="11"/>
      <c r="T8" s="6"/>
      <c r="U8" s="6"/>
      <c r="V8" s="6"/>
    </row>
    <row r="9" spans="1:22" x14ac:dyDescent="0.2">
      <c r="A9" s="6">
        <v>4</v>
      </c>
      <c r="B9" s="17" t="s">
        <v>31</v>
      </c>
      <c r="C9" s="18" t="s">
        <v>32</v>
      </c>
      <c r="D9" s="5" t="s">
        <v>53</v>
      </c>
      <c r="E9" s="12">
        <v>1000</v>
      </c>
      <c r="F9" s="12" t="s">
        <v>70</v>
      </c>
      <c r="G9" s="12">
        <v>0.14299999999999999</v>
      </c>
      <c r="H9" s="16">
        <v>0.13</v>
      </c>
      <c r="I9" s="23">
        <f>G9*9/1.13*0.95</f>
        <v>1.081991150442478</v>
      </c>
      <c r="J9" s="9">
        <v>0.27200000000000002</v>
      </c>
      <c r="K9" s="9"/>
      <c r="L9" s="9"/>
      <c r="M9" s="9"/>
      <c r="N9" s="9"/>
      <c r="O9" s="9"/>
      <c r="P9" s="9"/>
      <c r="Q9" s="9"/>
      <c r="R9" s="11"/>
      <c r="S9" s="11"/>
      <c r="T9" s="6"/>
      <c r="U9" s="6"/>
      <c r="V9" s="6"/>
    </row>
    <row r="10" spans="1:22" x14ac:dyDescent="0.2">
      <c r="A10" s="6">
        <v>5</v>
      </c>
      <c r="B10" s="13" t="s">
        <v>33</v>
      </c>
      <c r="C10" s="14" t="s">
        <v>34</v>
      </c>
      <c r="D10" s="5" t="s">
        <v>53</v>
      </c>
      <c r="E10" s="12">
        <v>1000</v>
      </c>
      <c r="F10" s="12" t="s">
        <v>70</v>
      </c>
      <c r="G10" s="12">
        <v>6.8000000000000005E-2</v>
      </c>
      <c r="H10" s="16">
        <v>0.13</v>
      </c>
      <c r="I10" s="23">
        <f t="shared" ref="I10:I11" si="0">G10*9/1.13*0.95</f>
        <v>0.51451327433628324</v>
      </c>
      <c r="J10" s="9">
        <v>0.51500000000000001</v>
      </c>
      <c r="K10" s="9"/>
      <c r="L10" s="9"/>
      <c r="M10" s="9"/>
      <c r="N10" s="9"/>
      <c r="O10" s="9"/>
      <c r="P10" s="9"/>
      <c r="Q10" s="9"/>
      <c r="R10" s="11"/>
      <c r="S10" s="11"/>
      <c r="T10" s="6"/>
      <c r="U10" s="6"/>
      <c r="V10" s="6"/>
    </row>
    <row r="11" spans="1:22" x14ac:dyDescent="0.2">
      <c r="A11" s="6">
        <v>6</v>
      </c>
      <c r="B11" s="13" t="s">
        <v>35</v>
      </c>
      <c r="C11" s="13" t="s">
        <v>36</v>
      </c>
      <c r="D11" s="5" t="s">
        <v>53</v>
      </c>
      <c r="E11" s="12">
        <v>1000</v>
      </c>
      <c r="F11" s="12" t="s">
        <v>70</v>
      </c>
      <c r="G11" s="12">
        <v>0.09</v>
      </c>
      <c r="H11" s="16">
        <v>0.13</v>
      </c>
      <c r="I11" s="23">
        <f t="shared" si="0"/>
        <v>0.68097345132743359</v>
      </c>
      <c r="J11" s="9">
        <v>0.88100000000000001</v>
      </c>
      <c r="K11" s="9"/>
      <c r="L11" s="9"/>
      <c r="M11" s="9"/>
      <c r="N11" s="9"/>
      <c r="O11" s="9"/>
      <c r="P11" s="9"/>
      <c r="Q11" s="9"/>
      <c r="R11" s="11"/>
      <c r="S11" s="11"/>
      <c r="T11" s="6"/>
      <c r="U11" s="6" t="s">
        <v>62</v>
      </c>
      <c r="V11" s="6"/>
    </row>
    <row r="12" spans="1:22" x14ac:dyDescent="0.2">
      <c r="A12" s="6">
        <v>7</v>
      </c>
      <c r="B12" s="13" t="s">
        <v>39</v>
      </c>
      <c r="C12" s="14" t="s">
        <v>40</v>
      </c>
      <c r="D12" s="5" t="s">
        <v>53</v>
      </c>
      <c r="E12" s="12">
        <v>1000</v>
      </c>
      <c r="F12" s="12" t="s">
        <v>73</v>
      </c>
      <c r="G12" s="12">
        <v>6.4000000000000001E-2</v>
      </c>
      <c r="H12" s="16">
        <v>0.13</v>
      </c>
      <c r="I12" s="23">
        <v>0.96</v>
      </c>
      <c r="J12" s="9">
        <v>1.2</v>
      </c>
      <c r="K12" s="9">
        <f>1.8/1.13</f>
        <v>1.5929203539823011</v>
      </c>
      <c r="L12" s="9"/>
      <c r="M12" s="9"/>
      <c r="N12" s="9"/>
      <c r="O12" s="9"/>
      <c r="P12" s="9"/>
      <c r="Q12" s="9"/>
      <c r="R12" s="11"/>
      <c r="S12" s="11"/>
      <c r="T12" s="6"/>
      <c r="U12" s="6"/>
      <c r="V12" s="6"/>
    </row>
    <row r="13" spans="1:22" x14ac:dyDescent="0.2">
      <c r="A13" s="6">
        <v>8</v>
      </c>
      <c r="B13" s="13" t="s">
        <v>41</v>
      </c>
      <c r="C13" s="14" t="s">
        <v>42</v>
      </c>
      <c r="D13" s="5" t="s">
        <v>53</v>
      </c>
      <c r="E13" s="12">
        <v>1000</v>
      </c>
      <c r="F13" s="12" t="s">
        <v>70</v>
      </c>
      <c r="G13" s="12">
        <v>0.19900000000000001</v>
      </c>
      <c r="H13" s="16">
        <v>0.13</v>
      </c>
      <c r="I13" s="23">
        <v>0.68097345132743359</v>
      </c>
      <c r="J13" s="9">
        <v>1.6060000000000001</v>
      </c>
      <c r="K13" s="9"/>
      <c r="L13" s="9"/>
      <c r="M13" s="9"/>
      <c r="N13" s="9"/>
      <c r="O13" s="9"/>
      <c r="P13" s="9"/>
      <c r="Q13" s="9"/>
      <c r="R13" s="11"/>
      <c r="S13" s="11"/>
      <c r="T13" s="6"/>
      <c r="U13" s="6"/>
      <c r="V13" s="6"/>
    </row>
    <row r="14" spans="1:22" x14ac:dyDescent="0.2">
      <c r="A14" s="6">
        <v>9</v>
      </c>
      <c r="B14" s="13" t="s">
        <v>37</v>
      </c>
      <c r="C14" s="14" t="s">
        <v>38</v>
      </c>
      <c r="D14" s="5" t="s">
        <v>53</v>
      </c>
      <c r="E14" s="12">
        <v>1000</v>
      </c>
      <c r="F14" s="12"/>
      <c r="G14" s="12"/>
      <c r="H14" s="16">
        <v>0.13</v>
      </c>
      <c r="I14" s="6"/>
      <c r="J14" s="9"/>
      <c r="K14" s="9"/>
      <c r="L14" s="9"/>
      <c r="M14" s="9">
        <v>14.9</v>
      </c>
      <c r="N14" s="9"/>
      <c r="O14" s="9"/>
      <c r="P14" s="9"/>
      <c r="Q14" s="9"/>
      <c r="R14" s="11"/>
      <c r="S14" s="11"/>
      <c r="T14" s="6"/>
      <c r="U14" s="6"/>
      <c r="V14" s="6"/>
    </row>
    <row r="15" spans="1:22" ht="31.5" customHeight="1" x14ac:dyDescent="0.2">
      <c r="A15" s="39" t="s">
        <v>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2" ht="23.25" customHeight="1" x14ac:dyDescent="0.2">
      <c r="A16" s="2">
        <v>1</v>
      </c>
      <c r="B16" s="2" t="s">
        <v>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7" ht="20.100000000000001" customHeight="1" x14ac:dyDescent="0.2">
      <c r="A17" s="2">
        <v>2</v>
      </c>
      <c r="B17" s="2" t="s">
        <v>10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7" ht="20.100000000000001" customHeight="1" x14ac:dyDescent="0.2">
      <c r="A18" s="2">
        <v>3</v>
      </c>
      <c r="B18" s="2" t="s">
        <v>11</v>
      </c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</row>
    <row r="19" spans="1:27" ht="20.100000000000001" customHeight="1" x14ac:dyDescent="0.2">
      <c r="A19" s="2">
        <v>4</v>
      </c>
      <c r="B19" s="2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7" ht="20.100000000000001" customHeight="1" x14ac:dyDescent="0.2">
      <c r="A20" s="2">
        <v>5</v>
      </c>
      <c r="B20" s="2" t="s">
        <v>13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7" ht="20.100000000000001" customHeight="1" x14ac:dyDescent="0.2">
      <c r="A21" s="2">
        <v>6</v>
      </c>
      <c r="B21" s="2" t="s">
        <v>14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7" ht="20.100000000000001" customHeight="1" x14ac:dyDescent="0.2">
      <c r="A22" s="2">
        <v>7</v>
      </c>
      <c r="B22" s="2" t="s">
        <v>7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</row>
    <row r="23" spans="1:27" ht="76.5" customHeight="1" x14ac:dyDescent="0.2">
      <c r="A23" s="37" t="s">
        <v>15</v>
      </c>
      <c r="B23" s="37"/>
      <c r="C23" s="37"/>
      <c r="D23" s="37" t="s">
        <v>19</v>
      </c>
      <c r="E23" s="37"/>
      <c r="F23" s="37"/>
      <c r="G23" s="37"/>
      <c r="H23" s="37"/>
      <c r="I23" s="37"/>
      <c r="J23" s="37"/>
      <c r="K23" s="7"/>
      <c r="L23" s="37"/>
      <c r="M23" s="37"/>
      <c r="N23" s="37"/>
      <c r="O23" s="37"/>
      <c r="P23" s="37"/>
      <c r="Q23" s="37"/>
      <c r="R23" s="37"/>
      <c r="S23" s="37"/>
      <c r="T23" s="37"/>
      <c r="U23" s="37" t="s">
        <v>16</v>
      </c>
      <c r="V23" s="37"/>
      <c r="AA23" t="s">
        <v>21</v>
      </c>
    </row>
  </sheetData>
  <mergeCells count="25">
    <mergeCell ref="A1:V1"/>
    <mergeCell ref="A2:V2"/>
    <mergeCell ref="A3:V3"/>
    <mergeCell ref="A4:A5"/>
    <mergeCell ref="B4:B5"/>
    <mergeCell ref="C4:C5"/>
    <mergeCell ref="D4:D5"/>
    <mergeCell ref="H4:H5"/>
    <mergeCell ref="E4:E5"/>
    <mergeCell ref="I4:I5"/>
    <mergeCell ref="A23:C23"/>
    <mergeCell ref="D23:J23"/>
    <mergeCell ref="L23:T23"/>
    <mergeCell ref="U23:V23"/>
    <mergeCell ref="U4:U5"/>
    <mergeCell ref="V4:V5"/>
    <mergeCell ref="A15:V15"/>
    <mergeCell ref="C16:V16"/>
    <mergeCell ref="C17:V17"/>
    <mergeCell ref="C18:V18"/>
    <mergeCell ref="C19:V19"/>
    <mergeCell ref="C20:V20"/>
    <mergeCell ref="C21:V21"/>
    <mergeCell ref="C22:V22"/>
    <mergeCell ref="G4:G5"/>
  </mergeCells>
  <phoneticPr fontId="2" type="noConversion"/>
  <conditionalFormatting sqref="B6">
    <cfRule type="duplicateValues" dxfId="118" priority="82"/>
    <cfRule type="duplicateValues" dxfId="117" priority="86"/>
    <cfRule type="duplicateValues" dxfId="116" priority="90"/>
    <cfRule type="duplicateValues" dxfId="115" priority="94"/>
    <cfRule type="duplicateValues" dxfId="114" priority="98"/>
    <cfRule type="duplicateValues" dxfId="113" priority="102"/>
    <cfRule type="duplicateValues" dxfId="112" priority="106"/>
    <cfRule type="duplicateValues" dxfId="111" priority="110"/>
    <cfRule type="duplicateValues" dxfId="110" priority="114"/>
    <cfRule type="duplicateValues" dxfId="109" priority="118"/>
  </conditionalFormatting>
  <conditionalFormatting sqref="B7">
    <cfRule type="duplicateValues" dxfId="108" priority="80"/>
    <cfRule type="duplicateValues" dxfId="107" priority="84"/>
    <cfRule type="duplicateValues" dxfId="106" priority="88"/>
    <cfRule type="duplicateValues" dxfId="105" priority="92"/>
    <cfRule type="duplicateValues" dxfId="104" priority="96"/>
    <cfRule type="duplicateValues" dxfId="103" priority="100"/>
    <cfRule type="duplicateValues" dxfId="102" priority="104"/>
    <cfRule type="duplicateValues" dxfId="101" priority="108"/>
    <cfRule type="duplicateValues" dxfId="100" priority="112"/>
    <cfRule type="duplicateValues" dxfId="99" priority="116"/>
  </conditionalFormatting>
  <conditionalFormatting sqref="B9">
    <cfRule type="duplicateValues" dxfId="98" priority="1"/>
    <cfRule type="duplicateValues" dxfId="97" priority="2"/>
    <cfRule type="duplicateValues" dxfId="96" priority="3"/>
    <cfRule type="duplicateValues" dxfId="95" priority="4"/>
    <cfRule type="duplicateValues" dxfId="94" priority="5"/>
    <cfRule type="duplicateValues" dxfId="93" priority="6"/>
    <cfRule type="duplicateValues" dxfId="92" priority="7"/>
    <cfRule type="duplicateValues" dxfId="91" priority="8"/>
    <cfRule type="duplicateValues" dxfId="90" priority="9"/>
    <cfRule type="duplicateValues" dxfId="89" priority="10"/>
    <cfRule type="duplicateValues" dxfId="88" priority="11"/>
  </conditionalFormatting>
  <conditionalFormatting sqref="B10">
    <cfRule type="duplicateValues" dxfId="87" priority="67"/>
    <cfRule type="duplicateValues" dxfId="86" priority="68"/>
    <cfRule type="duplicateValues" dxfId="85" priority="69"/>
    <cfRule type="duplicateValues" dxfId="84" priority="70"/>
    <cfRule type="duplicateValues" dxfId="83" priority="71"/>
    <cfRule type="duplicateValues" dxfId="82" priority="72"/>
    <cfRule type="duplicateValues" dxfId="81" priority="73"/>
    <cfRule type="duplicateValues" dxfId="80" priority="74"/>
    <cfRule type="duplicateValues" dxfId="79" priority="75"/>
    <cfRule type="duplicateValues" dxfId="78" priority="76"/>
    <cfRule type="duplicateValues" dxfId="77" priority="77"/>
  </conditionalFormatting>
  <conditionalFormatting sqref="B11">
    <cfRule type="duplicateValues" dxfId="76" priority="13"/>
    <cfRule type="duplicateValues" dxfId="75" priority="14"/>
    <cfRule type="duplicateValues" dxfId="74" priority="15"/>
    <cfRule type="duplicateValues" dxfId="73" priority="16"/>
    <cfRule type="duplicateValues" dxfId="72" priority="17"/>
    <cfRule type="duplicateValues" dxfId="71" priority="18"/>
    <cfRule type="duplicateValues" dxfId="70" priority="19"/>
    <cfRule type="duplicateValues" dxfId="69" priority="20"/>
    <cfRule type="duplicateValues" dxfId="68" priority="21"/>
    <cfRule type="duplicateValues" dxfId="67" priority="22"/>
    <cfRule type="duplicateValues" dxfId="66" priority="33"/>
  </conditionalFormatting>
  <conditionalFormatting sqref="C11">
    <cfRule type="duplicateValues" dxfId="65" priority="12"/>
    <cfRule type="duplicateValues" dxfId="64" priority="23"/>
    <cfRule type="duplicateValues" dxfId="63" priority="24"/>
    <cfRule type="duplicateValues" dxfId="62" priority="25"/>
    <cfRule type="duplicateValues" dxfId="61" priority="26"/>
    <cfRule type="duplicateValues" dxfId="60" priority="27"/>
    <cfRule type="duplicateValues" dxfId="59" priority="28"/>
    <cfRule type="duplicateValues" dxfId="58" priority="29"/>
    <cfRule type="duplicateValues" dxfId="57" priority="30"/>
    <cfRule type="duplicateValues" dxfId="56" priority="31"/>
    <cfRule type="duplicateValues" dxfId="55" priority="32"/>
  </conditionalFormatting>
  <conditionalFormatting sqref="B14">
    <cfRule type="duplicateValues" dxfId="54" priority="36"/>
    <cfRule type="duplicateValues" dxfId="53" priority="39"/>
    <cfRule type="duplicateValues" dxfId="52" priority="42"/>
    <cfRule type="duplicateValues" dxfId="51" priority="45"/>
    <cfRule type="duplicateValues" dxfId="50" priority="48"/>
    <cfRule type="duplicateValues" dxfId="49" priority="51"/>
    <cfRule type="duplicateValues" dxfId="48" priority="54"/>
    <cfRule type="duplicateValues" dxfId="47" priority="57"/>
    <cfRule type="duplicateValues" dxfId="46" priority="60"/>
    <cfRule type="duplicateValues" dxfId="45" priority="63"/>
    <cfRule type="duplicateValues" dxfId="44" priority="66"/>
  </conditionalFormatting>
  <conditionalFormatting sqref="B12">
    <cfRule type="duplicateValues" dxfId="43" priority="35"/>
    <cfRule type="duplicateValues" dxfId="42" priority="38"/>
    <cfRule type="duplicateValues" dxfId="41" priority="41"/>
    <cfRule type="duplicateValues" dxfId="40" priority="44"/>
    <cfRule type="duplicateValues" dxfId="39" priority="47"/>
    <cfRule type="duplicateValues" dxfId="38" priority="50"/>
    <cfRule type="duplicateValues" dxfId="37" priority="53"/>
    <cfRule type="duplicateValues" dxfId="36" priority="56"/>
    <cfRule type="duplicateValues" dxfId="35" priority="59"/>
    <cfRule type="duplicateValues" dxfId="34" priority="62"/>
    <cfRule type="duplicateValues" dxfId="33" priority="65"/>
  </conditionalFormatting>
  <conditionalFormatting sqref="B8">
    <cfRule type="duplicateValues" dxfId="32" priority="119"/>
    <cfRule type="duplicateValues" dxfId="31" priority="120"/>
    <cfRule type="duplicateValues" dxfId="30" priority="121"/>
    <cfRule type="duplicateValues" dxfId="29" priority="122"/>
    <cfRule type="duplicateValues" dxfId="28" priority="123"/>
    <cfRule type="duplicateValues" dxfId="27" priority="124"/>
    <cfRule type="duplicateValues" dxfId="26" priority="125"/>
    <cfRule type="duplicateValues" dxfId="25" priority="126"/>
    <cfRule type="duplicateValues" dxfId="24" priority="127"/>
    <cfRule type="duplicateValues" dxfId="23" priority="128"/>
  </conditionalFormatting>
  <conditionalFormatting sqref="B6:B8">
    <cfRule type="duplicateValues" dxfId="22" priority="129"/>
  </conditionalFormatting>
  <conditionalFormatting sqref="B13">
    <cfRule type="duplicateValues" dxfId="21" priority="152"/>
    <cfRule type="duplicateValues" dxfId="20" priority="153"/>
    <cfRule type="duplicateValues" dxfId="19" priority="154"/>
    <cfRule type="duplicateValues" dxfId="18" priority="155"/>
    <cfRule type="duplicateValues" dxfId="17" priority="156"/>
    <cfRule type="duplicateValues" dxfId="16" priority="157"/>
    <cfRule type="duplicateValues" dxfId="15" priority="158"/>
    <cfRule type="duplicateValues" dxfId="14" priority="159"/>
    <cfRule type="duplicateValues" dxfId="13" priority="160"/>
    <cfRule type="duplicateValues" dxfId="12" priority="161"/>
    <cfRule type="duplicateValues" dxfId="11" priority="162"/>
  </conditionalFormatting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145" zoomScaleNormal="145" workbookViewId="0">
      <selection activeCell="K9" sqref="K9"/>
    </sheetView>
  </sheetViews>
  <sheetFormatPr defaultRowHeight="14.25" x14ac:dyDescent="0.2"/>
  <cols>
    <col min="1" max="1" width="4.125" customWidth="1"/>
    <col min="2" max="2" width="10.125" customWidth="1"/>
    <col min="3" max="3" width="18.875" customWidth="1"/>
    <col min="4" max="4" width="5.375" customWidth="1"/>
    <col min="5" max="5" width="7.375" customWidth="1"/>
    <col min="6" max="6" width="14.125" customWidth="1"/>
    <col min="9" max="9" width="7.5" customWidth="1"/>
    <col min="10" max="10" width="9.125" customWidth="1"/>
    <col min="11" max="11" width="7.875" customWidth="1"/>
    <col min="12" max="14" width="9.125" customWidth="1"/>
    <col min="15" max="15" width="7.625" customWidth="1"/>
    <col min="16" max="16" width="8.125" customWidth="1"/>
    <col min="17" max="17" width="9" customWidth="1"/>
  </cols>
  <sheetData>
    <row r="1" spans="1:17" ht="22.5" x14ac:dyDescent="0.2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26.25" customHeight="1" x14ac:dyDescent="0.2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58.5" customHeight="1" x14ac:dyDescent="0.2">
      <c r="A3" s="49" t="s">
        <v>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</row>
    <row r="4" spans="1:17" x14ac:dyDescent="0.2">
      <c r="A4" s="38" t="s">
        <v>0</v>
      </c>
      <c r="B4" s="38" t="s">
        <v>1</v>
      </c>
      <c r="C4" s="38" t="s">
        <v>2</v>
      </c>
      <c r="D4" s="38" t="s">
        <v>3</v>
      </c>
      <c r="E4" s="44" t="s">
        <v>54</v>
      </c>
      <c r="F4" s="20"/>
      <c r="G4" s="44" t="s">
        <v>24</v>
      </c>
      <c r="H4" s="38" t="s">
        <v>4</v>
      </c>
      <c r="I4" s="52" t="s">
        <v>60</v>
      </c>
      <c r="J4" s="54" t="s">
        <v>59</v>
      </c>
      <c r="K4" s="55"/>
      <c r="L4" s="54" t="s">
        <v>71</v>
      </c>
      <c r="M4" s="55"/>
      <c r="N4" s="4" t="s">
        <v>72</v>
      </c>
      <c r="O4" s="19" t="s">
        <v>5</v>
      </c>
      <c r="P4" s="38" t="s">
        <v>6</v>
      </c>
      <c r="Q4" s="38" t="s">
        <v>7</v>
      </c>
    </row>
    <row r="5" spans="1:17" x14ac:dyDescent="0.2">
      <c r="A5" s="38"/>
      <c r="B5" s="38"/>
      <c r="C5" s="38"/>
      <c r="D5" s="38"/>
      <c r="E5" s="45"/>
      <c r="F5" s="21" t="s">
        <v>63</v>
      </c>
      <c r="G5" s="45"/>
      <c r="H5" s="38"/>
      <c r="I5" s="53"/>
      <c r="J5" s="19" t="s">
        <v>17</v>
      </c>
      <c r="K5" s="19" t="s">
        <v>76</v>
      </c>
      <c r="L5" s="19" t="s">
        <v>17</v>
      </c>
      <c r="M5" s="24" t="s">
        <v>76</v>
      </c>
      <c r="N5" s="19" t="s">
        <v>17</v>
      </c>
      <c r="O5" s="19" t="s">
        <v>18</v>
      </c>
      <c r="P5" s="38"/>
      <c r="Q5" s="38"/>
    </row>
    <row r="6" spans="1:17" x14ac:dyDescent="0.2">
      <c r="A6" s="19">
        <v>1</v>
      </c>
      <c r="B6" s="17" t="s">
        <v>43</v>
      </c>
      <c r="C6" s="18" t="s">
        <v>44</v>
      </c>
      <c r="D6" s="5" t="s">
        <v>53</v>
      </c>
      <c r="E6" s="12">
        <v>1000</v>
      </c>
      <c r="F6" s="12" t="s">
        <v>64</v>
      </c>
      <c r="G6" s="12">
        <v>0.1</v>
      </c>
      <c r="H6" s="16">
        <v>0.13</v>
      </c>
      <c r="I6" s="23">
        <v>0.73</v>
      </c>
      <c r="J6" s="27">
        <f>1.2/1.13</f>
        <v>1.0619469026548674</v>
      </c>
      <c r="K6" s="28">
        <f>11000/1.13</f>
        <v>9734.5132743362847</v>
      </c>
      <c r="L6" s="35">
        <f>I6*1.2</f>
        <v>0.876</v>
      </c>
      <c r="M6" s="28">
        <f>M9</f>
        <v>33628.318584070803</v>
      </c>
      <c r="N6" s="21">
        <v>38768</v>
      </c>
      <c r="O6" s="33">
        <v>0.73</v>
      </c>
      <c r="P6" s="19">
        <f>1-I6/O6</f>
        <v>0</v>
      </c>
      <c r="Q6" s="19"/>
    </row>
    <row r="7" spans="1:17" x14ac:dyDescent="0.2">
      <c r="A7" s="19">
        <v>2</v>
      </c>
      <c r="B7" s="17" t="s">
        <v>45</v>
      </c>
      <c r="C7" s="18" t="s">
        <v>46</v>
      </c>
      <c r="D7" s="5" t="s">
        <v>53</v>
      </c>
      <c r="E7" s="12">
        <v>1000</v>
      </c>
      <c r="F7" s="12" t="s">
        <v>64</v>
      </c>
      <c r="G7" s="12">
        <v>0.02</v>
      </c>
      <c r="H7" s="16">
        <v>0.13</v>
      </c>
      <c r="I7" s="19">
        <v>0.23599999999999999</v>
      </c>
      <c r="J7" s="27">
        <f>0.42/1.13</f>
        <v>0.37168141592920356</v>
      </c>
      <c r="K7" s="28">
        <f>5000/1.13</f>
        <v>4424.7787610619471</v>
      </c>
      <c r="L7" s="21">
        <v>0.44900000000000001</v>
      </c>
      <c r="M7" s="28">
        <f>28600/1.13</f>
        <v>25309.734513274339</v>
      </c>
      <c r="N7" s="25">
        <v>14466</v>
      </c>
      <c r="O7" s="33">
        <v>0.27200000000000002</v>
      </c>
      <c r="P7" s="36">
        <f t="shared" ref="P7:P11" si="0">1-I7/O7</f>
        <v>0.13235294117647067</v>
      </c>
      <c r="Q7" s="19"/>
    </row>
    <row r="8" spans="1:17" x14ac:dyDescent="0.2">
      <c r="A8" s="19">
        <v>3</v>
      </c>
      <c r="B8" s="17" t="s">
        <v>47</v>
      </c>
      <c r="C8" s="18" t="s">
        <v>48</v>
      </c>
      <c r="D8" s="5" t="s">
        <v>53</v>
      </c>
      <c r="E8" s="12">
        <v>1000</v>
      </c>
      <c r="F8" s="12" t="s">
        <v>65</v>
      </c>
      <c r="G8" s="5">
        <v>7.9000000000000001E-2</v>
      </c>
      <c r="H8" s="16">
        <v>0.13</v>
      </c>
      <c r="I8" s="15">
        <v>0.82</v>
      </c>
      <c r="J8" s="27">
        <f>1.35/1.13</f>
        <v>1.1946902654867257</v>
      </c>
      <c r="K8" s="28">
        <f>11000/1.13</f>
        <v>9734.5132743362847</v>
      </c>
      <c r="L8" s="21">
        <v>0.90300000000000002</v>
      </c>
      <c r="M8" s="28">
        <f>29200/1.13</f>
        <v>25840.707964601774</v>
      </c>
      <c r="N8" s="25">
        <v>24859</v>
      </c>
      <c r="O8" s="33">
        <v>0.96479999999999999</v>
      </c>
      <c r="P8" s="36">
        <f t="shared" si="0"/>
        <v>0.1500829187396352</v>
      </c>
      <c r="Q8" s="19"/>
    </row>
    <row r="9" spans="1:17" x14ac:dyDescent="0.2">
      <c r="A9" s="19">
        <v>4</v>
      </c>
      <c r="B9" s="17" t="s">
        <v>49</v>
      </c>
      <c r="C9" s="18" t="s">
        <v>50</v>
      </c>
      <c r="D9" s="5" t="s">
        <v>53</v>
      </c>
      <c r="E9" s="12">
        <v>1000</v>
      </c>
      <c r="F9" s="12" t="s">
        <v>64</v>
      </c>
      <c r="G9" s="5">
        <v>0.28999999999999998</v>
      </c>
      <c r="H9" s="16">
        <v>0.13</v>
      </c>
      <c r="I9" s="15">
        <v>1.8089999999999999</v>
      </c>
      <c r="J9" s="27">
        <f>2.66/1.13</f>
        <v>2.3539823008849563</v>
      </c>
      <c r="K9" s="28">
        <f>12000/1.13</f>
        <v>10619.469026548673</v>
      </c>
      <c r="L9" s="21">
        <v>1.8680000000000001</v>
      </c>
      <c r="M9" s="28">
        <f>38000/1.13</f>
        <v>33628.318584070803</v>
      </c>
      <c r="N9" s="25">
        <v>43754</v>
      </c>
      <c r="O9" s="33">
        <v>1.81</v>
      </c>
      <c r="P9" s="36">
        <f t="shared" si="0"/>
        <v>5.5248618784531356E-4</v>
      </c>
      <c r="Q9" s="19"/>
    </row>
    <row r="10" spans="1:17" ht="16.5" customHeight="1" x14ac:dyDescent="0.2">
      <c r="A10" s="19">
        <v>5</v>
      </c>
      <c r="B10" s="17" t="s">
        <v>51</v>
      </c>
      <c r="C10" s="18" t="s">
        <v>52</v>
      </c>
      <c r="D10" s="5" t="s">
        <v>53</v>
      </c>
      <c r="E10" s="12">
        <v>1000</v>
      </c>
      <c r="F10" s="12" t="s">
        <v>66</v>
      </c>
      <c r="G10" s="5">
        <v>1.4E-2</v>
      </c>
      <c r="H10" s="16">
        <v>0.13</v>
      </c>
      <c r="I10" s="15">
        <v>0.19500000000000001</v>
      </c>
      <c r="J10" s="27">
        <f>0.34/1.13</f>
        <v>0.30088495575221241</v>
      </c>
      <c r="K10" s="28">
        <f>4500/1.13</f>
        <v>3982.3008849557527</v>
      </c>
      <c r="L10" s="21">
        <v>0.40500000000000003</v>
      </c>
      <c r="M10" s="28">
        <f>17500/1.13</f>
        <v>15486.725663716816</v>
      </c>
      <c r="N10" s="25">
        <v>14501</v>
      </c>
      <c r="O10" s="34">
        <v>0.219</v>
      </c>
      <c r="P10" s="36">
        <f t="shared" si="0"/>
        <v>0.1095890410958904</v>
      </c>
      <c r="Q10" s="1"/>
    </row>
    <row r="11" spans="1:17" ht="16.5" customHeight="1" x14ac:dyDescent="0.2">
      <c r="A11" s="24"/>
      <c r="B11" s="17" t="s">
        <v>78</v>
      </c>
      <c r="C11" s="18"/>
      <c r="D11" s="26"/>
      <c r="E11" s="12"/>
      <c r="F11" s="12"/>
      <c r="G11" s="26"/>
      <c r="H11" s="16"/>
      <c r="I11" s="15">
        <f>SUM(I6:I10)</f>
        <v>3.7899999999999996</v>
      </c>
      <c r="J11" s="15">
        <f t="shared" ref="J11:N11" si="1">SUM(J6:J10)</f>
        <v>5.283185840707965</v>
      </c>
      <c r="K11" s="31">
        <f t="shared" si="1"/>
        <v>38495.575221238942</v>
      </c>
      <c r="L11" s="15">
        <f t="shared" si="1"/>
        <v>4.5010000000000003</v>
      </c>
      <c r="M11" s="31">
        <f t="shared" si="1"/>
        <v>133893.80530973454</v>
      </c>
      <c r="N11" s="31">
        <f t="shared" si="1"/>
        <v>136348</v>
      </c>
      <c r="O11" s="32">
        <f>SUM(O6:O10)</f>
        <v>3.9958</v>
      </c>
      <c r="P11" s="36">
        <f t="shared" si="0"/>
        <v>5.1504079283247517E-2</v>
      </c>
      <c r="Q11" s="1"/>
    </row>
    <row r="12" spans="1:17" ht="16.5" customHeight="1" x14ac:dyDescent="0.2">
      <c r="A12" s="29"/>
      <c r="B12" s="17"/>
      <c r="C12" s="18"/>
      <c r="D12" s="30"/>
      <c r="E12" s="12"/>
      <c r="F12" s="12"/>
      <c r="G12" s="30"/>
      <c r="H12" s="16"/>
      <c r="I12" s="15"/>
      <c r="J12" s="15"/>
      <c r="K12" s="31" t="s">
        <v>80</v>
      </c>
      <c r="L12" s="15"/>
      <c r="M12" s="31"/>
      <c r="N12" s="31"/>
      <c r="O12" s="32"/>
      <c r="P12" s="36"/>
      <c r="Q12" s="1"/>
    </row>
    <row r="13" spans="1:17" ht="31.5" customHeight="1" x14ac:dyDescent="0.2">
      <c r="A13" s="39" t="s">
        <v>79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23.25" customHeight="1" x14ac:dyDescent="0.2">
      <c r="A14" s="22">
        <v>1</v>
      </c>
      <c r="B14" s="22" t="s">
        <v>9</v>
      </c>
      <c r="C14" s="40" t="s">
        <v>81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ht="20.100000000000001" customHeight="1" x14ac:dyDescent="0.2">
      <c r="A15" s="22">
        <v>2</v>
      </c>
      <c r="B15" s="22" t="s">
        <v>10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7" ht="20.100000000000001" customHeight="1" x14ac:dyDescent="0.2">
      <c r="A16" s="22">
        <v>3</v>
      </c>
      <c r="B16" s="22" t="s">
        <v>11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1:22" ht="20.100000000000001" customHeight="1" x14ac:dyDescent="0.2">
      <c r="A17" s="22">
        <v>4</v>
      </c>
      <c r="B17" s="22" t="s">
        <v>12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22" ht="20.100000000000001" customHeight="1" x14ac:dyDescent="0.2">
      <c r="A18" s="22">
        <v>5</v>
      </c>
      <c r="B18" s="22" t="s">
        <v>13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1:22" ht="20.100000000000001" customHeight="1" x14ac:dyDescent="0.2">
      <c r="A19" s="22">
        <v>6</v>
      </c>
      <c r="B19" s="22" t="s">
        <v>14</v>
      </c>
      <c r="C19" s="40" t="s">
        <v>77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22" ht="20.100000000000001" customHeight="1" x14ac:dyDescent="0.2">
      <c r="A20" s="22">
        <v>7</v>
      </c>
      <c r="B20" s="22" t="s">
        <v>7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</row>
    <row r="21" spans="1:22" ht="76.5" customHeight="1" x14ac:dyDescent="0.2">
      <c r="A21" s="37" t="s">
        <v>15</v>
      </c>
      <c r="B21" s="37"/>
      <c r="C21" s="37"/>
      <c r="D21" s="37" t="s">
        <v>19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 t="s">
        <v>16</v>
      </c>
      <c r="Q21" s="37"/>
      <c r="V21" t="s">
        <v>21</v>
      </c>
    </row>
  </sheetData>
  <mergeCells count="27">
    <mergeCell ref="A21:C21"/>
    <mergeCell ref="D21:I21"/>
    <mergeCell ref="J21:O21"/>
    <mergeCell ref="P21:Q21"/>
    <mergeCell ref="I4:I5"/>
    <mergeCell ref="P4:P5"/>
    <mergeCell ref="Q4:Q5"/>
    <mergeCell ref="A13:Q13"/>
    <mergeCell ref="C14:Q14"/>
    <mergeCell ref="C15:Q15"/>
    <mergeCell ref="J4:K4"/>
    <mergeCell ref="C16:Q16"/>
    <mergeCell ref="C17:Q17"/>
    <mergeCell ref="C18:Q18"/>
    <mergeCell ref="C19:Q19"/>
    <mergeCell ref="C20:Q20"/>
    <mergeCell ref="A1:Q1"/>
    <mergeCell ref="A2:Q2"/>
    <mergeCell ref="A3:Q3"/>
    <mergeCell ref="A4:A5"/>
    <mergeCell ref="B4:B5"/>
    <mergeCell ref="C4:C5"/>
    <mergeCell ref="D4:D5"/>
    <mergeCell ref="E4:E5"/>
    <mergeCell ref="G4:G5"/>
    <mergeCell ref="H4:H5"/>
    <mergeCell ref="L4:M4"/>
  </mergeCells>
  <phoneticPr fontId="2" type="noConversion"/>
  <conditionalFormatting sqref="B6:B12">
    <cfRule type="duplicateValues" dxfId="10" priority="98"/>
    <cfRule type="duplicateValues" dxfId="9" priority="99"/>
    <cfRule type="duplicateValues" dxfId="8" priority="100"/>
    <cfRule type="duplicateValues" dxfId="7" priority="101"/>
    <cfRule type="duplicateValues" dxfId="6" priority="102"/>
    <cfRule type="duplicateValues" dxfId="5" priority="103"/>
    <cfRule type="duplicateValues" dxfId="4" priority="104"/>
    <cfRule type="duplicateValues" dxfId="3" priority="105"/>
    <cfRule type="duplicateValues" dxfId="2" priority="106"/>
    <cfRule type="duplicateValues" dxfId="1" priority="107"/>
    <cfRule type="duplicateValues" dxfId="0" priority="10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2025-11-17T07:25:41Z</dcterms:modified>
</cp:coreProperties>
</file>