
<file path=[Content_Types].xml><?xml version="1.0" encoding="utf-8"?>
<Types xmlns="http://schemas.openxmlformats.org/package/2006/content-types">
  <Default Extension="vml" ContentType="application/vnd.openxmlformats-officedocument.vmlDrawing"/>
  <Default Extension="emf" ContentType="image/x-emf"/>
  <Default Extension="png" ContentType="image/png"/>
  <Default Extension="jpeg" ContentType="image/jpeg"/>
  <Default Extension="JPG" ContentType="image/.jpg"/>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533" firstSheet="1" activeTab="3"/>
  </bookViews>
  <sheets>
    <sheet name="KING" sheetId="45" state="veryHidden" r:id="rId1"/>
    <sheet name="首页" sheetId="4" r:id="rId2"/>
    <sheet name="3.0平台 底座模块化 EBOM" sheetId="26" state="hidden" r:id="rId3"/>
    <sheet name="3.0海外市场 靠背骨架 EBOM" sheetId="51" r:id="rId4"/>
    <sheet name="3.0平台 座盆 EBOM" sheetId="52" state="hidden" r:id="rId5"/>
    <sheet name="3.0平台 底支架 随车件 EBOM " sheetId="53" state="hidden" r:id="rId6"/>
    <sheet name="3.0平台标准件技术参数要求" sheetId="43" state="hidden" r:id="rId7"/>
    <sheet name="3.0项目上锐产品信息" sheetId="44" state="hidden" r:id="rId8"/>
  </sheets>
  <externalReferences>
    <externalReference r:id="rId9"/>
    <externalReference r:id="rId10"/>
  </externalReferences>
  <definedNames>
    <definedName name="_xlnm._FilterDatabase" localSheetId="2" hidden="1">'3.0平台 底座模块化 EBOM'!$A$8:$AI$204</definedName>
    <definedName name="_xlnm._FilterDatabase" localSheetId="3" hidden="1">'3.0海外市场 靠背骨架 EBOM'!$A$8:$AI$101</definedName>
    <definedName name="_xlnm._FilterDatabase" localSheetId="4" hidden="1">'3.0平台 座盆 EBOM'!$A$8:$AE$14</definedName>
    <definedName name="_xlnm._FilterDatabase" localSheetId="5" hidden="1">'3.0平台 底支架 随车件 EBOM '!$A$8:$AE$21</definedName>
    <definedName name="_xlnm.Print_Area" localSheetId="2">'3.0平台 底座模块化 EBOM'!$A$1:$AH$204</definedName>
    <definedName name="_xlnm.Print_Area" localSheetId="1">首页!$A$1:$AB$194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作者</author>
  </authors>
  <commentList>
    <comment ref="F73" authorId="0">
      <text>
        <r>
          <rPr>
            <b/>
            <sz val="9"/>
            <rFont val="宋体"/>
            <charset val="134"/>
          </rPr>
          <t>Administrator:</t>
        </r>
        <r>
          <rPr>
            <sz val="9"/>
            <rFont val="宋体"/>
            <charset val="134"/>
          </rPr>
          <t xml:space="preserve">
O形圈规格变更</t>
        </r>
      </text>
    </comment>
    <comment ref="E79" authorId="1">
      <text>
        <r>
          <rPr>
            <b/>
            <sz val="9"/>
            <rFont val="宋体"/>
            <charset val="134"/>
          </rPr>
          <t>作者:</t>
        </r>
        <r>
          <rPr>
            <sz val="9"/>
            <rFont val="宋体"/>
            <charset val="134"/>
          </rPr>
          <t xml:space="preserve">
借用李朝峰设计的</t>
        </r>
      </text>
    </comment>
    <comment ref="E84" authorId="1">
      <text>
        <r>
          <rPr>
            <b/>
            <sz val="9"/>
            <rFont val="宋体"/>
            <charset val="134"/>
          </rPr>
          <t>作者:</t>
        </r>
        <r>
          <rPr>
            <sz val="9"/>
            <rFont val="宋体"/>
            <charset val="134"/>
          </rPr>
          <t xml:space="preserve">
借用H4的</t>
        </r>
      </text>
    </comment>
    <comment ref="E85" authorId="1">
      <text>
        <r>
          <rPr>
            <b/>
            <sz val="9"/>
            <rFont val="宋体"/>
            <charset val="134"/>
          </rPr>
          <t>作者:</t>
        </r>
        <r>
          <rPr>
            <sz val="9"/>
            <rFont val="宋体"/>
            <charset val="134"/>
          </rPr>
          <t xml:space="preserve">
借用H4的</t>
        </r>
      </text>
    </comment>
  </commentList>
</comments>
</file>

<file path=xl/comments2.xml><?xml version="1.0" encoding="utf-8"?>
<comments xmlns="http://schemas.openxmlformats.org/spreadsheetml/2006/main">
  <authors>
    <author>作者</author>
    <author>FU YUAN</author>
    <author>Windows 用户</author>
  </authors>
  <commentList>
    <comment ref="X7" authorId="0">
      <text>
        <r>
          <rPr>
            <b/>
            <sz val="9"/>
            <rFont val="宋体"/>
            <charset val="134"/>
          </rPr>
          <t>付园 用户:
5号锌合金（压铸锌合金）6.75g/cm</t>
        </r>
        <r>
          <rPr>
            <sz val="9"/>
            <rFont val="宋体"/>
            <charset val="134"/>
          </rPr>
          <t xml:space="preserve">
</t>
        </r>
      </text>
    </comment>
    <comment ref="AA7" authorId="0">
      <text>
        <r>
          <rPr>
            <b/>
            <sz val="9"/>
            <rFont val="宋体"/>
            <charset val="134"/>
          </rPr>
          <t>付园用户:碳素钢、圆管密度：7860kg/m³</t>
        </r>
        <r>
          <rPr>
            <sz val="9"/>
            <rFont val="宋体"/>
            <charset val="134"/>
          </rPr>
          <t xml:space="preserve">
</t>
        </r>
      </text>
    </comment>
    <comment ref="AB7" authorId="0">
      <text>
        <r>
          <rPr>
            <b/>
            <sz val="9"/>
            <rFont val="宋体"/>
            <charset val="134"/>
          </rPr>
          <t>付园用户:</t>
        </r>
        <r>
          <rPr>
            <sz val="9"/>
            <rFont val="宋体"/>
            <charset val="134"/>
          </rPr>
          <t xml:space="preserve">
镀彩锌盐雾试验96h以上比较合理。蓝白锌48h以上比较合理
QC/T 625-1999《汽车用涂层和化学处理层》</t>
        </r>
      </text>
    </comment>
    <comment ref="AC7" authorId="0">
      <text>
        <r>
          <rPr>
            <b/>
            <sz val="9"/>
            <rFont val="宋体"/>
            <charset val="134"/>
          </rPr>
          <t>付园用户:因涉及造型及项目参数特殊要求确认零件属性。</t>
        </r>
        <r>
          <rPr>
            <sz val="9"/>
            <rFont val="宋体"/>
            <charset val="134"/>
          </rPr>
          <t xml:space="preserve">
所有项目同时使用为平台件</t>
        </r>
      </text>
    </comment>
    <comment ref="X40" authorId="0">
      <text>
        <r>
          <rPr>
            <b/>
            <sz val="9"/>
            <rFont val="宋体"/>
            <charset val="134"/>
          </rPr>
          <t>作者:</t>
        </r>
        <r>
          <rPr>
            <sz val="9"/>
            <rFont val="宋体"/>
            <charset val="134"/>
          </rPr>
          <t xml:space="preserve">
对标样件材料为：ZP5为  DIN EN 12844 标准材料
中国合金代号YX041 gb/t 13821-2009
</t>
        </r>
      </text>
    </comment>
    <comment ref="X41" authorId="0">
      <text>
        <r>
          <rPr>
            <b/>
            <sz val="9"/>
            <rFont val="宋体"/>
            <charset val="134"/>
          </rPr>
          <t>作者:</t>
        </r>
        <r>
          <rPr>
            <sz val="9"/>
            <rFont val="宋体"/>
            <charset val="134"/>
          </rPr>
          <t xml:space="preserve">
对标样件材料为：ZP5为  DIN EN 12844 标准材料
中国合金代号YX041 gb/t 13821-2009
</t>
        </r>
      </text>
    </comment>
    <comment ref="X66" authorId="0">
      <text>
        <r>
          <rPr>
            <b/>
            <sz val="9"/>
            <rFont val="宋体"/>
            <charset val="134"/>
          </rPr>
          <t>付园用户:pa6+gf30密度1.3-1.4之间，重量数据采用1.35计算。</t>
        </r>
        <r>
          <rPr>
            <sz val="9"/>
            <rFont val="宋体"/>
            <charset val="134"/>
          </rPr>
          <t xml:space="preserve">
</t>
        </r>
      </text>
    </comment>
    <comment ref="X67" authorId="0">
      <text>
        <r>
          <rPr>
            <b/>
            <sz val="9"/>
            <rFont val="宋体"/>
            <charset val="134"/>
          </rPr>
          <t>付园用户:pa6+gf30密度1.3-1.4之间，重量数据采用1.35计算。</t>
        </r>
        <r>
          <rPr>
            <sz val="9"/>
            <rFont val="宋体"/>
            <charset val="134"/>
          </rPr>
          <t xml:space="preserve">
</t>
        </r>
      </text>
    </comment>
    <comment ref="X70" authorId="1">
      <text>
        <r>
          <rPr>
            <b/>
            <sz val="9"/>
            <rFont val="宋体"/>
            <charset val="134"/>
          </rPr>
          <t>FU YUAN:</t>
        </r>
        <r>
          <rPr>
            <sz val="9"/>
            <rFont val="宋体"/>
            <charset val="134"/>
          </rPr>
          <t xml:space="preserve">
图纸为45</t>
        </r>
      </text>
    </comment>
    <comment ref="X71" authorId="0">
      <text>
        <r>
          <rPr>
            <b/>
            <sz val="9"/>
            <rFont val="宋体"/>
            <charset val="134"/>
          </rPr>
          <t xml:space="preserve">付园:POM聚甲醛 密度 1.42
</t>
        </r>
        <r>
          <rPr>
            <sz val="9"/>
            <rFont val="宋体"/>
            <charset val="134"/>
          </rPr>
          <t xml:space="preserve">
</t>
        </r>
      </text>
    </comment>
    <comment ref="X93" authorId="2">
      <text>
        <r>
          <rPr>
            <b/>
            <sz val="9"/>
            <rFont val="宋体"/>
            <charset val="134"/>
          </rPr>
          <t>付园用户:</t>
        </r>
        <r>
          <rPr>
            <sz val="9"/>
            <rFont val="宋体"/>
            <charset val="134"/>
          </rPr>
          <t xml:space="preserve">
最初定义为Q340    Ф18×2.5暂定。20200605更改为20 Ф18×2.5</t>
        </r>
      </text>
    </comment>
  </commentList>
</comments>
</file>

<file path=xl/comments3.xml><?xml version="1.0" encoding="utf-8"?>
<comments xmlns="http://schemas.openxmlformats.org/spreadsheetml/2006/main">
  <authors>
    <author>作者</author>
    <author>Windows 用户</author>
  </authors>
  <commentList>
    <comment ref="X7" authorId="0">
      <text>
        <r>
          <rPr>
            <b/>
            <sz val="9"/>
            <rFont val="宋体"/>
            <charset val="134"/>
          </rPr>
          <t>付园 用户:
5号锌合金（压铸锌合金）6.75g/cm</t>
        </r>
        <r>
          <rPr>
            <sz val="9"/>
            <rFont val="宋体"/>
            <charset val="134"/>
          </rPr>
          <t xml:space="preserve">
</t>
        </r>
      </text>
    </comment>
    <comment ref="AA7" authorId="0">
      <text>
        <r>
          <rPr>
            <b/>
            <sz val="9"/>
            <rFont val="宋体"/>
            <charset val="134"/>
          </rPr>
          <t>付园用户:碳素钢、圆管密度：7860kg/m³</t>
        </r>
        <r>
          <rPr>
            <sz val="9"/>
            <rFont val="宋体"/>
            <charset val="134"/>
          </rPr>
          <t xml:space="preserve">
</t>
        </r>
      </text>
    </comment>
    <comment ref="AB7" authorId="0">
      <text>
        <r>
          <rPr>
            <b/>
            <sz val="9"/>
            <rFont val="宋体"/>
            <charset val="134"/>
          </rPr>
          <t>付园用户:</t>
        </r>
        <r>
          <rPr>
            <sz val="9"/>
            <rFont val="宋体"/>
            <charset val="134"/>
          </rPr>
          <t xml:space="preserve">
镀彩锌盐雾试验96h以上比较合理。蓝白锌48h以上比较合理
QC/T 625-1999《汽车用涂层和化学处理层》</t>
        </r>
      </text>
    </comment>
    <comment ref="AC7" authorId="0">
      <text>
        <r>
          <rPr>
            <b/>
            <sz val="9"/>
            <rFont val="宋体"/>
            <charset val="134"/>
          </rPr>
          <t>付园用户:因涉及造型及项目参数特殊要求确认零件属性。</t>
        </r>
        <r>
          <rPr>
            <sz val="9"/>
            <rFont val="宋体"/>
            <charset val="134"/>
          </rPr>
          <t xml:space="preserve">
所有项目同时使用为平台件</t>
        </r>
      </text>
    </comment>
    <comment ref="X40" authorId="1">
      <text>
        <r>
          <rPr>
            <b/>
            <sz val="9"/>
            <rFont val="宋体"/>
            <charset val="134"/>
          </rPr>
          <t>付园用户:最初定义材料为B340LA -20200605更换为QSTE340TM</t>
        </r>
        <r>
          <rPr>
            <sz val="9"/>
            <rFont val="宋体"/>
            <charset val="134"/>
          </rPr>
          <t xml:space="preserve">
</t>
        </r>
      </text>
    </comment>
    <comment ref="AC68" authorId="0">
      <text>
        <r>
          <rPr>
            <b/>
            <sz val="9"/>
            <rFont val="宋体"/>
            <charset val="134"/>
          </rPr>
          <t>付园用户:该件与靠背角度范围有关（蜗簧卸力角度）</t>
        </r>
        <r>
          <rPr>
            <sz val="9"/>
            <rFont val="宋体"/>
            <charset val="134"/>
          </rPr>
          <t xml:space="preserve">
</t>
        </r>
      </text>
    </comment>
    <comment ref="X85" authorId="0">
      <text>
        <r>
          <rPr>
            <b/>
            <sz val="9"/>
            <rFont val="宋体"/>
            <charset val="134"/>
          </rPr>
          <t>付园 用户:</t>
        </r>
        <r>
          <rPr>
            <sz val="9"/>
            <rFont val="宋体"/>
            <charset val="134"/>
          </rPr>
          <t xml:space="preserve">
对标样件材料为：ZP5为  DIN EN 12844 标准材料
中国合金代号YX041 gb/t 13821-2009</t>
        </r>
      </text>
    </comment>
  </commentList>
</comments>
</file>

<file path=xl/comments4.xml><?xml version="1.0" encoding="utf-8"?>
<comments xmlns="http://schemas.openxmlformats.org/spreadsheetml/2006/main">
  <authors>
    <author>作者</author>
  </authors>
  <commentList>
    <comment ref="X7" authorId="0">
      <text>
        <r>
          <rPr>
            <b/>
            <sz val="9"/>
            <rFont val="宋体"/>
            <charset val="134"/>
          </rPr>
          <t>付园 用户:
5号锌合金（压铸锌合金）6.75g/cm</t>
        </r>
        <r>
          <rPr>
            <sz val="9"/>
            <rFont val="宋体"/>
            <charset val="134"/>
          </rPr>
          <t xml:space="preserve">
</t>
        </r>
      </text>
    </comment>
    <comment ref="AA7" authorId="0">
      <text>
        <r>
          <rPr>
            <b/>
            <sz val="9"/>
            <rFont val="宋体"/>
            <charset val="134"/>
          </rPr>
          <t>付园用户:碳素钢、圆管密度：7860kg/m³</t>
        </r>
        <r>
          <rPr>
            <sz val="9"/>
            <rFont val="宋体"/>
            <charset val="134"/>
          </rPr>
          <t xml:space="preserve">
</t>
        </r>
      </text>
    </comment>
    <comment ref="AB7" authorId="0">
      <text>
        <r>
          <rPr>
            <b/>
            <sz val="9"/>
            <rFont val="宋体"/>
            <charset val="134"/>
          </rPr>
          <t>付园用户:</t>
        </r>
        <r>
          <rPr>
            <sz val="9"/>
            <rFont val="宋体"/>
            <charset val="134"/>
          </rPr>
          <t xml:space="preserve">
镀彩锌盐雾试验96h以上比较合理。蓝白锌48h以上比较合理
QC/T 625-1999《汽车用涂层和化学处理层》</t>
        </r>
      </text>
    </comment>
    <comment ref="AC7" authorId="0">
      <text>
        <r>
          <rPr>
            <b/>
            <sz val="9"/>
            <rFont val="宋体"/>
            <charset val="134"/>
          </rPr>
          <t>付园用户:因涉及造型及项目参数特殊要求确认零件属性。</t>
        </r>
        <r>
          <rPr>
            <sz val="9"/>
            <rFont val="宋体"/>
            <charset val="134"/>
          </rPr>
          <t xml:space="preserve">
所有项目同时使用为平台件</t>
        </r>
      </text>
    </comment>
  </commentList>
</comments>
</file>

<file path=xl/comments5.xml><?xml version="1.0" encoding="utf-8"?>
<comments xmlns="http://schemas.openxmlformats.org/spreadsheetml/2006/main">
  <authors>
    <author>作者</author>
  </authors>
  <commentList>
    <comment ref="X7" authorId="0">
      <text>
        <r>
          <rPr>
            <b/>
            <sz val="9"/>
            <rFont val="宋体"/>
            <charset val="134"/>
          </rPr>
          <t>付园 用户:
5号锌合金（压铸锌合金）6.75g/cm</t>
        </r>
        <r>
          <rPr>
            <sz val="9"/>
            <rFont val="宋体"/>
            <charset val="134"/>
          </rPr>
          <t xml:space="preserve">
</t>
        </r>
      </text>
    </comment>
    <comment ref="AA7" authorId="0">
      <text>
        <r>
          <rPr>
            <b/>
            <sz val="9"/>
            <rFont val="宋体"/>
            <charset val="134"/>
          </rPr>
          <t>付园用户:碳素钢、圆管密度：7860kg/m³</t>
        </r>
        <r>
          <rPr>
            <sz val="9"/>
            <rFont val="宋体"/>
            <charset val="134"/>
          </rPr>
          <t xml:space="preserve">
</t>
        </r>
      </text>
    </comment>
    <comment ref="AB7" authorId="0">
      <text>
        <r>
          <rPr>
            <b/>
            <sz val="9"/>
            <rFont val="宋体"/>
            <charset val="134"/>
          </rPr>
          <t>付园用户:</t>
        </r>
        <r>
          <rPr>
            <sz val="9"/>
            <rFont val="宋体"/>
            <charset val="134"/>
          </rPr>
          <t xml:space="preserve">
镀彩锌盐雾试验96h以上比较合理。蓝白锌48h以上比较合理
QC/T 625-1999《汽车用涂层和化学处理层》</t>
        </r>
      </text>
    </comment>
    <comment ref="AC7" authorId="0">
      <text>
        <r>
          <rPr>
            <b/>
            <sz val="9"/>
            <rFont val="宋体"/>
            <charset val="134"/>
          </rPr>
          <t>付园用户:因涉及造型及项目参数特殊要求确认零件属性。</t>
        </r>
        <r>
          <rPr>
            <sz val="9"/>
            <rFont val="宋体"/>
            <charset val="134"/>
          </rPr>
          <t xml:space="preserve">
所有项目同时使用为平台件</t>
        </r>
      </text>
    </comment>
  </commentList>
</comments>
</file>

<file path=xl/comments6.xml><?xml version="1.0" encoding="utf-8"?>
<comments xmlns="http://schemas.openxmlformats.org/spreadsheetml/2006/main">
  <authors>
    <author>Windows 用户</author>
    <author>作者</author>
  </authors>
  <commentList>
    <comment ref="C16" authorId="0">
      <text>
        <r>
          <rPr>
            <b/>
            <sz val="9"/>
            <rFont val="宋体"/>
            <charset val="134"/>
          </rPr>
          <t>付园用户:</t>
        </r>
        <r>
          <rPr>
            <sz val="9"/>
            <rFont val="宋体"/>
            <charset val="134"/>
          </rPr>
          <t xml:space="preserve">
20200717与三浦交流，由GB/T 2671.1 M10×20更换为：GB/T 6191 M10×20</t>
        </r>
      </text>
    </comment>
    <comment ref="C19" authorId="1">
      <text>
        <r>
          <rPr>
            <b/>
            <sz val="9"/>
            <rFont val="宋体"/>
            <charset val="134"/>
          </rPr>
          <t>付园用户:
代号说明：公称直径d=4mm、公称长度l=8mm、钉体由铝合金（ALA）制造、钉芯由钢（St）制造、性能等级11的开口型平圆头抽芯铆钉。</t>
        </r>
        <r>
          <rPr>
            <sz val="9"/>
            <rFont val="宋体"/>
            <charset val="134"/>
          </rPr>
          <t xml:space="preserve">
</t>
        </r>
      </text>
    </comment>
    <comment ref="D19" authorId="1">
      <text>
        <r>
          <rPr>
            <b/>
            <sz val="9"/>
            <rFont val="宋体"/>
            <charset val="134"/>
          </rPr>
          <t>付园 用户:原名：开口型平圆头抽芯铆钉</t>
        </r>
        <r>
          <rPr>
            <sz val="9"/>
            <rFont val="宋体"/>
            <charset val="134"/>
          </rPr>
          <t xml:space="preserve">
</t>
        </r>
      </text>
    </comment>
  </commentList>
</comments>
</file>

<file path=xl/sharedStrings.xml><?xml version="1.0" encoding="utf-8"?>
<sst xmlns="http://schemas.openxmlformats.org/spreadsheetml/2006/main" count="6916" uniqueCount="1709">
  <si>
    <t>版本：0/A0
识别号：GR/ZY/BOM-2019-09-25</t>
  </si>
  <si>
    <t>编号：GR-21-01-23</t>
  </si>
  <si>
    <t xml:space="preserve">    </t>
  </si>
  <si>
    <t>车型</t>
  </si>
  <si>
    <t>3.0平台</t>
  </si>
  <si>
    <r>
      <rPr>
        <b/>
        <sz val="17"/>
        <rFont val="微软雅黑"/>
        <charset val="134"/>
      </rPr>
      <t xml:space="preserve">                       </t>
    </r>
    <r>
      <rPr>
        <b/>
        <u/>
        <sz val="17"/>
        <rFont val="微软雅黑"/>
        <charset val="134"/>
      </rPr>
      <t xml:space="preserve">  3.0平台座椅骨架总成EBOM清单                          </t>
    </r>
  </si>
  <si>
    <t>编制</t>
  </si>
  <si>
    <t>审核</t>
  </si>
  <si>
    <t>标准化</t>
  </si>
  <si>
    <t>批准</t>
  </si>
  <si>
    <t>页次</t>
  </si>
  <si>
    <t>日 期</t>
  </si>
  <si>
    <t xml:space="preserve">                                  (首页 )</t>
  </si>
  <si>
    <t>图示</t>
  </si>
  <si>
    <t>NO.</t>
  </si>
  <si>
    <t>件号</t>
  </si>
  <si>
    <t>件名</t>
  </si>
  <si>
    <t>产品描述</t>
  </si>
  <si>
    <t>单台用量</t>
  </si>
  <si>
    <t>车型配置</t>
  </si>
  <si>
    <t>备注</t>
  </si>
  <si>
    <t>SHT0010034（虚拟总成）</t>
  </si>
  <si>
    <t>H6高配骨架总成</t>
  </si>
  <si>
    <t>H6主驾高配（VDC阀）-安全带高调、水平减震</t>
  </si>
  <si>
    <t>SHT0014102（虚拟总成）</t>
  </si>
  <si>
    <t>H6主驾高配（VDC阀）-安全带高调、无水平减震</t>
  </si>
  <si>
    <t>SHT0010065（虚拟总成）</t>
  </si>
  <si>
    <t>H6低配骨架总成</t>
  </si>
  <si>
    <t>H6主驾低配（VDC阀）-无安全带高调、无水平减震</t>
  </si>
  <si>
    <t>SHT0010918（虚拟总成）</t>
  </si>
  <si>
    <t>H6副司机高配骨架总成</t>
  </si>
  <si>
    <t>H6副驾（VDC阀）-无安全带高调、无水平减震</t>
  </si>
  <si>
    <t>SHT0014097（虚拟总成）</t>
  </si>
  <si>
    <t>H6高配骨架平台B</t>
  </si>
  <si>
    <t>H4-3.0主驾-安全带高调、无水平减震</t>
  </si>
  <si>
    <t>以下空白</t>
  </si>
  <si>
    <t>变更履历</t>
  </si>
  <si>
    <t>No</t>
  </si>
  <si>
    <t>日期</t>
  </si>
  <si>
    <t>版本</t>
  </si>
  <si>
    <t>零件号</t>
  </si>
  <si>
    <t>零件名称</t>
  </si>
  <si>
    <t xml:space="preserve">  变更内容</t>
  </si>
  <si>
    <t>变更原因</t>
  </si>
  <si>
    <t>变更来源</t>
  </si>
  <si>
    <t xml:space="preserve"> 日期</t>
  </si>
  <si>
    <t>A</t>
  </si>
  <si>
    <t>首次发布</t>
  </si>
  <si>
    <t>2020.06.04</t>
  </si>
  <si>
    <t>B</t>
  </si>
  <si>
    <t>SHT0010076</t>
  </si>
  <si>
    <t>靠背下U形管</t>
  </si>
  <si>
    <t>材料变更</t>
  </si>
  <si>
    <t>原B340LA  Φ25*2.0</t>
  </si>
  <si>
    <t>QStE340TM Φ25*2.0</t>
  </si>
  <si>
    <t>原材料采购困难</t>
  </si>
  <si>
    <t xml:space="preserve">ECR0005105 </t>
  </si>
  <si>
    <t>SHT0010690</t>
  </si>
  <si>
    <t>座框主管</t>
  </si>
  <si>
    <t>原B340LA    Φ20*2.0</t>
  </si>
  <si>
    <t>QStE340TM 
Φ20*2.0</t>
  </si>
  <si>
    <t>原材料采购困难(副司机低配)</t>
  </si>
  <si>
    <t>SHT0010229</t>
  </si>
  <si>
    <t>仰角连接杆</t>
  </si>
  <si>
    <t>原Q340   Ф18×2.5(无缝管)</t>
  </si>
  <si>
    <t>20   Ф18×2.5</t>
  </si>
  <si>
    <t>SHT0011034</t>
  </si>
  <si>
    <t>H6副司机座椅底支架导管</t>
  </si>
  <si>
    <t>原QSTE340TM    Φ22*4.0</t>
  </si>
  <si>
    <t>Q235   Φ22*4.0</t>
  </si>
  <si>
    <t>SHT0011031</t>
  </si>
  <si>
    <t>H6副司机座椅底支架上板</t>
  </si>
  <si>
    <t>原S420MC</t>
  </si>
  <si>
    <t>QStE420TM</t>
  </si>
  <si>
    <t>SHT0011033</t>
  </si>
  <si>
    <t>H6副司机座椅底支架右下板</t>
  </si>
  <si>
    <t>SHT0011032</t>
  </si>
  <si>
    <t>H6副司机座椅底支架左下板</t>
  </si>
  <si>
    <t>SHT0010853</t>
  </si>
  <si>
    <t>右地脚支架</t>
  </si>
  <si>
    <t>SHT0010852</t>
  </si>
  <si>
    <t>左地脚支架</t>
  </si>
  <si>
    <t>SHT0010846</t>
  </si>
  <si>
    <t>支架左边板</t>
  </si>
  <si>
    <t>SHT0010848</t>
  </si>
  <si>
    <t>支架右边板</t>
  </si>
  <si>
    <t>SHT0010850</t>
  </si>
  <si>
    <t>支架前板</t>
  </si>
  <si>
    <t>SHT0010851</t>
  </si>
  <si>
    <t>支架后板</t>
  </si>
  <si>
    <t>SHT0010854</t>
  </si>
  <si>
    <t>支撑钣金件</t>
  </si>
  <si>
    <t>SHT0011391</t>
  </si>
  <si>
    <t>锁止板</t>
  </si>
  <si>
    <t>原SNCM220</t>
  </si>
  <si>
    <t>HC700/980DP</t>
  </si>
  <si>
    <t>SHT0011258</t>
  </si>
  <si>
    <t>座框前固定管</t>
  </si>
  <si>
    <t>原10*20 Q195/T=1.5</t>
  </si>
  <si>
    <t>10*20 Q235/T=1.5</t>
  </si>
  <si>
    <t>SHT0010133</t>
  </si>
  <si>
    <t>座框后固定管</t>
  </si>
  <si>
    <t>SHT0010778</t>
  </si>
  <si>
    <t>气袋腰托支撑钣金</t>
  </si>
  <si>
    <t>原SAPH440 T=1.5</t>
  </si>
  <si>
    <t>Q235 T=2.0</t>
  </si>
  <si>
    <t>SHT0010356</t>
  </si>
  <si>
    <t>靠背调节手柄销轴</t>
  </si>
  <si>
    <t>原20</t>
  </si>
  <si>
    <t>SWRCH22A</t>
  </si>
  <si>
    <t>原材料采购困难(塑料件bom中)</t>
  </si>
  <si>
    <t>SHT0010128</t>
  </si>
  <si>
    <t>仰角锁止齿板</t>
  </si>
  <si>
    <t xml:space="preserve">原16NiCrS4 </t>
  </si>
  <si>
    <t>30CrMo</t>
  </si>
  <si>
    <t>SHT0010228</t>
  </si>
  <si>
    <t>仰角锁止钣金</t>
  </si>
  <si>
    <t>SHT0011408</t>
  </si>
  <si>
    <t>加强钣金片焊接总成</t>
  </si>
  <si>
    <t>结构变更</t>
  </si>
  <si>
    <t>原  汽车安全带用焊接螺母+加强钣金片</t>
  </si>
  <si>
    <t>采用非标件    法兰面焊接螺母   代替零件号 SHT0011408
SHT0010789 取消</t>
  </si>
  <si>
    <t>结构优化</t>
  </si>
  <si>
    <t>SHT0011622</t>
  </si>
  <si>
    <t>高调器滑盖分总成</t>
  </si>
  <si>
    <t>零件号变更</t>
  </si>
  <si>
    <t>原SHT0011662</t>
  </si>
  <si>
    <t>设计评审（北京）(高调器bom中)</t>
  </si>
  <si>
    <t>SHT0011461</t>
  </si>
  <si>
    <t>可回位升降调节机构销轴</t>
  </si>
  <si>
    <t>新增零件</t>
  </si>
  <si>
    <t>可回位升降调节机构销轴为借用件</t>
  </si>
  <si>
    <t>可回位升降调节机构销轴新开，新增零件号：SHT0011461</t>
  </si>
  <si>
    <t>2020.07.09</t>
  </si>
  <si>
    <t>C</t>
  </si>
  <si>
    <t>SHT0010775</t>
  </si>
  <si>
    <t>安全带高调机构固定板1</t>
  </si>
  <si>
    <t>钣金材料为：SPFH590 T=1.5mm  材料规格变更。</t>
  </si>
  <si>
    <t>原1.5-Q/BQB 301   SPFH590-Q/BQB310</t>
  </si>
  <si>
    <t>1.6-Q/BQB 301   SPFH590-Q/BQB310</t>
  </si>
  <si>
    <t>ECR0005241</t>
  </si>
  <si>
    <t>SHT0010776</t>
  </si>
  <si>
    <t>安全带高调机构固定板2</t>
  </si>
  <si>
    <t>1.6-Q/BQB 301   SPFH590-Q/BQB311</t>
  </si>
  <si>
    <t>SHT0010722</t>
  </si>
  <si>
    <t>司机主边调角器下连接板A</t>
  </si>
  <si>
    <t>1.6-Q/BQB 301   SPFH590-Q/BQB312</t>
  </si>
  <si>
    <t>SHT0010723</t>
  </si>
  <si>
    <t>司机主边调角器下连接板B</t>
  </si>
  <si>
    <t>1.6-Q/BQB 301   SPFH590-Q/BQB313</t>
  </si>
  <si>
    <t>SHT0010070</t>
  </si>
  <si>
    <t>扶手固定加强板1</t>
  </si>
  <si>
    <t>1.6-Q/BQB 301   SPFH590-Q/BQB314</t>
  </si>
  <si>
    <t>SHT0010245</t>
  </si>
  <si>
    <t>扶手固定加强板2</t>
  </si>
  <si>
    <t>1.6-Q/BQB 301   SPFH590-Q/BQB315</t>
  </si>
  <si>
    <t>SHT0010724</t>
  </si>
  <si>
    <t>司机副边调角器下连接板A</t>
  </si>
  <si>
    <t>1.6-Q/BQB 301   SPFH590-Q/BQB316</t>
  </si>
  <si>
    <t>SHT0010725</t>
  </si>
  <si>
    <t>司机副边调角器下连接板B</t>
  </si>
  <si>
    <t>1.6-Q/BQB 301   SPFH590-Q/BQB317</t>
  </si>
  <si>
    <t>SHT0010212</t>
  </si>
  <si>
    <t>上框加强板</t>
  </si>
  <si>
    <t>1.6-Q/BQB 301   SPFH590-Q/BQB318</t>
  </si>
  <si>
    <t>SHT0010840</t>
  </si>
  <si>
    <t>仰角小齿板防护板</t>
  </si>
  <si>
    <t>1.6-Q/BQB 301   SPFH590-Q/BQB319</t>
  </si>
  <si>
    <t>SHT0010121</t>
  </si>
  <si>
    <t>座框左侧内边板</t>
  </si>
  <si>
    <t>1.6-Q/BQB 301   SPFH590-Q/BQB320</t>
  </si>
  <si>
    <t>SHT0010125</t>
  </si>
  <si>
    <t>座框右侧内边板</t>
  </si>
  <si>
    <t>1.6-Q/BQB 301   SPFH590-Q/BQB321</t>
  </si>
  <si>
    <t>SHT0011421</t>
  </si>
  <si>
    <t>副司机仰角小齿板防护板</t>
  </si>
  <si>
    <t>1.6-Q/BQB 301   SPFH590-Q/BQB322</t>
  </si>
  <si>
    <t>2020.10.20</t>
  </si>
  <si>
    <t>D</t>
  </si>
  <si>
    <t>BFA0010062</t>
  </si>
  <si>
    <t>焊接方螺母</t>
  </si>
  <si>
    <t xml:space="preserve">原BFA0000518 </t>
  </si>
  <si>
    <t>客户输入，M8螺母强度等级由8变为10级。</t>
  </si>
  <si>
    <t>ECR0005621</t>
  </si>
  <si>
    <t>2020.11.17</t>
  </si>
  <si>
    <t>E</t>
  </si>
  <si>
    <t>SHT0012172</t>
  </si>
  <si>
    <t>VDC阀气管连接总成（主驾）</t>
  </si>
  <si>
    <t>副驾与主驾管路长度不能通用</t>
  </si>
  <si>
    <t>ECR0005586</t>
  </si>
  <si>
    <t>SHT0012173</t>
  </si>
  <si>
    <t>VDC阀气管连接总成（副驾）</t>
  </si>
  <si>
    <t>BPC0010077</t>
  </si>
  <si>
    <t>VDC气阀总成</t>
  </si>
  <si>
    <t>更改零件等级</t>
  </si>
  <si>
    <t>原4级</t>
  </si>
  <si>
    <t>更改为5级</t>
  </si>
  <si>
    <t>结构等级调整</t>
  </si>
  <si>
    <t>BPC0010078</t>
  </si>
  <si>
    <t>阀体外壳</t>
  </si>
  <si>
    <t>零件删除</t>
  </si>
  <si>
    <t>原骨架BOM中</t>
  </si>
  <si>
    <t>单独成立BOM</t>
  </si>
  <si>
    <t>零件bom单独管理</t>
  </si>
  <si>
    <t>BPC0010079</t>
  </si>
  <si>
    <t>气囊密封支撑圈</t>
  </si>
  <si>
    <t>BPC0010080</t>
  </si>
  <si>
    <t>气源密封支撑圈</t>
  </si>
  <si>
    <t>BPC0010081</t>
  </si>
  <si>
    <t>阻尼密封支撑圈</t>
  </si>
  <si>
    <t>BPC0010082</t>
  </si>
  <si>
    <t>顶部密封支撑圈</t>
  </si>
  <si>
    <t>BPC0010083</t>
  </si>
  <si>
    <t>阀杆</t>
  </si>
  <si>
    <t>BPC0010084</t>
  </si>
  <si>
    <t>行程补偿气缸缸体</t>
  </si>
  <si>
    <t>BPC0010085</t>
  </si>
  <si>
    <t>压盖</t>
  </si>
  <si>
    <t>BPC0010086</t>
  </si>
  <si>
    <t>气缸密封座</t>
  </si>
  <si>
    <t>BPC0010087</t>
  </si>
  <si>
    <t>气缸活塞</t>
  </si>
  <si>
    <t>BPC0010088</t>
  </si>
  <si>
    <t>导向杆</t>
  </si>
  <si>
    <t>BPC0010089</t>
  </si>
  <si>
    <t>消音器</t>
  </si>
  <si>
    <t>BPC0010024</t>
  </si>
  <si>
    <t>气管固定板</t>
  </si>
  <si>
    <t>BPC0010025</t>
  </si>
  <si>
    <t>O形圈φ8*φ1.5</t>
  </si>
  <si>
    <t>BPC0010026</t>
  </si>
  <si>
    <t>O形圈φ16*φ1.8</t>
  </si>
  <si>
    <t>BPC0010027</t>
  </si>
  <si>
    <t>活塞杆防尘密封圈</t>
  </si>
  <si>
    <t>BPC0010028</t>
  </si>
  <si>
    <t>活塞密封圈</t>
  </si>
  <si>
    <t>BPC0010029</t>
  </si>
  <si>
    <t>补偿气缸进气管</t>
  </si>
  <si>
    <t>BPC0010030</t>
  </si>
  <si>
    <t>阀体进气管</t>
  </si>
  <si>
    <t>BPC0010031</t>
  </si>
  <si>
    <t>出气管（接速降阀）</t>
  </si>
  <si>
    <t>BPC0010012</t>
  </si>
  <si>
    <t>4mm卡箍</t>
  </si>
  <si>
    <t>F</t>
  </si>
  <si>
    <t>SHT0010230</t>
  </si>
  <si>
    <t>H6（主驾）气囊总成</t>
  </si>
  <si>
    <t>零件名称变更</t>
  </si>
  <si>
    <t>原：H6气囊总成</t>
  </si>
  <si>
    <t>更改后：H6（主驾）气囊总成</t>
  </si>
  <si>
    <t>ECR0005601</t>
  </si>
  <si>
    <t>SHT0012205</t>
  </si>
  <si>
    <t>H6（副驾）气囊总成</t>
  </si>
  <si>
    <t>原副驾采用SHT0010230-H6气囊总成</t>
  </si>
  <si>
    <t>更改后：SHT0012205-H6（副驾）气囊总成</t>
  </si>
  <si>
    <t>SHT0011210</t>
  </si>
  <si>
    <t>气囊上盖</t>
  </si>
  <si>
    <t>SHT0011211</t>
  </si>
  <si>
    <t>气囊下盖</t>
  </si>
  <si>
    <t>H4气嘴</t>
  </si>
  <si>
    <t>H4气嘴螺母</t>
  </si>
  <si>
    <t>SHT0011214</t>
  </si>
  <si>
    <t>170囊皮</t>
  </si>
  <si>
    <t>SHT0011595</t>
  </si>
  <si>
    <t>气囊卡箍</t>
  </si>
  <si>
    <t>BPC0010094</t>
  </si>
  <si>
    <t>气管</t>
  </si>
  <si>
    <t>2020.12.06</t>
  </si>
  <si>
    <t>G</t>
  </si>
  <si>
    <t>SHT0010218</t>
  </si>
  <si>
    <t>减震器连接异型螺母</t>
  </si>
  <si>
    <t>表面处理要求调整</t>
  </si>
  <si>
    <t>原：表面处理要求:
颜色：黑色
盐雾试验要求：DIN 50021-SS,要求120小时后无基材腐蚀且不允许出现大量锌腐蚀产物，另外在供货状态以及在120℃下进行24h存放后系统抗腐蚀性必须保证。</t>
  </si>
  <si>
    <t>更改后：表面处理要求：颜色为黑色  。其他要求应满足DBL 9440.40 (标准依照DBL 9440-2017)产品规定。</t>
  </si>
  <si>
    <t>原设计不符合戴姆勒DBL9440标准要求。</t>
  </si>
  <si>
    <t>ECR0005803</t>
  </si>
  <si>
    <t>SHT0010219</t>
  </si>
  <si>
    <t>仰角连接异型螺母</t>
  </si>
  <si>
    <t>SHT0010314</t>
  </si>
  <si>
    <t>阻尼器下连接螺栓</t>
  </si>
  <si>
    <t>SHT0010315</t>
  </si>
  <si>
    <t>座框减震器连接轴</t>
  </si>
  <si>
    <t>SHT0010319</t>
  </si>
  <si>
    <t>H6减震器上框连接螺栓</t>
  </si>
  <si>
    <t>SHT0010802</t>
  </si>
  <si>
    <t>延伸锁止钣金固定螺栓</t>
  </si>
  <si>
    <t>SHT0010829</t>
  </si>
  <si>
    <t>仰角小齿板连接螺母</t>
  </si>
  <si>
    <t>SHT0010843</t>
  </si>
  <si>
    <t>座框仰角固定螺栓</t>
  </si>
  <si>
    <t>H</t>
  </si>
  <si>
    <t>SHT0010208</t>
  </si>
  <si>
    <t>上框支架异形焊接螺母</t>
  </si>
  <si>
    <t>原：减震器上框支架T型焊接螺母</t>
  </si>
  <si>
    <t>更改后：上框支架异形焊接螺母。</t>
  </si>
  <si>
    <t>原名称与零件现有状态不符。</t>
  </si>
  <si>
    <t>ECR0005804</t>
  </si>
  <si>
    <t>材料调整</t>
  </si>
  <si>
    <t>原：SWRCH35K</t>
  </si>
  <si>
    <t>更改后：10B21</t>
  </si>
  <si>
    <t>10B21满足使用要求且材料便于采购。</t>
  </si>
  <si>
    <t>重量调整</t>
  </si>
  <si>
    <t>原：0.0142</t>
  </si>
  <si>
    <t>更改后：0.015</t>
  </si>
  <si>
    <t>零件结构调整重量发生变化。</t>
  </si>
  <si>
    <t>SHT0010313</t>
  </si>
  <si>
    <t>阻尼器上连接螺栓</t>
  </si>
  <si>
    <t>原：0.0083</t>
  </si>
  <si>
    <t>更改后：0.006</t>
  </si>
  <si>
    <t>2021.02.22</t>
  </si>
  <si>
    <t>J</t>
  </si>
  <si>
    <t>BPC0010126</t>
  </si>
  <si>
    <t>可调阻尼器（苏世博）</t>
  </si>
  <si>
    <t>轴套、衬套等零部件分开供货</t>
  </si>
  <si>
    <t>轴套、衬套等零部件由苏世博统一供货</t>
  </si>
  <si>
    <t>轴套、衬套等零部件由苏世博统一供货
因此删除零部件</t>
  </si>
  <si>
    <t>ECR0005602</t>
  </si>
  <si>
    <t>BAS0010016</t>
  </si>
  <si>
    <t>阻尼器压装复合衬套</t>
  </si>
  <si>
    <t>BAS0010017</t>
  </si>
  <si>
    <t>阻尼器上安装轴套</t>
  </si>
  <si>
    <t>BAS0010018</t>
  </si>
  <si>
    <t>阻尼器下安装轴套</t>
  </si>
  <si>
    <t>BAS0010019</t>
  </si>
  <si>
    <t>阻尼器塑料衬套</t>
  </si>
  <si>
    <t>2021.03.08</t>
  </si>
  <si>
    <t>L</t>
  </si>
  <si>
    <t>SHT0010841</t>
  </si>
  <si>
    <t>仰角调节轴套</t>
  </si>
  <si>
    <t>原：0.0045</t>
  </si>
  <si>
    <t>更改后：0.008</t>
  </si>
  <si>
    <t>仰角调节不回位。</t>
  </si>
  <si>
    <t>ECR0006183</t>
  </si>
  <si>
    <t>SHT0010119</t>
  </si>
  <si>
    <t>座框左边板焊接总成</t>
  </si>
  <si>
    <t>零件结构调整</t>
  </si>
  <si>
    <t>原数据版本A</t>
  </si>
  <si>
    <t>变更后：B</t>
  </si>
  <si>
    <t>SHT0011420</t>
  </si>
  <si>
    <t>副司机座框右边板焊接总成</t>
  </si>
  <si>
    <t>SHT0010123</t>
  </si>
  <si>
    <t>座框右边板焊接总成</t>
  </si>
  <si>
    <t>SHT0011419</t>
  </si>
  <si>
    <t>副司机座框左边板焊接总成</t>
  </si>
  <si>
    <t>2021.11.02</t>
  </si>
  <si>
    <t>M</t>
  </si>
  <si>
    <t>SHT0010120</t>
  </si>
  <si>
    <t>座框左侧外边板</t>
  </si>
  <si>
    <t>原数据版本C</t>
  </si>
  <si>
    <t>变更后：D</t>
  </si>
  <si>
    <t>座框仰角锁止机构调整。</t>
  </si>
  <si>
    <t>ECR0006707</t>
  </si>
  <si>
    <t>SHT0010124</t>
  </si>
  <si>
    <t>座框右侧外边板</t>
  </si>
  <si>
    <t>SHT0010842</t>
  </si>
  <si>
    <t>仰角拉线座框固定钣金</t>
  </si>
  <si>
    <t>原数据版本A，材料：SAPH440 T=2.0</t>
  </si>
  <si>
    <t>变更后：数据版本B    材料：SPCC T=2.5</t>
  </si>
  <si>
    <t>SHT0011422</t>
  </si>
  <si>
    <t>副司机仰角拉线座框固定钣金</t>
  </si>
  <si>
    <t>变更后：SHT0010842-仰角拉线座框固定钣金</t>
  </si>
  <si>
    <t>原数据版本B</t>
  </si>
  <si>
    <t>变更后：C</t>
  </si>
  <si>
    <t>SHT0010836</t>
  </si>
  <si>
    <t>座框骨架焊接总成</t>
  </si>
  <si>
    <t>SHT0011418</t>
  </si>
  <si>
    <t>副司机座框骨架焊接总成</t>
  </si>
  <si>
    <t>SHT0013705</t>
  </si>
  <si>
    <t>仰角凸轮钣金</t>
  </si>
  <si>
    <t>新增件</t>
  </si>
  <si>
    <t>BSP0010007</t>
  </si>
  <si>
    <t>仰角回位蜗簧</t>
  </si>
  <si>
    <t>零件结构、零件名称调整</t>
  </si>
  <si>
    <t>原：①采用涡簧结构②名称：仰角回位蜗簧</t>
  </si>
  <si>
    <t>更改后：①采用拉簧结构②名称： 仰角凸轮回位簧</t>
  </si>
  <si>
    <t>SHT0010383</t>
  </si>
  <si>
    <t>仰角调节拉线总成</t>
  </si>
  <si>
    <t>零件子级调整</t>
  </si>
  <si>
    <t>原座椅总成</t>
  </si>
  <si>
    <t>变更后调至骨架总成</t>
  </si>
  <si>
    <t>SHT0010320</t>
  </si>
  <si>
    <t>仰角调节组件</t>
  </si>
  <si>
    <t>结构调整：仰角调节组件 及子零件取消。</t>
  </si>
  <si>
    <t>结构上用：仰角凸轮钣金 替换。</t>
  </si>
  <si>
    <t>SHT0010304</t>
  </si>
  <si>
    <t>仰角解锁旋转轴</t>
  </si>
  <si>
    <t>SHT0010260</t>
  </si>
  <si>
    <t>仰角调节钣金</t>
  </si>
  <si>
    <t>SHT0010832</t>
  </si>
  <si>
    <t>仰角调节钣金旋转轴</t>
  </si>
  <si>
    <t>BFA0000391</t>
  </si>
  <si>
    <t>开口挡圈</t>
  </si>
  <si>
    <t>BFA0000285</t>
  </si>
  <si>
    <t>零件数量调整</t>
  </si>
  <si>
    <t>原：BFA0000391-开口挡圈 数量1件</t>
  </si>
  <si>
    <t>变更后：BFA0000285-开口挡圈 数量1</t>
  </si>
  <si>
    <t>BFA0010021</t>
  </si>
  <si>
    <t>内六角花形盘头螺钉</t>
  </si>
  <si>
    <t>数量调整（座框总成 子级）</t>
  </si>
  <si>
    <t>原：1件</t>
  </si>
  <si>
    <t>更改后：2件</t>
  </si>
  <si>
    <t>数量调整</t>
  </si>
  <si>
    <t>BFA0010081</t>
  </si>
  <si>
    <t>M6*16</t>
  </si>
  <si>
    <t>数量调整（减震器总成  子级）</t>
  </si>
  <si>
    <t>原：4件</t>
  </si>
  <si>
    <t>2021.09.09</t>
  </si>
  <si>
    <t>N</t>
  </si>
  <si>
    <t>SHT0011009</t>
  </si>
  <si>
    <t>后罩壳固定钣金</t>
  </si>
  <si>
    <t>结构调整</t>
  </si>
  <si>
    <t>——</t>
  </si>
  <si>
    <t>零件折弯角度调整。</t>
  </si>
  <si>
    <t xml:space="preserve">ECR0006870 </t>
  </si>
  <si>
    <t>SHT0010825</t>
  </si>
  <si>
    <t>安全带卷收器固定钣金</t>
  </si>
  <si>
    <t>原重量：0.0973</t>
  </si>
  <si>
    <t>更改后：0.112</t>
  </si>
  <si>
    <t>SHT0011259</t>
  </si>
  <si>
    <t>副司机安全带卷收器固定钣金</t>
  </si>
  <si>
    <t>SHT0011112</t>
  </si>
  <si>
    <t>安全带卷收器固定钣金焊接总成</t>
  </si>
  <si>
    <t>SHT0010825钣金单件调整总成调整</t>
  </si>
  <si>
    <t>SHT0011416</t>
  </si>
  <si>
    <t>副司机安全带卷收器固定钣金焊接总成</t>
  </si>
  <si>
    <t>SHT0011259钣金单件调整总成调整</t>
  </si>
  <si>
    <t>SHT0010214</t>
  </si>
  <si>
    <t>减震器上框后横梁焊接总成</t>
  </si>
  <si>
    <t>原：卷收器固定至外侧两孔。</t>
  </si>
  <si>
    <t>更改后：卷收器固定孔为调整为中间两孔。</t>
  </si>
  <si>
    <t>卷收器固定钣金点焊螺母位置调整。</t>
  </si>
  <si>
    <t>SHT0010818</t>
  </si>
  <si>
    <t>减震器上框后横梁焊接总成（水平减震）</t>
  </si>
  <si>
    <t>SHT0011415</t>
  </si>
  <si>
    <t>副司机减震器上框后横梁焊接总成</t>
  </si>
  <si>
    <t>SHT0010078</t>
  </si>
  <si>
    <t>调角器连动杆保护管</t>
  </si>
  <si>
    <t>形状/材质调整</t>
  </si>
  <si>
    <t>原：调角器连动杆保护管/圆管φ10*1.5 Q235</t>
  </si>
  <si>
    <t>更改后：调角器连动杆保护钢丝/ 圆钢φ8 Q235</t>
  </si>
  <si>
    <t>零件名称、材料调整、结构上避免与卷收器干涉做了避让调整。</t>
  </si>
  <si>
    <t>SHT0010780</t>
  </si>
  <si>
    <t>气袋腰托下固定点焊接总成</t>
  </si>
  <si>
    <t>SHT0010078单件调整。</t>
  </si>
  <si>
    <t>SHT0010756</t>
  </si>
  <si>
    <t>H6高配靠背骨架总成</t>
  </si>
  <si>
    <t>SHT0010758</t>
  </si>
  <si>
    <t>H6低配靠背骨架总成</t>
  </si>
  <si>
    <t>SHT0010944</t>
  </si>
  <si>
    <t>H6副司机高配靠背骨架总成</t>
  </si>
  <si>
    <t>SHT0010753</t>
  </si>
  <si>
    <t>H4高配靠背骨架焊接总成</t>
  </si>
  <si>
    <t>2021.10.10</t>
  </si>
  <si>
    <t>O</t>
  </si>
  <si>
    <t>SHT0010067</t>
  </si>
  <si>
    <t>减震器上框左右支架</t>
  </si>
  <si>
    <t>钣金开孔调整</t>
  </si>
  <si>
    <t>详见：http://jira.bjghrc.com:8090/pages/viewpage.action?pageId=197233785</t>
  </si>
  <si>
    <t>座框与减震器连接螺栓在六轴耐久实验48H后出现螺纹根部断裂问题。</t>
  </si>
  <si>
    <t>ECR0006809</t>
  </si>
  <si>
    <t>SHT0010122</t>
  </si>
  <si>
    <t>座框旋转螺栓轴套</t>
  </si>
  <si>
    <t>尺寸调整</t>
  </si>
  <si>
    <t>SHT0010207</t>
  </si>
  <si>
    <t>座框旋转轴轴套</t>
  </si>
  <si>
    <t>SHT0010206</t>
  </si>
  <si>
    <t>上框侧支架焊接总成</t>
  </si>
  <si>
    <t>BAS0010004</t>
  </si>
  <si>
    <t>座框旋转塑料轴套</t>
  </si>
  <si>
    <t>规格调整</t>
  </si>
  <si>
    <t>原易格斯：GFM-1012-17</t>
  </si>
  <si>
    <t>设变后：GFM-1213-12</t>
  </si>
  <si>
    <t>2021.10.29</t>
  </si>
  <si>
    <t>P</t>
  </si>
  <si>
    <t>原：10*20 Q235/T=1.5</t>
  </si>
  <si>
    <t>设变后：10*20 B340LA/T=1.5</t>
  </si>
  <si>
    <t>六自由度耐久座框固定管断裂。</t>
  </si>
  <si>
    <t>ECR0007029</t>
  </si>
  <si>
    <t>原数据版本E</t>
  </si>
  <si>
    <t>变更后：F</t>
  </si>
  <si>
    <t>2021.11.06</t>
  </si>
  <si>
    <t>Q</t>
  </si>
  <si>
    <t>BFA0010023</t>
  </si>
  <si>
    <t>内六角圆柱头螺钉</t>
  </si>
  <si>
    <t>原：2件</t>
  </si>
  <si>
    <t>更改后：4件</t>
  </si>
  <si>
    <t>规格相近螺栓错装问题</t>
  </si>
  <si>
    <t>ECR0007048</t>
  </si>
  <si>
    <t>BFA0010024</t>
  </si>
  <si>
    <t>更改后：0件</t>
  </si>
  <si>
    <t>2021/12/17</t>
  </si>
  <si>
    <t>R</t>
  </si>
  <si>
    <t>更改源文件自带错误信息（包含错误的更记录、用量等）</t>
  </si>
  <si>
    <t>打印签字用</t>
  </si>
  <si>
    <t>删除所有无效行（包含未开发、需要删除的内容）</t>
  </si>
  <si>
    <t>删除重汽配置及相关零件</t>
  </si>
  <si>
    <t>更新气囊：保留SHT0010230，通用，删除SHT0012205</t>
  </si>
  <si>
    <t>更新限位橡胶：上限位SHT0010213改为SHT0013995，下限位SHT0010217改为SHT0013932，水平减震缓冲块SHT0010809改为SHT0013934，材料聚氨酯更改为橡胶</t>
  </si>
  <si>
    <t>更新VDC阀：合并成一种SHT0012172，其余删除</t>
  </si>
  <si>
    <t>更新阻尼器：SHT0010827未开发，删除</t>
  </si>
  <si>
    <t>H4-3.0滑轨：保留SHT0010900，用量为2，SHT0010901和SHT0010902删除</t>
  </si>
  <si>
    <t>删除滑轨下级零件，仅保留总成</t>
  </si>
  <si>
    <t>与BAS0010005重复，将04替换为05</t>
  </si>
  <si>
    <t>H4681010099A0</t>
  </si>
  <si>
    <t>驾驶员座椅后端固定支座</t>
  </si>
  <si>
    <t>随车件删除，在整椅BOM中体现</t>
  </si>
  <si>
    <t>SHT0010781</t>
  </si>
  <si>
    <t>机械腰托下固定钢丝</t>
  </si>
  <si>
    <t>长度更正为350mm</t>
  </si>
  <si>
    <t>2021/12/29</t>
  </si>
  <si>
    <t>S</t>
  </si>
  <si>
    <t>SHT0011399</t>
  </si>
  <si>
    <t>润滑脂</t>
  </si>
  <si>
    <t>原：0件</t>
  </si>
  <si>
    <t>更改后：1件</t>
  </si>
  <si>
    <t>明确润滑脂牌号和涂抹位置，所有配置增加</t>
  </si>
  <si>
    <t>T</t>
  </si>
  <si>
    <t>SHT0010844</t>
  </si>
  <si>
    <t>H6司机座椅底支架总成</t>
  </si>
  <si>
    <t>版本更新</t>
  </si>
  <si>
    <t>原：A</t>
  </si>
  <si>
    <t>更改后：B</t>
  </si>
  <si>
    <t>底支架后板增加工艺定位孔</t>
  </si>
  <si>
    <t>ECR0007387</t>
  </si>
  <si>
    <t>版本更新，增加工艺定位孔</t>
  </si>
  <si>
    <t>SHT0010036</t>
  </si>
  <si>
    <t>坐盆骨架总成</t>
  </si>
  <si>
    <t>增加大垫圈，更改BOM用量</t>
  </si>
  <si>
    <t>原：无垫圈</t>
  </si>
  <si>
    <t>更改后：有垫圈</t>
  </si>
  <si>
    <t>增加大垫圈</t>
  </si>
  <si>
    <t>ECR0007389</t>
  </si>
  <si>
    <t>BFA0000020</t>
  </si>
  <si>
    <t>大垫圈</t>
  </si>
  <si>
    <t>2022/2/22</t>
  </si>
  <si>
    <t>U</t>
  </si>
  <si>
    <t>BCL0010013</t>
  </si>
  <si>
    <t>钣金扎带（背面扎带）</t>
  </si>
  <si>
    <t>根据实际装配顺序，将此零件从整椅BOM移动到底座模块化BOM中</t>
  </si>
  <si>
    <t>2022/4/18</t>
  </si>
  <si>
    <t>V</t>
  </si>
  <si>
    <t>SHT0014511</t>
  </si>
  <si>
    <t>H6阻尼器金属轴套</t>
  </si>
  <si>
    <t>阻尼器与轴套拆分</t>
  </si>
  <si>
    <t>ECR0007683</t>
  </si>
  <si>
    <t>2022/6/12</t>
  </si>
  <si>
    <t>W</t>
  </si>
  <si>
    <t>固定滑轨与底支架的螺栓：内六角花形盘头螺钉-BFA0010029，零件号变更为BFA0010089，其余信息不变</t>
  </si>
  <si>
    <t>根据20220402整椅下发ECR进行修正</t>
  </si>
  <si>
    <t>ECR0007643</t>
  </si>
  <si>
    <t>2022/07/08</t>
  </si>
  <si>
    <t>X</t>
  </si>
  <si>
    <t>SHT0010050</t>
  </si>
  <si>
    <t>内绞架支撑钣金</t>
  </si>
  <si>
    <t>修订错误</t>
  </si>
  <si>
    <t>SHT0010057</t>
  </si>
  <si>
    <t>外绞架支撑钣金</t>
  </si>
  <si>
    <t>SHT0010058</t>
  </si>
  <si>
    <t>外绞架旋转轴</t>
  </si>
  <si>
    <t>BFA0000010</t>
  </si>
  <si>
    <t>2型非金属嵌件六角锁紧螺母</t>
  </si>
  <si>
    <t>根据河北现有状态更新</t>
  </si>
  <si>
    <t>ECR0007969</t>
  </si>
  <si>
    <t>SHT0011412</t>
  </si>
  <si>
    <t>副司机阻尼器上固定钣焊接总成</t>
  </si>
  <si>
    <t>取消零件</t>
  </si>
  <si>
    <t>BFA0000518</t>
  </si>
  <si>
    <t>取消SHT0011412子级焊接方螺母</t>
  </si>
  <si>
    <t>SHT0010052</t>
  </si>
  <si>
    <t>阻尼器上固定钣金</t>
  </si>
  <si>
    <t>SHT0011412子级阻尼器固定钣金上移一级</t>
  </si>
  <si>
    <t>SHT0011517</t>
  </si>
  <si>
    <t>绞架总成（VDC）</t>
  </si>
  <si>
    <t>原：C</t>
  </si>
  <si>
    <t>更改后：D</t>
  </si>
  <si>
    <t>因取消SHT0011412-副司机阻尼器上固定钣焊接总成，版本更新</t>
  </si>
  <si>
    <t>SHT0011518</t>
  </si>
  <si>
    <t>内绞架总成（VDC）</t>
  </si>
  <si>
    <t>SHT0011519</t>
  </si>
  <si>
    <t>内绞架焊接总成（VDC）</t>
  </si>
  <si>
    <t>2022/07/12</t>
  </si>
  <si>
    <t>SHT0010231</t>
  </si>
  <si>
    <t>3.0平台防尘罩总成</t>
  </si>
  <si>
    <t>取消总成改为单件，零件号、零件名不变</t>
  </si>
  <si>
    <t>防尘罩卡扣更换为F扣，更新BOM</t>
  </si>
  <si>
    <t>ECR0008048</t>
  </si>
  <si>
    <t>SHT0011924</t>
  </si>
  <si>
    <t>3.0平台防尘罩卡扣</t>
  </si>
  <si>
    <t>原：11件</t>
  </si>
  <si>
    <t>SHT0011923</t>
  </si>
  <si>
    <t>3.0平台防尘罩</t>
  </si>
  <si>
    <t>SQDZ 6800004-8</t>
  </si>
  <si>
    <t>F扣</t>
  </si>
  <si>
    <t>原：15件</t>
  </si>
  <si>
    <t>更改后：28件</t>
  </si>
  <si>
    <t>BCL0010018</t>
  </si>
  <si>
    <t>黑色防护毛毡</t>
  </si>
  <si>
    <t>增加黑色防护毛毡</t>
  </si>
  <si>
    <t>H6气路装配关键控制点</t>
  </si>
  <si>
    <t>2022/7/22</t>
  </si>
  <si>
    <t>Y</t>
  </si>
  <si>
    <t>SHT0013995</t>
  </si>
  <si>
    <t>上限位缓冲块</t>
  </si>
  <si>
    <t>更改示意图片</t>
  </si>
  <si>
    <t>图片未更新</t>
  </si>
  <si>
    <t>BFA0000570</t>
  </si>
  <si>
    <t>大帽抽芯铆钉</t>
  </si>
  <si>
    <t>固定座盆滑块的铝铆钉改为钢铆钉</t>
  </si>
  <si>
    <t>ECR0008068</t>
  </si>
  <si>
    <t>BFA0010096</t>
  </si>
  <si>
    <t>全钢大帽抽芯铆钉</t>
  </si>
  <si>
    <t>2022/8/15</t>
  </si>
  <si>
    <t>Z</t>
  </si>
  <si>
    <t>取消全部BFA0000518，更换为BFA0010062</t>
  </si>
  <si>
    <t>标准件等级变化，用量不变</t>
  </si>
  <si>
    <t>标准件通用化</t>
  </si>
  <si>
    <t>ECR0008107</t>
  </si>
  <si>
    <t>SHT0010134</t>
  </si>
  <si>
    <t>坐盆延伸固定钣金</t>
  </si>
  <si>
    <t>原：Ａ</t>
  </si>
  <si>
    <t>更改后：Ｂ</t>
  </si>
  <si>
    <t>司机主边调角器下连接钣B</t>
  </si>
  <si>
    <t>原：Ｂ</t>
  </si>
  <si>
    <t>更改后：Ｃ</t>
  </si>
  <si>
    <t>司机副边调角器下连接钣B</t>
  </si>
  <si>
    <t>SHT0010068</t>
  </si>
  <si>
    <t>扶手固定加强板焊接总成</t>
  </si>
  <si>
    <t>SHT0011209</t>
  </si>
  <si>
    <t>左侧扶手固定加强板焊接总成</t>
  </si>
  <si>
    <t>2022/8/25</t>
  </si>
  <si>
    <t>SHT0010225</t>
  </si>
  <si>
    <t>仰角连杆轴</t>
  </si>
  <si>
    <t>材质和热处理要求</t>
  </si>
  <si>
    <t>根据供应商供货情况更改</t>
  </si>
  <si>
    <t>ECR0008091</t>
  </si>
  <si>
    <t>BFA0010028</t>
  </si>
  <si>
    <t>开口型平圆头抽芯铆钉</t>
  </si>
  <si>
    <t>替换为钢铆钉</t>
  </si>
  <si>
    <t>ECR0008165</t>
  </si>
  <si>
    <t>BFA0010097</t>
  </si>
  <si>
    <t>全钢开口型平圆头抽芯铆钉</t>
  </si>
  <si>
    <t>SHT0010779</t>
  </si>
  <si>
    <t>气袋腰托侧翼支撑钢丝</t>
  </si>
  <si>
    <t>更新重量</t>
  </si>
  <si>
    <t>原：0.0364</t>
  </si>
  <si>
    <t>更改后：0.0384</t>
  </si>
  <si>
    <t>H6 气袋腰托侧翼支撑钢丝更改折弯和长度</t>
  </si>
  <si>
    <t>ECR0008223</t>
  </si>
  <si>
    <t>BFA0000316</t>
  </si>
  <si>
    <t>SHT0010130下级增加焊接方螺母</t>
  </si>
  <si>
    <t>ECR0008186</t>
  </si>
  <si>
    <t>SHT0010131下级增加焊接方螺母</t>
  </si>
  <si>
    <t>SHT0014961</t>
  </si>
  <si>
    <t>左侧挡片</t>
  </si>
  <si>
    <t>防止螺栓脱落</t>
  </si>
  <si>
    <t>SHT0014962</t>
  </si>
  <si>
    <t>右侧挡片</t>
  </si>
  <si>
    <t>SHT0014990</t>
  </si>
  <si>
    <t>背胶毛毡</t>
  </si>
  <si>
    <t>固定小齿板和凸轮的螺栓替换为SHT0014932</t>
  </si>
  <si>
    <t>SHT0014932</t>
  </si>
  <si>
    <t>仰角小齿板固定螺栓</t>
  </si>
  <si>
    <t>2022/9/2</t>
  </si>
  <si>
    <t>BSP0010011</t>
  </si>
  <si>
    <t>变阻尼拉线回位簧</t>
  </si>
  <si>
    <t>由整椅BOM移动到底座模块化BOM</t>
  </si>
  <si>
    <t>根据工艺调整</t>
  </si>
  <si>
    <t>SHT0011056</t>
  </si>
  <si>
    <t>阻尼拨杆连接塑料件</t>
  </si>
  <si>
    <t>更改:材质、表面处理</t>
  </si>
  <si>
    <t>更改前：30CrMo、电泳</t>
  </si>
  <si>
    <t>更改后：42CrMo4、电镀锌镍</t>
  </si>
  <si>
    <t>根据供应商制造情况，更改材质、热处理、表面处理等信息</t>
  </si>
  <si>
    <t>ECR0007963</t>
  </si>
  <si>
    <t>更改:表面处理</t>
  </si>
  <si>
    <t>更改前：电泳</t>
  </si>
  <si>
    <t>更改后：电镀锌镍</t>
  </si>
  <si>
    <t>更改用量</t>
  </si>
  <si>
    <t>更改前：1</t>
  </si>
  <si>
    <t>更改后：0</t>
  </si>
  <si>
    <t>VDC阀上部开口挡圈取消，改为整椅装配</t>
  </si>
  <si>
    <t>根据工艺装配调整</t>
  </si>
  <si>
    <t>2022/9/30</t>
  </si>
  <si>
    <t>AA</t>
  </si>
  <si>
    <t>BPC0000019</t>
  </si>
  <si>
    <t>气管防护管</t>
  </si>
  <si>
    <t>SHT0010038</t>
  </si>
  <si>
    <t>坐盆钣金</t>
  </si>
  <si>
    <t>更改：材质、尺寸公差</t>
  </si>
  <si>
    <t>更改前：ST14</t>
  </si>
  <si>
    <t>更改后：DC04</t>
  </si>
  <si>
    <t>宝钢标准更新，材料牌号更改</t>
  </si>
  <si>
    <t>ECR0008391</t>
  </si>
  <si>
    <t>2022/10/30</t>
  </si>
  <si>
    <t>AB</t>
  </si>
  <si>
    <t>SHT0010299</t>
  </si>
  <si>
    <t>H6靠背调节手柄安装轴</t>
  </si>
  <si>
    <t>更改：材质</t>
  </si>
  <si>
    <t>更改前：SWRCH22A</t>
  </si>
  <si>
    <t>根据实物更改材质要求</t>
  </si>
  <si>
    <t>ECR0008283</t>
  </si>
  <si>
    <t>SHT0010307</t>
  </si>
  <si>
    <t>减震前横梁支撑轴套</t>
  </si>
  <si>
    <t>更改：材质、表面处理</t>
  </si>
  <si>
    <t>更改后：20#、镀锌</t>
  </si>
  <si>
    <t>根据实物更新材质；SHT0011237与SHT0010307通用</t>
  </si>
  <si>
    <t>ECR0008488</t>
  </si>
  <si>
    <t>SHT0011237</t>
  </si>
  <si>
    <t>内绞架固定块支撑轴套</t>
  </si>
  <si>
    <t>更改：替换为SHT0010307</t>
  </si>
  <si>
    <t>原：SHT0011237</t>
  </si>
  <si>
    <t>更改后：SHT0010307</t>
  </si>
  <si>
    <t>SHT0011520</t>
  </si>
  <si>
    <t>内绞架支撑管（VDC）</t>
  </si>
  <si>
    <t>原：Q195</t>
  </si>
  <si>
    <t>更改后：20#</t>
  </si>
  <si>
    <t>SHT0010283</t>
  </si>
  <si>
    <t>H6滑轨本体</t>
  </si>
  <si>
    <t>补全滑轨的下级零件</t>
  </si>
  <si>
    <t>2022/10/31</t>
  </si>
  <si>
    <t>更改：零件号</t>
  </si>
  <si>
    <t>更改前：BCL0010018</t>
  </si>
  <si>
    <t>更改后：BCL0010019</t>
  </si>
  <si>
    <t>更改零件号，补充材料和规格</t>
  </si>
  <si>
    <t>BCL0010020</t>
  </si>
  <si>
    <t>EBOM零件缺失：仰角回位拉簧处的防护毛毡</t>
  </si>
  <si>
    <t>2022/11/03</t>
  </si>
  <si>
    <t>BFA0010105</t>
  </si>
  <si>
    <t>小垫圈</t>
  </si>
  <si>
    <t>EBOM零件缺失：仰角凸轮处的垫圈</t>
  </si>
  <si>
    <t>2022/11/11</t>
  </si>
  <si>
    <t>AC</t>
  </si>
  <si>
    <t>BSP0010012</t>
  </si>
  <si>
    <t>滑轨解锁手柄右侧回位簧</t>
  </si>
  <si>
    <t>更改后：2</t>
  </si>
  <si>
    <t>左右件通用</t>
  </si>
  <si>
    <t>BSP0010027</t>
  </si>
  <si>
    <t>滑轨解锁手柄左侧回位簧</t>
  </si>
  <si>
    <t>删除零件</t>
  </si>
  <si>
    <t>各零件对应的图纸号更新，3D2D的版本更新</t>
  </si>
  <si>
    <t>2022/11/24</t>
  </si>
  <si>
    <t>更改前：2</t>
  </si>
  <si>
    <t>更改后：1</t>
  </si>
  <si>
    <t>零件用量书写错误</t>
  </si>
  <si>
    <t>2022/12/8</t>
  </si>
  <si>
    <t>替换为：BCL0010023-海尔曼钣金扎带</t>
  </si>
  <si>
    <t>ECR0008707</t>
  </si>
  <si>
    <t>2024/4/7</t>
  </si>
  <si>
    <t>AD</t>
  </si>
  <si>
    <t>增加J6G平地板自适应项目、重汽出口车项目，基于H6项目，更改自适应阻尼、滑轨、安全带卷收器固定板、后罩壳固定钣金</t>
  </si>
  <si>
    <t>项目需求</t>
  </si>
  <si>
    <t>扶手支架、滑轨本体、减震前横梁的下级零件用量错误</t>
  </si>
  <si>
    <t>原EBOM拆分成底座模块化、座盆、靠背、底支架、随车件</t>
  </si>
  <si>
    <t>2024/7/23</t>
  </si>
  <si>
    <t>AE</t>
  </si>
  <si>
    <t>重汽出口车项目的滚轮更换为POM滚轮（SHT0014500-2585），H6、J6G3.0不变</t>
  </si>
  <si>
    <t>ECR0010685</t>
  </si>
  <si>
    <t>3.0平台上框前横梁固定螺栓用量调整：BFA0010023-内六角圆柱头螺钉用量减少2，BFA0010081-圆柱头内六角全螺纹螺栓用量增加2</t>
  </si>
  <si>
    <t>ECR0010664</t>
  </si>
  <si>
    <t>2024/8/19</t>
  </si>
  <si>
    <t>AF</t>
  </si>
  <si>
    <t>重汽3.0底座模块化阻尼更改：新增阻尼调节机构总成-SHT0017519，SHT0016241取消</t>
  </si>
  <si>
    <t>客户需求</t>
  </si>
  <si>
    <t>重汽3.0底座模块化阻尼更改：新增金属安装轴套-SHT0017252，SHT0014511不取消，专用于H6项目</t>
  </si>
  <si>
    <t>ECR0010785</t>
  </si>
  <si>
    <r>
      <rPr>
        <b/>
        <sz val="10"/>
        <color theme="1"/>
        <rFont val="宋体"/>
        <charset val="134"/>
      </rPr>
      <t>设计</t>
    </r>
    <r>
      <rPr>
        <b/>
        <sz val="10"/>
        <color theme="1"/>
        <rFont val="Arial"/>
        <charset val="134"/>
      </rPr>
      <t>:</t>
    </r>
  </si>
  <si>
    <t>校核：</t>
  </si>
  <si>
    <t>标准化：</t>
  </si>
  <si>
    <t>3.0平台 底座模块化 EBOM</t>
  </si>
  <si>
    <t>SHT0010918</t>
  </si>
  <si>
    <t>SHT0016897</t>
  </si>
  <si>
    <t>会签：</t>
  </si>
  <si>
    <t>中文名称</t>
  </si>
  <si>
    <r>
      <rPr>
        <b/>
        <sz val="10"/>
        <color theme="1"/>
        <rFont val="宋体"/>
        <charset val="134"/>
      </rPr>
      <t>批准</t>
    </r>
    <r>
      <rPr>
        <b/>
        <sz val="10"/>
        <color theme="1"/>
        <rFont val="Arial"/>
        <charset val="134"/>
      </rPr>
      <t xml:space="preserve">: </t>
    </r>
  </si>
  <si>
    <t>日期：</t>
  </si>
  <si>
    <t>规格型号</t>
  </si>
  <si>
    <t>H6主驾</t>
  </si>
  <si>
    <t>H6副驾</t>
  </si>
  <si>
    <t>J6G平地板自适应</t>
  </si>
  <si>
    <t>重汽出口车自适应</t>
  </si>
  <si>
    <t>版本：【AF】</t>
  </si>
  <si>
    <t>说明：</t>
  </si>
  <si>
    <t>重量</t>
  </si>
  <si>
    <t>价格</t>
  </si>
  <si>
    <t>序号</t>
  </si>
  <si>
    <t>装配等级</t>
  </si>
  <si>
    <t>零件描述</t>
  </si>
  <si>
    <t>重要度</t>
  </si>
  <si>
    <t>单位</t>
  </si>
  <si>
    <t>数据版本</t>
  </si>
  <si>
    <t>图纸号</t>
  </si>
  <si>
    <t>图纸版本</t>
  </si>
  <si>
    <t>是否申请新零件号</t>
  </si>
  <si>
    <r>
      <rPr>
        <sz val="10"/>
        <color theme="1"/>
        <rFont val="宋体"/>
        <charset val="134"/>
      </rPr>
      <t>沿用件</t>
    </r>
    <r>
      <rPr>
        <sz val="10"/>
        <color theme="1"/>
        <rFont val="Arial"/>
        <charset val="134"/>
      </rPr>
      <t xml:space="preserve">            Y/N</t>
    </r>
  </si>
  <si>
    <r>
      <rPr>
        <sz val="10"/>
        <color theme="1"/>
        <rFont val="宋体"/>
        <charset val="134"/>
      </rPr>
      <t>零件类别</t>
    </r>
  </si>
  <si>
    <t>材料</t>
  </si>
  <si>
    <t>材料标准</t>
  </si>
  <si>
    <t>轮廓尺寸
(长*宽*高)</t>
  </si>
  <si>
    <t>重量
（Kg）</t>
  </si>
  <si>
    <t>表面处理</t>
  </si>
  <si>
    <t>零件属性</t>
  </si>
  <si>
    <t>用量</t>
  </si>
  <si>
    <t>SHT0010033</t>
  </si>
  <si>
    <t>H6标准悬挂座椅底座模块化总成</t>
  </si>
  <si>
    <t>系统原零件名称为：底座模块化总成.现改为：H6底座模块化总成</t>
  </si>
  <si>
    <t>ea</t>
  </si>
  <si>
    <t>装配总成件</t>
  </si>
  <si>
    <t>ASSY</t>
  </si>
  <si>
    <t>戴姆勒专属</t>
  </si>
  <si>
    <t>SHT0011407</t>
  </si>
  <si>
    <t>H6副司机底座模块化总成</t>
  </si>
  <si>
    <t>变阻尼</t>
  </si>
  <si>
    <t>戴姆勒副司机</t>
  </si>
  <si>
    <t>SHT0016270</t>
  </si>
  <si>
    <t>底座模块化总成</t>
  </si>
  <si>
    <t>J6G-3.0自适应</t>
  </si>
  <si>
    <t>SHT0016461</t>
  </si>
  <si>
    <t>道达尔-MULTIS EP 2</t>
  </si>
  <si>
    <t>非标件</t>
  </si>
  <si>
    <t>SHT0011515</t>
  </si>
  <si>
    <t>减震器总成（VDC）</t>
  </si>
  <si>
    <t>匹配VDC阀系新增</t>
  </si>
  <si>
    <t>SHT0010790</t>
  </si>
  <si>
    <t>副司机减震器总成（VDC）</t>
  </si>
  <si>
    <t>与司机座椅减震器零件数量相同，塑料件及安全带固定板位置不同。</t>
  </si>
  <si>
    <t>SHT0016310</t>
  </si>
  <si>
    <t>减震器总成</t>
  </si>
  <si>
    <t>SHT0017183</t>
  </si>
  <si>
    <t>重汽出口车</t>
  </si>
  <si>
    <t>SHT0017184</t>
  </si>
  <si>
    <t>SHT0016463</t>
  </si>
  <si>
    <t>滑轨总成</t>
  </si>
  <si>
    <t>装配总成</t>
  </si>
  <si>
    <t>510*45*66</t>
  </si>
  <si>
    <t>1.137</t>
  </si>
  <si>
    <t>电泳（ED)</t>
  </si>
  <si>
    <t>SHT0011599</t>
  </si>
  <si>
    <t>滑轨解锁结构分总成</t>
  </si>
  <si>
    <t>60*27*32</t>
  </si>
  <si>
    <t>0.0284</t>
  </si>
  <si>
    <t>SHT0011600</t>
  </si>
  <si>
    <t>解锁机构内壳分总成</t>
  </si>
  <si>
    <t>塑料件</t>
  </si>
  <si>
    <t>60*16*27.5</t>
  </si>
  <si>
    <t>0.0090</t>
  </si>
  <si>
    <t>SHT0011387</t>
  </si>
  <si>
    <t>滑轨解锁机构内壳</t>
  </si>
  <si>
    <t>PA6-GF30</t>
  </si>
  <si>
    <t>60*16*21</t>
  </si>
  <si>
    <t>SHT0011392</t>
  </si>
  <si>
    <t>导向销</t>
  </si>
  <si>
    <t>冷镦</t>
  </si>
  <si>
    <t>7*7*27.5</t>
  </si>
  <si>
    <t>镀白锌，银色钝化</t>
  </si>
  <si>
    <t>SHT0011388</t>
  </si>
  <si>
    <t>滑轨解锁机构外壳</t>
  </si>
  <si>
    <t>45*11*12</t>
  </si>
  <si>
    <t>BSP0010013</t>
  </si>
  <si>
    <t>滑轨解锁机构回位簧</t>
  </si>
  <si>
    <t>线材件</t>
  </si>
  <si>
    <t>65Mn</t>
  </si>
  <si>
    <t>6*13</t>
  </si>
  <si>
    <t>钣金件</t>
  </si>
  <si>
    <t>HC700-980DP t=2.0</t>
  </si>
  <si>
    <t>44*27*3</t>
  </si>
  <si>
    <t>BFA0010030</t>
  </si>
  <si>
    <t>螺旋弹性销</t>
  </si>
  <si>
    <t>标准件</t>
  </si>
  <si>
    <t>4*20</t>
  </si>
  <si>
    <t>镀白锌</t>
  </si>
  <si>
    <t>SHT0011820</t>
  </si>
  <si>
    <t>滑轨滑槽</t>
  </si>
  <si>
    <t>HC700-980DP t=1.6</t>
  </si>
  <si>
    <t>430*45*23</t>
  </si>
  <si>
    <t>SHT0011821</t>
  </si>
  <si>
    <t>滑轨滑芯</t>
  </si>
  <si>
    <t>510*37*25</t>
  </si>
  <si>
    <t>SHT0011619</t>
  </si>
  <si>
    <t>滑轨解锁手柄总成</t>
  </si>
  <si>
    <t>565*245*50</t>
  </si>
  <si>
    <t>SHT0010286</t>
  </si>
  <si>
    <t>H6司机滑轨解锁手柄</t>
  </si>
  <si>
    <t>管材件</t>
  </si>
  <si>
    <t>HC340/590DP T=1.5</t>
  </si>
  <si>
    <t>288*159*27</t>
  </si>
  <si>
    <t>SHT0011620</t>
  </si>
  <si>
    <t>左侧滑轨解锁手柄支撑板焊接总成</t>
  </si>
  <si>
    <t>焊接总成</t>
  </si>
  <si>
    <t>焊接总成件</t>
  </si>
  <si>
    <t>455*55.5*31</t>
  </si>
  <si>
    <t>SHT0011394</t>
  </si>
  <si>
    <t>左侧滑轨解锁手柄支撑板</t>
  </si>
  <si>
    <t>SPFH590 /T=2.5</t>
  </si>
  <si>
    <t>2.5-Q /BQB 301
SPFH590-Q /BQB 310</t>
  </si>
  <si>
    <t>455*50*30.5</t>
  </si>
  <si>
    <t>SHT0011395</t>
  </si>
  <si>
    <t>滑轨手柄销套</t>
  </si>
  <si>
    <t>SWRCH35K</t>
  </si>
  <si>
    <t>13*10</t>
  </si>
  <si>
    <t>SHT0011621</t>
  </si>
  <si>
    <t>右侧滑轨解锁手柄支撑板焊接总成</t>
  </si>
  <si>
    <t>SHT0011593</t>
  </si>
  <si>
    <t>右侧滑轨解锁手柄支撑板</t>
  </si>
  <si>
    <t>SHT0011396</t>
  </si>
  <si>
    <t>左侧压铸压头</t>
  </si>
  <si>
    <t>压铸</t>
  </si>
  <si>
    <t>YX041</t>
  </si>
  <si>
    <t>119*52*50</t>
  </si>
  <si>
    <t>120*52*47</t>
  </si>
  <si>
    <t>阳极氧化</t>
  </si>
  <si>
    <t>SHT0011594</t>
  </si>
  <si>
    <t>右侧压铸压头</t>
  </si>
  <si>
    <t>120*52*48</t>
  </si>
  <si>
    <t>滑轨解锁手柄回位簧</t>
  </si>
  <si>
    <t>85*10*12</t>
  </si>
  <si>
    <t>平台件</t>
  </si>
  <si>
    <t>BFA0010037</t>
  </si>
  <si>
    <t>内梅花三角牙自攻螺钉</t>
  </si>
  <si>
    <t>滑轨压铸件固定使用</t>
  </si>
  <si>
    <t>表面处理要求：      颜色：黑色               盐雾试验要求：DIN 50021-SS,要求120小时后无基材腐蚀且不允许出现大量锌腐蚀产物，另外在供货状态以及在120℃下进行24h存放后系统抗腐蚀性必须保证。</t>
  </si>
  <si>
    <t>BFA0010022</t>
  </si>
  <si>
    <t>表面氧化</t>
  </si>
  <si>
    <t>VDC阀</t>
  </si>
  <si>
    <t>SHT0010047</t>
  </si>
  <si>
    <t>内绞架前滚轮轴</t>
  </si>
  <si>
    <t>调质处理HRC26-28</t>
  </si>
  <si>
    <t>机加工件</t>
  </si>
  <si>
    <t>35</t>
  </si>
  <si>
    <t xml:space="preserve">φ16-GB/T 342
</t>
  </si>
  <si>
    <t>16*16*241</t>
  </si>
  <si>
    <t>20#-Ф25×3.0</t>
  </si>
  <si>
    <t>⌀25-3.0-GB/T 3639
20-GB/T 699</t>
  </si>
  <si>
    <t>25*25*171</t>
  </si>
  <si>
    <t>SHT0010049</t>
  </si>
  <si>
    <t>内绞架后转轴</t>
  </si>
  <si>
    <t>φ16-GB/T 342
35-GB/T 699</t>
  </si>
  <si>
    <t>16*16*246</t>
  </si>
  <si>
    <t>SPFH590 /T=3.5</t>
  </si>
  <si>
    <t>3.5-Q /BQB 301
SPFH590-Q /BQB 310</t>
  </si>
  <si>
    <t>385*34*65</t>
  </si>
  <si>
    <t>SHT0010051</t>
  </si>
  <si>
    <t>气囊支撑钣金</t>
  </si>
  <si>
    <t>SPFH590 /T=3.0</t>
  </si>
  <si>
    <t>3.0-Q /BQB 301
SPFH590-Q /BQB 310</t>
  </si>
  <si>
    <t>165*144*123</t>
  </si>
  <si>
    <t>SHT0011521</t>
  </si>
  <si>
    <t>气阀安装侧阻尼器上固定钣焊接总成</t>
  </si>
  <si>
    <t>86*45.5*59</t>
  </si>
  <si>
    <t>SPFH590 /T=4.0</t>
  </si>
  <si>
    <t>4.0-Q /BQB 301
SPFH590-Q /BQB 310</t>
  </si>
  <si>
    <t>SHT0010054</t>
  </si>
  <si>
    <t>VDC阀上固定轴</t>
  </si>
  <si>
    <t>Q /BQB 501
SWRCH35K-Q/BQB 517</t>
  </si>
  <si>
    <t>10*10*45.5</t>
  </si>
  <si>
    <t>86*4*59</t>
  </si>
  <si>
    <t>BAS0010003</t>
  </si>
  <si>
    <t>绞架轴套</t>
  </si>
  <si>
    <t>GFM-1719-25(易格斯标准号)</t>
  </si>
  <si>
    <t>塑料轴套</t>
  </si>
  <si>
    <t>25*25*25</t>
  </si>
  <si>
    <t>SHT0010056</t>
  </si>
  <si>
    <t>外绞架支撑板焊接总成</t>
  </si>
  <si>
    <t>385*36*65</t>
  </si>
  <si>
    <t>385*23*65</t>
  </si>
  <si>
    <t>25*25*36</t>
  </si>
  <si>
    <t>机加工后，有研磨</t>
  </si>
  <si>
    <t>SHT0010306</t>
  </si>
  <si>
    <t>阻尼器下固定钣金焊接总成</t>
  </si>
  <si>
    <t>SHT0010053</t>
  </si>
  <si>
    <t>阻尼器下固定钣金</t>
  </si>
  <si>
    <t>36*31*40</t>
  </si>
  <si>
    <t>10级</t>
  </si>
  <si>
    <t>SHT0010202</t>
  </si>
  <si>
    <t>外绞架固定块</t>
  </si>
  <si>
    <t>零件颜色：本色</t>
  </si>
  <si>
    <t>PA6+GF30</t>
  </si>
  <si>
    <t>124*22.5*36</t>
  </si>
  <si>
    <t>SHT0010203</t>
  </si>
  <si>
    <t>内绞架固定块</t>
  </si>
  <si>
    <t>75*22.5*22</t>
  </si>
  <si>
    <t>20</t>
  </si>
  <si>
    <t>GB/T 699</t>
  </si>
  <si>
    <t>15.3*15.3*22</t>
  </si>
  <si>
    <t>镀锌</t>
  </si>
  <si>
    <t>SHT0010811</t>
  </si>
  <si>
    <t>滚轮总成</t>
  </si>
  <si>
    <t>SHT0010812</t>
  </si>
  <si>
    <t>滚轮金属轴</t>
  </si>
  <si>
    <t>φ28-GB/T 702
35-GB/T 699</t>
  </si>
  <si>
    <t>SHT0010813</t>
  </si>
  <si>
    <t>滚轮塑料轴</t>
  </si>
  <si>
    <t>POM</t>
  </si>
  <si>
    <t>SHT0014500-2585</t>
  </si>
  <si>
    <t>POM滚轮</t>
  </si>
  <si>
    <t>26*26*20</t>
  </si>
  <si>
    <t>【B】ECR0005105零件调整详见设变ppt 【O】ECR0006809座框与减震器连接螺栓在六轴耐久实验48H后出现螺纹根部断裂问题。</t>
  </si>
  <si>
    <t>482*35.5*53</t>
  </si>
  <si>
    <t>【O】ECR0006809座框与减震器连接螺栓在六轴耐久实验48H后出现螺纹根部断裂问题。</t>
  </si>
  <si>
    <t>482*24.5*53</t>
  </si>
  <si>
    <t>（螺纹M8*1.25性能等级8级）</t>
  </si>
  <si>
    <r>
      <rPr>
        <sz val="10"/>
        <color theme="1"/>
        <rFont val="宋体"/>
        <charset val="134"/>
      </rPr>
      <t>冷镦</t>
    </r>
    <r>
      <rPr>
        <sz val="10"/>
        <color theme="1"/>
        <rFont val="Arial"/>
        <charset val="134"/>
      </rPr>
      <t>-</t>
    </r>
    <r>
      <rPr>
        <sz val="10"/>
        <color theme="1"/>
        <rFont val="宋体"/>
        <charset val="134"/>
      </rPr>
      <t>紧固</t>
    </r>
  </si>
  <si>
    <t>24*24*25.6</t>
  </si>
  <si>
    <t>10B21</t>
  </si>
  <si>
    <t>10B21-Q/XG 232-2012</t>
  </si>
  <si>
    <t>23*23*13</t>
  </si>
  <si>
    <t>SHT0010209</t>
  </si>
  <si>
    <t>上框右侧加强板</t>
  </si>
  <si>
    <t>与SHT0010210对称</t>
  </si>
  <si>
    <t>SHT0010210</t>
  </si>
  <si>
    <t>SAPH440 T=2.0</t>
  </si>
  <si>
    <t xml:space="preserve">2.0-Q/BQB 301   SAPH440-Q/BQB310    </t>
  </si>
  <si>
    <t>172*70*43</t>
  </si>
  <si>
    <t>上框左侧加强板</t>
  </si>
  <si>
    <t>与SHT0010209对称</t>
  </si>
  <si>
    <t>用于上框侧加强版与上框侧支架固定使用。</t>
  </si>
  <si>
    <t>水平减震安装需要2个</t>
  </si>
  <si>
    <t>BFA0010025</t>
  </si>
  <si>
    <t>全金属六角法兰面锁紧螺母</t>
  </si>
  <si>
    <t>8级 产品等级为A</t>
  </si>
  <si>
    <t>M6</t>
  </si>
  <si>
    <t>GB/T 6187.1</t>
  </si>
  <si>
    <t>SHT0010222</t>
  </si>
  <si>
    <t>仰角连杆3总成</t>
  </si>
  <si>
    <t>SHT0011413</t>
  </si>
  <si>
    <t>副司机仰角连杆3总成</t>
  </si>
  <si>
    <t>仰角锁止钣金焊接位置不同</t>
  </si>
  <si>
    <t>BAS0010005</t>
  </si>
  <si>
    <t>仰角连杆3轴套</t>
  </si>
  <si>
    <t>GFM-1213-12(易格斯标准号)</t>
  </si>
  <si>
    <t>17*17*12</t>
  </si>
  <si>
    <t>SHT0010224</t>
  </si>
  <si>
    <t>仰角连杆3焊接总成</t>
  </si>
  <si>
    <t>SHT0011414</t>
  </si>
  <si>
    <t>副司机仰角连杆3焊接总成</t>
  </si>
  <si>
    <t>与左舵对称</t>
  </si>
  <si>
    <t>SHT0010308</t>
  </si>
  <si>
    <t>仰角连杆3左侧钣金焊接总成</t>
  </si>
  <si>
    <t>与短连接杆连接使用</t>
  </si>
  <si>
    <t>Q /BQB 501
10B21-Q/BQB 517</t>
  </si>
  <si>
    <t>SHT0010226</t>
  </si>
  <si>
    <t>仰角连杆3左侧钣金</t>
  </si>
  <si>
    <t>118*23*46</t>
  </si>
  <si>
    <t>SHT0010309</t>
  </si>
  <si>
    <t>仰角连杆3右侧钣金焊接总成</t>
  </si>
  <si>
    <t>与SHT0010308对称</t>
  </si>
  <si>
    <t>SHT0010227</t>
  </si>
  <si>
    <t>仰角连杆3右侧钣金</t>
  </si>
  <si>
    <t>与SHT0010226对称</t>
  </si>
  <si>
    <t>【B】 30CrMo /T=6.0</t>
  </si>
  <si>
    <t>6.0-Q/BQB 301
30CrMo-Q/BQB 360</t>
  </si>
  <si>
    <t>77.5*6*75</t>
  </si>
  <si>
    <t>热处理（调质处理）</t>
  </si>
  <si>
    <t>无缝管</t>
  </si>
  <si>
    <t>【B】  20   Ф18×2.5</t>
  </si>
  <si>
    <t>⌀18-2.5-GB/T 3639
20-GB/T 699</t>
  </si>
  <si>
    <t>18*18*339</t>
  </si>
  <si>
    <t>SHT0010220</t>
  </si>
  <si>
    <t>仰角连杆2</t>
  </si>
  <si>
    <t>SPFH590 /T=5.0</t>
  </si>
  <si>
    <t>5.0-Q /BQB 301
SPFH590-Q /BQB 310</t>
  </si>
  <si>
    <t>5*25*54</t>
  </si>
  <si>
    <t>BAS0010006</t>
  </si>
  <si>
    <t>仰角连杆2塑料轴套</t>
  </si>
  <si>
    <t>PA6</t>
  </si>
  <si>
    <t>20*20*7.3</t>
  </si>
  <si>
    <t>BAS0010007</t>
  </si>
  <si>
    <t>仰角连杆2塑料垫片</t>
  </si>
  <si>
    <t>20*20*1.2</t>
  </si>
  <si>
    <t>【M】ECR0006707</t>
  </si>
  <si>
    <t>黑色环保达克罗</t>
  </si>
  <si>
    <t>圆柱头内六角全螺纹螺栓</t>
  </si>
  <si>
    <t>银色环保达克罗</t>
  </si>
  <si>
    <t>BFA0010026</t>
  </si>
  <si>
    <t>Φ6×18</t>
  </si>
  <si>
    <t>GB/T 96.1</t>
  </si>
  <si>
    <t>18*18*1.8</t>
  </si>
  <si>
    <t>SHT0010816</t>
  </si>
  <si>
    <t>仰角下限位胶敦</t>
  </si>
  <si>
    <t>橡胶</t>
  </si>
  <si>
    <t>天然橡胶</t>
  </si>
  <si>
    <t>SHT0010817</t>
  </si>
  <si>
    <t>减震前横梁焊接总成</t>
  </si>
  <si>
    <t>22*265*32</t>
  </si>
  <si>
    <t>SHT0010211</t>
  </si>
  <si>
    <t>减震前横梁</t>
  </si>
  <si>
    <t>【C】SPFH590 /T=1.6</t>
  </si>
  <si>
    <t>230*19.5*37</t>
  </si>
  <si>
    <t>座椅上限位缓冲块</t>
  </si>
  <si>
    <t>26×18×29</t>
  </si>
  <si>
    <t>ECR0006870—卷收器前移，折弯角度减小固定点前移。</t>
  </si>
  <si>
    <t>SAPH440 T=1.5</t>
  </si>
  <si>
    <t xml:space="preserve">1.5-Q/BQB 301   SAPH440-Q/BQB310    </t>
  </si>
  <si>
    <t>SHT0015265</t>
  </si>
  <si>
    <t>SHT0011010</t>
  </si>
  <si>
    <t>防尘罩后固定支架钣金</t>
  </si>
  <si>
    <t>【D】ECR0005621客户输入底支架，M8螺母强度等级由8变为10级。【N】ECR0006870 客户要求卷首器前移18mm为避免卷收器与SHT0010319干涉，卷收器中间偏移20mm。</t>
  </si>
  <si>
    <t>130*265*49</t>
  </si>
  <si>
    <t>SHT0010215</t>
  </si>
  <si>
    <t>减震器上框后横梁</t>
  </si>
  <si>
    <t>SPFH590 /T=2.0</t>
  </si>
  <si>
    <t>2.0-Q /BQB 301
SPFH590-Q /BQB 310</t>
  </si>
  <si>
    <t>【D】ECR0005621客户输入底支架，M8螺母强度等级由8变为10级。</t>
  </si>
  <si>
    <t>【N】ECR0006870 客户要求卷首器前移18mm钣金结构调整。</t>
  </si>
  <si>
    <t>BFA0000400</t>
  </si>
  <si>
    <t>汽车安全带用焊接螺母</t>
  </si>
  <si>
    <t>7/16-20UNF-2B</t>
  </si>
  <si>
    <t>SHT0015266</t>
  </si>
  <si>
    <t>SHT0015267</t>
  </si>
  <si>
    <t>SHT0015268</t>
  </si>
  <si>
    <t>SHT0015269</t>
  </si>
  <si>
    <t>BFA0010027</t>
  </si>
  <si>
    <t>内六角花形圆柱头螺钉</t>
  </si>
  <si>
    <t>安全带卷收器固定钣金  固定  强度等级8.8级 使用预涂S级锁固胶（标准QC/T 597）</t>
  </si>
  <si>
    <t>SHT0010079</t>
  </si>
  <si>
    <t>减震器下框左右支架钣金</t>
  </si>
  <si>
    <t>455*23*31</t>
  </si>
  <si>
    <t>SHT0010826</t>
  </si>
  <si>
    <t>气囊下支撑钣金焊接总成</t>
  </si>
  <si>
    <t>SHT0010080</t>
  </si>
  <si>
    <t>气囊下支撑板金</t>
  </si>
  <si>
    <t>239*264*48</t>
  </si>
  <si>
    <t>SHT0010216</t>
  </si>
  <si>
    <t>气囊下支撑钣金固定轴套</t>
  </si>
  <si>
    <t>Q /BQB 501
SWRCH22A-Q/BQB 517</t>
  </si>
  <si>
    <t>15.3*15.3*24</t>
  </si>
  <si>
    <t>SHT0013932</t>
  </si>
  <si>
    <t>座椅下限位缓冲块</t>
  </si>
  <si>
    <t>49.5×32.5×18</t>
  </si>
  <si>
    <t>SHT0010240</t>
  </si>
  <si>
    <t>防尘罩支撑钣金</t>
  </si>
  <si>
    <t>3.7日新增</t>
  </si>
  <si>
    <t>31*15*24</t>
  </si>
  <si>
    <t>4×8、钉体：钢、钉芯：钢、性能等级30级</t>
  </si>
  <si>
    <t>钢</t>
  </si>
  <si>
    <t>GB/T 12618.2 30级</t>
  </si>
  <si>
    <t>减震器上下框使用（螺纹M8*1.25性能等级8级）</t>
  </si>
  <si>
    <t>【H】10B21</t>
  </si>
  <si>
    <t>【H】10B21-Q/XG 232-2012</t>
  </si>
  <si>
    <t>16*17.7*19</t>
  </si>
  <si>
    <t>【G】表面处理要求：颜色为黑色  。其他要求应满足DBL 9440.40 (标准依照
DBL 9440-2017)产品规定。</t>
  </si>
  <si>
    <t>减震器上框固定使用（螺纹M8*1.25性能等级8.8级 使用预涂S级锁固胶（标准QC/T 597）  T50）</t>
  </si>
  <si>
    <t>φ105.5×210</t>
  </si>
  <si>
    <t>BFA0010040</t>
  </si>
  <si>
    <t>内梅花盘头带介自攻螺钉</t>
  </si>
  <si>
    <t>PT标准WN1451 K80*14气囊固定使用。不低于8.8级</t>
  </si>
  <si>
    <t>20Mn</t>
  </si>
  <si>
    <t>SHT0011934</t>
  </si>
  <si>
    <t>可调阻尼器总成</t>
  </si>
  <si>
    <t>φ38×161</t>
  </si>
  <si>
    <t xml:space="preserve"> H6阻尼器使用</t>
  </si>
  <si>
    <r>
      <rPr>
        <sz val="10"/>
        <color theme="1"/>
        <rFont val="Calibri"/>
        <charset val="161"/>
      </rPr>
      <t>φ</t>
    </r>
    <r>
      <rPr>
        <sz val="10"/>
        <color theme="1"/>
        <rFont val="宋体"/>
        <charset val="134"/>
        <scheme val="minor"/>
      </rPr>
      <t>11.9×22</t>
    </r>
  </si>
  <si>
    <t>镀蓝白锌</t>
  </si>
  <si>
    <t>SHT0017252</t>
  </si>
  <si>
    <t>金属安装轴套</t>
  </si>
  <si>
    <t>阻尼器使用</t>
  </si>
  <si>
    <t>Y08</t>
  </si>
  <si>
    <t>GB/T 8731</t>
  </si>
  <si>
    <r>
      <rPr>
        <sz val="10"/>
        <color theme="1"/>
        <rFont val="Calibri"/>
        <charset val="161"/>
      </rPr>
      <t>φ</t>
    </r>
    <r>
      <rPr>
        <sz val="10"/>
        <color theme="1"/>
        <rFont val="宋体"/>
        <charset val="161"/>
        <scheme val="minor"/>
      </rPr>
      <t>12</t>
    </r>
    <r>
      <rPr>
        <sz val="10"/>
        <color theme="1"/>
        <rFont val="宋体"/>
        <charset val="134"/>
        <scheme val="minor"/>
      </rPr>
      <t>×22</t>
    </r>
  </si>
  <si>
    <t>镀黑锌</t>
  </si>
  <si>
    <t>SHT0011500</t>
  </si>
  <si>
    <t>变阻尼调节拉线支架</t>
  </si>
  <si>
    <t>76*46*36</t>
  </si>
  <si>
    <t>弹簧</t>
  </si>
  <si>
    <t>12*120*96</t>
  </si>
  <si>
    <t>发黑</t>
  </si>
  <si>
    <t>10*12*14</t>
  </si>
  <si>
    <t>SHT0017519</t>
  </si>
  <si>
    <t>阻尼调节机构总成</t>
  </si>
  <si>
    <t>185*75*60</t>
  </si>
  <si>
    <t>8.8级，使用预涂S级锁固胶（标准QC/T 597）</t>
  </si>
  <si>
    <t>内六角M8×35螺纹M8*1.25性能等级8.8级 使用预涂S级锁固胶（标准QC/T 597）</t>
  </si>
  <si>
    <t>【H】10B22</t>
  </si>
  <si>
    <t>固定阻尼器</t>
  </si>
  <si>
    <t>M8</t>
  </si>
  <si>
    <t>13*13*8</t>
  </si>
  <si>
    <t>BCL0010019</t>
  </si>
  <si>
    <t>粘贴位置：气囊下支撑板金</t>
  </si>
  <si>
    <t>纤维+胶</t>
  </si>
  <si>
    <t>50*50*1.3</t>
  </si>
  <si>
    <t>SHT0014356</t>
  </si>
  <si>
    <t>VDC阀（自适应）气路总成</t>
  </si>
  <si>
    <t>SHT0016242</t>
  </si>
  <si>
    <t>补偿气罐总成</t>
  </si>
  <si>
    <t>φ30*140</t>
  </si>
  <si>
    <t>PVC</t>
  </si>
  <si>
    <t>长度550mm</t>
  </si>
  <si>
    <t>BCL0010023</t>
  </si>
  <si>
    <t>海尔曼钣金扎带</t>
  </si>
  <si>
    <t>个</t>
  </si>
  <si>
    <t>VDC阀下部安装使用</t>
  </si>
  <si>
    <t>TPE</t>
  </si>
  <si>
    <t>注塑件</t>
  </si>
  <si>
    <t>pp</t>
  </si>
  <si>
    <t>SHT0010041</t>
  </si>
  <si>
    <t>座框总成</t>
  </si>
  <si>
    <t>SHT0011417</t>
  </si>
  <si>
    <t>副司机座框总成</t>
  </si>
  <si>
    <t>42CrMo4 /T=6.0</t>
  </si>
  <si>
    <t>6.0-Q/BQB 301
42CrMo4-Q/BQB 360</t>
  </si>
  <si>
    <t>6*53*74</t>
  </si>
  <si>
    <t>电镀锌镍</t>
  </si>
  <si>
    <t>固定小齿板和凸轮</t>
  </si>
  <si>
    <t>10B21-Q/BQB 517</t>
  </si>
  <si>
    <t>电镀锌镍，预涂耐落胶</t>
  </si>
  <si>
    <t>【M】ECR0006707仰角锁止结构调整-零件数量调整。</t>
  </si>
  <si>
    <t>【M】ECR0006707仰角锁止结构调整</t>
  </si>
  <si>
    <t>亮光黑色达克罗</t>
  </si>
  <si>
    <t>仰角回位拉簧</t>
  </si>
  <si>
    <t>磷皂化</t>
  </si>
  <si>
    <t>粘贴位置：仰角回位拉簧</t>
  </si>
  <si>
    <t>15*30*1.3</t>
  </si>
  <si>
    <t>Φ10</t>
  </si>
  <si>
    <t>GB/T 848</t>
  </si>
  <si>
    <t>18*18*1.6</t>
  </si>
  <si>
    <t>【B】ECR0005105【L】ECR0006183 【M】ECR0006707 【O】ECR0006809座框与减震器连接螺栓在六轴耐久实验48H后出现螺纹根部断裂问题。【P】ECR0007029</t>
  </si>
  <si>
    <t>【L】ECR0006183 【M】ECR0006707 【O】ECR0006809座框与减震器连接螺栓在六轴耐久实验48H后出现螺纹根部断裂问题。</t>
  </si>
  <si>
    <t>【L】ECR0006183【O】ECR0006809座框与减震器连接螺栓在六轴耐久实验48H后出现螺纹根部断裂问题。</t>
  </si>
  <si>
    <t>SHT0010130</t>
  </si>
  <si>
    <t>座框左侧外边板焊接总成</t>
  </si>
  <si>
    <t xml:space="preserve">【】ECR0005605  【L】ECR0006183【M】ECR0006707  </t>
  </si>
  <si>
    <t>532*28*100</t>
  </si>
  <si>
    <t>BFA0000087</t>
  </si>
  <si>
    <t>M10</t>
  </si>
  <si>
    <t>QC/T 863</t>
  </si>
  <si>
    <t>SHT0010261</t>
  </si>
  <si>
    <t>罩壳固定钣金</t>
  </si>
  <si>
    <t>【C】ECR0005241【M】ECR0006707</t>
  </si>
  <si>
    <t>SPCC T=2.5</t>
  </si>
  <si>
    <t xml:space="preserve">2.5-Q/BQB 401  SPCC-Q/BQB402   </t>
  </si>
  <si>
    <t>245*39*92</t>
  </si>
  <si>
    <t>16*16*44.5</t>
  </si>
  <si>
    <t>SHT0010131</t>
  </si>
  <si>
    <t>座框右侧外边板焊接总成</t>
  </si>
  <si>
    <t>左右对称件</t>
  </si>
  <si>
    <t>与 SHT0010121对称</t>
  </si>
  <si>
    <t>SHT0010135</t>
  </si>
  <si>
    <t>座框前连接板焊接总成</t>
  </si>
  <si>
    <t>SHT0010132</t>
  </si>
  <si>
    <t>90*359*77</t>
  </si>
  <si>
    <t>座框前连接板</t>
  </si>
  <si>
    <t>SHT0010136</t>
  </si>
  <si>
    <t>坐盆调节限位钣金</t>
  </si>
  <si>
    <t>B590 /T=5.0</t>
  </si>
  <si>
    <t>20*58*20</t>
  </si>
  <si>
    <t>【B】ECR0005105 【P】ECR0007029</t>
  </si>
  <si>
    <t>10*20 B340LA/T=1.5</t>
  </si>
  <si>
    <t>10*20*329</t>
  </si>
  <si>
    <t>61*32*9</t>
  </si>
  <si>
    <t>H5-6801110</t>
  </si>
  <si>
    <t>座垫延伸滑块</t>
  </si>
  <si>
    <t>PPS6345A4HD9050</t>
  </si>
  <si>
    <t>pps6345A4HD9050</t>
  </si>
  <si>
    <t>4.8×16-16固定座盆滑块</t>
  </si>
  <si>
    <t>GB/T 12618.2</t>
  </si>
  <si>
    <t>16*16*20</t>
  </si>
  <si>
    <t>与座框连接使用</t>
  </si>
  <si>
    <t>仰角与座框连接使用</t>
  </si>
  <si>
    <t>20*40*20</t>
  </si>
  <si>
    <t>电泳（SHT0015000）</t>
  </si>
  <si>
    <t>电泳（SHT0015001）</t>
  </si>
  <si>
    <t>辅料</t>
  </si>
  <si>
    <t>15×15</t>
  </si>
  <si>
    <t>15*15</t>
  </si>
  <si>
    <t>固定挡片</t>
  </si>
  <si>
    <t>M6×12</t>
  </si>
  <si>
    <t>3.0海外市场靠背骨架 EBOM</t>
  </si>
  <si>
    <t>SHT0018742</t>
  </si>
  <si>
    <t>SHT0010777</t>
  </si>
  <si>
    <t>3.0海外市场靠背骨架总成</t>
  </si>
  <si>
    <t>H4高配靠背骨架总成</t>
  </si>
  <si>
    <t>H6主驾高配</t>
  </si>
  <si>
    <t>H6主驾低配</t>
  </si>
  <si>
    <t>福田2021高配选装（GTL-C）</t>
  </si>
  <si>
    <t>版本：S</t>
  </si>
  <si>
    <t>安全带高调、靠背一键放倒、肩部折叠</t>
  </si>
  <si>
    <t>安全带高调</t>
  </si>
  <si>
    <t>无安全带高调</t>
  </si>
  <si>
    <t>SHT0018743</t>
  </si>
  <si>
    <t>3.0海外市场靠背骨架焊接总成</t>
  </si>
  <si>
    <t>骨架具有：安全带高调、气袋腰托、双扶手、一键放倒、肩部调节</t>
  </si>
  <si>
    <t>喷涂</t>
  </si>
  <si>
    <t>SHT0018744</t>
  </si>
  <si>
    <t>3.0海外市场靠背肩部折叠骨架总成</t>
  </si>
  <si>
    <t>SHT0018608</t>
  </si>
  <si>
    <t>肩部折叠调角器焊接总成</t>
  </si>
  <si>
    <t>SHT0018609</t>
  </si>
  <si>
    <t>调角器上下边板焊接总成</t>
  </si>
  <si>
    <t>SHT0018610</t>
  </si>
  <si>
    <t>调角器焊接总成</t>
  </si>
  <si>
    <t>SHT0018611</t>
  </si>
  <si>
    <t>调角器本体总成</t>
  </si>
  <si>
    <t>全盛</t>
  </si>
  <si>
    <t>D=66mm</t>
  </si>
  <si>
    <t>SHT0018612</t>
  </si>
  <si>
    <t>调角器解锁支架</t>
  </si>
  <si>
    <t>SAPH440/T=2.0</t>
  </si>
  <si>
    <t xml:space="preserve">Q/BQB301&amp;Q/BQB310  </t>
  </si>
  <si>
    <t>35*35*30</t>
  </si>
  <si>
    <t>SHT0018613</t>
  </si>
  <si>
    <t>调角器下连接板</t>
  </si>
  <si>
    <t>SPFH590/T=2.5</t>
  </si>
  <si>
    <t>96*17.5*115</t>
  </si>
  <si>
    <t>SHT0018614</t>
  </si>
  <si>
    <t>调角器上连接板外板</t>
  </si>
  <si>
    <t>SPFH590/T=2.0</t>
  </si>
  <si>
    <t>85*25*150</t>
  </si>
  <si>
    <t>SHT0018615</t>
  </si>
  <si>
    <t>调角器上连接板内板</t>
  </si>
  <si>
    <t>SPFH590/T=1.5</t>
  </si>
  <si>
    <t>76*20*135</t>
  </si>
  <si>
    <t>SHT0018616</t>
  </si>
  <si>
    <t>调角器从动侧上连接板</t>
  </si>
  <si>
    <t>83*12.5*150</t>
  </si>
  <si>
    <t>B406805215</t>
  </si>
  <si>
    <t>卷簧固定支架</t>
  </si>
  <si>
    <t>SHT0018618</t>
  </si>
  <si>
    <t>调角器从动侧下连接板总成</t>
  </si>
  <si>
    <t>SHT0018619</t>
  </si>
  <si>
    <t>调角器从动侧下连接板</t>
  </si>
  <si>
    <t>SPFH590/T=2..5</t>
  </si>
  <si>
    <t>SHT0018620</t>
  </si>
  <si>
    <t>卷簧限位支架</t>
  </si>
  <si>
    <t>SAPH440/T=2.5</t>
  </si>
  <si>
    <t>Q/BQB301&amp;Q/BQB310</t>
  </si>
  <si>
    <t>17*22.5*7</t>
  </si>
  <si>
    <t>SHT0018621</t>
  </si>
  <si>
    <t>衬套</t>
  </si>
  <si>
    <t>SHT0018622</t>
  </si>
  <si>
    <t>铆钉</t>
  </si>
  <si>
    <t>45#</t>
  </si>
  <si>
    <t>Q/BQB 517</t>
  </si>
  <si>
    <t>SHT0018623</t>
  </si>
  <si>
    <t>靠背头枕弯管</t>
  </si>
  <si>
    <t>QSTE340TM   
Φ20*2.0</t>
  </si>
  <si>
    <t>54.3*417*468</t>
  </si>
  <si>
    <t>SHT0018624</t>
  </si>
  <si>
    <t>靠背上支撑方管</t>
  </si>
  <si>
    <t>Q235
t=1.5</t>
  </si>
  <si>
    <t>20*20*422</t>
  </si>
  <si>
    <t>SHT0010774</t>
  </si>
  <si>
    <t>安全带高调机构固定板焊接总成</t>
  </si>
  <si>
    <t>与SHT0010774共图</t>
  </si>
  <si>
    <t>72*173*330</t>
  </si>
  <si>
    <t>65.5*170*334</t>
  </si>
  <si>
    <t>SHT0018625</t>
  </si>
  <si>
    <t>安全带上支撑钢丝</t>
  </si>
  <si>
    <t>Q235 Φ5</t>
  </si>
  <si>
    <t>SHT0018438</t>
  </si>
  <si>
    <t>横衬板（靠背一键放倒）</t>
  </si>
  <si>
    <t>SAPH440 /T=2.0mm</t>
  </si>
  <si>
    <t>SHT0018439</t>
  </si>
  <si>
    <t>罩壳固定钣金（靠背一键放倒）</t>
  </si>
  <si>
    <t>SHT0018745</t>
  </si>
  <si>
    <t>H6靠背下部骨架焊接总成</t>
  </si>
  <si>
    <t>SHT0018630</t>
  </si>
  <si>
    <t>靠背板支撑钢丝</t>
  </si>
  <si>
    <t>SHT0018631</t>
  </si>
  <si>
    <t>靠背下方管</t>
  </si>
  <si>
    <t>20*10*1.5</t>
  </si>
  <si>
    <t>SHT0018777</t>
  </si>
  <si>
    <r>
      <rPr>
        <sz val="10"/>
        <rFont val="宋体"/>
        <charset val="134"/>
      </rPr>
      <t>靠背下</t>
    </r>
    <r>
      <rPr>
        <sz val="10"/>
        <rFont val="Arial"/>
        <charset val="0"/>
      </rPr>
      <t>U</t>
    </r>
    <r>
      <rPr>
        <sz val="10"/>
        <rFont val="宋体"/>
        <charset val="134"/>
      </rPr>
      <t>形管</t>
    </r>
  </si>
  <si>
    <t>【B】QSTE340TM Ø25X2</t>
  </si>
  <si>
    <t>SHT0018633</t>
  </si>
  <si>
    <t>气缸固定支架</t>
  </si>
  <si>
    <t>SAPH440
/T=2.5</t>
  </si>
  <si>
    <t>56*66*63</t>
  </si>
  <si>
    <t>【B】 Q235
 t=2.0</t>
  </si>
  <si>
    <t>2.0-GB/T 708   Q235-GB/T 700</t>
  </si>
  <si>
    <t>XXX</t>
  </si>
  <si>
    <t>SHT0018858</t>
  </si>
  <si>
    <t>调角器连动杆保护钢丝</t>
  </si>
  <si>
    <t>Q235 Φ8</t>
  </si>
  <si>
    <t>φ8-GB/T 342        Q235-GB/T 700</t>
  </si>
  <si>
    <t>42*395*92</t>
  </si>
  <si>
    <t>福田戴姆勒共用件，</t>
  </si>
  <si>
    <t>φ5-GB/T 342        Q235-GB/T 700</t>
  </si>
  <si>
    <t>5*5*350</t>
  </si>
  <si>
    <t>SHT0010081</t>
  </si>
  <si>
    <t>靠背板支撑钢丝1</t>
  </si>
  <si>
    <t>7*412*3</t>
  </si>
  <si>
    <t>SHT0010296</t>
  </si>
  <si>
    <t>调角器连动杆</t>
  </si>
  <si>
    <t>Φ10x1.0 佛吉亚内部编码（S3U）：2830500X</t>
  </si>
  <si>
    <t>50Mn  t=1.0</t>
  </si>
  <si>
    <t>10×425×10</t>
  </si>
  <si>
    <t>6904556X0001A</t>
  </si>
  <si>
    <t>副驾塑料耦合器（自然色）</t>
  </si>
  <si>
    <t>佛吉亚内部编码（S3U）:1383125X</t>
  </si>
  <si>
    <t>6804556X0001A</t>
  </si>
  <si>
    <t>Minlon 11C40</t>
  </si>
  <si>
    <t>13.7*17.3*13.7</t>
  </si>
  <si>
    <t>SHT0018746</t>
  </si>
  <si>
    <t>靠背主边骨架焊接总成</t>
  </si>
  <si>
    <t>SHT0010290</t>
  </si>
  <si>
    <t>SHT0018444</t>
  </si>
  <si>
    <t>调节器解锁钣金</t>
  </si>
  <si>
    <t>SHT0010256</t>
  </si>
  <si>
    <t>3.0-Q/BQB 301
SPFH590-Q/BQB 310</t>
  </si>
  <si>
    <t>3*20*59.5</t>
  </si>
  <si>
    <t>SHT0010297</t>
  </si>
  <si>
    <t>H6主驾驶主动侧圆盘</t>
  </si>
  <si>
    <t>SHT0010071</t>
  </si>
  <si>
    <t>司机主边调角器下连接板焊接总成</t>
  </si>
  <si>
    <t>SHT0018779</t>
  </si>
  <si>
    <t>司机主边调角器外板总成</t>
  </si>
  <si>
    <t>SHT0010298</t>
  </si>
  <si>
    <t>12.8*12.8*58</t>
  </si>
  <si>
    <t>SHT0010788</t>
  </si>
  <si>
    <t>仰角调节限位柱</t>
  </si>
  <si>
    <t>6*6*17.5</t>
  </si>
  <si>
    <t>法兰面焊接螺母</t>
  </si>
  <si>
    <t>SWRCH18A</t>
  </si>
  <si>
    <t>26*26*10</t>
  </si>
  <si>
    <t>44.5*215.5*184</t>
  </si>
  <si>
    <t>SHT0010786</t>
  </si>
  <si>
    <t>罩壳固定钣金片</t>
  </si>
  <si>
    <t>20.4*19*15.6</t>
  </si>
  <si>
    <t>SHT0018487</t>
  </si>
  <si>
    <t>仰角拉线靠背固定钣金</t>
  </si>
  <si>
    <t>SHT0010259</t>
  </si>
  <si>
    <t>25.7*21*41.8</t>
  </si>
  <si>
    <t>SHT0010059</t>
  </si>
  <si>
    <t>靠背调节角度限位片</t>
  </si>
  <si>
    <t>SAPH440 T=4.0</t>
  </si>
  <si>
    <t>40.5*17*9.6</t>
  </si>
  <si>
    <t>191*50.5*192</t>
  </si>
  <si>
    <t>SHT0018751</t>
  </si>
  <si>
    <t>靠背骨架左侧边板焊接总成</t>
  </si>
  <si>
    <t>SHT0018780</t>
  </si>
  <si>
    <t>靠背骨架侧边板</t>
  </si>
  <si>
    <t>29*106515</t>
  </si>
  <si>
    <t>SHT0018671</t>
  </si>
  <si>
    <t>靠背侧翼支撑钢丝</t>
  </si>
  <si>
    <t>Q235 Φ7</t>
  </si>
  <si>
    <t>φ7-GB/T 342        Q235-GB/T 700</t>
  </si>
  <si>
    <t>SHT0018795</t>
  </si>
  <si>
    <t>气袋腰托侧翼支撑右侧钢丝</t>
  </si>
  <si>
    <t>SHT0018479</t>
  </si>
  <si>
    <t>靠背副边骨架焊接总成</t>
  </si>
  <si>
    <t>SHT0010292</t>
  </si>
  <si>
    <t>SHT0010075</t>
  </si>
  <si>
    <t>蜗簧固定钣金焊接总成</t>
  </si>
  <si>
    <t>38*109*84</t>
  </si>
  <si>
    <t>SHT0010191</t>
  </si>
  <si>
    <t>蜗簧固定钣金片1</t>
  </si>
  <si>
    <t>SHT0010192</t>
  </si>
  <si>
    <t>蜗簧固定钣金片2</t>
  </si>
  <si>
    <t>21*18*40</t>
  </si>
  <si>
    <t>SHT0010300</t>
  </si>
  <si>
    <t>H6主驾驶从动侧圆盘</t>
  </si>
  <si>
    <t>SHT0010042</t>
  </si>
  <si>
    <t>司机副边调角器下连接板焊接总成</t>
  </si>
  <si>
    <t>SHT0010794</t>
  </si>
  <si>
    <t>司机副边调角器下连接板A焊接分总成</t>
  </si>
  <si>
    <t>SHT0010069</t>
  </si>
  <si>
    <t>蜗簧下固定钣金</t>
  </si>
  <si>
    <t>33*36*33</t>
  </si>
  <si>
    <t>SHT0010257</t>
  </si>
  <si>
    <t>靠背调节铸件</t>
  </si>
  <si>
    <t>系统原零件名称为：靠背调节钣金.现改为：靠背调节铸件</t>
  </si>
  <si>
    <t xml:space="preserve"> GB/T 13821-2009</t>
  </si>
  <si>
    <t>31.2*16*71.5</t>
  </si>
  <si>
    <t>SHT0010258</t>
  </si>
  <si>
    <t>仰角解锁铸件</t>
  </si>
  <si>
    <t>系统原零件名称为：仰角解锁钣金.现改为：仰角解锁铸件</t>
  </si>
  <si>
    <t>48*7.5*71</t>
  </si>
  <si>
    <t>BFA0010041</t>
  </si>
  <si>
    <t>BSP0010008</t>
  </si>
  <si>
    <t>靠背调节铸件回位簧</t>
  </si>
  <si>
    <t>7*65</t>
  </si>
  <si>
    <t>BSP0010006</t>
  </si>
  <si>
    <t>靠背回位蜗簧</t>
  </si>
  <si>
    <t>12*96*128</t>
  </si>
  <si>
    <t>BSP0010009</t>
  </si>
  <si>
    <t>仰角解锁铸件回位簧</t>
  </si>
  <si>
    <t>7*10*20</t>
  </si>
  <si>
    <t>SHT0011333</t>
  </si>
  <si>
    <t>扶手支架总成</t>
  </si>
  <si>
    <t>焊接件</t>
  </si>
  <si>
    <t>96*92*84</t>
  </si>
  <si>
    <t>SHT0011362</t>
  </si>
  <si>
    <t>扶手支架</t>
  </si>
  <si>
    <t>96*19*84</t>
  </si>
  <si>
    <t>SHT0011363</t>
  </si>
  <si>
    <t>焊接轴套</t>
  </si>
  <si>
    <t>GB/T 702       20 GB/T699</t>
  </si>
  <si>
    <t>19*10*19(Φ20)</t>
  </si>
  <si>
    <t>SHT0011364</t>
  </si>
  <si>
    <t>扶手转轴</t>
  </si>
  <si>
    <t>GB/T 702       35 GB/T699</t>
  </si>
  <si>
    <t>26*69*26(Φ26)</t>
  </si>
  <si>
    <t>BFA0010018</t>
  </si>
  <si>
    <t>六角头螺栓</t>
  </si>
  <si>
    <t>扶手支架固定使用，GB/T5782等级8.8级 预涂S级锁固胶（标准QC/T 597）</t>
  </si>
  <si>
    <t>SHT0018440</t>
  </si>
  <si>
    <t>解锁钣金（靠背一键放倒）</t>
  </si>
  <si>
    <t>SAPH440 /T=3.0mm</t>
  </si>
  <si>
    <t xml:space="preserve">3.0-Q/BQB 301   SAPH440-Q/BQB310    </t>
  </si>
  <si>
    <t>Q/XG 232-2012</t>
  </si>
  <si>
    <t>BFA0010020</t>
  </si>
  <si>
    <t>碳钢</t>
  </si>
  <si>
    <t>环保黑色哑光达克罗</t>
  </si>
  <si>
    <t>SHT0018453</t>
  </si>
  <si>
    <t>回位簧（靠背一键放倒）</t>
  </si>
  <si>
    <t>SHT0016874</t>
  </si>
  <si>
    <t>拉线总成（靠背一键放倒）</t>
  </si>
  <si>
    <t>SHT0018687</t>
  </si>
  <si>
    <t>靠背回位卷簧</t>
  </si>
  <si>
    <t>3.0平台 座盆 EBOM</t>
  </si>
  <si>
    <t>DC04/t1.0</t>
  </si>
  <si>
    <t>Q/BQB 403</t>
  </si>
  <si>
    <t>468*449*71</t>
  </si>
  <si>
    <t>SHT0010039</t>
  </si>
  <si>
    <t>延伸锁止钣金</t>
  </si>
  <si>
    <t>65Mn t=2.0</t>
  </si>
  <si>
    <t>2.0-GB/T 342  65Mn-GB/T 1222</t>
  </si>
  <si>
    <t>200*34*18</t>
  </si>
  <si>
    <t>Φ8×24</t>
  </si>
  <si>
    <t>24*24*2</t>
  </si>
  <si>
    <t>坐盆与延伸锁止钣金固定使用--性能等级为8级，产品等级A级</t>
  </si>
  <si>
    <t>M5</t>
  </si>
  <si>
    <t>3.0平台 底支架 随车件 EBOM</t>
  </si>
  <si>
    <t>BFA0010089</t>
  </si>
  <si>
    <t>滑轨底支架连接使用</t>
  </si>
  <si>
    <t>不锈钢</t>
  </si>
  <si>
    <t>随车件</t>
  </si>
  <si>
    <t xml:space="preserve">客户零件号：A 960 660 23 40 </t>
  </si>
  <si>
    <t>A9606602340 ZGS005</t>
  </si>
  <si>
    <t>SHT0010845</t>
  </si>
  <si>
    <t>支架左边板焊接总成</t>
  </si>
  <si>
    <t>【B】 QStE420TM/T=1.5</t>
  </si>
  <si>
    <t>1.5-Q /BQB 311
QStE420TM-Q /BQB 310</t>
  </si>
  <si>
    <t>SHT0010847</t>
  </si>
  <si>
    <t>支架右边板焊接总成</t>
  </si>
  <si>
    <t>【B】 QStE420TM/T=2.0</t>
  </si>
  <si>
    <t>2.0-Q /BQB 311
QStE420TM-Q /BQB 310</t>
  </si>
  <si>
    <t>汽车标准件代号</t>
  </si>
  <si>
    <t>零件类别</t>
  </si>
  <si>
    <t>①规格要求</t>
  </si>
  <si>
    <t>②表面处理要求</t>
  </si>
  <si>
    <t>③螺纹胶</t>
  </si>
  <si>
    <t>④有毒有害要求</t>
  </si>
  <si>
    <t>表面处理方式（供应商填写）</t>
  </si>
  <si>
    <t>材料（供应商填写）</t>
  </si>
  <si>
    <t>BFA0010042</t>
  </si>
  <si>
    <t>无</t>
  </si>
  <si>
    <t>pt牙-WN 1451-k25*8 mm</t>
  </si>
  <si>
    <t xml:space="preserve">执行标准：PT-semblex                                规格：k25*8                                      螺纹标准：PT-semblex                          头部尺寸：WN1451-k25                            机械性能：GB/T 3098.5-2000 热处理后表面硬度≥450HV0.3 芯部硬度为270-390HV5;  破坏扭矩≥0.9N*M                           产品等级：A  (标准：GB 3103.1)           表面缺陷：GB 5779.1                           验收及包装：GB 90                         </t>
  </si>
  <si>
    <t>表面处理要求：      颜色：黑色               盐雾试验要求：DIN 50021-SS,要求720小时后无基材腐蚀且不允许出现大量锌腐蚀产物，另外在供货状态以及在120℃下进行24h存放后系统抗腐蚀性必须保证。</t>
  </si>
  <si>
    <t>无要求</t>
  </si>
  <si>
    <t>汽车产品中有毒有害物质应满足GB/T 30512-2014《汽车禁用物质要求》中的规定；</t>
  </si>
  <si>
    <t xml:space="preserve">亮光黑色达克罗 </t>
  </si>
  <si>
    <t>1022#-(材料标准)-(材料标准)</t>
  </si>
  <si>
    <t>BFA0010038</t>
  </si>
  <si>
    <t xml:space="preserve">螺钉固定到塑料件上-牙型及头部规格;WN 1451-k50 长度l=12mm  (pt牙)。
GB/T3098.5热处理后表面硬度≥450HV0.3芯部硬度为270-390HV10;
</t>
  </si>
  <si>
    <t xml:space="preserve">执行标准：PT-semblex                                规格：K50*12                                       螺纹标准：PT-semblex                          头部尺寸：WN1451-k50                              机械性能：GB/T 3098.5-2000 热处理后表面硬度≥450HV0.3 芯部硬度为270-390HV10;  破坏扭矩≥6.3N*M                           产品等级：A  (标准：GB 3103.1)           表面缺陷：GB 5779.1                           验收及包装：GB 90                         </t>
  </si>
  <si>
    <t>1022#-(材料标准)</t>
  </si>
  <si>
    <t xml:space="preserve">执行标准：PT-semblex                                规格：K80*14                                       螺纹标准：PT-semblex                          头部尺寸：WN1451-k80                              机械性能：GB/T 3098.5-2000 热处理后表面硬度≥450HV0.3 芯部硬度为270-390HV10;  破坏扭矩≥30.5N*M                           产品等级：A  (标准：GB 3103.1)           表面缺陷：GB 5779.1                           验收及包装：GB 90                         </t>
  </si>
  <si>
    <t xml:space="preserve"> M5*10                                  牙型为：三角牙螺纹（牙型标准依照GB 6559）头依照stp数据执行。    头部花型为：T25(花型标准为：GB/T 6188)
材料由供应商确定（要求：①能够满足强度要求。②产品无需消磁）机械性能依照GB 3098.7中 A级。</t>
  </si>
  <si>
    <t xml:space="preserve">规格：M5*10                                         螺纹标准：GB 6559   6g                           头部尺寸：采用样品数据尺寸T25(花型标准为：GB/T 6188)                               机械性能：A    (标准：GB 3098.7)                  产品等级：A  (标准：GB 3103.1)           表面缺陷：GB 5779.1                       验收及包装：GB 90                         </t>
  </si>
  <si>
    <t>10B21-Q232.1-2015</t>
  </si>
  <si>
    <t>BFA0010031</t>
  </si>
  <si>
    <t>Q2150512</t>
  </si>
  <si>
    <t>内六角花型盘头螺钉</t>
  </si>
  <si>
    <t>副驾使用   GB T 2672（M5×12） 强度8.8 预涂S级锁固胶（标准QC/T 597）            颜色：绿松色该件原材料采用 钢 且能达到8.8级，则作为优选方案（需要带磁性）</t>
  </si>
  <si>
    <t xml:space="preserve">螺栓执行标准为：GB/T 2672-2004                        规格：M5*12                                       螺纹标准：GB/T 193  6g                            头部尺寸：GB/T 2672-2004                               机械性能：8.8级                          产品等级：A  (标准：GB 3103.1)           表面缺陷：GB 5779.1                       验收及包装：GB 90                         </t>
  </si>
  <si>
    <t>预涂S级锁固胶（标准QC/T 597）            颜色：绿松色</t>
  </si>
  <si>
    <t>Q2150612</t>
  </si>
  <si>
    <t>（M6×12）材质不锈钢  强度A2-70 预涂S级锁固胶（标准QC/T 597）            颜色：绿松色-如果该件原材料采用 钢 且能达到8.8级，则作为优选方案，表面处理采用：Fe/Zn12F  镀锌膜厚12um黑色钝化中性盐雾120h(GB/T9799)</t>
  </si>
  <si>
    <t xml:space="preserve">螺栓执行标准为：GB/T 2672-2004                        规格：M6*12                                       螺纹标准：GB/T 193  6g                            头部尺寸：GB/T 2672-2004                               机械性能：8.8级                          产品等级：A  (标准：GB 3103.1)           表面缺陷：GB 5779.1                       验收及包装：GB 90                         </t>
  </si>
  <si>
    <t>7（新增件-2021/11）</t>
  </si>
  <si>
    <t>Q2150616</t>
  </si>
  <si>
    <t>ECR0006870 设变新增件（M6×16）材质不锈钢  强度A2-70 预涂S级锁固胶（标准QC/T 597）            颜色：绿松色-如果该件原材料采用 钢 且能达到8.8级，则作为优选方案，表面处理采用：Fe/Zn12F  镀锌膜厚12um黑色钝化中性盐雾120h(GB/T9799)</t>
  </si>
  <si>
    <t xml:space="preserve">螺栓执行标准为：GB/T 2672-2004                        规格：M6*16                                      螺纹标准：GB/T 193  6g                            头部尺寸：GB/T 2672-2004                               机械性能：8.8级                          产品等级：A  (标准：GB 3103.1)           表面缺陷：GB 5779.1                       验收及包装：GB 90                         </t>
  </si>
  <si>
    <r>
      <rPr>
        <sz val="10"/>
        <color theme="1"/>
        <rFont val="宋体"/>
        <charset val="134"/>
      </rPr>
      <t>表面处理要求：      颜色：</t>
    </r>
    <r>
      <rPr>
        <b/>
        <sz val="10"/>
        <color rgb="FFFF0000"/>
        <rFont val="宋体"/>
        <charset val="134"/>
      </rPr>
      <t>银色</t>
    </r>
    <r>
      <rPr>
        <sz val="10"/>
        <color theme="1"/>
        <rFont val="宋体"/>
        <charset val="134"/>
      </rPr>
      <t xml:space="preserve">              盐雾试验要求：DIN 50021-SS,要求720小时后无基材腐蚀且不允许出现大量锌腐蚀产物，另外在供货状态以及在120℃下进行24h存放后系统抗腐蚀性必须保证。</t>
    </r>
  </si>
  <si>
    <t>Q218B0640</t>
  </si>
  <si>
    <t>用于上框侧加强版与上框侧支架固定使用。-等级8.8级</t>
  </si>
  <si>
    <t xml:space="preserve">螺栓执行标准为：GB/T 70.1-2008                        规格：M6*40                                       螺纹标准：GB/T 193  6g                            头部尺寸：GB/T 70.1-2008                              机械性能：8.8级                          产品等级：A  (标准：GB 3103.1)           表面缺陷：GB 5779.1                       验收及包装：GB 90                         </t>
  </si>
  <si>
    <t>Q218B0645</t>
  </si>
  <si>
    <t xml:space="preserve">螺栓执行标准为：GB/T 70.1-2008                        规格：M6*45                                       螺纹标准：GB/T 193  6g                            头部尺寸：GB/T 70.1-2008                              机械性能：8.8级                          产品等级：A  (标准：GB 3103.1)           表面缺陷：GB 5779.1                       验收及包装：GB 90                         </t>
  </si>
  <si>
    <t>Q2100816</t>
  </si>
  <si>
    <t>安全带卷收器固定钣金  固定  强度等级8.8级 使用预涂S级锁固胶（标准QC/T 597）            颜色：绿松色</t>
  </si>
  <si>
    <t xml:space="preserve">螺栓执行标准为：GB/T6191 （现行标准GB/T2671.1-2004）                         规格：M8*16                                       螺纹标准：GB/T 193  6g                            头部尺寸：GB/T2671.1-2004                              机械性能：8.8级                          产品等级：A  (标准：GB 3103.1)           表面缺陷：GB 5779.1                       验收及包装：GB 90                         </t>
  </si>
  <si>
    <t>BFA0010033</t>
  </si>
  <si>
    <t>Q2100820</t>
  </si>
  <si>
    <t>H6副司机座框总成 连接使用-GB/T6191执行</t>
  </si>
  <si>
    <t xml:space="preserve">螺栓执行标准为：GB/T6191                          规格：M8*20                                       螺纹标准：GB/T 193  6g                            头部尺寸：GB/T2671.1-2004                             机械性能：8.8级                          产品等级：A  (标准：GB 3103.1)           表面缺陷：GB 5779.1                       验收及包装：GB 90                         </t>
  </si>
  <si>
    <t>BFA0010029</t>
  </si>
  <si>
    <t>Q2150816</t>
  </si>
  <si>
    <t>（M8×16）材质不锈钢  强度A3-70 预涂S级锁固胶（标准QC/T 597）            颜色：绿松色   滑轨底支架连接使用</t>
  </si>
  <si>
    <t xml:space="preserve">螺栓执行标准为：GB/T 2672-2004                        规格：M8*16                                       螺纹标准：GB/T 193  6g                            头部尺寸：GB/T 2672-2004                               机械性能：8.8级                          产品等级：A  (标准：GB 3103.1)           表面缺陷：GB 5779.1                       验收及包装：GB 90                         </t>
  </si>
  <si>
    <t>Q150B0825</t>
  </si>
  <si>
    <t>扶手支架固定使用，GB/T5782等级8.8级 预涂S级锁固胶（标准QC/T 597）            颜色：绿松色</t>
  </si>
  <si>
    <t xml:space="preserve">螺栓执行标准为：GB/T 5782-2000                       规格：M8*25                                     螺纹标准：GB/T 193  6g                            头部尺寸：GB/T 5782-2000                                机械性能：8.8级                          产品等级：A  (标准：GB 3103.1)           表面缺陷：GB 5779.1                       验收及包装：GB 90                         </t>
  </si>
  <si>
    <t>BFA0010019</t>
  </si>
  <si>
    <t>GB/T 6191 M10×20</t>
  </si>
  <si>
    <t>内六角花形低圆柱头螺钉</t>
  </si>
  <si>
    <t>座框和靠背连接用-靠背骨架连接使用（梅花内六角）T50 GB/T2671-1 性能等级8.8级 产品等级A级  预涂S级锁固胶（标准QC/T 597）            颜色：绿松色</t>
  </si>
  <si>
    <t xml:space="preserve">螺栓执行标准为：GB/T6191-86                       规格：M10*20                                       螺纹标准：GB/T 193  6g                            头部尺寸：GB/T6191-86                              机械性能：8.8级                         产品等级：A  (标准：GB 3103.1)           表面缺陷：GB 5779.1                       验收及包装：GB 90                         </t>
  </si>
  <si>
    <t>Q33006</t>
  </si>
  <si>
    <t xml:space="preserve">螺栓执行标准为：GB/T 6187.1                       规格：M6                                       螺纹标准：GB/T 196   GB/T 1967   6H                            头部尺寸：GB/T 6187.1                               机械性能：8级                           产品等级：A  (标准：GB 3103.1)           表面缺陷：GB 5779.2                       验收及包装：GB 90                         </t>
  </si>
  <si>
    <t>Q33005</t>
  </si>
  <si>
    <t>水平减震解锁钣金固定使用--性能等级为8级，产品等级A级</t>
  </si>
  <si>
    <t xml:space="preserve">螺栓执行标准为：GB/T 6187.1                       规格：M5                                      螺纹标准：GB/T 196   GB/T 1967   6H                            头部尺寸：GB/T 6187.1                               机械性能：8级                           产品等级：A  (标准：GB 3103.1)           表面缺陷：GB 5779.2                       验收及包装：GB 90                         </t>
  </si>
  <si>
    <t>GB/T 12618.1 4×8</t>
  </si>
  <si>
    <t>公称直径d=4mm、公称长度l=8mm、钉体由铝合金（ALA）制造、钉芯由钢（St）制造、性能等级11的开口型平圆头抽芯铆钉。</t>
  </si>
  <si>
    <t>执行标准：GB/T 12618.1 4×8                   公称直径d=4mm、                                     公称长度l=8mm、                                      钉体由铝合金（ALA）制造、钉芯由钢（St）制造（镀锌处理）性能等级11的开口型平圆头抽芯铆钉。</t>
  </si>
  <si>
    <t>钉芯：镀锌处理</t>
  </si>
  <si>
    <t>钉体： 5056/5A05????-GB/T-3190                             钉芯：35/45????-GB/T 3206</t>
  </si>
  <si>
    <t>Q43650</t>
  </si>
  <si>
    <t xml:space="preserve">执行标准：GB  896                       公称直径d=5mm                             技术条件满足：GB/T 959-2017                                     </t>
  </si>
  <si>
    <t xml:space="preserve">亮光黑色达克罗（需要三浦再次确认） </t>
  </si>
  <si>
    <t>65mn-材料标准</t>
  </si>
  <si>
    <t>Q43680</t>
  </si>
  <si>
    <t xml:space="preserve">执行标准：GB  896                       公称直径d=8mm                             技术条件满足：GB/T 959-2017                                     </t>
  </si>
  <si>
    <t>亮光黑色达克罗 （需要三浦再次确认）</t>
  </si>
  <si>
    <t>SHT0010895</t>
  </si>
  <si>
    <t>（非标件） 公称直径d=16mm</t>
  </si>
  <si>
    <t xml:space="preserve">执行标准：GB  896                       公称直径d=16mm                             技术条件满足：GB/T 959-2017                                     </t>
  </si>
  <si>
    <t>BFA0010032</t>
  </si>
  <si>
    <t>Q40205</t>
  </si>
  <si>
    <t>GB/T 96.1-2002 选用钢 硬度等级300HV</t>
  </si>
  <si>
    <t xml:space="preserve">执行标准：GB  96.1-2002                    公称直径d1=5mm                             硬度等级：300HV                                                                     </t>
  </si>
  <si>
    <t>A3-材料标准</t>
  </si>
  <si>
    <t>Q40206</t>
  </si>
  <si>
    <t xml:space="preserve">执行标准：GB  96.1-2002                    公称直径d1=6mm                             硬度等级：300HV                                                                     </t>
  </si>
  <si>
    <t>签字</t>
  </si>
  <si>
    <t>责任人会签/日期</t>
  </si>
  <si>
    <t>批准/日期</t>
  </si>
  <si>
    <t>备注：1、表格以上内容作为标准件开发的主要技术参数。全部栏目确认后双方各执一份，供方用于PPAP提交，光华荣昌用于设计存档。</t>
  </si>
  <si>
    <t>客户商品编码</t>
  </si>
  <si>
    <t>客户名称</t>
  </si>
  <si>
    <t>新编码</t>
  </si>
  <si>
    <t>标准</t>
  </si>
  <si>
    <t>规格</t>
  </si>
  <si>
    <t>材质</t>
  </si>
  <si>
    <t>性能等级</t>
  </si>
  <si>
    <t>需求数量</t>
  </si>
  <si>
    <t>供方</t>
  </si>
  <si>
    <t>时间表</t>
  </si>
  <si>
    <t>编码，询价信息调整栏</t>
  </si>
  <si>
    <t>北京光华荣昌汽车部件有限公司</t>
  </si>
  <si>
    <t>GB96</t>
  </si>
  <si>
    <t>φ6</t>
  </si>
  <si>
    <t>300HV</t>
  </si>
  <si>
    <t>盐雾720h</t>
  </si>
  <si>
    <t>嘉善伟悦紧固件有限公司</t>
  </si>
  <si>
    <t>20自然日</t>
  </si>
  <si>
    <t>11系列，镀层黑色环保达克罗，盐雾720h，无PPM要求</t>
  </si>
  <si>
    <t>φ5</t>
  </si>
  <si>
    <t>GB896</t>
  </si>
  <si>
    <t>φ16</t>
  </si>
  <si>
    <t>ERO</t>
  </si>
  <si>
    <t>安徽省宁国市东波紧固件有限公司（6-7年100余亩90001  16949  环境认证  具备钣金冷轧能力）</t>
  </si>
  <si>
    <t>91系列，镀层黑色环保达克罗，盐雾720h，无PPM要求，材料：弹簧钢</t>
  </si>
  <si>
    <t>φ8</t>
  </si>
  <si>
    <t>安徽省宁国市东波紧固件有限公司</t>
  </si>
  <si>
    <t>11系列，镀层黑色环保达克罗，盐雾720h，无PPM要求，材料：弹簧钢</t>
  </si>
  <si>
    <t>GB6187</t>
  </si>
  <si>
    <t>M5-0.8</t>
  </si>
  <si>
    <t>8</t>
  </si>
  <si>
    <t>海盐丰拓五金制品有限公司</t>
  </si>
  <si>
    <t>11系列，镀层黑色环保达克罗，盐雾720h，无PPM要求，材料：碳钢</t>
  </si>
  <si>
    <t>M6-1.0</t>
  </si>
  <si>
    <t>GB6191</t>
  </si>
  <si>
    <t>M10-1.5*20</t>
  </si>
  <si>
    <t>8.8</t>
  </si>
  <si>
    <t>黑色环保达克罗+绿松色涂胶</t>
  </si>
  <si>
    <t>太仓鸿添紧固件制造有限公司</t>
  </si>
  <si>
    <t>惠州市昇沪汽车紧固件科技有限公司</t>
  </si>
  <si>
    <t>91系列，镀层黑色环保达克罗+绿松色涂胶，盐雾720h，无PPM要求，材料：碳钢</t>
  </si>
  <si>
    <t>外六角螺栓</t>
  </si>
  <si>
    <t>GB5782</t>
  </si>
  <si>
    <t>M8-1.25*25</t>
  </si>
  <si>
    <t>11系列，镀层黑色环保达克罗+绿松色涂胶，盐雾720h，无PPM要求，材料：碳钢</t>
  </si>
  <si>
    <t>GB2672</t>
  </si>
  <si>
    <t>M8-1.25*16</t>
  </si>
  <si>
    <t>GB2671</t>
  </si>
  <si>
    <t>M8-1.25*20</t>
  </si>
  <si>
    <t>GB70.1</t>
  </si>
  <si>
    <t>M6-1.0*45</t>
  </si>
  <si>
    <t>M6-1.0*40</t>
  </si>
  <si>
    <t>M6-1.0*12</t>
  </si>
  <si>
    <t>M5-0.8*12</t>
  </si>
  <si>
    <t>非标</t>
  </si>
  <si>
    <t>M5*10</t>
  </si>
  <si>
    <t>图纸要求</t>
  </si>
  <si>
    <t>91系列，镀层黑色环保达克罗，盐雾720h，无PPM要求，材料：碳钢</t>
  </si>
  <si>
    <t>PTK80*14</t>
  </si>
  <si>
    <t>1022#</t>
  </si>
  <si>
    <t>450HV0.3</t>
  </si>
  <si>
    <t>PTK50*12</t>
  </si>
  <si>
    <t>PTk25*8</t>
  </si>
  <si>
    <t>零1</t>
  </si>
  <si>
    <t>/</t>
  </si>
  <si>
    <t>侧面压点防松螺母</t>
  </si>
  <si>
    <t>M8-1.25</t>
  </si>
  <si>
    <t>黑锌</t>
  </si>
  <si>
    <t>参照样品</t>
  </si>
  <si>
    <t>编码需要停用，已重新询价，新编码：110057290</t>
  </si>
  <si>
    <t>BFA0010065</t>
  </si>
  <si>
    <t>M10-1.5*25</t>
  </si>
  <si>
    <t>亮黑达克罗+涂胶</t>
  </si>
  <si>
    <t>91系列，镀层黑色环保达克罗+涂胶，盐雾720h，无PPM要求</t>
  </si>
  <si>
    <t>BFA0010063</t>
  </si>
  <si>
    <t>内六花台阶螺栓</t>
  </si>
  <si>
    <t>M10X10</t>
  </si>
  <si>
    <t>外协厂</t>
  </si>
  <si>
    <t>常州智汇涂复工业有限公司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</si>
</sst>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00_);[Red]\(0.0000\)"/>
    <numFmt numFmtId="178" formatCode="0.000_);[Red]\(0.000\)"/>
    <numFmt numFmtId="179" formatCode="&quot;√&quot;"/>
    <numFmt numFmtId="180" formatCode="0_ "/>
  </numFmts>
  <fonts count="65">
    <font>
      <sz val="11"/>
      <color theme="1"/>
      <name val="宋体"/>
      <charset val="134"/>
      <scheme val="minor"/>
    </font>
    <font>
      <sz val="9"/>
      <name val="宋体"/>
      <charset val="134"/>
    </font>
    <font>
      <b/>
      <sz val="10"/>
      <color theme="1"/>
      <name val="宋体"/>
      <charset val="134"/>
    </font>
    <font>
      <sz val="10"/>
      <color theme="1"/>
      <name val="宋体"/>
      <charset val="134"/>
    </font>
    <font>
      <sz val="10"/>
      <color rgb="FFFF0000"/>
      <name val="宋体"/>
      <charset val="134"/>
    </font>
    <font>
      <sz val="10"/>
      <name val="宋体"/>
      <charset val="134"/>
    </font>
    <font>
      <sz val="10"/>
      <name val="Arial"/>
      <charset val="134"/>
    </font>
    <font>
      <b/>
      <sz val="10"/>
      <name val="宋体"/>
      <charset val="134"/>
      <scheme val="major"/>
    </font>
    <font>
      <sz val="10"/>
      <name val="宋体"/>
      <charset val="134"/>
      <scheme val="minor"/>
    </font>
    <font>
      <b/>
      <sz val="10"/>
      <color theme="1"/>
      <name val="Arial"/>
      <charset val="134"/>
    </font>
    <font>
      <sz val="10"/>
      <color theme="1"/>
      <name val="宋体"/>
      <charset val="134"/>
      <scheme val="minor"/>
    </font>
    <font>
      <b/>
      <sz val="10"/>
      <color theme="1"/>
      <name val="宋体"/>
      <charset val="134"/>
      <scheme val="major"/>
    </font>
    <font>
      <sz val="10"/>
      <color theme="1"/>
      <name val="宋体"/>
      <charset val="134"/>
      <scheme val="major"/>
    </font>
    <font>
      <sz val="10"/>
      <color theme="1"/>
      <name val="Arial"/>
      <charset val="134"/>
    </font>
    <font>
      <sz val="10"/>
      <name val="微软雅黑"/>
      <charset val="134"/>
    </font>
    <font>
      <sz val="10"/>
      <color theme="1"/>
      <name val="微软雅黑"/>
      <charset val="134"/>
    </font>
    <font>
      <sz val="10"/>
      <color theme="1"/>
      <name val="仿宋"/>
      <charset val="134"/>
    </font>
    <font>
      <sz val="9"/>
      <color theme="1"/>
      <name val="微软雅黑"/>
      <charset val="134"/>
    </font>
    <font>
      <strike/>
      <sz val="10"/>
      <color theme="1"/>
      <name val="宋体"/>
      <charset val="134"/>
    </font>
    <font>
      <sz val="10"/>
      <color theme="1"/>
      <name val="宋体"/>
      <charset val="161"/>
      <scheme val="minor"/>
    </font>
    <font>
      <sz val="16"/>
      <name val="微软雅黑"/>
      <charset val="134"/>
    </font>
    <font>
      <sz val="12"/>
      <name val="微软雅黑"/>
      <charset val="134"/>
    </font>
    <font>
      <b/>
      <sz val="14"/>
      <name val="微软雅黑"/>
      <charset val="134"/>
    </font>
    <font>
      <b/>
      <sz val="16"/>
      <name val="微软雅黑"/>
      <charset val="134"/>
    </font>
    <font>
      <b/>
      <sz val="18"/>
      <name val="微软雅黑"/>
      <charset val="134"/>
    </font>
    <font>
      <b/>
      <sz val="20"/>
      <name val="微软雅黑"/>
      <charset val="134"/>
    </font>
    <font>
      <b/>
      <u/>
      <sz val="17"/>
      <name val="微软雅黑"/>
      <charset val="134"/>
    </font>
    <font>
      <b/>
      <sz val="17"/>
      <name val="微软雅黑"/>
      <charset val="134"/>
    </font>
    <font>
      <sz val="15"/>
      <name val="微软雅黑"/>
      <charset val="134"/>
    </font>
    <font>
      <b/>
      <sz val="14"/>
      <name val="宋体"/>
      <charset val="134"/>
    </font>
    <font>
      <sz val="14"/>
      <name val="微软雅黑"/>
      <charset val="134"/>
    </font>
    <font>
      <sz val="9"/>
      <name val="微软雅黑"/>
      <charset val="134"/>
    </font>
    <font>
      <u/>
      <sz val="14.3"/>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Arial"/>
      <charset val="134"/>
    </font>
    <font>
      <sz val="9"/>
      <name val="Arial"/>
      <charset val="134"/>
    </font>
    <font>
      <sz val="11"/>
      <color rgb="FF9C0006"/>
      <name val="宋体"/>
      <charset val="134"/>
      <scheme val="minor"/>
    </font>
    <font>
      <sz val="12"/>
      <name val="宋体"/>
      <charset val="134"/>
    </font>
    <font>
      <sz val="12"/>
      <color indexed="0"/>
      <name val="宋体"/>
      <charset val="134"/>
    </font>
    <font>
      <sz val="11"/>
      <color theme="1"/>
      <name val="Tahoma"/>
      <charset val="134"/>
    </font>
    <font>
      <sz val="12"/>
      <name val="新細明體"/>
      <charset val="134"/>
    </font>
    <font>
      <sz val="11"/>
      <color rgb="FF006100"/>
      <name val="宋体"/>
      <charset val="134"/>
      <scheme val="minor"/>
    </font>
    <font>
      <sz val="11"/>
      <color indexed="8"/>
      <name val="宋体"/>
      <charset val="134"/>
    </font>
    <font>
      <b/>
      <sz val="10"/>
      <color rgb="FFFF0000"/>
      <name val="宋体"/>
      <charset val="134"/>
    </font>
    <font>
      <sz val="10"/>
      <name val="Arial"/>
      <charset val="0"/>
    </font>
    <font>
      <sz val="10"/>
      <color theme="1"/>
      <name val="Calibri"/>
      <charset val="161"/>
    </font>
    <font>
      <b/>
      <sz val="9"/>
      <name val="宋体"/>
      <charset val="134"/>
    </font>
    <font>
      <sz val="9"/>
      <name val="宋体"/>
      <charset val="134"/>
    </font>
  </fonts>
  <fills count="38">
    <fill>
      <patternFill patternType="none"/>
    </fill>
    <fill>
      <patternFill patternType="gray125"/>
    </fill>
    <fill>
      <patternFill patternType="solid">
        <fgColor rgb="FFFFFF00"/>
        <bgColor indexed="64"/>
      </patternFill>
    </fill>
    <fill>
      <patternFill patternType="solid">
        <fgColor theme="4" tint="0.599993896298105"/>
        <bgColor indexed="64"/>
      </patternFill>
    </fill>
    <fill>
      <patternFill patternType="solid">
        <fgColor theme="0"/>
        <bgColor indexed="64"/>
      </patternFill>
    </fill>
    <fill>
      <patternFill patternType="solid">
        <fgColor theme="5" tint="0.599993896298105"/>
        <bgColor indexed="64"/>
      </patternFill>
    </fill>
    <fill>
      <patternFill patternType="solid">
        <fgColor rgb="FFFF0000"/>
        <bgColor indexed="64"/>
      </patternFill>
    </fill>
    <fill>
      <patternFill patternType="solid">
        <fgColor indexed="9"/>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6"/>
        <bgColor indexed="64"/>
      </patternFill>
    </fill>
  </fills>
  <borders count="5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style="thin">
        <color auto="1"/>
      </top>
      <bottom/>
      <diagonal/>
    </border>
    <border>
      <left/>
      <right/>
      <top style="thin">
        <color auto="1"/>
      </top>
      <bottom/>
      <diagonal/>
    </border>
    <border>
      <left style="medium">
        <color auto="1"/>
      </left>
      <right/>
      <top/>
      <bottom/>
      <diagonal/>
    </border>
    <border>
      <left/>
      <right style="thin">
        <color auto="1"/>
      </right>
      <top/>
      <bottom/>
      <diagonal/>
    </border>
    <border>
      <left style="thin">
        <color auto="1"/>
      </left>
      <right/>
      <top/>
      <bottom/>
      <diagonal/>
    </border>
    <border>
      <left/>
      <right style="medium">
        <color auto="1"/>
      </right>
      <top/>
      <bottom/>
      <diagonal/>
    </border>
    <border>
      <left/>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s>
  <cellStyleXfs count="6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center"/>
    </xf>
    <xf numFmtId="0" fontId="0" fillId="9" borderId="45"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46" applyNumberFormat="0" applyFill="0" applyAlignment="0" applyProtection="0">
      <alignment vertical="center"/>
    </xf>
    <xf numFmtId="0" fontId="38" fillId="0" borderId="46" applyNumberFormat="0" applyFill="0" applyAlignment="0" applyProtection="0">
      <alignment vertical="center"/>
    </xf>
    <xf numFmtId="0" fontId="39" fillId="0" borderId="47" applyNumberFormat="0" applyFill="0" applyAlignment="0" applyProtection="0">
      <alignment vertical="center"/>
    </xf>
    <xf numFmtId="0" fontId="39" fillId="0" borderId="0" applyNumberFormat="0" applyFill="0" applyBorder="0" applyAlignment="0" applyProtection="0">
      <alignment vertical="center"/>
    </xf>
    <xf numFmtId="0" fontId="40" fillId="10" borderId="48" applyNumberFormat="0" applyAlignment="0" applyProtection="0">
      <alignment vertical="center"/>
    </xf>
    <xf numFmtId="0" fontId="41" fillId="11" borderId="49" applyNumberFormat="0" applyAlignment="0" applyProtection="0">
      <alignment vertical="center"/>
    </xf>
    <xf numFmtId="0" fontId="42" fillId="11" borderId="48" applyNumberFormat="0" applyAlignment="0" applyProtection="0">
      <alignment vertical="center"/>
    </xf>
    <xf numFmtId="0" fontId="43" fillId="12" borderId="50" applyNumberFormat="0" applyAlignment="0" applyProtection="0">
      <alignment vertical="center"/>
    </xf>
    <xf numFmtId="0" fontId="44" fillId="0" borderId="51" applyNumberFormat="0" applyFill="0" applyAlignment="0" applyProtection="0">
      <alignment vertical="center"/>
    </xf>
    <xf numFmtId="0" fontId="45" fillId="0" borderId="52" applyNumberFormat="0" applyFill="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50" fillId="8" borderId="0" applyNumberFormat="0" applyBorder="0" applyAlignment="0" applyProtection="0">
      <alignment vertical="center"/>
    </xf>
    <xf numFmtId="0" fontId="50" fillId="3"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5"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50" fillId="34" borderId="0" applyNumberFormat="0" applyBorder="0" applyAlignment="0" applyProtection="0">
      <alignment vertical="center"/>
    </xf>
    <xf numFmtId="0" fontId="50" fillId="35" borderId="0" applyNumberFormat="0" applyBorder="0" applyAlignment="0" applyProtection="0">
      <alignment vertical="center"/>
    </xf>
    <xf numFmtId="0" fontId="49" fillId="36" borderId="0" applyNumberFormat="0" applyBorder="0" applyAlignment="0" applyProtection="0">
      <alignment vertical="center"/>
    </xf>
    <xf numFmtId="0" fontId="51" fillId="0" borderId="0" applyNumberFormat="0" applyFill="0" applyBorder="0" applyAlignment="0" applyProtection="0">
      <alignment vertical="center"/>
    </xf>
    <xf numFmtId="0" fontId="52" fillId="0" borderId="1" applyNumberFormat="0" applyFill="0" applyBorder="0" applyAlignment="0" applyProtection="0">
      <alignment vertical="center"/>
    </xf>
    <xf numFmtId="0" fontId="52" fillId="0" borderId="1" applyNumberFormat="0" applyFill="0" applyBorder="0" applyAlignment="0" applyProtection="0">
      <alignment vertical="center"/>
    </xf>
    <xf numFmtId="0" fontId="52" fillId="0" borderId="1" applyNumberFormat="0" applyFill="0" applyBorder="0" applyAlignment="0" applyProtection="0">
      <alignment vertical="center"/>
    </xf>
    <xf numFmtId="0" fontId="6" fillId="0" borderId="0" applyNumberFormat="0" applyFill="0" applyBorder="0" applyAlignment="0" applyProtection="0"/>
    <xf numFmtId="0" fontId="53" fillId="14" borderId="0" applyNumberFormat="0" applyBorder="0" applyAlignment="0" applyProtection="0">
      <alignment vertical="center"/>
    </xf>
    <xf numFmtId="0" fontId="54" fillId="0" borderId="0"/>
    <xf numFmtId="0" fontId="55" fillId="0" borderId="0" applyNumberFormat="0" applyBorder="0" applyProtection="0">
      <alignment vertical="center"/>
    </xf>
    <xf numFmtId="0" fontId="54" fillId="0" borderId="0"/>
    <xf numFmtId="0" fontId="0" fillId="0" borderId="0">
      <alignment vertical="center"/>
    </xf>
    <xf numFmtId="0" fontId="56" fillId="0" borderId="0"/>
    <xf numFmtId="0" fontId="0" fillId="0" borderId="0">
      <alignment vertical="center"/>
    </xf>
    <xf numFmtId="0" fontId="0" fillId="0" borderId="0">
      <alignment vertical="center"/>
    </xf>
    <xf numFmtId="0" fontId="0" fillId="0" borderId="0">
      <alignment vertical="center"/>
    </xf>
    <xf numFmtId="0" fontId="57" fillId="0" borderId="0"/>
    <xf numFmtId="0" fontId="58" fillId="13" borderId="0" applyNumberFormat="0" applyBorder="0" applyAlignment="0" applyProtection="0">
      <alignment vertical="center"/>
    </xf>
    <xf numFmtId="0" fontId="54" fillId="0" borderId="0"/>
    <xf numFmtId="0" fontId="54" fillId="0" borderId="0"/>
    <xf numFmtId="0" fontId="59" fillId="37" borderId="53" applyNumberFormat="0" applyFont="0" applyAlignment="0" applyProtection="0">
      <alignment vertical="center"/>
    </xf>
    <xf numFmtId="0" fontId="54" fillId="0" borderId="0"/>
  </cellStyleXfs>
  <cellXfs count="424">
    <xf numFmtId="0" fontId="0" fillId="0" borderId="0" xfId="0">
      <alignment vertical="center"/>
    </xf>
    <xf numFmtId="0" fontId="1" fillId="0" borderId="0" xfId="0" applyFont="1" applyAlignment="1">
      <alignment horizontal="center" vertical="center" wrapText="1"/>
    </xf>
    <xf numFmtId="0" fontId="1" fillId="2" borderId="0" xfId="0" applyFont="1" applyFill="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3" borderId="1" xfId="0" applyFont="1" applyFill="1" applyBorder="1" applyAlignment="1">
      <alignment horizontal="center" vertical="center"/>
    </xf>
    <xf numFmtId="0" fontId="1" fillId="5" borderId="1" xfId="0" applyFont="1" applyFill="1" applyBorder="1" applyAlignment="1">
      <alignment horizontal="left" vertical="center"/>
    </xf>
    <xf numFmtId="0" fontId="1" fillId="5" borderId="1" xfId="0" applyFont="1" applyFill="1" applyBorder="1" applyAlignment="1">
      <alignment horizontal="left" vertical="center" wrapText="1"/>
    </xf>
    <xf numFmtId="0" fontId="1" fillId="2" borderId="1" xfId="0" applyFont="1" applyFill="1" applyBorder="1" applyAlignment="1">
      <alignment horizontal="left" vertical="center"/>
    </xf>
    <xf numFmtId="0" fontId="1" fillId="6" borderId="1" xfId="0" applyFont="1" applyFill="1" applyBorder="1" applyAlignment="1">
      <alignment horizontal="left" vertical="center" wrapText="1"/>
    </xf>
    <xf numFmtId="0" fontId="1" fillId="0" borderId="1" xfId="0" applyFont="1" applyBorder="1" applyAlignment="1">
      <alignment horizontal="left" vertical="center"/>
    </xf>
    <xf numFmtId="0" fontId="2" fillId="0" borderId="2" xfId="50" applyNumberFormat="1" applyFont="1" applyFill="1" applyBorder="1" applyAlignment="1" applyProtection="1">
      <alignment horizontal="center" vertical="center" wrapText="1"/>
      <protection locked="0"/>
    </xf>
    <xf numFmtId="0" fontId="2" fillId="0" borderId="1" xfId="50" applyNumberFormat="1" applyFont="1" applyFill="1" applyBorder="1" applyAlignment="1" applyProtection="1">
      <alignment horizontal="center" vertical="center" wrapText="1"/>
      <protection locked="0"/>
    </xf>
    <xf numFmtId="176" fontId="3" fillId="0" borderId="2" xfId="65" applyNumberFormat="1" applyFont="1" applyBorder="1" applyAlignment="1" applyProtection="1">
      <alignment horizontal="center" vertical="center" wrapText="1"/>
      <protection locked="0"/>
    </xf>
    <xf numFmtId="176" fontId="3" fillId="0" borderId="1" xfId="65" applyNumberFormat="1" applyFont="1" applyBorder="1" applyAlignment="1" applyProtection="1">
      <alignment horizontal="center" vertical="center" wrapText="1"/>
      <protection locked="0"/>
    </xf>
    <xf numFmtId="176" fontId="4" fillId="0" borderId="2" xfId="65" applyNumberFormat="1" applyFont="1" applyBorder="1" applyAlignment="1" applyProtection="1">
      <alignment horizontal="center" vertical="center" wrapText="1"/>
      <protection locked="0"/>
    </xf>
    <xf numFmtId="176" fontId="3" fillId="0" borderId="3" xfId="65" applyNumberFormat="1" applyFont="1" applyBorder="1" applyAlignment="1" applyProtection="1">
      <alignment horizontal="center" vertical="center" wrapText="1"/>
      <protection locked="0"/>
    </xf>
    <xf numFmtId="0" fontId="5" fillId="0" borderId="4"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center" vertical="top" wrapText="1"/>
    </xf>
    <xf numFmtId="0" fontId="5" fillId="0" borderId="6"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0" fillId="0" borderId="7" xfId="0" applyBorder="1" applyAlignment="1">
      <alignment horizontal="center"/>
    </xf>
    <xf numFmtId="0" fontId="5" fillId="0" borderId="7" xfId="0" applyFont="1" applyBorder="1" applyAlignment="1">
      <alignment horizontal="center" vertical="top" wrapText="1"/>
    </xf>
    <xf numFmtId="0" fontId="2" fillId="0" borderId="8" xfId="65" applyFont="1" applyBorder="1" applyAlignment="1" applyProtection="1">
      <alignment horizontal="center" vertical="center" wrapText="1"/>
      <protection locked="0"/>
    </xf>
    <xf numFmtId="176" fontId="3" fillId="6" borderId="1" xfId="65" applyNumberFormat="1" applyFont="1" applyFill="1" applyBorder="1" applyAlignment="1" applyProtection="1">
      <alignment horizontal="center" vertical="center" wrapText="1"/>
      <protection locked="0"/>
    </xf>
    <xf numFmtId="0" fontId="5" fillId="0" borderId="8" xfId="50" applyFont="1" applyFill="1" applyBorder="1" applyAlignment="1" applyProtection="1">
      <alignment horizontal="center" vertical="center" wrapText="1"/>
      <protection locked="0"/>
    </xf>
    <xf numFmtId="0" fontId="3" fillId="0" borderId="8" xfId="50" applyFont="1" applyFill="1" applyBorder="1" applyAlignment="1" applyProtection="1">
      <alignment horizontal="center" vertical="center" wrapText="1"/>
      <protection locked="0"/>
    </xf>
    <xf numFmtId="0" fontId="5" fillId="0" borderId="8" xfId="65" applyFont="1" applyBorder="1" applyAlignment="1" applyProtection="1">
      <alignment horizontal="center" vertical="center" wrapText="1"/>
      <protection locked="0"/>
    </xf>
    <xf numFmtId="176" fontId="3" fillId="6" borderId="3" xfId="65" applyNumberFormat="1" applyFont="1" applyFill="1" applyBorder="1" applyAlignment="1" applyProtection="1">
      <alignment horizontal="center" vertical="center" wrapText="1"/>
      <protection locked="0"/>
    </xf>
    <xf numFmtId="0" fontId="5" fillId="0" borderId="9" xfId="50" applyFont="1" applyFill="1" applyBorder="1" applyAlignment="1" applyProtection="1">
      <alignment horizontal="center" vertical="center" wrapText="1"/>
      <protection locked="0"/>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6" fillId="0" borderId="0" xfId="51" applyFont="1" applyFill="1" applyBorder="1" applyAlignment="1" applyProtection="1">
      <alignment horizontal="center" vertical="center" wrapText="1"/>
      <protection locked="0"/>
    </xf>
    <xf numFmtId="0" fontId="6" fillId="0" borderId="0" xfId="65" applyFont="1" applyAlignment="1" applyProtection="1">
      <alignment horizontal="center" vertical="center" wrapText="1"/>
      <protection locked="0"/>
    </xf>
    <xf numFmtId="0" fontId="7" fillId="0" borderId="0" xfId="65" applyFont="1" applyAlignment="1" applyProtection="1">
      <alignment horizontal="center" vertical="center" wrapText="1"/>
      <protection locked="0"/>
    </xf>
    <xf numFmtId="49" fontId="6" fillId="0" borderId="0" xfId="65" applyNumberFormat="1" applyFont="1" applyAlignment="1" applyProtection="1">
      <alignment horizontal="center" vertical="center" wrapText="1"/>
      <protection locked="0"/>
    </xf>
    <xf numFmtId="177" fontId="6" fillId="0" borderId="0" xfId="65" applyNumberFormat="1" applyFont="1" applyAlignment="1" applyProtection="1">
      <alignment horizontal="center" vertical="center" wrapText="1"/>
      <protection locked="0"/>
    </xf>
    <xf numFmtId="0" fontId="8" fillId="0" borderId="0" xfId="65" applyFont="1" applyAlignment="1" applyProtection="1">
      <alignment horizontal="center" vertical="center" wrapText="1"/>
      <protection locked="0"/>
    </xf>
    <xf numFmtId="0" fontId="9" fillId="0" borderId="1" xfId="65" applyFont="1" applyBorder="1" applyAlignment="1" applyProtection="1">
      <alignment horizontal="left" vertical="center"/>
      <protection locked="0"/>
    </xf>
    <xf numFmtId="0" fontId="2" fillId="0" borderId="1" xfId="65" applyFont="1" applyBorder="1" applyAlignment="1" applyProtection="1">
      <alignment horizontal="left" vertical="center"/>
      <protection locked="0"/>
    </xf>
    <xf numFmtId="0" fontId="9" fillId="0" borderId="1" xfId="65" applyFont="1" applyBorder="1" applyAlignment="1" applyProtection="1">
      <alignment horizontal="left" vertical="center" wrapText="1"/>
      <protection locked="0"/>
    </xf>
    <xf numFmtId="0" fontId="2" fillId="0" borderId="1" xfId="65" applyFont="1" applyBorder="1" applyAlignment="1" applyProtection="1">
      <alignment horizontal="left" vertical="center" wrapText="1"/>
      <protection locked="0"/>
    </xf>
    <xf numFmtId="0" fontId="3" fillId="0" borderId="1" xfId="51" applyNumberFormat="1" applyFont="1" applyFill="1" applyBorder="1" applyAlignment="1" applyProtection="1">
      <alignment horizontal="center" vertical="center" wrapText="1"/>
      <protection locked="0"/>
    </xf>
    <xf numFmtId="0" fontId="3" fillId="0" borderId="1" xfId="65" applyFont="1" applyBorder="1" applyAlignment="1" applyProtection="1">
      <alignment horizontal="center" vertical="center" wrapText="1"/>
      <protection locked="0"/>
    </xf>
    <xf numFmtId="0" fontId="10" fillId="0" borderId="1" xfId="65" applyFont="1" applyBorder="1" applyAlignment="1" applyProtection="1">
      <alignment horizontal="center" vertical="center" wrapText="1"/>
      <protection locked="0"/>
    </xf>
    <xf numFmtId="0" fontId="2" fillId="0" borderId="1" xfId="65" applyFont="1" applyBorder="1" applyAlignment="1" applyProtection="1">
      <alignment horizontal="center" vertical="center" wrapText="1"/>
      <protection locked="0"/>
    </xf>
    <xf numFmtId="49" fontId="3" fillId="0" borderId="1" xfId="65" applyNumberFormat="1" applyFont="1" applyBorder="1" applyAlignment="1" applyProtection="1">
      <alignment horizontal="center" vertical="center" wrapText="1"/>
      <protection locked="0"/>
    </xf>
    <xf numFmtId="0" fontId="10" fillId="0" borderId="1" xfId="51" applyNumberFormat="1" applyFont="1" applyFill="1" applyBorder="1" applyAlignment="1" applyProtection="1">
      <alignment horizontal="center" vertical="center" wrapText="1"/>
      <protection locked="0"/>
    </xf>
    <xf numFmtId="0" fontId="3" fillId="0" borderId="1" xfId="58" applyFont="1" applyBorder="1" applyAlignment="1">
      <alignment horizontal="center" vertical="center" wrapText="1"/>
    </xf>
    <xf numFmtId="0" fontId="10" fillId="0" borderId="1" xfId="58" applyFont="1" applyBorder="1" applyAlignment="1">
      <alignment horizontal="center" vertical="center" wrapText="1"/>
    </xf>
    <xf numFmtId="0" fontId="11" fillId="0" borderId="1" xfId="65" applyFont="1" applyBorder="1" applyAlignment="1" applyProtection="1">
      <alignment horizontal="center" vertical="center" wrapText="1"/>
      <protection locked="0"/>
    </xf>
    <xf numFmtId="0" fontId="12" fillId="0" borderId="1" xfId="65" applyFont="1" applyBorder="1" applyAlignment="1" applyProtection="1">
      <alignment horizontal="center" vertical="center" wrapText="1"/>
      <protection locked="0"/>
    </xf>
    <xf numFmtId="49" fontId="12" fillId="0" borderId="1" xfId="65" applyNumberFormat="1" applyFont="1" applyBorder="1" applyAlignment="1" applyProtection="1">
      <alignment horizontal="center" vertical="center" wrapText="1"/>
      <protection locked="0"/>
    </xf>
    <xf numFmtId="49" fontId="13" fillId="0" borderId="1" xfId="51" applyNumberFormat="1" applyFont="1" applyFill="1" applyBorder="1" applyAlignment="1" applyProtection="1">
      <alignment horizontal="center" vertical="center" wrapText="1"/>
      <protection locked="0"/>
    </xf>
    <xf numFmtId="49" fontId="3" fillId="0" borderId="1" xfId="51" applyNumberFormat="1" applyFont="1" applyFill="1" applyBorder="1" applyAlignment="1" applyProtection="1">
      <alignment horizontal="center" vertical="center" wrapText="1"/>
      <protection locked="0"/>
    </xf>
    <xf numFmtId="49" fontId="10" fillId="0" borderId="1" xfId="51" applyNumberFormat="1" applyFont="1" applyFill="1" applyBorder="1" applyAlignment="1" applyProtection="1">
      <alignment horizontal="center" vertical="center" wrapText="1"/>
      <protection locked="0"/>
    </xf>
    <xf numFmtId="0" fontId="12" fillId="0" borderId="1" xfId="58" applyFont="1" applyBorder="1" applyAlignment="1">
      <alignment horizontal="center" vertical="center" wrapText="1"/>
    </xf>
    <xf numFmtId="0" fontId="3" fillId="0" borderId="1" xfId="66" applyFont="1" applyBorder="1" applyAlignment="1" applyProtection="1">
      <alignment horizontal="center" vertical="center" wrapText="1"/>
      <protection locked="0"/>
    </xf>
    <xf numFmtId="177" fontId="2" fillId="0" borderId="1" xfId="65" applyNumberFormat="1" applyFont="1" applyBorder="1" applyAlignment="1" applyProtection="1">
      <alignment horizontal="center" vertical="center" wrapText="1"/>
      <protection locked="0"/>
    </xf>
    <xf numFmtId="0" fontId="3" fillId="0" borderId="1" xfId="65" applyFont="1" applyBorder="1" applyAlignment="1">
      <alignment horizontal="center" vertical="center" wrapText="1"/>
    </xf>
    <xf numFmtId="177" fontId="3" fillId="0" borderId="1" xfId="65" applyNumberFormat="1" applyFont="1" applyBorder="1" applyAlignment="1">
      <alignment horizontal="center" vertical="center" wrapText="1"/>
    </xf>
    <xf numFmtId="0" fontId="10" fillId="0" borderId="1" xfId="51" applyFont="1" applyFill="1" applyBorder="1" applyAlignment="1" applyProtection="1">
      <alignment horizontal="center" vertical="center" wrapText="1" shrinkToFit="1"/>
      <protection locked="0"/>
    </xf>
    <xf numFmtId="177" fontId="3" fillId="0" borderId="1" xfId="58" applyNumberFormat="1" applyFont="1" applyBorder="1" applyAlignment="1">
      <alignment horizontal="center" vertical="center"/>
    </xf>
    <xf numFmtId="177" fontId="3" fillId="0" borderId="1" xfId="65" applyNumberFormat="1" applyFont="1" applyBorder="1" applyAlignment="1" applyProtection="1">
      <alignment horizontal="center" vertical="center" wrapText="1"/>
      <protection locked="0"/>
    </xf>
    <xf numFmtId="178" fontId="10" fillId="0" borderId="1" xfId="51" applyNumberFormat="1" applyFont="1" applyFill="1" applyBorder="1" applyAlignment="1" applyProtection="1">
      <alignment horizontal="center" vertical="center" wrapText="1"/>
      <protection locked="0"/>
    </xf>
    <xf numFmtId="49" fontId="13" fillId="0" borderId="1" xfId="65" applyNumberFormat="1" applyFont="1" applyBorder="1" applyAlignment="1" applyProtection="1">
      <alignment horizontal="center" vertical="center" wrapText="1"/>
      <protection locked="0"/>
    </xf>
    <xf numFmtId="49" fontId="10" fillId="0" borderId="1" xfId="65" applyNumberFormat="1" applyFont="1" applyBorder="1" applyAlignment="1" applyProtection="1">
      <alignment horizontal="center" vertical="center" wrapText="1"/>
      <protection locked="0"/>
    </xf>
    <xf numFmtId="49" fontId="3" fillId="0" borderId="1" xfId="58" applyNumberFormat="1" applyFont="1" applyBorder="1" applyAlignment="1">
      <alignment horizontal="center" vertical="center" wrapText="1"/>
    </xf>
    <xf numFmtId="0" fontId="6" fillId="2" borderId="0" xfId="51" applyFont="1" applyFill="1" applyBorder="1" applyAlignment="1" applyProtection="1">
      <alignment horizontal="center" vertical="center" wrapText="1"/>
      <protection locked="0"/>
    </xf>
    <xf numFmtId="0" fontId="13" fillId="2" borderId="0" xfId="51" applyFont="1" applyFill="1" applyBorder="1" applyAlignment="1" applyProtection="1">
      <alignment horizontal="center" vertical="center" wrapText="1"/>
      <protection locked="0"/>
    </xf>
    <xf numFmtId="0" fontId="13" fillId="0" borderId="0" xfId="51" applyFont="1" applyFill="1" applyBorder="1" applyAlignment="1" applyProtection="1">
      <alignment horizontal="center" vertical="center" wrapText="1"/>
      <protection locked="0"/>
    </xf>
    <xf numFmtId="0" fontId="6" fillId="0" borderId="0" xfId="65" applyFont="1" applyFill="1" applyAlignment="1" applyProtection="1">
      <alignment horizontal="center" vertical="center" wrapText="1"/>
      <protection locked="0"/>
    </xf>
    <xf numFmtId="0" fontId="8" fillId="2" borderId="0" xfId="65" applyFont="1" applyFill="1" applyAlignment="1" applyProtection="1">
      <alignment horizontal="center" vertical="center" wrapText="1"/>
      <protection locked="0"/>
    </xf>
    <xf numFmtId="0" fontId="10" fillId="2" borderId="1" xfId="65" applyFont="1" applyFill="1" applyBorder="1" applyAlignment="1" applyProtection="1">
      <alignment horizontal="center" vertical="center" wrapText="1"/>
      <protection locked="0"/>
    </xf>
    <xf numFmtId="0" fontId="6" fillId="2" borderId="1" xfId="51" applyFont="1" applyFill="1" applyBorder="1" applyAlignment="1" applyProtection="1">
      <alignment horizontal="center" vertical="center" wrapText="1"/>
      <protection locked="0"/>
    </xf>
    <xf numFmtId="0" fontId="8" fillId="2" borderId="1" xfId="65" applyFont="1" applyFill="1" applyBorder="1" applyAlignment="1" applyProtection="1">
      <alignment horizontal="center" vertical="center" wrapText="1"/>
      <protection locked="0"/>
    </xf>
    <xf numFmtId="0" fontId="8" fillId="0" borderId="1" xfId="65" applyFont="1" applyFill="1" applyBorder="1" applyAlignment="1" applyProtection="1">
      <alignment horizontal="center" vertical="center" wrapText="1"/>
      <protection locked="0"/>
    </xf>
    <xf numFmtId="0" fontId="3" fillId="2" borderId="1" xfId="51" applyNumberFormat="1" applyFont="1" applyFill="1" applyBorder="1" applyAlignment="1" applyProtection="1">
      <alignment horizontal="center" vertical="center" wrapText="1"/>
      <protection locked="0"/>
    </xf>
    <xf numFmtId="0" fontId="10" fillId="0" borderId="1" xfId="65" applyFont="1" applyFill="1" applyBorder="1" applyAlignment="1" applyProtection="1">
      <alignment horizontal="center" vertical="center" wrapText="1"/>
      <protection locked="0"/>
    </xf>
    <xf numFmtId="179" fontId="10" fillId="0" borderId="1" xfId="65" applyNumberFormat="1" applyFont="1" applyFill="1" applyBorder="1" applyAlignment="1" applyProtection="1">
      <alignment horizontal="center" vertical="center" wrapText="1"/>
      <protection locked="0"/>
    </xf>
    <xf numFmtId="0" fontId="10" fillId="2" borderId="1" xfId="51" applyNumberFormat="1" applyFont="1" applyFill="1" applyBorder="1" applyAlignment="1" applyProtection="1">
      <alignment horizontal="center" vertical="center" wrapText="1"/>
      <protection locked="0"/>
    </xf>
    <xf numFmtId="49" fontId="3" fillId="2" borderId="1" xfId="65" applyNumberFormat="1" applyFont="1" applyFill="1" applyBorder="1" applyAlignment="1" applyProtection="1">
      <alignment horizontal="center" vertical="center" wrapText="1"/>
      <protection locked="0"/>
    </xf>
    <xf numFmtId="0" fontId="3" fillId="2" borderId="1" xfId="65" applyFont="1" applyFill="1" applyBorder="1" applyAlignment="1" applyProtection="1">
      <alignment horizontal="center" vertical="center" wrapText="1"/>
      <protection locked="0"/>
    </xf>
    <xf numFmtId="0" fontId="10" fillId="2" borderId="1" xfId="58" applyFont="1" applyFill="1" applyBorder="1" applyAlignment="1">
      <alignment horizontal="center" vertical="center" wrapText="1"/>
    </xf>
    <xf numFmtId="0" fontId="8" fillId="2" borderId="1" xfId="50" applyNumberFormat="1" applyFont="1" applyFill="1" applyBorder="1" applyAlignment="1" applyProtection="1">
      <alignment horizontal="center" vertical="center" wrapText="1"/>
      <protection locked="0"/>
    </xf>
    <xf numFmtId="49" fontId="5" fillId="2" borderId="1" xfId="65" applyNumberFormat="1" applyFont="1" applyFill="1" applyBorder="1" applyAlignment="1" applyProtection="1">
      <alignment horizontal="center" vertical="center" wrapText="1"/>
      <protection locked="0"/>
    </xf>
    <xf numFmtId="0" fontId="5" fillId="2" borderId="1" xfId="65"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8" fillId="0" borderId="1" xfId="50" applyNumberFormat="1" applyFont="1" applyFill="1" applyBorder="1" applyAlignment="1" applyProtection="1">
      <alignment horizontal="center" vertical="center" wrapText="1"/>
      <protection locked="0"/>
    </xf>
    <xf numFmtId="49" fontId="5" fillId="0" borderId="1" xfId="65" applyNumberFormat="1" applyFont="1" applyFill="1" applyBorder="1" applyAlignment="1" applyProtection="1">
      <alignment horizontal="center" vertical="center" wrapText="1"/>
      <protection locked="0"/>
    </xf>
    <xf numFmtId="0" fontId="5" fillId="0" borderId="1" xfId="65"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50" applyFont="1" applyFill="1" applyBorder="1" applyAlignment="1" applyProtection="1">
      <alignment horizontal="center" vertical="center" wrapText="1"/>
      <protection locked="0"/>
    </xf>
    <xf numFmtId="49" fontId="3" fillId="0" borderId="1" xfId="65" applyNumberFormat="1" applyFont="1" applyFill="1" applyBorder="1" applyAlignment="1" applyProtection="1">
      <alignment horizontal="center" vertical="center" wrapText="1"/>
      <protection locked="0"/>
    </xf>
    <xf numFmtId="0" fontId="3" fillId="0" borderId="1" xfId="65" applyFont="1" applyFill="1" applyBorder="1" applyAlignment="1" applyProtection="1">
      <alignment horizontal="center" vertical="center" wrapText="1"/>
      <protection locked="0"/>
    </xf>
    <xf numFmtId="0" fontId="10" fillId="0" borderId="1" xfId="58" applyFont="1" applyFill="1" applyBorder="1" applyAlignment="1">
      <alignment horizontal="center" vertical="center" wrapText="1"/>
    </xf>
    <xf numFmtId="0" fontId="3" fillId="0" borderId="1" xfId="56" applyFont="1" applyFill="1" applyBorder="1" applyAlignment="1">
      <alignment horizontal="center" vertical="center" wrapText="1"/>
    </xf>
    <xf numFmtId="0" fontId="3" fillId="0" borderId="1" xfId="58" applyFont="1" applyFill="1" applyBorder="1" applyAlignment="1">
      <alignment horizontal="center" vertical="center" wrapText="1"/>
    </xf>
    <xf numFmtId="0" fontId="3" fillId="2" borderId="1" xfId="58" applyFont="1" applyFill="1" applyBorder="1" applyAlignment="1">
      <alignment horizontal="center" vertical="center" wrapText="1"/>
    </xf>
    <xf numFmtId="49" fontId="3" fillId="2" borderId="1" xfId="51" applyNumberFormat="1" applyFont="1" applyFill="1" applyBorder="1" applyAlignment="1" applyProtection="1">
      <alignment horizontal="center" vertical="center" wrapText="1"/>
      <protection locked="0"/>
    </xf>
    <xf numFmtId="49" fontId="8" fillId="2" borderId="1" xfId="65" applyNumberFormat="1" applyFont="1" applyFill="1" applyBorder="1" applyAlignment="1" applyProtection="1">
      <alignment horizontal="center" vertical="center" wrapText="1"/>
      <protection locked="0"/>
    </xf>
    <xf numFmtId="49" fontId="10" fillId="2" borderId="1" xfId="51" applyNumberFormat="1" applyFont="1" applyFill="1" applyBorder="1" applyAlignment="1" applyProtection="1">
      <alignment horizontal="center" vertical="center" wrapText="1"/>
      <protection locked="0"/>
    </xf>
    <xf numFmtId="177" fontId="8" fillId="2" borderId="1" xfId="65" applyNumberFormat="1" applyFont="1" applyFill="1" applyBorder="1" applyAlignment="1" applyProtection="1">
      <alignment horizontal="center" vertical="center" wrapText="1"/>
      <protection locked="0"/>
    </xf>
    <xf numFmtId="49" fontId="5" fillId="2" borderId="1" xfId="50" applyNumberFormat="1" applyFont="1" applyFill="1" applyBorder="1" applyAlignment="1" applyProtection="1">
      <alignment horizontal="center" vertical="center" wrapText="1"/>
      <protection locked="0"/>
    </xf>
    <xf numFmtId="49" fontId="8" fillId="2" borderId="1" xfId="50" applyNumberFormat="1" applyFont="1" applyFill="1" applyBorder="1" applyAlignment="1" applyProtection="1">
      <alignment horizontal="center" vertical="center" wrapText="1"/>
      <protection locked="0"/>
    </xf>
    <xf numFmtId="49" fontId="8" fillId="0" borderId="1" xfId="50" applyNumberFormat="1" applyFont="1" applyFill="1" applyBorder="1" applyAlignment="1" applyProtection="1">
      <alignment horizontal="center" vertical="center" wrapText="1"/>
      <protection locked="0"/>
    </xf>
    <xf numFmtId="49" fontId="5" fillId="0" borderId="1" xfId="50" applyNumberFormat="1" applyFont="1" applyFill="1" applyBorder="1" applyAlignment="1" applyProtection="1">
      <alignment horizontal="center" vertical="center" wrapText="1"/>
      <protection locked="0"/>
    </xf>
    <xf numFmtId="0" fontId="3" fillId="2" borderId="1" xfId="58" applyFont="1" applyFill="1" applyBorder="1" applyAlignment="1">
      <alignment horizontal="center" vertical="center"/>
    </xf>
    <xf numFmtId="0" fontId="3" fillId="0" borderId="1" xfId="56" applyFont="1" applyBorder="1" applyAlignment="1">
      <alignment horizontal="center" vertical="center"/>
    </xf>
    <xf numFmtId="0" fontId="5" fillId="2" borderId="1" xfId="56" applyFont="1" applyFill="1" applyBorder="1" applyAlignment="1">
      <alignment horizontal="center" vertical="center"/>
    </xf>
    <xf numFmtId="49" fontId="13" fillId="2" borderId="1" xfId="65" applyNumberFormat="1" applyFont="1" applyFill="1" applyBorder="1" applyAlignment="1" applyProtection="1">
      <alignment horizontal="center" vertical="center" wrapText="1"/>
      <protection locked="0"/>
    </xf>
    <xf numFmtId="49" fontId="10" fillId="0" borderId="1" xfId="65" applyNumberFormat="1" applyFont="1" applyFill="1" applyBorder="1" applyAlignment="1" applyProtection="1">
      <alignment horizontal="center" vertical="center" wrapText="1"/>
      <protection locked="0"/>
    </xf>
    <xf numFmtId="49" fontId="13" fillId="0" borderId="1" xfId="65" applyNumberFormat="1" applyFont="1" applyFill="1" applyBorder="1" applyAlignment="1" applyProtection="1">
      <alignment horizontal="center" vertical="center" wrapText="1"/>
      <protection locked="0"/>
    </xf>
    <xf numFmtId="0" fontId="3" fillId="0" borderId="1" xfId="56" applyFont="1" applyFill="1" applyBorder="1" applyAlignment="1">
      <alignment horizontal="center" vertical="center"/>
    </xf>
    <xf numFmtId="0" fontId="10" fillId="0" borderId="1" xfId="51" applyFont="1" applyFill="1" applyBorder="1" applyAlignment="1" applyProtection="1">
      <alignment horizontal="center" vertical="center" wrapText="1"/>
      <protection locked="0"/>
    </xf>
    <xf numFmtId="49" fontId="10" fillId="2" borderId="1" xfId="65" applyNumberFormat="1" applyFont="1" applyFill="1" applyBorder="1" applyAlignment="1" applyProtection="1">
      <alignment horizontal="center" vertical="center" wrapText="1"/>
      <protection locked="0"/>
    </xf>
    <xf numFmtId="0" fontId="3" fillId="2" borderId="1" xfId="66" applyFont="1" applyFill="1" applyBorder="1" applyAlignment="1" applyProtection="1">
      <alignment horizontal="center" vertical="center" wrapText="1"/>
      <protection locked="0"/>
    </xf>
    <xf numFmtId="0" fontId="10" fillId="2" borderId="1" xfId="51" applyFont="1" applyFill="1" applyBorder="1" applyAlignment="1" applyProtection="1">
      <alignment horizontal="center" vertical="center" wrapText="1" shrinkToFit="1"/>
      <protection locked="0"/>
    </xf>
    <xf numFmtId="0" fontId="3" fillId="2" borderId="1" xfId="65" applyFont="1" applyFill="1" applyBorder="1" applyAlignment="1">
      <alignment horizontal="center" vertical="center" wrapText="1"/>
    </xf>
    <xf numFmtId="177" fontId="3" fillId="2" borderId="1" xfId="65" applyNumberFormat="1" applyFont="1" applyFill="1" applyBorder="1" applyAlignment="1" applyProtection="1">
      <alignment horizontal="center" vertical="center" wrapText="1"/>
      <protection locked="0"/>
    </xf>
    <xf numFmtId="177" fontId="5" fillId="2" borderId="1" xfId="65" applyNumberFormat="1" applyFont="1" applyFill="1" applyBorder="1" applyAlignment="1">
      <alignment horizontal="center" vertical="center" wrapText="1"/>
    </xf>
    <xf numFmtId="177" fontId="5" fillId="2" borderId="1" xfId="65" applyNumberFormat="1" applyFont="1" applyFill="1" applyBorder="1" applyAlignment="1" applyProtection="1">
      <alignment horizontal="center" vertical="center" wrapText="1"/>
      <protection locked="0"/>
    </xf>
    <xf numFmtId="0" fontId="8" fillId="2" borderId="1" xfId="50" applyFont="1" applyFill="1" applyBorder="1" applyAlignment="1" applyProtection="1">
      <alignment horizontal="center" vertical="center" wrapText="1" shrinkToFit="1"/>
      <protection locked="0"/>
    </xf>
    <xf numFmtId="0" fontId="5" fillId="2" borderId="1" xfId="65" applyFont="1" applyFill="1" applyBorder="1" applyAlignment="1">
      <alignment horizontal="center" vertical="center" wrapText="1"/>
    </xf>
    <xf numFmtId="0" fontId="5" fillId="0" borderId="1" xfId="65" applyFont="1" applyFill="1" applyBorder="1" applyAlignment="1">
      <alignment horizontal="center" vertical="center" wrapText="1"/>
    </xf>
    <xf numFmtId="177" fontId="5" fillId="0" borderId="1" xfId="65" applyNumberFormat="1" applyFont="1" applyFill="1" applyBorder="1" applyAlignment="1">
      <alignment horizontal="center" vertical="center" wrapText="1"/>
    </xf>
    <xf numFmtId="0" fontId="8" fillId="0" borderId="1" xfId="50" applyFont="1" applyFill="1" applyBorder="1" applyAlignment="1" applyProtection="1">
      <alignment horizontal="center" vertical="center" wrapText="1" shrinkToFit="1"/>
      <protection locked="0"/>
    </xf>
    <xf numFmtId="177" fontId="3" fillId="2" borderId="1" xfId="65" applyNumberFormat="1" applyFont="1" applyFill="1" applyBorder="1" applyAlignment="1">
      <alignment horizontal="center" vertical="center" wrapText="1"/>
    </xf>
    <xf numFmtId="177" fontId="3" fillId="0" borderId="1" xfId="65" applyNumberFormat="1" applyFont="1" applyFill="1" applyBorder="1" applyAlignment="1">
      <alignment horizontal="center" vertical="center" wrapText="1"/>
    </xf>
    <xf numFmtId="0" fontId="3" fillId="0" borderId="1" xfId="65" applyFont="1" applyFill="1" applyBorder="1" applyAlignment="1">
      <alignment horizontal="center" vertical="center" wrapText="1"/>
    </xf>
    <xf numFmtId="0" fontId="10" fillId="0" borderId="1" xfId="65" applyFont="1" applyFill="1" applyBorder="1" applyAlignment="1">
      <alignment horizontal="center" vertical="center" wrapText="1"/>
    </xf>
    <xf numFmtId="177" fontId="3" fillId="0" borderId="1" xfId="58" applyNumberFormat="1" applyFont="1" applyFill="1" applyBorder="1" applyAlignment="1">
      <alignment horizontal="center" vertical="center"/>
    </xf>
    <xf numFmtId="0" fontId="10" fillId="0" borderId="1" xfId="56" applyFont="1" applyFill="1" applyBorder="1" applyAlignment="1">
      <alignment horizontal="center" vertical="center"/>
    </xf>
    <xf numFmtId="0" fontId="3" fillId="0" borderId="3" xfId="65" applyFont="1" applyBorder="1" applyAlignment="1" applyProtection="1">
      <alignment horizontal="center" vertical="center" wrapText="1"/>
      <protection locked="0"/>
    </xf>
    <xf numFmtId="0" fontId="3" fillId="0" borderId="12" xfId="65" applyFont="1" applyBorder="1" applyAlignment="1" applyProtection="1">
      <alignment horizontal="center" vertical="center" wrapText="1"/>
      <protection locked="0"/>
    </xf>
    <xf numFmtId="0" fontId="3" fillId="0" borderId="0" xfId="51" applyNumberFormat="1" applyFont="1" applyFill="1" applyBorder="1" applyAlignment="1" applyProtection="1">
      <alignment horizontal="center" vertical="center" wrapText="1"/>
      <protection locked="0"/>
    </xf>
    <xf numFmtId="0" fontId="10" fillId="0" borderId="0" xfId="65" applyFont="1" applyAlignment="1" applyProtection="1">
      <alignment horizontal="center" vertical="center" wrapText="1"/>
      <protection locked="0"/>
    </xf>
    <xf numFmtId="0" fontId="10" fillId="0" borderId="1" xfId="58" applyFont="1" applyBorder="1" applyAlignment="1">
      <alignment horizontal="center" vertical="center"/>
    </xf>
    <xf numFmtId="0" fontId="14" fillId="2" borderId="1" xfId="57" applyNumberFormat="1" applyFont="1" applyFill="1" applyBorder="1" applyAlignment="1">
      <alignment horizontal="center" vertical="center" wrapText="1"/>
    </xf>
    <xf numFmtId="0" fontId="15" fillId="2" borderId="1" xfId="68" applyNumberFormat="1" applyFont="1" applyFill="1" applyBorder="1" applyAlignment="1" applyProtection="1">
      <alignment horizontal="center" vertical="center" wrapText="1"/>
      <protection locked="0"/>
    </xf>
    <xf numFmtId="0" fontId="10" fillId="0" borderId="0" xfId="51" applyNumberFormat="1" applyFont="1" applyFill="1" applyBorder="1" applyAlignment="1" applyProtection="1">
      <alignment horizontal="center" vertical="center" wrapText="1"/>
      <protection locked="0"/>
    </xf>
    <xf numFmtId="49" fontId="3" fillId="0" borderId="0" xfId="65" applyNumberFormat="1" applyFont="1" applyAlignment="1" applyProtection="1">
      <alignment horizontal="center" vertical="center" wrapText="1"/>
      <protection locked="0"/>
    </xf>
    <xf numFmtId="0" fontId="3" fillId="0" borderId="0" xfId="65" applyFont="1" applyAlignment="1" applyProtection="1">
      <alignment horizontal="center" vertical="center" wrapText="1"/>
      <protection locked="0"/>
    </xf>
    <xf numFmtId="0" fontId="10" fillId="0" borderId="0" xfId="58" applyFont="1" applyAlignment="1">
      <alignment horizontal="center" vertical="center" wrapText="1"/>
    </xf>
    <xf numFmtId="49" fontId="10" fillId="0" borderId="0" xfId="51" applyNumberFormat="1" applyFont="1" applyFill="1" applyBorder="1" applyAlignment="1" applyProtection="1">
      <alignment horizontal="center" vertical="center" wrapText="1"/>
      <protection locked="0"/>
    </xf>
    <xf numFmtId="0" fontId="3" fillId="0" borderId="0" xfId="58" applyFont="1" applyAlignment="1">
      <alignment horizontal="center" vertical="center" wrapText="1"/>
    </xf>
    <xf numFmtId="49" fontId="3" fillId="0" borderId="0" xfId="51" applyNumberFormat="1" applyFont="1" applyFill="1" applyBorder="1" applyAlignment="1" applyProtection="1">
      <alignment horizontal="center" vertical="center" wrapText="1"/>
      <protection locked="0"/>
    </xf>
    <xf numFmtId="177" fontId="10" fillId="0" borderId="1" xfId="58" applyNumberFormat="1" applyFont="1" applyBorder="1" applyAlignment="1">
      <alignment horizontal="center" vertical="center"/>
    </xf>
    <xf numFmtId="0" fontId="16" fillId="0" borderId="1" xfId="65" applyFont="1" applyBorder="1" applyAlignment="1" applyProtection="1">
      <alignment horizontal="center" vertical="center" wrapText="1"/>
      <protection locked="0"/>
    </xf>
    <xf numFmtId="0" fontId="3" fillId="0" borderId="0" xfId="65" applyFont="1" applyAlignment="1">
      <alignment horizontal="center" vertical="center" wrapText="1"/>
    </xf>
    <xf numFmtId="177" fontId="3" fillId="0" borderId="0" xfId="65" applyNumberFormat="1" applyFont="1" applyAlignment="1">
      <alignment horizontal="center" vertical="center" wrapText="1"/>
    </xf>
    <xf numFmtId="177" fontId="3" fillId="0" borderId="0" xfId="65" applyNumberFormat="1" applyFont="1" applyAlignment="1" applyProtection="1">
      <alignment horizontal="center" vertical="center" wrapText="1"/>
      <protection locked="0"/>
    </xf>
    <xf numFmtId="0" fontId="10" fillId="0" borderId="0" xfId="51" applyFont="1" applyFill="1" applyBorder="1" applyAlignment="1" applyProtection="1">
      <alignment horizontal="center" vertical="center" wrapText="1" shrinkToFit="1"/>
      <protection locked="0"/>
    </xf>
    <xf numFmtId="0" fontId="10" fillId="2" borderId="0" xfId="51" applyFont="1" applyFill="1" applyBorder="1" applyAlignment="1" applyProtection="1">
      <alignment horizontal="center" vertical="center" wrapText="1" shrinkToFit="1"/>
      <protection locked="0"/>
    </xf>
    <xf numFmtId="0" fontId="6" fillId="0" borderId="0" xfId="50" applyFont="1" applyFill="1" applyBorder="1" applyAlignment="1" applyProtection="1">
      <alignment horizontal="center" vertical="center" wrapText="1"/>
      <protection locked="0"/>
    </xf>
    <xf numFmtId="0" fontId="6" fillId="2" borderId="0" xfId="50" applyFont="1" applyFill="1" applyBorder="1" applyAlignment="1" applyProtection="1">
      <alignment horizontal="center" vertical="center" wrapText="1"/>
      <protection locked="0"/>
    </xf>
    <xf numFmtId="0" fontId="7" fillId="0" borderId="0" xfId="65" applyFont="1" applyFill="1" applyAlignment="1" applyProtection="1">
      <alignment horizontal="center" vertical="center" wrapText="1"/>
      <protection locked="0"/>
    </xf>
    <xf numFmtId="49" fontId="6" fillId="0" borderId="0" xfId="65" applyNumberFormat="1" applyFont="1" applyFill="1" applyAlignment="1" applyProtection="1">
      <alignment horizontal="center" vertical="center" wrapText="1"/>
      <protection locked="0"/>
    </xf>
    <xf numFmtId="177" fontId="6" fillId="0" borderId="0" xfId="65" applyNumberFormat="1" applyFont="1" applyFill="1" applyAlignment="1" applyProtection="1">
      <alignment horizontal="center" vertical="center" wrapText="1"/>
      <protection locked="0"/>
    </xf>
    <xf numFmtId="0" fontId="8" fillId="0" borderId="0" xfId="65" applyFont="1" applyFill="1" applyAlignment="1" applyProtection="1">
      <alignment horizontal="center" vertical="center" wrapText="1"/>
      <protection locked="0"/>
    </xf>
    <xf numFmtId="0" fontId="9" fillId="0" borderId="1" xfId="65" applyFont="1" applyFill="1" applyBorder="1" applyAlignment="1" applyProtection="1">
      <alignment horizontal="left" vertical="center"/>
      <protection locked="0"/>
    </xf>
    <xf numFmtId="0" fontId="2" fillId="0" borderId="1" xfId="65" applyFont="1" applyFill="1" applyBorder="1" applyAlignment="1" applyProtection="1">
      <alignment horizontal="left" vertical="center"/>
      <protection locked="0"/>
    </xf>
    <xf numFmtId="0" fontId="9" fillId="0" borderId="1" xfId="65" applyFont="1" applyFill="1" applyBorder="1" applyAlignment="1" applyProtection="1">
      <alignment horizontal="left" vertical="center" wrapText="1"/>
      <protection locked="0"/>
    </xf>
    <xf numFmtId="0" fontId="2" fillId="0" borderId="1" xfId="65" applyFont="1" applyFill="1" applyBorder="1" applyAlignment="1" applyProtection="1">
      <alignment horizontal="left" vertical="center" wrapText="1"/>
      <protection locked="0"/>
    </xf>
    <xf numFmtId="0" fontId="3" fillId="0" borderId="1" xfId="50" applyNumberFormat="1" applyFont="1" applyFill="1" applyBorder="1" applyAlignment="1" applyProtection="1">
      <alignment horizontal="center" vertical="center" wrapText="1"/>
      <protection locked="0"/>
    </xf>
    <xf numFmtId="0" fontId="2" fillId="0" borderId="1" xfId="65" applyFont="1" applyFill="1" applyBorder="1" applyAlignment="1" applyProtection="1">
      <alignment horizontal="center" vertical="center" wrapText="1"/>
      <protection locked="0"/>
    </xf>
    <xf numFmtId="0" fontId="10" fillId="0" borderId="1" xfId="50" applyNumberFormat="1"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3" fillId="0" borderId="3" xfId="65" applyFont="1" applyFill="1" applyBorder="1" applyAlignment="1" applyProtection="1">
      <alignment horizontal="center" vertical="center" wrapText="1"/>
      <protection locked="0"/>
    </xf>
    <xf numFmtId="0" fontId="3" fillId="0" borderId="12" xfId="65"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11" fillId="0" borderId="1" xfId="65" applyFont="1" applyFill="1" applyBorder="1" applyAlignment="1" applyProtection="1">
      <alignment horizontal="center" vertical="center" wrapText="1"/>
      <protection locked="0"/>
    </xf>
    <xf numFmtId="0" fontId="12" fillId="0" borderId="1" xfId="65" applyFont="1" applyFill="1" applyBorder="1" applyAlignment="1" applyProtection="1">
      <alignment horizontal="center" vertical="center" wrapText="1"/>
      <protection locked="0"/>
    </xf>
    <xf numFmtId="49" fontId="12" fillId="0" borderId="1" xfId="65" applyNumberFormat="1" applyFont="1" applyFill="1" applyBorder="1" applyAlignment="1" applyProtection="1">
      <alignment horizontal="center" vertical="center" wrapText="1"/>
      <protection locked="0"/>
    </xf>
    <xf numFmtId="49" fontId="13" fillId="0" borderId="1" xfId="50" applyNumberFormat="1" applyFont="1" applyFill="1" applyBorder="1" applyAlignment="1" applyProtection="1">
      <alignment horizontal="center" vertical="center" wrapText="1"/>
      <protection locked="0"/>
    </xf>
    <xf numFmtId="49" fontId="3" fillId="0" borderId="1" xfId="50" applyNumberFormat="1" applyFont="1" applyFill="1" applyBorder="1" applyAlignment="1" applyProtection="1">
      <alignment horizontal="center" vertical="center" wrapText="1"/>
      <protection locked="0"/>
    </xf>
    <xf numFmtId="49" fontId="10" fillId="0" borderId="1" xfId="50" applyNumberFormat="1" applyFont="1" applyFill="1" applyBorder="1" applyAlignment="1" applyProtection="1">
      <alignment horizontal="center" vertical="center" wrapText="1"/>
      <protection locked="0"/>
    </xf>
    <xf numFmtId="49" fontId="3" fillId="0" borderId="12" xfId="65" applyNumberFormat="1" applyFont="1" applyFill="1" applyBorder="1" applyAlignment="1" applyProtection="1">
      <alignment horizontal="center" vertical="center" wrapText="1"/>
      <protection locked="0"/>
    </xf>
    <xf numFmtId="0" fontId="13" fillId="0" borderId="1" xfId="50" applyFont="1" applyFill="1" applyBorder="1" applyAlignment="1" applyProtection="1">
      <alignment horizontal="center" vertical="center" wrapText="1"/>
      <protection locked="0"/>
    </xf>
    <xf numFmtId="0" fontId="13" fillId="0" borderId="1" xfId="65" applyFont="1" applyFill="1" applyBorder="1" applyAlignment="1" applyProtection="1">
      <alignment horizontal="center" vertical="center" wrapText="1"/>
      <protection locked="0"/>
    </xf>
    <xf numFmtId="49" fontId="3" fillId="0" borderId="1" xfId="0" applyNumberFormat="1" applyFont="1" applyFill="1" applyBorder="1" applyAlignment="1">
      <alignment horizontal="center" vertical="center" wrapText="1"/>
    </xf>
    <xf numFmtId="0" fontId="3" fillId="0" borderId="1" xfId="66" applyFont="1" applyFill="1" applyBorder="1" applyAlignment="1" applyProtection="1">
      <alignment horizontal="center" vertical="center" wrapText="1"/>
      <protection locked="0"/>
    </xf>
    <xf numFmtId="177" fontId="2" fillId="0" borderId="1" xfId="65" applyNumberFormat="1" applyFont="1" applyFill="1" applyBorder="1" applyAlignment="1" applyProtection="1">
      <alignment horizontal="center" vertical="center" wrapText="1"/>
      <protection locked="0"/>
    </xf>
    <xf numFmtId="0" fontId="10" fillId="0" borderId="1" xfId="50" applyFont="1" applyFill="1" applyBorder="1" applyAlignment="1" applyProtection="1">
      <alignment horizontal="center" vertical="center" wrapText="1" shrinkToFit="1"/>
      <protection locked="0"/>
    </xf>
    <xf numFmtId="0" fontId="10" fillId="0" borderId="12" xfId="50" applyFont="1" applyFill="1" applyBorder="1" applyAlignment="1" applyProtection="1">
      <alignment horizontal="center" vertical="center" wrapText="1" shrinkToFit="1"/>
      <protection locked="0"/>
    </xf>
    <xf numFmtId="177" fontId="10" fillId="0" borderId="1" xfId="0" applyNumberFormat="1" applyFont="1" applyFill="1" applyBorder="1" applyAlignment="1">
      <alignment horizontal="center" vertical="center"/>
    </xf>
    <xf numFmtId="177" fontId="3" fillId="0" borderId="1" xfId="65" applyNumberFormat="1" applyFont="1" applyFill="1" applyBorder="1" applyAlignment="1" applyProtection="1">
      <alignment horizontal="center" vertical="center" wrapText="1"/>
      <protection locked="0"/>
    </xf>
    <xf numFmtId="177" fontId="10" fillId="0" borderId="1" xfId="58" applyNumberFormat="1" applyFont="1" applyFill="1" applyBorder="1" applyAlignment="1">
      <alignment horizontal="center" vertical="center"/>
    </xf>
    <xf numFmtId="0" fontId="3" fillId="0" borderId="1" xfId="53" applyNumberFormat="1" applyFont="1" applyFill="1" applyBorder="1" applyAlignment="1" applyProtection="1">
      <alignment horizontal="center" vertical="center" wrapText="1"/>
      <protection locked="0"/>
    </xf>
    <xf numFmtId="49" fontId="3" fillId="0" borderId="1" xfId="53" applyNumberFormat="1" applyFont="1" applyFill="1" applyBorder="1" applyAlignment="1" applyProtection="1">
      <alignment horizontal="center" vertical="center" wrapText="1"/>
      <protection locked="0"/>
    </xf>
    <xf numFmtId="9" fontId="3" fillId="0" borderId="1" xfId="3" applyFont="1" applyFill="1" applyBorder="1" applyAlignment="1" applyProtection="1">
      <alignment horizontal="center" vertical="center" wrapText="1"/>
      <protection locked="0"/>
    </xf>
    <xf numFmtId="49" fontId="10" fillId="0" borderId="1" xfId="58"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66" applyFont="1" applyFill="1" applyBorder="1" applyAlignment="1">
      <alignment horizontal="center" vertical="center"/>
    </xf>
    <xf numFmtId="0" fontId="10" fillId="0" borderId="1" xfId="53" applyNumberFormat="1" applyFont="1" applyFill="1" applyBorder="1" applyAlignment="1" applyProtection="1">
      <alignment horizontal="center" vertical="center" wrapText="1"/>
      <protection locked="0"/>
    </xf>
    <xf numFmtId="49" fontId="13" fillId="0" borderId="1" xfId="53" applyNumberFormat="1" applyFont="1" applyFill="1" applyBorder="1" applyAlignment="1" applyProtection="1">
      <alignment horizontal="center" vertical="center" wrapText="1"/>
      <protection locked="0"/>
    </xf>
    <xf numFmtId="49" fontId="6" fillId="0" borderId="1" xfId="65" applyNumberFormat="1" applyFont="1" applyFill="1" applyBorder="1" applyAlignment="1" applyProtection="1">
      <alignment horizontal="center" vertical="center" wrapText="1"/>
      <protection locked="0"/>
    </xf>
    <xf numFmtId="177" fontId="3" fillId="0" borderId="1" xfId="0" applyNumberFormat="1" applyFont="1" applyFill="1" applyBorder="1" applyAlignment="1">
      <alignment horizontal="center" vertical="center"/>
    </xf>
    <xf numFmtId="178" fontId="10" fillId="0" borderId="1" xfId="50" applyNumberFormat="1" applyFont="1" applyFill="1" applyBorder="1" applyAlignment="1" applyProtection="1">
      <alignment horizontal="center" vertical="center" wrapText="1"/>
      <protection locked="0"/>
    </xf>
    <xf numFmtId="0" fontId="3" fillId="0" borderId="1" xfId="53" applyNumberFormat="1" applyFont="1" applyFill="1" applyBorder="1" applyAlignment="1" applyProtection="1">
      <alignment horizontal="center" vertical="center" wrapText="1"/>
    </xf>
    <xf numFmtId="177" fontId="3" fillId="0" borderId="1" xfId="53" applyNumberFormat="1" applyFont="1" applyFill="1" applyBorder="1" applyAlignment="1" applyProtection="1">
      <alignment horizontal="center" vertical="center" wrapText="1"/>
    </xf>
    <xf numFmtId="177" fontId="10"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xf>
    <xf numFmtId="0" fontId="3" fillId="2" borderId="1" xfId="50" applyNumberFormat="1" applyFont="1" applyFill="1" applyBorder="1" applyAlignment="1" applyProtection="1">
      <alignment horizontal="center" vertical="center" wrapText="1"/>
      <protection locked="0"/>
    </xf>
    <xf numFmtId="180" fontId="10" fillId="0" borderId="1" xfId="0" applyNumberFormat="1" applyFont="1" applyFill="1" applyBorder="1" applyAlignment="1">
      <alignment horizontal="center" vertical="center" wrapText="1"/>
    </xf>
    <xf numFmtId="0" fontId="10" fillId="2" borderId="1" xfId="50" applyNumberFormat="1" applyFont="1" applyFill="1" applyBorder="1" applyAlignment="1" applyProtection="1">
      <alignment horizontal="center" vertical="center" wrapText="1"/>
      <protection locked="0"/>
    </xf>
    <xf numFmtId="180" fontId="10" fillId="2" borderId="1" xfId="0" applyNumberFormat="1" applyFont="1" applyFill="1" applyBorder="1" applyAlignment="1">
      <alignment horizontal="center" vertical="center" wrapText="1"/>
    </xf>
    <xf numFmtId="0" fontId="3" fillId="0" borderId="1" xfId="60" applyFont="1" applyFill="1" applyBorder="1" applyAlignment="1">
      <alignment horizontal="center" vertical="center" wrapText="1"/>
    </xf>
    <xf numFmtId="0" fontId="3" fillId="2" borderId="1" xfId="60" applyFont="1" applyFill="1" applyBorder="1" applyAlignment="1">
      <alignment horizontal="center" vertical="center" wrapText="1"/>
    </xf>
    <xf numFmtId="0" fontId="17" fillId="0" borderId="1" xfId="60" applyFont="1" applyFill="1" applyBorder="1" applyAlignment="1">
      <alignment horizontal="center" vertical="center" wrapText="1"/>
    </xf>
    <xf numFmtId="0" fontId="3" fillId="0" borderId="1" xfId="0" applyFont="1" applyFill="1" applyBorder="1" applyAlignment="1">
      <alignment horizontal="center" vertical="center"/>
    </xf>
    <xf numFmtId="0" fontId="10" fillId="2" borderId="1" xfId="0" applyFont="1" applyFill="1" applyBorder="1" applyAlignment="1">
      <alignment horizontal="center" vertical="center" wrapText="1"/>
    </xf>
    <xf numFmtId="49" fontId="10" fillId="2" borderId="1" xfId="50" applyNumberFormat="1"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49" fontId="18" fillId="0" borderId="1" xfId="0" applyNumberFormat="1" applyFont="1" applyFill="1" applyBorder="1" applyAlignment="1">
      <alignment vertical="center" wrapText="1"/>
    </xf>
    <xf numFmtId="0" fontId="18" fillId="0" borderId="1" xfId="0" applyFont="1" applyFill="1" applyBorder="1" applyAlignment="1">
      <alignment vertical="center" wrapText="1"/>
    </xf>
    <xf numFmtId="0" fontId="18" fillId="2" borderId="1" xfId="0" applyFont="1" applyFill="1" applyBorder="1" applyAlignment="1">
      <alignment vertical="center" wrapText="1"/>
    </xf>
    <xf numFmtId="0" fontId="17" fillId="0" borderId="1" xfId="58" applyFont="1" applyFill="1" applyBorder="1" applyAlignment="1">
      <alignment horizontal="center" vertical="center"/>
    </xf>
    <xf numFmtId="0" fontId="19" fillId="0" borderId="1" xfId="50" applyNumberFormat="1" applyFont="1" applyFill="1" applyBorder="1" applyAlignment="1" applyProtection="1">
      <alignment horizontal="center" vertical="center" wrapText="1"/>
      <protection locked="0"/>
    </xf>
    <xf numFmtId="49" fontId="3" fillId="2" borderId="1" xfId="50" applyNumberFormat="1" applyFont="1" applyFill="1" applyBorder="1" applyAlignment="1" applyProtection="1">
      <alignment horizontal="center" vertical="center" wrapText="1"/>
      <protection locked="0"/>
    </xf>
    <xf numFmtId="0" fontId="19" fillId="2" borderId="1" xfId="50" applyNumberFormat="1" applyFont="1" applyFill="1" applyBorder="1" applyAlignment="1" applyProtection="1">
      <alignment horizontal="center" vertical="center" wrapText="1"/>
      <protection locked="0"/>
    </xf>
    <xf numFmtId="177" fontId="10" fillId="2" borderId="1" xfId="58" applyNumberFormat="1" applyFont="1" applyFill="1" applyBorder="1" applyAlignment="1">
      <alignment horizontal="center" vertical="center"/>
    </xf>
    <xf numFmtId="177" fontId="8" fillId="2" borderId="1" xfId="58" applyNumberFormat="1" applyFont="1" applyFill="1" applyBorder="1" applyAlignment="1">
      <alignment horizontal="center" vertical="center"/>
    </xf>
    <xf numFmtId="0" fontId="10" fillId="2" borderId="1" xfId="50" applyFont="1" applyFill="1" applyBorder="1" applyAlignment="1" applyProtection="1">
      <alignment horizontal="center" vertical="center" wrapText="1" shrinkToFit="1"/>
      <protection locked="0"/>
    </xf>
    <xf numFmtId="177" fontId="10" fillId="0" borderId="1" xfId="65" applyNumberFormat="1" applyFont="1" applyFill="1" applyBorder="1" applyAlignment="1" applyProtection="1">
      <alignment horizontal="center" vertical="center" wrapText="1"/>
      <protection locked="0"/>
    </xf>
    <xf numFmtId="177" fontId="3" fillId="0" borderId="1" xfId="0" applyNumberFormat="1" applyFont="1" applyFill="1" applyBorder="1" applyAlignment="1">
      <alignment horizontal="center" vertical="center" wrapText="1"/>
    </xf>
    <xf numFmtId="0" fontId="20" fillId="0" borderId="0" xfId="63" applyFont="1" applyAlignment="1">
      <alignment vertical="center"/>
    </xf>
    <xf numFmtId="0" fontId="21" fillId="2" borderId="0" xfId="63" applyFont="1" applyFill="1" applyAlignment="1">
      <alignment vertical="center"/>
    </xf>
    <xf numFmtId="0" fontId="21" fillId="4" borderId="0" xfId="63" applyFont="1" applyFill="1" applyAlignment="1">
      <alignment vertical="center"/>
    </xf>
    <xf numFmtId="0" fontId="21" fillId="0" borderId="0" xfId="63" applyFont="1" applyFill="1" applyAlignment="1">
      <alignment vertical="center"/>
    </xf>
    <xf numFmtId="0" fontId="21" fillId="0" borderId="0" xfId="63" applyFont="1" applyAlignment="1">
      <alignment vertical="center"/>
    </xf>
    <xf numFmtId="0" fontId="21" fillId="0" borderId="0" xfId="63" applyFont="1" applyAlignment="1">
      <alignment horizontal="center" vertical="center" wrapText="1"/>
    </xf>
    <xf numFmtId="0" fontId="21" fillId="0" borderId="0" xfId="63" applyFont="1" applyAlignment="1">
      <alignment vertical="center" wrapText="1"/>
    </xf>
    <xf numFmtId="0" fontId="22" fillId="0" borderId="0" xfId="63" applyFont="1" applyAlignment="1">
      <alignment horizontal="center" vertical="center"/>
    </xf>
    <xf numFmtId="0" fontId="23" fillId="0" borderId="0" xfId="63" applyFont="1" applyAlignment="1">
      <alignment vertical="center"/>
    </xf>
    <xf numFmtId="0" fontId="22" fillId="0" borderId="0" xfId="63" applyFont="1" applyAlignment="1">
      <alignment horizontal="left" vertical="center"/>
    </xf>
    <xf numFmtId="0" fontId="24" fillId="0" borderId="0" xfId="63" applyFont="1" applyAlignment="1">
      <alignment horizontal="center" vertical="center"/>
    </xf>
    <xf numFmtId="0" fontId="22" fillId="0" borderId="13" xfId="63" applyFont="1" applyBorder="1" applyAlignment="1">
      <alignment horizontal="left" vertical="center"/>
    </xf>
    <xf numFmtId="0" fontId="24" fillId="0" borderId="0" xfId="63" applyFont="1" applyAlignment="1">
      <alignment horizontal="left" vertical="center"/>
    </xf>
    <xf numFmtId="0" fontId="25" fillId="0" borderId="0" xfId="63" applyFont="1" applyAlignment="1">
      <alignment horizontal="center" vertical="center"/>
    </xf>
    <xf numFmtId="0" fontId="22" fillId="7" borderId="14" xfId="63" applyFont="1" applyFill="1" applyBorder="1" applyAlignment="1">
      <alignment horizontal="center" vertical="center" wrapText="1"/>
    </xf>
    <xf numFmtId="0" fontId="22" fillId="7" borderId="15" xfId="63" applyFont="1" applyFill="1" applyBorder="1" applyAlignment="1">
      <alignment horizontal="center" vertical="center" wrapText="1"/>
    </xf>
    <xf numFmtId="0" fontId="24" fillId="7" borderId="16" xfId="63" applyFont="1" applyFill="1" applyBorder="1" applyAlignment="1">
      <alignment horizontal="center" vertical="center"/>
    </xf>
    <xf numFmtId="0" fontId="24" fillId="7" borderId="17" xfId="63" applyFont="1" applyFill="1" applyBorder="1" applyAlignment="1">
      <alignment horizontal="center" vertical="center"/>
    </xf>
    <xf numFmtId="0" fontId="24" fillId="7" borderId="18" xfId="63" applyFont="1" applyFill="1" applyBorder="1" applyAlignment="1">
      <alignment horizontal="center" vertical="center"/>
    </xf>
    <xf numFmtId="0" fontId="26" fillId="0" borderId="19" xfId="63" applyFont="1" applyBorder="1" applyAlignment="1">
      <alignment horizontal="center" vertical="center"/>
    </xf>
    <xf numFmtId="0" fontId="22" fillId="7" borderId="20" xfId="63" applyFont="1" applyFill="1" applyBorder="1" applyAlignment="1">
      <alignment horizontal="center" vertical="center" wrapText="1"/>
    </xf>
    <xf numFmtId="0" fontId="22" fillId="7" borderId="21" xfId="63" applyFont="1" applyFill="1" applyBorder="1" applyAlignment="1">
      <alignment horizontal="center" vertical="center" wrapText="1"/>
    </xf>
    <xf numFmtId="0" fontId="24" fillId="7" borderId="22" xfId="63" applyFont="1" applyFill="1" applyBorder="1" applyAlignment="1">
      <alignment horizontal="center" vertical="center"/>
    </xf>
    <xf numFmtId="0" fontId="24" fillId="7" borderId="23" xfId="63" applyFont="1" applyFill="1" applyBorder="1" applyAlignment="1">
      <alignment horizontal="center" vertical="center"/>
    </xf>
    <xf numFmtId="0" fontId="24" fillId="7" borderId="0" xfId="63" applyFont="1" applyFill="1" applyAlignment="1">
      <alignment horizontal="center" vertical="center"/>
    </xf>
    <xf numFmtId="0" fontId="27" fillId="7" borderId="0" xfId="63" applyFont="1" applyFill="1" applyAlignment="1">
      <alignment horizontal="center" vertical="center"/>
    </xf>
    <xf numFmtId="0" fontId="21" fillId="0" borderId="14" xfId="57" applyFont="1" applyBorder="1" applyAlignment="1">
      <alignment horizontal="center" vertical="center" wrapText="1"/>
    </xf>
    <xf numFmtId="0" fontId="21" fillId="0" borderId="24" xfId="57" applyFont="1" applyBorder="1" applyAlignment="1">
      <alignment horizontal="center" vertical="center" wrapText="1"/>
    </xf>
    <xf numFmtId="0" fontId="21" fillId="0" borderId="4" xfId="57" applyFont="1" applyBorder="1" applyAlignment="1">
      <alignment horizontal="center" vertical="center"/>
    </xf>
    <xf numFmtId="0" fontId="21" fillId="0" borderId="25" xfId="57" applyFont="1" applyBorder="1" applyAlignment="1">
      <alignment horizontal="center" vertical="center"/>
    </xf>
    <xf numFmtId="0" fontId="21" fillId="0" borderId="26" xfId="57" applyFont="1" applyBorder="1" applyAlignment="1">
      <alignment horizontal="center" vertical="center"/>
    </xf>
    <xf numFmtId="0" fontId="21" fillId="0" borderId="14" xfId="57" applyFont="1" applyBorder="1" applyAlignment="1">
      <alignment horizontal="center" vertical="center"/>
    </xf>
    <xf numFmtId="0" fontId="21" fillId="0" borderId="24" xfId="57" applyFont="1" applyBorder="1" applyAlignment="1">
      <alignment horizontal="center" vertical="center"/>
    </xf>
    <xf numFmtId="0" fontId="21" fillId="0" borderId="17" xfId="57" applyFont="1" applyBorder="1" applyAlignment="1">
      <alignment horizontal="center" vertical="center"/>
    </xf>
    <xf numFmtId="0" fontId="21" fillId="0" borderId="27" xfId="57" applyFont="1" applyBorder="1" applyAlignment="1">
      <alignment horizontal="center" vertical="center"/>
    </xf>
    <xf numFmtId="0" fontId="28" fillId="0" borderId="28" xfId="57" applyFont="1" applyBorder="1" applyAlignment="1">
      <alignment horizontal="center" vertical="center"/>
    </xf>
    <xf numFmtId="0" fontId="28" fillId="0" borderId="29" xfId="57" applyFont="1" applyBorder="1" applyAlignment="1">
      <alignment horizontal="center" vertical="center"/>
    </xf>
    <xf numFmtId="0" fontId="21" fillId="2" borderId="20" xfId="57" applyFont="1" applyFill="1" applyBorder="1" applyAlignment="1">
      <alignment horizontal="center" vertical="center"/>
    </xf>
    <xf numFmtId="0" fontId="21" fillId="2" borderId="0" xfId="57" applyFont="1" applyFill="1" applyAlignment="1">
      <alignment horizontal="center" vertical="center"/>
    </xf>
    <xf numFmtId="0" fontId="21" fillId="2" borderId="23" xfId="57" applyFont="1" applyFill="1" applyBorder="1" applyAlignment="1">
      <alignment horizontal="center" vertical="center"/>
    </xf>
    <xf numFmtId="0" fontId="21" fillId="2" borderId="27" xfId="57" applyFont="1" applyFill="1" applyBorder="1" applyAlignment="1">
      <alignment horizontal="center" vertical="center"/>
    </xf>
    <xf numFmtId="0" fontId="28" fillId="2" borderId="28" xfId="57" applyFont="1" applyFill="1" applyBorder="1" applyAlignment="1">
      <alignment horizontal="center" vertical="center"/>
    </xf>
    <xf numFmtId="0" fontId="28" fillId="2" borderId="29" xfId="57" applyFont="1" applyFill="1" applyBorder="1" applyAlignment="1">
      <alignment horizontal="center" vertical="center"/>
    </xf>
    <xf numFmtId="0" fontId="21" fillId="0" borderId="20" xfId="57" applyFont="1" applyBorder="1" applyAlignment="1">
      <alignment horizontal="center" vertical="center"/>
    </xf>
    <xf numFmtId="0" fontId="21" fillId="0" borderId="0" xfId="57" applyFont="1" applyAlignment="1">
      <alignment horizontal="center" vertical="center"/>
    </xf>
    <xf numFmtId="0" fontId="21" fillId="0" borderId="23" xfId="57" applyFont="1" applyBorder="1" applyAlignment="1">
      <alignment horizontal="center" vertical="center"/>
    </xf>
    <xf numFmtId="0" fontId="21" fillId="0" borderId="30" xfId="57" applyFont="1" applyBorder="1" applyAlignment="1">
      <alignment horizontal="center" vertical="center"/>
    </xf>
    <xf numFmtId="0" fontId="21" fillId="0" borderId="13" xfId="57" applyFont="1" applyBorder="1" applyAlignment="1">
      <alignment horizontal="center" vertical="center"/>
    </xf>
    <xf numFmtId="0" fontId="21" fillId="0" borderId="31" xfId="57" applyFont="1" applyBorder="1" applyAlignment="1">
      <alignment horizontal="center" vertical="center"/>
    </xf>
    <xf numFmtId="0" fontId="28" fillId="0" borderId="1" xfId="57" applyFont="1" applyBorder="1" applyAlignment="1">
      <alignment horizontal="center" vertical="center"/>
    </xf>
    <xf numFmtId="0" fontId="21" fillId="0" borderId="12" xfId="63" applyFont="1" applyBorder="1" applyAlignment="1">
      <alignment horizontal="center" vertical="center"/>
    </xf>
    <xf numFmtId="0" fontId="21" fillId="0" borderId="0" xfId="63" applyFont="1" applyAlignment="1">
      <alignment horizontal="center" vertical="center"/>
    </xf>
    <xf numFmtId="0" fontId="21" fillId="0" borderId="1" xfId="63" applyFont="1" applyBorder="1" applyAlignment="1">
      <alignment vertical="center"/>
    </xf>
    <xf numFmtId="0" fontId="21" fillId="0" borderId="1" xfId="63" applyFont="1" applyBorder="1" applyAlignment="1">
      <alignment horizontal="center" vertical="center"/>
    </xf>
    <xf numFmtId="0" fontId="14" fillId="0" borderId="1" xfId="63" applyFont="1" applyBorder="1" applyAlignment="1">
      <alignment horizontal="center" vertical="center"/>
    </xf>
    <xf numFmtId="14"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5" fillId="0" borderId="1" xfId="65" applyFont="1" applyBorder="1" applyAlignment="1" applyProtection="1">
      <alignment horizontal="center" vertical="center" wrapText="1"/>
      <protection locked="0"/>
    </xf>
    <xf numFmtId="49" fontId="14" fillId="0" borderId="1" xfId="50" applyNumberFormat="1" applyFont="1" applyFill="1" applyBorder="1" applyAlignment="1" applyProtection="1">
      <alignment horizontal="center" vertical="center" wrapText="1"/>
      <protection locked="0"/>
    </xf>
    <xf numFmtId="0" fontId="14" fillId="0" borderId="1" xfId="65" applyFont="1" applyBorder="1" applyAlignment="1" applyProtection="1">
      <alignment horizontal="center" vertical="center" wrapText="1"/>
      <protection locked="0"/>
    </xf>
    <xf numFmtId="49" fontId="14" fillId="0" borderId="1" xfId="65" applyNumberFormat="1" applyFont="1" applyBorder="1" applyAlignment="1" applyProtection="1">
      <alignment horizontal="center" vertical="center" wrapText="1"/>
      <protection locked="0"/>
    </xf>
    <xf numFmtId="0" fontId="14" fillId="0" borderId="1" xfId="63" applyFont="1" applyBorder="1" applyAlignment="1">
      <alignment horizontal="center" vertical="center" wrapText="1"/>
    </xf>
    <xf numFmtId="49" fontId="14" fillId="0" borderId="1" xfId="63" applyNumberFormat="1" applyFont="1" applyBorder="1" applyAlignment="1">
      <alignment horizontal="center" vertical="center"/>
    </xf>
    <xf numFmtId="0" fontId="14" fillId="0" borderId="1" xfId="63" applyFont="1" applyBorder="1" applyAlignment="1">
      <alignment vertical="center"/>
    </xf>
    <xf numFmtId="49" fontId="14" fillId="8" borderId="1" xfId="65" applyNumberFormat="1" applyFont="1" applyFill="1" applyBorder="1" applyAlignment="1" applyProtection="1">
      <alignment horizontal="center" vertical="center" wrapText="1"/>
      <protection locked="0"/>
    </xf>
    <xf numFmtId="0" fontId="14" fillId="8" borderId="1" xfId="0" applyFont="1" applyFill="1" applyBorder="1" applyAlignment="1">
      <alignment horizontal="left" vertical="center" wrapText="1"/>
    </xf>
    <xf numFmtId="0" fontId="14" fillId="8" borderId="1" xfId="58" applyFont="1" applyFill="1" applyBorder="1" applyAlignment="1">
      <alignment horizontal="center" vertical="center" wrapText="1"/>
    </xf>
    <xf numFmtId="180" fontId="15" fillId="0" borderId="1" xfId="0" applyNumberFormat="1" applyFont="1" applyBorder="1" applyAlignment="1">
      <alignment horizontal="center" vertical="center" wrapText="1"/>
    </xf>
    <xf numFmtId="49" fontId="14" fillId="0" borderId="1" xfId="58" applyNumberFormat="1" applyFont="1" applyBorder="1" applyAlignment="1">
      <alignment horizontal="center" vertical="center" wrapText="1"/>
    </xf>
    <xf numFmtId="0" fontId="14" fillId="0" borderId="1" xfId="58" applyFont="1" applyBorder="1" applyAlignment="1">
      <alignment horizontal="center" vertical="center" wrapText="1"/>
    </xf>
    <xf numFmtId="0" fontId="21" fillId="0" borderId="32" xfId="57" applyFont="1" applyBorder="1" applyAlignment="1">
      <alignment horizontal="center" vertical="center"/>
    </xf>
    <xf numFmtId="0" fontId="21" fillId="0" borderId="5" xfId="57" applyFont="1" applyBorder="1" applyAlignment="1">
      <alignment horizontal="center" vertical="center"/>
    </xf>
    <xf numFmtId="0" fontId="28" fillId="0" borderId="33" xfId="57" applyFont="1" applyBorder="1" applyAlignment="1">
      <alignment horizontal="center" vertical="center"/>
    </xf>
    <xf numFmtId="0" fontId="28" fillId="0" borderId="28" xfId="57" applyFont="1" applyBorder="1" applyAlignment="1">
      <alignment horizontal="center" vertical="center" wrapText="1"/>
    </xf>
    <xf numFmtId="0" fontId="28" fillId="0" borderId="29" xfId="57" applyFont="1" applyBorder="1" applyAlignment="1">
      <alignment horizontal="center" vertical="center" wrapText="1"/>
    </xf>
    <xf numFmtId="0" fontId="28" fillId="2" borderId="33" xfId="57" applyFont="1" applyFill="1" applyBorder="1" applyAlignment="1">
      <alignment horizontal="center" vertical="center"/>
    </xf>
    <xf numFmtId="0" fontId="28" fillId="2" borderId="1" xfId="57" applyFont="1" applyFill="1" applyBorder="1" applyAlignment="1">
      <alignment horizontal="center" vertical="center"/>
    </xf>
    <xf numFmtId="0" fontId="28" fillId="2" borderId="28" xfId="57" applyFont="1" applyFill="1" applyBorder="1" applyAlignment="1">
      <alignment horizontal="center" vertical="center" wrapText="1"/>
    </xf>
    <xf numFmtId="0" fontId="28" fillId="2" borderId="29" xfId="57" applyFont="1" applyFill="1" applyBorder="1" applyAlignment="1">
      <alignment horizontal="center" vertical="center" wrapText="1"/>
    </xf>
    <xf numFmtId="0" fontId="28" fillId="0" borderId="1" xfId="57" applyFont="1" applyBorder="1" applyAlignment="1">
      <alignment horizontal="center" vertical="center" wrapText="1"/>
    </xf>
    <xf numFmtId="0" fontId="21" fillId="0" borderId="33" xfId="63" applyFont="1" applyBorder="1" applyAlignment="1">
      <alignment horizontal="center" vertical="center"/>
    </xf>
    <xf numFmtId="0" fontId="14" fillId="0" borderId="33" xfId="63" applyFont="1" applyBorder="1" applyAlignment="1">
      <alignment horizontal="center" vertical="center"/>
    </xf>
    <xf numFmtId="0" fontId="14" fillId="0" borderId="0" xfId="63" applyFont="1" applyAlignment="1">
      <alignment horizontal="center" vertical="center"/>
    </xf>
    <xf numFmtId="0" fontId="23" fillId="0" borderId="0" xfId="63" applyFont="1" applyAlignment="1">
      <alignment horizontal="left" vertical="center" wrapText="1"/>
    </xf>
    <xf numFmtId="0" fontId="23" fillId="0" borderId="27" xfId="63" applyFont="1" applyBorder="1" applyAlignment="1">
      <alignment horizontal="left" vertical="center" wrapText="1"/>
    </xf>
    <xf numFmtId="0" fontId="26" fillId="7" borderId="34" xfId="63" applyFont="1" applyFill="1" applyBorder="1" applyAlignment="1">
      <alignment horizontal="center" vertical="center"/>
    </xf>
    <xf numFmtId="0" fontId="29" fillId="0" borderId="28" xfId="63" applyFont="1" applyBorder="1" applyAlignment="1">
      <alignment horizontal="center" vertical="center"/>
    </xf>
    <xf numFmtId="0" fontId="29" fillId="0" borderId="33" xfId="63" applyFont="1" applyBorder="1" applyAlignment="1">
      <alignment horizontal="center" vertical="center"/>
    </xf>
    <xf numFmtId="0" fontId="29" fillId="0" borderId="12" xfId="63" applyFont="1" applyBorder="1" applyAlignment="1">
      <alignment horizontal="center" vertical="center"/>
    </xf>
    <xf numFmtId="0" fontId="30" fillId="0" borderId="35" xfId="63" applyFont="1" applyBorder="1" applyAlignment="1">
      <alignment horizontal="center" vertical="center"/>
    </xf>
    <xf numFmtId="0" fontId="30" fillId="0" borderId="36" xfId="63" applyFont="1" applyBorder="1" applyAlignment="1">
      <alignment horizontal="center" vertical="center"/>
    </xf>
    <xf numFmtId="0" fontId="30" fillId="0" borderId="7" xfId="63" applyFont="1" applyBorder="1" applyAlignment="1">
      <alignment horizontal="center" vertical="center"/>
    </xf>
    <xf numFmtId="0" fontId="21" fillId="0" borderId="25" xfId="63" applyFont="1" applyBorder="1" applyAlignment="1">
      <alignment horizontal="center" vertical="center"/>
    </xf>
    <xf numFmtId="0" fontId="28" fillId="0" borderId="33" xfId="57" applyFont="1" applyBorder="1" applyAlignment="1">
      <alignment horizontal="center" vertical="center" wrapText="1"/>
    </xf>
    <xf numFmtId="0" fontId="28" fillId="0" borderId="28" xfId="63" applyFont="1" applyBorder="1" applyAlignment="1">
      <alignment horizontal="center" vertical="center"/>
    </xf>
    <xf numFmtId="0" fontId="28" fillId="2" borderId="33" xfId="57" applyFont="1" applyFill="1" applyBorder="1" applyAlignment="1">
      <alignment horizontal="center" vertical="center" wrapText="1"/>
    </xf>
    <xf numFmtId="0" fontId="28" fillId="2" borderId="28" xfId="63" applyFont="1" applyFill="1" applyBorder="1" applyAlignment="1">
      <alignment horizontal="center" vertical="center"/>
    </xf>
    <xf numFmtId="0" fontId="28" fillId="0" borderId="1" xfId="63" applyFont="1" applyBorder="1" applyAlignment="1">
      <alignment horizontal="center" vertical="center"/>
    </xf>
    <xf numFmtId="0" fontId="14" fillId="0" borderId="28" xfId="63" applyFont="1" applyBorder="1" applyAlignment="1">
      <alignment horizontal="center" vertical="center"/>
    </xf>
    <xf numFmtId="49" fontId="14" fillId="0" borderId="28" xfId="63" applyNumberFormat="1" applyFont="1" applyBorder="1" applyAlignment="1">
      <alignment horizontal="center" vertical="center"/>
    </xf>
    <xf numFmtId="49" fontId="14" fillId="0" borderId="33" xfId="63" applyNumberFormat="1" applyFont="1" applyBorder="1" applyAlignment="1">
      <alignment horizontal="center" vertical="center"/>
    </xf>
    <xf numFmtId="0" fontId="14" fillId="0" borderId="29" xfId="63" applyFont="1" applyBorder="1" applyAlignment="1">
      <alignment horizontal="center" vertical="center"/>
    </xf>
    <xf numFmtId="0" fontId="14" fillId="0" borderId="1" xfId="63" applyFont="1" applyBorder="1" applyAlignment="1">
      <alignment horizontal="left" vertical="center"/>
    </xf>
    <xf numFmtId="0" fontId="14" fillId="0" borderId="1" xfId="57" applyFont="1" applyBorder="1" applyAlignment="1">
      <alignment horizontal="center" vertical="center"/>
    </xf>
    <xf numFmtId="49" fontId="14" fillId="0" borderId="0" xfId="63" applyNumberFormat="1" applyFont="1" applyAlignment="1">
      <alignment horizontal="center" vertical="center"/>
    </xf>
    <xf numFmtId="0" fontId="14" fillId="0" borderId="0" xfId="63" applyFont="1" applyAlignment="1">
      <alignment horizontal="left" vertical="center"/>
    </xf>
    <xf numFmtId="0" fontId="29" fillId="0" borderId="12" xfId="57" applyFont="1" applyBorder="1" applyAlignment="1">
      <alignment horizontal="center" vertical="center"/>
    </xf>
    <xf numFmtId="0" fontId="29" fillId="0" borderId="37" xfId="63" applyFont="1" applyBorder="1" applyAlignment="1">
      <alignment horizontal="center" vertical="center"/>
    </xf>
    <xf numFmtId="0" fontId="20" fillId="0" borderId="0" xfId="63" applyFont="1" applyAlignment="1">
      <alignment vertical="center" wrapText="1"/>
    </xf>
    <xf numFmtId="14" fontId="29" fillId="0" borderId="7" xfId="63" applyNumberFormat="1" applyFont="1" applyBorder="1" applyAlignment="1">
      <alignment horizontal="center" vertical="center" shrinkToFit="1"/>
    </xf>
    <xf numFmtId="14" fontId="30" fillId="0" borderId="35" xfId="63" applyNumberFormat="1" applyFont="1" applyBorder="1" applyAlignment="1">
      <alignment horizontal="center" vertical="center" shrinkToFit="1"/>
    </xf>
    <xf numFmtId="14" fontId="30" fillId="0" borderId="38" xfId="63" applyNumberFormat="1" applyFont="1" applyBorder="1" applyAlignment="1">
      <alignment horizontal="center" vertical="center" shrinkToFit="1"/>
    </xf>
    <xf numFmtId="0" fontId="21" fillId="0" borderId="26" xfId="63" applyFont="1" applyBorder="1" applyAlignment="1">
      <alignment horizontal="center" vertical="center"/>
    </xf>
    <xf numFmtId="0" fontId="21" fillId="0" borderId="32" xfId="63" applyFont="1" applyBorder="1" applyAlignment="1">
      <alignment horizontal="center" vertical="center"/>
    </xf>
    <xf numFmtId="0" fontId="21" fillId="0" borderId="39" xfId="63" applyFont="1" applyBorder="1" applyAlignment="1">
      <alignment horizontal="center" vertical="center"/>
    </xf>
    <xf numFmtId="0" fontId="28" fillId="0" borderId="29" xfId="63" applyFont="1" applyBorder="1" applyAlignment="1">
      <alignment horizontal="center" vertical="center"/>
    </xf>
    <xf numFmtId="0" fontId="28" fillId="0" borderId="33" xfId="63" applyFont="1" applyBorder="1" applyAlignment="1">
      <alignment horizontal="center" vertical="center"/>
    </xf>
    <xf numFmtId="0" fontId="21" fillId="0" borderId="8" xfId="63" applyFont="1" applyBorder="1" applyAlignment="1">
      <alignment horizontal="center" vertical="center"/>
    </xf>
    <xf numFmtId="0" fontId="28" fillId="2" borderId="29" xfId="63" applyFont="1" applyFill="1" applyBorder="1" applyAlignment="1">
      <alignment horizontal="center" vertical="center"/>
    </xf>
    <xf numFmtId="0" fontId="28" fillId="2" borderId="33" xfId="63" applyFont="1" applyFill="1" applyBorder="1" applyAlignment="1">
      <alignment horizontal="center" vertical="center"/>
    </xf>
    <xf numFmtId="0" fontId="21" fillId="2" borderId="1" xfId="63" applyFont="1" applyFill="1" applyBorder="1" applyAlignment="1">
      <alignment horizontal="center" vertical="center"/>
    </xf>
    <xf numFmtId="0" fontId="21" fillId="2" borderId="8" xfId="63" applyFont="1" applyFill="1" applyBorder="1" applyAlignment="1">
      <alignment horizontal="center" vertical="center"/>
    </xf>
    <xf numFmtId="0" fontId="21" fillId="0" borderId="29" xfId="63" applyFont="1" applyBorder="1" applyAlignment="1">
      <alignment horizontal="center" vertical="center"/>
    </xf>
    <xf numFmtId="0" fontId="21" fillId="0" borderId="40" xfId="63" applyFont="1" applyBorder="1" applyAlignment="1">
      <alignment horizontal="center" vertical="center"/>
    </xf>
    <xf numFmtId="0" fontId="14" fillId="0" borderId="8" xfId="63" applyFont="1" applyBorder="1" applyAlignment="1">
      <alignment horizontal="center" vertical="center"/>
    </xf>
    <xf numFmtId="0" fontId="14" fillId="0" borderId="19" xfId="63" applyFont="1" applyBorder="1" applyAlignment="1">
      <alignment horizontal="center" vertical="center"/>
    </xf>
    <xf numFmtId="0" fontId="14" fillId="0" borderId="41" xfId="63" applyFont="1" applyBorder="1" applyAlignment="1">
      <alignment horizontal="center" vertical="center"/>
    </xf>
    <xf numFmtId="0" fontId="14" fillId="0" borderId="40" xfId="63" applyFont="1" applyBorder="1" applyAlignment="1">
      <alignment horizontal="center" vertical="center"/>
    </xf>
    <xf numFmtId="180" fontId="14" fillId="0" borderId="1" xfId="0" applyNumberFormat="1" applyFont="1" applyBorder="1" applyAlignment="1">
      <alignment horizontal="center" vertical="center" wrapText="1"/>
    </xf>
    <xf numFmtId="180" fontId="14" fillId="4" borderId="1" xfId="0" applyNumberFormat="1" applyFont="1" applyFill="1" applyBorder="1" applyAlignment="1">
      <alignment horizontal="center" vertical="center" wrapText="1"/>
    </xf>
    <xf numFmtId="0" fontId="14" fillId="4" borderId="1" xfId="65" applyFont="1" applyFill="1" applyBorder="1" applyAlignment="1" applyProtection="1">
      <alignment horizontal="center" vertical="center" wrapText="1"/>
      <protection locked="0"/>
    </xf>
    <xf numFmtId="0" fontId="14" fillId="0" borderId="1" xfId="63" applyFont="1" applyBorder="1" applyAlignment="1">
      <alignment horizontal="left" vertical="top" wrapText="1"/>
    </xf>
    <xf numFmtId="0" fontId="14" fillId="0" borderId="1" xfId="63" applyFont="1" applyBorder="1" applyAlignment="1">
      <alignment horizontal="center" vertical="top" wrapText="1"/>
    </xf>
    <xf numFmtId="0" fontId="14" fillId="0" borderId="0" xfId="63" applyFont="1" applyAlignment="1">
      <alignment vertical="center"/>
    </xf>
    <xf numFmtId="49" fontId="14" fillId="4" borderId="1" xfId="65" applyNumberFormat="1" applyFont="1" applyFill="1" applyBorder="1" applyAlignment="1" applyProtection="1">
      <alignment horizontal="center" vertical="center" wrapText="1"/>
      <protection locked="0"/>
    </xf>
    <xf numFmtId="0" fontId="15" fillId="0" borderId="1" xfId="0" applyFont="1" applyBorder="1" applyAlignment="1">
      <alignment horizontal="center" vertical="center"/>
    </xf>
    <xf numFmtId="0" fontId="14" fillId="0" borderId="28" xfId="63" applyFont="1" applyBorder="1" applyAlignment="1">
      <alignment horizontal="center" vertical="center" wrapText="1"/>
    </xf>
    <xf numFmtId="0" fontId="14" fillId="0" borderId="29" xfId="63" applyFont="1" applyBorder="1" applyAlignment="1">
      <alignment horizontal="center" vertical="center" wrapText="1"/>
    </xf>
    <xf numFmtId="0" fontId="14" fillId="0" borderId="33" xfId="63" applyFont="1" applyBorder="1" applyAlignment="1">
      <alignment horizontal="center" vertical="center" wrapText="1"/>
    </xf>
    <xf numFmtId="0" fontId="14" fillId="0" borderId="42" xfId="63" applyFont="1" applyBorder="1" applyAlignment="1">
      <alignment horizontal="center" vertical="center" wrapText="1"/>
    </xf>
    <xf numFmtId="0" fontId="14" fillId="0" borderId="19" xfId="63" applyFont="1" applyBorder="1" applyAlignment="1">
      <alignment horizontal="center" vertical="center" wrapText="1"/>
    </xf>
    <xf numFmtId="0" fontId="14" fillId="0" borderId="34" xfId="63" applyFont="1" applyBorder="1" applyAlignment="1">
      <alignment horizontal="center" vertical="center" wrapText="1"/>
    </xf>
    <xf numFmtId="0" fontId="14" fillId="0" borderId="22" xfId="63" applyFont="1" applyBorder="1" applyAlignment="1">
      <alignment horizontal="center" vertical="center" wrapText="1"/>
    </xf>
    <xf numFmtId="0" fontId="14" fillId="0" borderId="0" xfId="63" applyFont="1" applyAlignment="1">
      <alignment horizontal="center" vertical="center" wrapText="1"/>
    </xf>
    <xf numFmtId="0" fontId="14" fillId="0" borderId="21" xfId="63" applyFont="1" applyBorder="1" applyAlignment="1">
      <alignment horizontal="center" vertical="center" wrapText="1"/>
    </xf>
    <xf numFmtId="0" fontId="14" fillId="0" borderId="43" xfId="63" applyFont="1" applyBorder="1" applyAlignment="1">
      <alignment horizontal="center" vertical="center" wrapText="1"/>
    </xf>
    <xf numFmtId="0" fontId="14" fillId="0" borderId="27" xfId="63" applyFont="1" applyBorder="1" applyAlignment="1">
      <alignment horizontal="center" vertical="center" wrapText="1"/>
    </xf>
    <xf numFmtId="0" fontId="14" fillId="0" borderId="44" xfId="63" applyFont="1" applyBorder="1" applyAlignment="1">
      <alignment horizontal="center" vertical="center" wrapText="1"/>
    </xf>
    <xf numFmtId="0" fontId="21" fillId="0" borderId="28" xfId="63" applyFont="1" applyBorder="1" applyAlignment="1">
      <alignment horizontal="center" vertical="center"/>
    </xf>
    <xf numFmtId="0" fontId="14" fillId="0" borderId="42" xfId="63" applyFont="1" applyBorder="1" applyAlignment="1">
      <alignment horizontal="center" vertical="center"/>
    </xf>
    <xf numFmtId="0" fontId="14" fillId="0" borderId="34" xfId="63" applyFont="1" applyBorder="1" applyAlignment="1">
      <alignment horizontal="center" vertical="center"/>
    </xf>
    <xf numFmtId="0" fontId="14" fillId="0" borderId="43" xfId="63" applyFont="1" applyBorder="1" applyAlignment="1">
      <alignment horizontal="center" vertical="center"/>
    </xf>
    <xf numFmtId="0" fontId="14" fillId="0" borderId="27" xfId="63" applyFont="1" applyBorder="1" applyAlignment="1">
      <alignment horizontal="center" vertical="center"/>
    </xf>
    <xf numFmtId="0" fontId="14" fillId="0" borderId="44" xfId="63"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31" fillId="0" borderId="1" xfId="63" applyFont="1" applyBorder="1" applyAlignment="1">
      <alignment horizontal="center" vertical="center" wrapText="1"/>
    </xf>
    <xf numFmtId="0" fontId="14" fillId="0" borderId="1" xfId="63" applyFont="1" applyFill="1" applyBorder="1" applyAlignment="1">
      <alignment horizontal="center" vertical="center"/>
    </xf>
    <xf numFmtId="49" fontId="14" fillId="0" borderId="1" xfId="63" applyNumberFormat="1" applyFont="1" applyFill="1" applyBorder="1" applyAlignment="1">
      <alignment horizontal="center" vertical="center"/>
    </xf>
    <xf numFmtId="0" fontId="14" fillId="0" borderId="1" xfId="63" applyFont="1" applyFill="1" applyBorder="1" applyAlignment="1">
      <alignment horizontal="center" vertical="center" wrapText="1"/>
    </xf>
    <xf numFmtId="0" fontId="14" fillId="0" borderId="28" xfId="63" applyFont="1" applyFill="1" applyBorder="1" applyAlignment="1">
      <alignment horizontal="center" vertical="center"/>
    </xf>
    <xf numFmtId="0" fontId="14" fillId="0" borderId="29" xfId="63" applyFont="1" applyFill="1" applyBorder="1" applyAlignment="1">
      <alignment horizontal="center" vertical="center"/>
    </xf>
    <xf numFmtId="0" fontId="14" fillId="4" borderId="1" xfId="63" applyFont="1" applyFill="1" applyBorder="1" applyAlignment="1">
      <alignment horizontal="center" vertical="center"/>
    </xf>
    <xf numFmtId="49" fontId="14" fillId="4" borderId="1" xfId="63" applyNumberFormat="1" applyFont="1" applyFill="1" applyBorder="1" applyAlignment="1">
      <alignment horizontal="center" vertical="center"/>
    </xf>
    <xf numFmtId="0" fontId="14" fillId="4" borderId="28" xfId="63" applyFont="1" applyFill="1" applyBorder="1" applyAlignment="1">
      <alignment horizontal="center" vertical="center"/>
    </xf>
    <xf numFmtId="0" fontId="14" fillId="4" borderId="29" xfId="63" applyFont="1" applyFill="1" applyBorder="1" applyAlignment="1">
      <alignment horizontal="center" vertical="center"/>
    </xf>
    <xf numFmtId="0" fontId="15" fillId="0" borderId="33" xfId="0" applyFont="1" applyBorder="1" applyAlignment="1">
      <alignment horizontal="center" vertical="center"/>
    </xf>
    <xf numFmtId="0" fontId="14" fillId="0" borderId="22" xfId="63" applyFont="1" applyBorder="1" applyAlignment="1">
      <alignment horizontal="center" vertical="center"/>
    </xf>
    <xf numFmtId="0" fontId="14" fillId="0" borderId="21" xfId="63" applyFont="1" applyBorder="1" applyAlignment="1">
      <alignment horizontal="center" vertical="center"/>
    </xf>
    <xf numFmtId="0" fontId="14" fillId="0" borderId="42" xfId="63" applyFont="1" applyFill="1" applyBorder="1" applyAlignment="1">
      <alignment horizontal="center" vertical="center"/>
    </xf>
    <xf numFmtId="0" fontId="14" fillId="0" borderId="19" xfId="63" applyFont="1" applyFill="1" applyBorder="1" applyAlignment="1">
      <alignment horizontal="center" vertical="center"/>
    </xf>
    <xf numFmtId="0" fontId="14" fillId="0" borderId="34" xfId="63" applyFont="1" applyFill="1" applyBorder="1" applyAlignment="1">
      <alignment horizontal="center" vertical="center"/>
    </xf>
    <xf numFmtId="0" fontId="14" fillId="0" borderId="22" xfId="63" applyFont="1" applyFill="1" applyBorder="1" applyAlignment="1">
      <alignment horizontal="center" vertical="center"/>
    </xf>
    <xf numFmtId="0" fontId="14" fillId="0" borderId="0" xfId="63" applyFont="1" applyFill="1" applyBorder="1" applyAlignment="1">
      <alignment horizontal="center" vertical="center"/>
    </xf>
    <xf numFmtId="0" fontId="14" fillId="0" borderId="21" xfId="63" applyFont="1" applyFill="1" applyBorder="1" applyAlignment="1">
      <alignment horizontal="center" vertical="center"/>
    </xf>
    <xf numFmtId="0" fontId="14" fillId="0" borderId="43" xfId="63" applyFont="1" applyFill="1" applyBorder="1" applyAlignment="1">
      <alignment horizontal="center" vertical="center"/>
    </xf>
    <xf numFmtId="0" fontId="14" fillId="0" borderId="27" xfId="63" applyFont="1" applyFill="1" applyBorder="1" applyAlignment="1">
      <alignment horizontal="center" vertical="center"/>
    </xf>
    <xf numFmtId="0" fontId="14" fillId="0" borderId="44" xfId="63" applyFont="1" applyFill="1" applyBorder="1" applyAlignment="1">
      <alignment horizontal="center" vertical="center"/>
    </xf>
    <xf numFmtId="0" fontId="14" fillId="0" borderId="33" xfId="63" applyFont="1" applyFill="1" applyBorder="1" applyAlignment="1">
      <alignment horizontal="center" vertical="center"/>
    </xf>
    <xf numFmtId="0" fontId="14" fillId="4" borderId="33" xfId="63" applyFont="1" applyFill="1" applyBorder="1" applyAlignment="1">
      <alignment horizontal="center" vertical="center"/>
    </xf>
    <xf numFmtId="0" fontId="14" fillId="2" borderId="1" xfId="63" applyFont="1" applyFill="1" applyBorder="1" applyAlignment="1">
      <alignment horizontal="center" vertical="center"/>
    </xf>
    <xf numFmtId="49" fontId="14" fillId="2" borderId="1" xfId="63" applyNumberFormat="1" applyFont="1" applyFill="1" applyBorder="1" applyAlignment="1">
      <alignment horizontal="center" vertical="center"/>
    </xf>
    <xf numFmtId="0" fontId="14" fillId="2" borderId="28" xfId="63" applyFont="1" applyFill="1" applyBorder="1" applyAlignment="1">
      <alignment horizontal="center" vertical="center"/>
    </xf>
    <xf numFmtId="0" fontId="14" fillId="2" borderId="29" xfId="63" applyFont="1" applyFill="1" applyBorder="1" applyAlignment="1">
      <alignment horizontal="center" vertical="center"/>
    </xf>
    <xf numFmtId="0" fontId="14" fillId="2" borderId="33" xfId="63" applyFont="1" applyFill="1" applyBorder="1" applyAlignment="1">
      <alignment horizontal="center" vertical="center"/>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BOM_Level_1" xfId="49"/>
    <cellStyle name="BOM_Level_Below3" xfId="50"/>
    <cellStyle name="BOM_Level_Below3 2" xfId="51"/>
    <cellStyle name="BOM_Level_Below3 3 2" xfId="52"/>
    <cellStyle name="RowLevel_1" xfId="53"/>
    <cellStyle name="差_KING" xfId="54"/>
    <cellStyle name="常规 10" xfId="55"/>
    <cellStyle name="常规 2" xfId="56"/>
    <cellStyle name="常规 2 2" xfId="57"/>
    <cellStyle name="常规 2 27" xfId="58"/>
    <cellStyle name="常规 3" xfId="59"/>
    <cellStyle name="常规 3 29" xfId="60"/>
    <cellStyle name="常规 3 30" xfId="61"/>
    <cellStyle name="常规 40" xfId="62"/>
    <cellStyle name="常规 5 2" xfId="63"/>
    <cellStyle name="好_KING" xfId="64"/>
    <cellStyle name="样式 1" xfId="65"/>
    <cellStyle name="样式 1 10" xfId="66"/>
    <cellStyle name="注释 10" xfId="67"/>
    <cellStyle name="样式 1 2" xfId="68"/>
  </cellStyles>
  <dxfs count="5">
    <dxf>
      <font>
        <name val="宋体"/>
        <scheme val="none"/>
        <b val="0"/>
        <i val="0"/>
        <strike val="0"/>
        <u val="none"/>
        <sz val="12"/>
        <color rgb="FF9C0006"/>
      </font>
      <fill>
        <patternFill patternType="solid">
          <bgColor rgb="FFFFC7CE"/>
        </patternFill>
      </fill>
    </dxf>
    <dxf>
      <fill>
        <patternFill patternType="solid">
          <bgColor theme="9" tint="-0.499984740745262"/>
        </patternFill>
      </fill>
    </dxf>
    <dxf>
      <fill>
        <patternFill patternType="solid">
          <bgColor rgb="FF00B050"/>
        </patternFill>
      </fill>
    </dxf>
    <dxf>
      <fill>
        <patternFill patternType="solid">
          <bgColor rgb="FFFF0000"/>
        </patternFill>
      </fill>
    </dxf>
    <dxf>
      <font>
        <color rgb="FF9C0006"/>
      </font>
      <fill>
        <patternFill patternType="solid">
          <bgColor rgb="FFFFC7CE"/>
        </patternFill>
      </fill>
    </dxf>
  </dxf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externalLink" Target="externalLinks/externalLink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9" Type="http://schemas.openxmlformats.org/officeDocument/2006/relationships/image" Target="../media/image99.png"/><Relationship Id="rId98" Type="http://schemas.openxmlformats.org/officeDocument/2006/relationships/image" Target="../media/image98.emf"/><Relationship Id="rId97" Type="http://schemas.openxmlformats.org/officeDocument/2006/relationships/image" Target="../media/image97.emf"/><Relationship Id="rId96" Type="http://schemas.openxmlformats.org/officeDocument/2006/relationships/image" Target="../media/image96.emf"/><Relationship Id="rId95" Type="http://schemas.openxmlformats.org/officeDocument/2006/relationships/image" Target="../media/image95.emf"/><Relationship Id="rId94" Type="http://schemas.openxmlformats.org/officeDocument/2006/relationships/image" Target="../media/image94.png"/><Relationship Id="rId93" Type="http://schemas.openxmlformats.org/officeDocument/2006/relationships/image" Target="../media/image93.emf"/><Relationship Id="rId92" Type="http://schemas.openxmlformats.org/officeDocument/2006/relationships/image" Target="../media/image92.emf"/><Relationship Id="rId91" Type="http://schemas.openxmlformats.org/officeDocument/2006/relationships/image" Target="../media/image91.emf"/><Relationship Id="rId90" Type="http://schemas.openxmlformats.org/officeDocument/2006/relationships/image" Target="../media/image90.emf"/><Relationship Id="rId9" Type="http://schemas.openxmlformats.org/officeDocument/2006/relationships/image" Target="../media/image9.emf"/><Relationship Id="rId89" Type="http://schemas.openxmlformats.org/officeDocument/2006/relationships/image" Target="../media/image89.emf"/><Relationship Id="rId88" Type="http://schemas.openxmlformats.org/officeDocument/2006/relationships/image" Target="../media/image88.emf"/><Relationship Id="rId87" Type="http://schemas.openxmlformats.org/officeDocument/2006/relationships/image" Target="../media/image87.emf"/><Relationship Id="rId86" Type="http://schemas.openxmlformats.org/officeDocument/2006/relationships/image" Target="../media/image86.emf"/><Relationship Id="rId85" Type="http://schemas.openxmlformats.org/officeDocument/2006/relationships/image" Target="../media/image85.emf"/><Relationship Id="rId84" Type="http://schemas.openxmlformats.org/officeDocument/2006/relationships/image" Target="../media/image84.emf"/><Relationship Id="rId83" Type="http://schemas.openxmlformats.org/officeDocument/2006/relationships/image" Target="../media/image83.emf"/><Relationship Id="rId82" Type="http://schemas.openxmlformats.org/officeDocument/2006/relationships/image" Target="../media/image82.emf"/><Relationship Id="rId81" Type="http://schemas.openxmlformats.org/officeDocument/2006/relationships/image" Target="../media/image81.emf"/><Relationship Id="rId80" Type="http://schemas.openxmlformats.org/officeDocument/2006/relationships/image" Target="../media/image80.emf"/><Relationship Id="rId8" Type="http://schemas.openxmlformats.org/officeDocument/2006/relationships/image" Target="../media/image8.emf"/><Relationship Id="rId79" Type="http://schemas.openxmlformats.org/officeDocument/2006/relationships/image" Target="../media/image79.emf"/><Relationship Id="rId78" Type="http://schemas.openxmlformats.org/officeDocument/2006/relationships/image" Target="../media/image78.emf"/><Relationship Id="rId77" Type="http://schemas.openxmlformats.org/officeDocument/2006/relationships/image" Target="../media/image77.emf"/><Relationship Id="rId76" Type="http://schemas.openxmlformats.org/officeDocument/2006/relationships/image" Target="../media/image76.png"/><Relationship Id="rId75" Type="http://schemas.openxmlformats.org/officeDocument/2006/relationships/image" Target="../media/image75.emf"/><Relationship Id="rId74" Type="http://schemas.openxmlformats.org/officeDocument/2006/relationships/image" Target="../media/image74.emf"/><Relationship Id="rId73" Type="http://schemas.openxmlformats.org/officeDocument/2006/relationships/image" Target="../media/image73.emf"/><Relationship Id="rId72" Type="http://schemas.openxmlformats.org/officeDocument/2006/relationships/image" Target="../media/image72.emf"/><Relationship Id="rId71" Type="http://schemas.openxmlformats.org/officeDocument/2006/relationships/image" Target="../media/image71.emf"/><Relationship Id="rId70" Type="http://schemas.openxmlformats.org/officeDocument/2006/relationships/image" Target="../media/image70.emf"/><Relationship Id="rId7" Type="http://schemas.openxmlformats.org/officeDocument/2006/relationships/image" Target="../media/image7.emf"/><Relationship Id="rId69" Type="http://schemas.openxmlformats.org/officeDocument/2006/relationships/image" Target="../media/image69.emf"/><Relationship Id="rId68" Type="http://schemas.openxmlformats.org/officeDocument/2006/relationships/image" Target="../media/image68.emf"/><Relationship Id="rId67" Type="http://schemas.openxmlformats.org/officeDocument/2006/relationships/image" Target="../media/image67.emf"/><Relationship Id="rId66" Type="http://schemas.openxmlformats.org/officeDocument/2006/relationships/image" Target="../media/image66.emf"/><Relationship Id="rId65" Type="http://schemas.openxmlformats.org/officeDocument/2006/relationships/image" Target="../media/image65.emf"/><Relationship Id="rId64" Type="http://schemas.openxmlformats.org/officeDocument/2006/relationships/image" Target="../media/image64.emf"/><Relationship Id="rId63" Type="http://schemas.openxmlformats.org/officeDocument/2006/relationships/image" Target="../media/image63.emf"/><Relationship Id="rId62" Type="http://schemas.openxmlformats.org/officeDocument/2006/relationships/image" Target="../media/image62.emf"/><Relationship Id="rId61" Type="http://schemas.openxmlformats.org/officeDocument/2006/relationships/image" Target="../media/image61.png"/><Relationship Id="rId60" Type="http://schemas.openxmlformats.org/officeDocument/2006/relationships/image" Target="../media/image60.emf"/><Relationship Id="rId6" Type="http://schemas.openxmlformats.org/officeDocument/2006/relationships/image" Target="../media/image6.emf"/><Relationship Id="rId59" Type="http://schemas.openxmlformats.org/officeDocument/2006/relationships/image" Target="../media/image59.emf"/><Relationship Id="rId58" Type="http://schemas.openxmlformats.org/officeDocument/2006/relationships/image" Target="../media/image58.emf"/><Relationship Id="rId57" Type="http://schemas.openxmlformats.org/officeDocument/2006/relationships/image" Target="../media/image57.emf"/><Relationship Id="rId56" Type="http://schemas.openxmlformats.org/officeDocument/2006/relationships/image" Target="../media/image56.emf"/><Relationship Id="rId55" Type="http://schemas.openxmlformats.org/officeDocument/2006/relationships/image" Target="../media/image55.emf"/><Relationship Id="rId54" Type="http://schemas.openxmlformats.org/officeDocument/2006/relationships/image" Target="../media/image54.emf"/><Relationship Id="rId53" Type="http://schemas.openxmlformats.org/officeDocument/2006/relationships/image" Target="../media/image53.emf"/><Relationship Id="rId52" Type="http://schemas.openxmlformats.org/officeDocument/2006/relationships/image" Target="../media/image52.emf"/><Relationship Id="rId51" Type="http://schemas.openxmlformats.org/officeDocument/2006/relationships/image" Target="../media/image51.emf"/><Relationship Id="rId50" Type="http://schemas.openxmlformats.org/officeDocument/2006/relationships/image" Target="../media/image50.emf"/><Relationship Id="rId5" Type="http://schemas.openxmlformats.org/officeDocument/2006/relationships/image" Target="../media/image5.emf"/><Relationship Id="rId49" Type="http://schemas.openxmlformats.org/officeDocument/2006/relationships/image" Target="../media/image49.emf"/><Relationship Id="rId48" Type="http://schemas.openxmlformats.org/officeDocument/2006/relationships/image" Target="../media/image48.emf"/><Relationship Id="rId47" Type="http://schemas.openxmlformats.org/officeDocument/2006/relationships/image" Target="../media/image47.emf"/><Relationship Id="rId46" Type="http://schemas.openxmlformats.org/officeDocument/2006/relationships/image" Target="../media/image46.emf"/><Relationship Id="rId45" Type="http://schemas.openxmlformats.org/officeDocument/2006/relationships/image" Target="../media/image45.emf"/><Relationship Id="rId44" Type="http://schemas.openxmlformats.org/officeDocument/2006/relationships/image" Target="../media/image44.emf"/><Relationship Id="rId43" Type="http://schemas.openxmlformats.org/officeDocument/2006/relationships/image" Target="../media/image43.emf"/><Relationship Id="rId42" Type="http://schemas.openxmlformats.org/officeDocument/2006/relationships/image" Target="../media/image42.emf"/><Relationship Id="rId41" Type="http://schemas.openxmlformats.org/officeDocument/2006/relationships/image" Target="../media/image41.emf"/><Relationship Id="rId40" Type="http://schemas.openxmlformats.org/officeDocument/2006/relationships/image" Target="../media/image40.emf"/><Relationship Id="rId4" Type="http://schemas.openxmlformats.org/officeDocument/2006/relationships/image" Target="../media/image4.emf"/><Relationship Id="rId39" Type="http://schemas.openxmlformats.org/officeDocument/2006/relationships/image" Target="../media/image39.emf"/><Relationship Id="rId38" Type="http://schemas.openxmlformats.org/officeDocument/2006/relationships/image" Target="../media/image38.emf"/><Relationship Id="rId37" Type="http://schemas.openxmlformats.org/officeDocument/2006/relationships/image" Target="../media/image37.png"/><Relationship Id="rId36" Type="http://schemas.openxmlformats.org/officeDocument/2006/relationships/image" Target="../media/image36.emf"/><Relationship Id="rId35" Type="http://schemas.openxmlformats.org/officeDocument/2006/relationships/image" Target="../media/image35.emf"/><Relationship Id="rId34" Type="http://schemas.openxmlformats.org/officeDocument/2006/relationships/image" Target="../media/image34.emf"/><Relationship Id="rId33" Type="http://schemas.openxmlformats.org/officeDocument/2006/relationships/image" Target="../media/image33.emf"/><Relationship Id="rId32" Type="http://schemas.openxmlformats.org/officeDocument/2006/relationships/image" Target="../media/image32.emf"/><Relationship Id="rId31" Type="http://schemas.openxmlformats.org/officeDocument/2006/relationships/image" Target="../media/image31.emf"/><Relationship Id="rId30" Type="http://schemas.openxmlformats.org/officeDocument/2006/relationships/image" Target="../media/image30.emf"/><Relationship Id="rId3" Type="http://schemas.openxmlformats.org/officeDocument/2006/relationships/image" Target="../media/image3.emf"/><Relationship Id="rId29" Type="http://schemas.openxmlformats.org/officeDocument/2006/relationships/image" Target="../media/image29.emf"/><Relationship Id="rId28" Type="http://schemas.openxmlformats.org/officeDocument/2006/relationships/image" Target="../media/image28.emf"/><Relationship Id="rId27" Type="http://schemas.openxmlformats.org/officeDocument/2006/relationships/image" Target="../media/image27.emf"/><Relationship Id="rId26" Type="http://schemas.openxmlformats.org/officeDocument/2006/relationships/image" Target="../media/image26.emf"/><Relationship Id="rId25" Type="http://schemas.openxmlformats.org/officeDocument/2006/relationships/image" Target="../media/image25.emf"/><Relationship Id="rId24" Type="http://schemas.openxmlformats.org/officeDocument/2006/relationships/image" Target="../media/image24.emf"/><Relationship Id="rId23" Type="http://schemas.openxmlformats.org/officeDocument/2006/relationships/image" Target="../media/image23.emf"/><Relationship Id="rId22" Type="http://schemas.openxmlformats.org/officeDocument/2006/relationships/image" Target="../media/image22.emf"/><Relationship Id="rId21" Type="http://schemas.openxmlformats.org/officeDocument/2006/relationships/image" Target="../media/image21.emf"/><Relationship Id="rId20" Type="http://schemas.openxmlformats.org/officeDocument/2006/relationships/image" Target="../media/image20.emf"/><Relationship Id="rId2" Type="http://schemas.openxmlformats.org/officeDocument/2006/relationships/image" Target="../media/image2.emf"/><Relationship Id="rId19" Type="http://schemas.openxmlformats.org/officeDocument/2006/relationships/image" Target="../media/image19.emf"/><Relationship Id="rId18" Type="http://schemas.openxmlformats.org/officeDocument/2006/relationships/image" Target="../media/image18.emf"/><Relationship Id="rId17" Type="http://schemas.openxmlformats.org/officeDocument/2006/relationships/image" Target="../media/image17.emf"/><Relationship Id="rId16" Type="http://schemas.openxmlformats.org/officeDocument/2006/relationships/image" Target="../media/image16.emf"/><Relationship Id="rId15" Type="http://schemas.openxmlformats.org/officeDocument/2006/relationships/image" Target="../media/image15.emf"/><Relationship Id="rId140" Type="http://schemas.openxmlformats.org/officeDocument/2006/relationships/image" Target="../media/image140.png"/><Relationship Id="rId14" Type="http://schemas.openxmlformats.org/officeDocument/2006/relationships/image" Target="../media/image14.emf"/><Relationship Id="rId139" Type="http://schemas.openxmlformats.org/officeDocument/2006/relationships/image" Target="../media/image139.jpeg"/><Relationship Id="rId138" Type="http://schemas.openxmlformats.org/officeDocument/2006/relationships/image" Target="../media/image138.jpeg"/><Relationship Id="rId137" Type="http://schemas.openxmlformats.org/officeDocument/2006/relationships/image" Target="../media/image137.jpeg"/><Relationship Id="rId136" Type="http://schemas.openxmlformats.org/officeDocument/2006/relationships/image" Target="../media/image136.emf"/><Relationship Id="rId135" Type="http://schemas.openxmlformats.org/officeDocument/2006/relationships/image" Target="../media/image135.emf"/><Relationship Id="rId134" Type="http://schemas.openxmlformats.org/officeDocument/2006/relationships/image" Target="../media/image134.emf"/><Relationship Id="rId133" Type="http://schemas.openxmlformats.org/officeDocument/2006/relationships/image" Target="../media/image133.emf"/><Relationship Id="rId132" Type="http://schemas.openxmlformats.org/officeDocument/2006/relationships/image" Target="../media/image132.emf"/><Relationship Id="rId131" Type="http://schemas.openxmlformats.org/officeDocument/2006/relationships/image" Target="../media/image131.emf"/><Relationship Id="rId130" Type="http://schemas.openxmlformats.org/officeDocument/2006/relationships/image" Target="../media/image130.emf"/><Relationship Id="rId13" Type="http://schemas.openxmlformats.org/officeDocument/2006/relationships/image" Target="../media/image13.emf"/><Relationship Id="rId129" Type="http://schemas.openxmlformats.org/officeDocument/2006/relationships/image" Target="../media/image129.emf"/><Relationship Id="rId128" Type="http://schemas.openxmlformats.org/officeDocument/2006/relationships/image" Target="../media/image128.emf"/><Relationship Id="rId127" Type="http://schemas.openxmlformats.org/officeDocument/2006/relationships/image" Target="../media/image127.emf"/><Relationship Id="rId126" Type="http://schemas.openxmlformats.org/officeDocument/2006/relationships/image" Target="../media/image126.emf"/><Relationship Id="rId125" Type="http://schemas.openxmlformats.org/officeDocument/2006/relationships/image" Target="../media/image125.emf"/><Relationship Id="rId124" Type="http://schemas.openxmlformats.org/officeDocument/2006/relationships/image" Target="../media/image124.emf"/><Relationship Id="rId123" Type="http://schemas.openxmlformats.org/officeDocument/2006/relationships/image" Target="../media/image123.emf"/><Relationship Id="rId122" Type="http://schemas.openxmlformats.org/officeDocument/2006/relationships/image" Target="../media/image122.emf"/><Relationship Id="rId121" Type="http://schemas.openxmlformats.org/officeDocument/2006/relationships/image" Target="../media/image121.emf"/><Relationship Id="rId120" Type="http://schemas.openxmlformats.org/officeDocument/2006/relationships/image" Target="../media/image120.emf"/><Relationship Id="rId12" Type="http://schemas.openxmlformats.org/officeDocument/2006/relationships/image" Target="../media/image12.emf"/><Relationship Id="rId119" Type="http://schemas.openxmlformats.org/officeDocument/2006/relationships/image" Target="../media/image119.emf"/><Relationship Id="rId118" Type="http://schemas.openxmlformats.org/officeDocument/2006/relationships/image" Target="../media/image118.emf"/><Relationship Id="rId117" Type="http://schemas.openxmlformats.org/officeDocument/2006/relationships/image" Target="../media/image117.emf"/><Relationship Id="rId116" Type="http://schemas.openxmlformats.org/officeDocument/2006/relationships/image" Target="../media/image116.png"/><Relationship Id="rId115" Type="http://schemas.openxmlformats.org/officeDocument/2006/relationships/image" Target="../media/image115.png"/><Relationship Id="rId114" Type="http://schemas.openxmlformats.org/officeDocument/2006/relationships/image" Target="../media/image114.emf"/><Relationship Id="rId113" Type="http://schemas.openxmlformats.org/officeDocument/2006/relationships/image" Target="../media/image113.emf"/><Relationship Id="rId112" Type="http://schemas.openxmlformats.org/officeDocument/2006/relationships/image" Target="../media/image112.emf"/><Relationship Id="rId111" Type="http://schemas.openxmlformats.org/officeDocument/2006/relationships/image" Target="../media/image111.emf"/><Relationship Id="rId110" Type="http://schemas.openxmlformats.org/officeDocument/2006/relationships/image" Target="../media/image110.emf"/><Relationship Id="rId11" Type="http://schemas.openxmlformats.org/officeDocument/2006/relationships/image" Target="../media/image11.emf"/><Relationship Id="rId109" Type="http://schemas.openxmlformats.org/officeDocument/2006/relationships/image" Target="../media/image109.emf"/><Relationship Id="rId108" Type="http://schemas.openxmlformats.org/officeDocument/2006/relationships/image" Target="../media/image108.png"/><Relationship Id="rId107" Type="http://schemas.openxmlformats.org/officeDocument/2006/relationships/image" Target="../media/image107.emf"/><Relationship Id="rId106" Type="http://schemas.openxmlformats.org/officeDocument/2006/relationships/image" Target="../media/image106.emf"/><Relationship Id="rId105" Type="http://schemas.openxmlformats.org/officeDocument/2006/relationships/image" Target="../media/image105.emf"/><Relationship Id="rId104" Type="http://schemas.openxmlformats.org/officeDocument/2006/relationships/image" Target="../media/image104.emf"/><Relationship Id="rId103" Type="http://schemas.openxmlformats.org/officeDocument/2006/relationships/image" Target="../media/image103.emf"/><Relationship Id="rId102" Type="http://schemas.openxmlformats.org/officeDocument/2006/relationships/image" Target="../media/image102.emf"/><Relationship Id="rId101" Type="http://schemas.openxmlformats.org/officeDocument/2006/relationships/image" Target="../media/image101.emf"/><Relationship Id="rId100" Type="http://schemas.openxmlformats.org/officeDocument/2006/relationships/image" Target="../media/image100.emf"/><Relationship Id="rId10" Type="http://schemas.openxmlformats.org/officeDocument/2006/relationships/image" Target="../media/image10.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9" Type="http://schemas.openxmlformats.org/officeDocument/2006/relationships/image" Target="../media/image149.emf"/><Relationship Id="rId8" Type="http://schemas.openxmlformats.org/officeDocument/2006/relationships/image" Target="../media/image148.emf"/><Relationship Id="rId7" Type="http://schemas.openxmlformats.org/officeDocument/2006/relationships/image" Target="../media/image147.emf"/><Relationship Id="rId6" Type="http://schemas.openxmlformats.org/officeDocument/2006/relationships/image" Target="../media/image146.emf"/><Relationship Id="rId58" Type="http://schemas.openxmlformats.org/officeDocument/2006/relationships/image" Target="../media/image196.wmf"/><Relationship Id="rId57" Type="http://schemas.openxmlformats.org/officeDocument/2006/relationships/image" Target="../media/image195.wmf"/><Relationship Id="rId56" Type="http://schemas.openxmlformats.org/officeDocument/2006/relationships/image" Target="../media/image194.wmf"/><Relationship Id="rId55" Type="http://schemas.openxmlformats.org/officeDocument/2006/relationships/image" Target="../media/image193.wmf"/><Relationship Id="rId54" Type="http://schemas.openxmlformats.org/officeDocument/2006/relationships/image" Target="../media/image192.wmf"/><Relationship Id="rId53" Type="http://schemas.openxmlformats.org/officeDocument/2006/relationships/image" Target="../media/image191.wmf"/><Relationship Id="rId52" Type="http://schemas.openxmlformats.org/officeDocument/2006/relationships/image" Target="../media/image190.wmf"/><Relationship Id="rId51" Type="http://schemas.openxmlformats.org/officeDocument/2006/relationships/image" Target="../media/image189.wmf"/><Relationship Id="rId50" Type="http://schemas.openxmlformats.org/officeDocument/2006/relationships/image" Target="../media/image188.emf"/><Relationship Id="rId5" Type="http://schemas.openxmlformats.org/officeDocument/2006/relationships/image" Target="../media/image145.emf"/><Relationship Id="rId49" Type="http://schemas.openxmlformats.org/officeDocument/2006/relationships/image" Target="../media/image187.emf"/><Relationship Id="rId48" Type="http://schemas.openxmlformats.org/officeDocument/2006/relationships/image" Target="../media/image114.emf"/><Relationship Id="rId47" Type="http://schemas.openxmlformats.org/officeDocument/2006/relationships/image" Target="../media/image186.emf"/><Relationship Id="rId46" Type="http://schemas.openxmlformats.org/officeDocument/2006/relationships/image" Target="../media/image185.wmf"/><Relationship Id="rId45" Type="http://schemas.openxmlformats.org/officeDocument/2006/relationships/image" Target="../media/image184.emf"/><Relationship Id="rId44" Type="http://schemas.openxmlformats.org/officeDocument/2006/relationships/image" Target="../media/image183.emf"/><Relationship Id="rId43" Type="http://schemas.openxmlformats.org/officeDocument/2006/relationships/image" Target="../media/image182.png"/><Relationship Id="rId42" Type="http://schemas.openxmlformats.org/officeDocument/2006/relationships/image" Target="../media/image181.emf"/><Relationship Id="rId41" Type="http://schemas.openxmlformats.org/officeDocument/2006/relationships/image" Target="../media/image180.png"/><Relationship Id="rId40" Type="http://schemas.openxmlformats.org/officeDocument/2006/relationships/image" Target="../media/image179.png"/><Relationship Id="rId4" Type="http://schemas.openxmlformats.org/officeDocument/2006/relationships/image" Target="../media/image144.emf"/><Relationship Id="rId39" Type="http://schemas.openxmlformats.org/officeDocument/2006/relationships/image" Target="../media/image178.png"/><Relationship Id="rId38" Type="http://schemas.openxmlformats.org/officeDocument/2006/relationships/image" Target="../media/image177.emf"/><Relationship Id="rId37" Type="http://schemas.openxmlformats.org/officeDocument/2006/relationships/image" Target="../media/image176.emf"/><Relationship Id="rId36" Type="http://schemas.openxmlformats.org/officeDocument/2006/relationships/image" Target="../media/image175.emf"/><Relationship Id="rId35" Type="http://schemas.openxmlformats.org/officeDocument/2006/relationships/image" Target="../media/image174.emf"/><Relationship Id="rId34" Type="http://schemas.openxmlformats.org/officeDocument/2006/relationships/image" Target="../media/image173.emf"/><Relationship Id="rId33" Type="http://schemas.openxmlformats.org/officeDocument/2006/relationships/image" Target="../media/image172.emf"/><Relationship Id="rId32" Type="http://schemas.openxmlformats.org/officeDocument/2006/relationships/image" Target="../media/image171.emf"/><Relationship Id="rId31" Type="http://schemas.openxmlformats.org/officeDocument/2006/relationships/image" Target="../media/image170.emf"/><Relationship Id="rId30" Type="http://schemas.openxmlformats.org/officeDocument/2006/relationships/image" Target="../media/image94.png"/><Relationship Id="rId3" Type="http://schemas.openxmlformats.org/officeDocument/2006/relationships/image" Target="../media/image143.emf"/><Relationship Id="rId29" Type="http://schemas.openxmlformats.org/officeDocument/2006/relationships/image" Target="../media/image169.emf"/><Relationship Id="rId28" Type="http://schemas.openxmlformats.org/officeDocument/2006/relationships/image" Target="../media/image168.emf"/><Relationship Id="rId27" Type="http://schemas.openxmlformats.org/officeDocument/2006/relationships/image" Target="../media/image167.emf"/><Relationship Id="rId26" Type="http://schemas.openxmlformats.org/officeDocument/2006/relationships/image" Target="../media/image166.emf"/><Relationship Id="rId25" Type="http://schemas.openxmlformats.org/officeDocument/2006/relationships/image" Target="../media/image165.emf"/><Relationship Id="rId24" Type="http://schemas.openxmlformats.org/officeDocument/2006/relationships/image" Target="../media/image164.emf"/><Relationship Id="rId23" Type="http://schemas.openxmlformats.org/officeDocument/2006/relationships/image" Target="../media/image163.emf"/><Relationship Id="rId22" Type="http://schemas.openxmlformats.org/officeDocument/2006/relationships/image" Target="../media/image162.emf"/><Relationship Id="rId21" Type="http://schemas.openxmlformats.org/officeDocument/2006/relationships/image" Target="../media/image161.emf"/><Relationship Id="rId20" Type="http://schemas.openxmlformats.org/officeDocument/2006/relationships/image" Target="../media/image160.emf"/><Relationship Id="rId2" Type="http://schemas.openxmlformats.org/officeDocument/2006/relationships/image" Target="../media/image142.emf"/><Relationship Id="rId19" Type="http://schemas.openxmlformats.org/officeDocument/2006/relationships/image" Target="../media/image159.emf"/><Relationship Id="rId18" Type="http://schemas.openxmlformats.org/officeDocument/2006/relationships/image" Target="../media/image158.emf"/><Relationship Id="rId17" Type="http://schemas.openxmlformats.org/officeDocument/2006/relationships/image" Target="../media/image157.emf"/><Relationship Id="rId16" Type="http://schemas.openxmlformats.org/officeDocument/2006/relationships/image" Target="../media/image156.emf"/><Relationship Id="rId15" Type="http://schemas.openxmlformats.org/officeDocument/2006/relationships/image" Target="../media/image155.emf"/><Relationship Id="rId14" Type="http://schemas.openxmlformats.org/officeDocument/2006/relationships/image" Target="../media/image154.emf"/><Relationship Id="rId13" Type="http://schemas.openxmlformats.org/officeDocument/2006/relationships/image" Target="../media/image153.emf"/><Relationship Id="rId12" Type="http://schemas.openxmlformats.org/officeDocument/2006/relationships/image" Target="../media/image152.emf"/><Relationship Id="rId11" Type="http://schemas.openxmlformats.org/officeDocument/2006/relationships/image" Target="../media/image151.emf"/><Relationship Id="rId10" Type="http://schemas.openxmlformats.org/officeDocument/2006/relationships/image" Target="../media/image150.emf"/><Relationship Id="rId1" Type="http://schemas.openxmlformats.org/officeDocument/2006/relationships/image" Target="../media/image141.emf"/></Relationships>
</file>

<file path=xl/drawings/_rels/drawing3.xml.rels><?xml version="1.0" encoding="UTF-8" standalone="yes"?>
<Relationships xmlns="http://schemas.openxmlformats.org/package/2006/relationships"><Relationship Id="rId6" Type="http://schemas.openxmlformats.org/officeDocument/2006/relationships/image" Target="../media/image201.emf"/><Relationship Id="rId5" Type="http://schemas.openxmlformats.org/officeDocument/2006/relationships/image" Target="../media/image200.emf"/><Relationship Id="rId4" Type="http://schemas.openxmlformats.org/officeDocument/2006/relationships/image" Target="../media/image49.emf"/><Relationship Id="rId3" Type="http://schemas.openxmlformats.org/officeDocument/2006/relationships/image" Target="../media/image199.emf"/><Relationship Id="rId2" Type="http://schemas.openxmlformats.org/officeDocument/2006/relationships/image" Target="../media/image198.emf"/><Relationship Id="rId1" Type="http://schemas.openxmlformats.org/officeDocument/2006/relationships/image" Target="../media/image197.emf"/></Relationships>
</file>

<file path=xl/drawings/_rels/drawing4.xml.rels><?xml version="1.0" encoding="UTF-8" standalone="yes"?>
<Relationships xmlns="http://schemas.openxmlformats.org/package/2006/relationships"><Relationship Id="rId9" Type="http://schemas.openxmlformats.org/officeDocument/2006/relationships/image" Target="../media/image210.emf"/><Relationship Id="rId8" Type="http://schemas.openxmlformats.org/officeDocument/2006/relationships/image" Target="../media/image209.emf"/><Relationship Id="rId7" Type="http://schemas.openxmlformats.org/officeDocument/2006/relationships/image" Target="../media/image208.emf"/><Relationship Id="rId6" Type="http://schemas.openxmlformats.org/officeDocument/2006/relationships/image" Target="../media/image207.emf"/><Relationship Id="rId5" Type="http://schemas.openxmlformats.org/officeDocument/2006/relationships/image" Target="../media/image206.png"/><Relationship Id="rId4" Type="http://schemas.openxmlformats.org/officeDocument/2006/relationships/image" Target="../media/image205.emf"/><Relationship Id="rId3" Type="http://schemas.openxmlformats.org/officeDocument/2006/relationships/image" Target="../media/image204.emf"/><Relationship Id="rId2" Type="http://schemas.openxmlformats.org/officeDocument/2006/relationships/image" Target="../media/image203.emf"/><Relationship Id="rId11" Type="http://schemas.openxmlformats.org/officeDocument/2006/relationships/image" Target="../media/image37.png"/><Relationship Id="rId10" Type="http://schemas.openxmlformats.org/officeDocument/2006/relationships/image" Target="../media/image211.emf"/><Relationship Id="rId1" Type="http://schemas.openxmlformats.org/officeDocument/2006/relationships/image" Target="../media/image202.emf"/></Relationships>
</file>

<file path=xl/drawings/_rels/drawing5.xml.rels><?xml version="1.0" encoding="UTF-8" standalone="yes"?>
<Relationships xmlns="http://schemas.openxmlformats.org/package/2006/relationships"><Relationship Id="rId9" Type="http://schemas.openxmlformats.org/officeDocument/2006/relationships/image" Target="../media/image220.emf"/><Relationship Id="rId8" Type="http://schemas.openxmlformats.org/officeDocument/2006/relationships/image" Target="../media/image219.emf"/><Relationship Id="rId7" Type="http://schemas.openxmlformats.org/officeDocument/2006/relationships/image" Target="../media/image218.emf"/><Relationship Id="rId6" Type="http://schemas.openxmlformats.org/officeDocument/2006/relationships/image" Target="../media/image217.emf"/><Relationship Id="rId5" Type="http://schemas.openxmlformats.org/officeDocument/2006/relationships/image" Target="../media/image216.emf"/><Relationship Id="rId4" Type="http://schemas.openxmlformats.org/officeDocument/2006/relationships/image" Target="../media/image215.emf"/><Relationship Id="rId3" Type="http://schemas.openxmlformats.org/officeDocument/2006/relationships/image" Target="../media/image214.emf"/><Relationship Id="rId2" Type="http://schemas.openxmlformats.org/officeDocument/2006/relationships/image" Target="../media/image213.emf"/><Relationship Id="rId16" Type="http://schemas.openxmlformats.org/officeDocument/2006/relationships/image" Target="../media/image226.emf"/><Relationship Id="rId15" Type="http://schemas.openxmlformats.org/officeDocument/2006/relationships/image" Target="../media/image98.emf"/><Relationship Id="rId14" Type="http://schemas.openxmlformats.org/officeDocument/2006/relationships/image" Target="../media/image225.emf"/><Relationship Id="rId13" Type="http://schemas.openxmlformats.org/officeDocument/2006/relationships/image" Target="../media/image224.emf"/><Relationship Id="rId12" Type="http://schemas.openxmlformats.org/officeDocument/2006/relationships/image" Target="../media/image223.emf"/><Relationship Id="rId11" Type="http://schemas.openxmlformats.org/officeDocument/2006/relationships/image" Target="../media/image222.emf"/><Relationship Id="rId10" Type="http://schemas.openxmlformats.org/officeDocument/2006/relationships/image" Target="../media/image221.emf"/><Relationship Id="rId1" Type="http://schemas.openxmlformats.org/officeDocument/2006/relationships/image" Target="../media/image212.em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16</xdr:col>
      <xdr:colOff>34161</xdr:colOff>
      <xdr:row>167</xdr:row>
      <xdr:rowOff>73728</xdr:rowOff>
    </xdr:from>
    <xdr:to>
      <xdr:col>16</xdr:col>
      <xdr:colOff>644769</xdr:colOff>
      <xdr:row>167</xdr:row>
      <xdr:rowOff>293077</xdr:rowOff>
    </xdr:to>
    <xdr:pic>
      <xdr:nvPicPr>
        <xdr:cNvPr id="14" name="图片 13"/>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091680" y="62805310"/>
          <a:ext cx="610870"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58465</xdr:colOff>
      <xdr:row>170</xdr:row>
      <xdr:rowOff>115451</xdr:rowOff>
    </xdr:from>
    <xdr:to>
      <xdr:col>16</xdr:col>
      <xdr:colOff>505811</xdr:colOff>
      <xdr:row>170</xdr:row>
      <xdr:rowOff>268871</xdr:rowOff>
    </xdr:to>
    <xdr:pic>
      <xdr:nvPicPr>
        <xdr:cNvPr id="15" name="图片 14"/>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7116445" y="63989585"/>
          <a:ext cx="447040" cy="153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97499</xdr:colOff>
      <xdr:row>176</xdr:row>
      <xdr:rowOff>73269</xdr:rowOff>
    </xdr:from>
    <xdr:to>
      <xdr:col>16</xdr:col>
      <xdr:colOff>561541</xdr:colOff>
      <xdr:row>176</xdr:row>
      <xdr:rowOff>293077</xdr:rowOff>
    </xdr:to>
    <xdr:pic>
      <xdr:nvPicPr>
        <xdr:cNvPr id="17" name="图片 16"/>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7155180" y="66233675"/>
          <a:ext cx="464185" cy="219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119933</xdr:colOff>
      <xdr:row>184</xdr:row>
      <xdr:rowOff>20439</xdr:rowOff>
    </xdr:from>
    <xdr:to>
      <xdr:col>16</xdr:col>
      <xdr:colOff>483576</xdr:colOff>
      <xdr:row>184</xdr:row>
      <xdr:rowOff>302062</xdr:rowOff>
    </xdr:to>
    <xdr:pic>
      <xdr:nvPicPr>
        <xdr:cNvPr id="18" name="图片 17"/>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7177405" y="69228970"/>
          <a:ext cx="363855" cy="281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66674</xdr:colOff>
      <xdr:row>190</xdr:row>
      <xdr:rowOff>53578</xdr:rowOff>
    </xdr:from>
    <xdr:to>
      <xdr:col>16</xdr:col>
      <xdr:colOff>631021</xdr:colOff>
      <xdr:row>190</xdr:row>
      <xdr:rowOff>329712</xdr:rowOff>
    </xdr:to>
    <xdr:pic>
      <xdr:nvPicPr>
        <xdr:cNvPr id="19" name="图片 18"/>
        <xdr:cNvPicPr>
          <a:picLocks noChangeAspect="1" noChangeArrowheads="1"/>
        </xdr:cNvPicPr>
      </xdr:nvPicPr>
      <xdr:blipFill>
        <a:blip r:embed="rId5" cstate="print">
          <a:extLst>
            <a:ext uri="{28A0092B-C50C-407E-A947-70E740481C1C}">
              <a14:useLocalDpi xmlns:a14="http://schemas.microsoft.com/office/drawing/2010/main" val="0"/>
            </a:ext>
          </a:extLst>
        </a:blip>
        <a:srcRect/>
        <a:stretch>
          <a:fillRect/>
        </a:stretch>
      </xdr:blipFill>
      <xdr:spPr>
        <a:xfrm>
          <a:off x="7124065" y="71547990"/>
          <a:ext cx="56451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74827</xdr:colOff>
      <xdr:row>193</xdr:row>
      <xdr:rowOff>32970</xdr:rowOff>
    </xdr:from>
    <xdr:to>
      <xdr:col>16</xdr:col>
      <xdr:colOff>654951</xdr:colOff>
      <xdr:row>193</xdr:row>
      <xdr:rowOff>359019</xdr:rowOff>
    </xdr:to>
    <xdr:pic>
      <xdr:nvPicPr>
        <xdr:cNvPr id="20" name="图片 19"/>
        <xdr:cNvPicPr>
          <a:picLocks noChangeAspect="1" noChangeArrowheads="1"/>
        </xdr:cNvPicPr>
      </xdr:nvPicPr>
      <xdr:blipFill>
        <a:blip r:embed="rId6" cstate="print">
          <a:extLst>
            <a:ext uri="{28A0092B-C50C-407E-A947-70E740481C1C}">
              <a14:useLocalDpi xmlns:a14="http://schemas.microsoft.com/office/drawing/2010/main" val="0"/>
            </a:ext>
          </a:extLst>
        </a:blip>
        <a:srcRect/>
        <a:stretch>
          <a:fillRect/>
        </a:stretch>
      </xdr:blipFill>
      <xdr:spPr>
        <a:xfrm>
          <a:off x="7132320" y="72670035"/>
          <a:ext cx="580390" cy="326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64143</xdr:colOff>
      <xdr:row>47</xdr:row>
      <xdr:rowOff>99432</xdr:rowOff>
    </xdr:from>
    <xdr:to>
      <xdr:col>16</xdr:col>
      <xdr:colOff>649336</xdr:colOff>
      <xdr:row>47</xdr:row>
      <xdr:rowOff>285749</xdr:rowOff>
    </xdr:to>
    <xdr:pic>
      <xdr:nvPicPr>
        <xdr:cNvPr id="21" name="图片 20"/>
        <xdr:cNvPicPr>
          <a:picLocks noChangeAspect="1" noChangeArrowheads="1"/>
        </xdr:cNvPicPr>
      </xdr:nvPicPr>
      <xdr:blipFill>
        <a:blip r:embed="rId7" cstate="print">
          <a:extLst>
            <a:ext uri="{28A0092B-C50C-407E-A947-70E740481C1C}">
              <a14:useLocalDpi xmlns:a14="http://schemas.microsoft.com/office/drawing/2010/main" val="0"/>
            </a:ext>
          </a:extLst>
        </a:blip>
        <a:srcRect/>
        <a:stretch>
          <a:fillRect/>
        </a:stretch>
      </xdr:blipFill>
      <xdr:spPr>
        <a:xfrm>
          <a:off x="7122160" y="17110710"/>
          <a:ext cx="584835" cy="186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49732</xdr:colOff>
      <xdr:row>49</xdr:row>
      <xdr:rowOff>78651</xdr:rowOff>
    </xdr:from>
    <xdr:to>
      <xdr:col>16</xdr:col>
      <xdr:colOff>646056</xdr:colOff>
      <xdr:row>49</xdr:row>
      <xdr:rowOff>295275</xdr:rowOff>
    </xdr:to>
    <xdr:pic>
      <xdr:nvPicPr>
        <xdr:cNvPr id="23" name="图片 22"/>
        <xdr:cNvPicPr>
          <a:picLocks noChangeAspect="1" noChangeArrowheads="1"/>
        </xdr:cNvPicPr>
      </xdr:nvPicPr>
      <xdr:blipFill>
        <a:blip r:embed="rId8" cstate="print">
          <a:extLst>
            <a:ext uri="{28A0092B-C50C-407E-A947-70E740481C1C}">
              <a14:useLocalDpi xmlns:a14="http://schemas.microsoft.com/office/drawing/2010/main" val="0"/>
            </a:ext>
          </a:extLst>
        </a:blip>
        <a:srcRect/>
        <a:stretch>
          <a:fillRect/>
        </a:stretch>
      </xdr:blipFill>
      <xdr:spPr>
        <a:xfrm>
          <a:off x="7107555" y="17851755"/>
          <a:ext cx="596265" cy="217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69056</xdr:colOff>
      <xdr:row>50</xdr:row>
      <xdr:rowOff>53579</xdr:rowOff>
    </xdr:from>
    <xdr:to>
      <xdr:col>16</xdr:col>
      <xdr:colOff>478631</xdr:colOff>
      <xdr:row>50</xdr:row>
      <xdr:rowOff>269741</xdr:rowOff>
    </xdr:to>
    <xdr:pic>
      <xdr:nvPicPr>
        <xdr:cNvPr id="24" name="图片 23"/>
        <xdr:cNvPicPr>
          <a:picLocks noChangeAspect="1" noChangeArrowheads="1"/>
        </xdr:cNvPicPr>
      </xdr:nvPicPr>
      <xdr:blipFill>
        <a:blip r:embed="rId9" cstate="print">
          <a:extLst>
            <a:ext uri="{28A0092B-C50C-407E-A947-70E740481C1C}">
              <a14:useLocalDpi xmlns:a14="http://schemas.microsoft.com/office/drawing/2010/main" val="0"/>
            </a:ext>
          </a:extLst>
        </a:blip>
        <a:srcRect/>
        <a:stretch>
          <a:fillRect/>
        </a:stretch>
      </xdr:blipFill>
      <xdr:spPr>
        <a:xfrm>
          <a:off x="7126605" y="18207990"/>
          <a:ext cx="409575" cy="21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164896</xdr:colOff>
      <xdr:row>56</xdr:row>
      <xdr:rowOff>40298</xdr:rowOff>
    </xdr:from>
    <xdr:to>
      <xdr:col>16</xdr:col>
      <xdr:colOff>461970</xdr:colOff>
      <xdr:row>56</xdr:row>
      <xdr:rowOff>359020</xdr:rowOff>
    </xdr:to>
    <xdr:pic>
      <xdr:nvPicPr>
        <xdr:cNvPr id="26" name="图片 25"/>
        <xdr:cNvPicPr>
          <a:picLocks noChangeAspect="1" noChangeArrowheads="1"/>
        </xdr:cNvPicPr>
      </xdr:nvPicPr>
      <xdr:blipFill>
        <a:blip r:embed="rId10" cstate="print">
          <a:extLst>
            <a:ext uri="{28A0092B-C50C-407E-A947-70E740481C1C}">
              <a14:useLocalDpi xmlns:a14="http://schemas.microsoft.com/office/drawing/2010/main" val="0"/>
            </a:ext>
          </a:extLst>
        </a:blip>
        <a:srcRect/>
        <a:stretch>
          <a:fillRect/>
        </a:stretch>
      </xdr:blipFill>
      <xdr:spPr>
        <a:xfrm>
          <a:off x="7222490" y="20480655"/>
          <a:ext cx="297180" cy="318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64293</xdr:colOff>
      <xdr:row>57</xdr:row>
      <xdr:rowOff>64090</xdr:rowOff>
    </xdr:from>
    <xdr:to>
      <xdr:col>16</xdr:col>
      <xdr:colOff>454818</xdr:colOff>
      <xdr:row>57</xdr:row>
      <xdr:rowOff>227270</xdr:rowOff>
    </xdr:to>
    <xdr:pic>
      <xdr:nvPicPr>
        <xdr:cNvPr id="27" name="图片 26"/>
        <xdr:cNvPicPr>
          <a:picLocks noChangeAspect="1" noChangeArrowheads="1"/>
        </xdr:cNvPicPr>
      </xdr:nvPicPr>
      <xdr:blipFill>
        <a:blip r:embed="rId11" cstate="print">
          <a:extLst>
            <a:ext uri="{28A0092B-C50C-407E-A947-70E740481C1C}">
              <a14:useLocalDpi xmlns:a14="http://schemas.microsoft.com/office/drawing/2010/main" val="0"/>
            </a:ext>
          </a:extLst>
        </a:blip>
        <a:srcRect/>
        <a:stretch>
          <a:fillRect/>
        </a:stretch>
      </xdr:blipFill>
      <xdr:spPr>
        <a:xfrm>
          <a:off x="7122160" y="20885150"/>
          <a:ext cx="390525" cy="163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70246</xdr:colOff>
      <xdr:row>58</xdr:row>
      <xdr:rowOff>85726</xdr:rowOff>
    </xdr:from>
    <xdr:to>
      <xdr:col>16</xdr:col>
      <xdr:colOff>508396</xdr:colOff>
      <xdr:row>58</xdr:row>
      <xdr:rowOff>268316</xdr:rowOff>
    </xdr:to>
    <xdr:pic>
      <xdr:nvPicPr>
        <xdr:cNvPr id="28" name="图片 27"/>
        <xdr:cNvPicPr>
          <a:picLocks noChangeAspect="1" noChangeArrowheads="1"/>
        </xdr:cNvPicPr>
      </xdr:nvPicPr>
      <xdr:blipFill>
        <a:blip r:embed="rId12" cstate="print">
          <a:extLst>
            <a:ext uri="{28A0092B-C50C-407E-A947-70E740481C1C}">
              <a14:useLocalDpi xmlns:a14="http://schemas.microsoft.com/office/drawing/2010/main" val="0"/>
            </a:ext>
          </a:extLst>
        </a:blip>
        <a:srcRect/>
        <a:stretch>
          <a:fillRect/>
        </a:stretch>
      </xdr:blipFill>
      <xdr:spPr>
        <a:xfrm>
          <a:off x="7127875" y="21288375"/>
          <a:ext cx="438150" cy="182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83970</xdr:colOff>
      <xdr:row>61</xdr:row>
      <xdr:rowOff>28040</xdr:rowOff>
    </xdr:from>
    <xdr:to>
      <xdr:col>16</xdr:col>
      <xdr:colOff>420275</xdr:colOff>
      <xdr:row>61</xdr:row>
      <xdr:rowOff>341585</xdr:rowOff>
    </xdr:to>
    <xdr:pic>
      <xdr:nvPicPr>
        <xdr:cNvPr id="30" name="图片 29"/>
        <xdr:cNvPicPr>
          <a:picLocks noChangeAspect="1" noChangeArrowheads="1"/>
        </xdr:cNvPicPr>
      </xdr:nvPicPr>
      <xdr:blipFill>
        <a:blip r:embed="rId13" cstate="print">
          <a:extLst>
            <a:ext uri="{28A0092B-C50C-407E-A947-70E740481C1C}">
              <a14:useLocalDpi xmlns:a14="http://schemas.microsoft.com/office/drawing/2010/main" val="0"/>
            </a:ext>
          </a:extLst>
        </a:blip>
        <a:srcRect/>
        <a:stretch>
          <a:fillRect/>
        </a:stretch>
      </xdr:blipFill>
      <xdr:spPr>
        <a:xfrm>
          <a:off x="7141845" y="22373590"/>
          <a:ext cx="335915" cy="313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145988</xdr:colOff>
      <xdr:row>63</xdr:row>
      <xdr:rowOff>74428</xdr:rowOff>
    </xdr:from>
    <xdr:to>
      <xdr:col>16</xdr:col>
      <xdr:colOff>417287</xdr:colOff>
      <xdr:row>63</xdr:row>
      <xdr:rowOff>197257</xdr:rowOff>
    </xdr:to>
    <xdr:pic>
      <xdr:nvPicPr>
        <xdr:cNvPr id="32" name="图片 31"/>
        <xdr:cNvPicPr>
          <a:picLocks noChangeAspect="1" noChangeArrowheads="1"/>
        </xdr:cNvPicPr>
      </xdr:nvPicPr>
      <xdr:blipFill>
        <a:blip r:embed="rId7" cstate="print">
          <a:extLst>
            <a:ext uri="{28A0092B-C50C-407E-A947-70E740481C1C}">
              <a14:useLocalDpi xmlns:a14="http://schemas.microsoft.com/office/drawing/2010/main" val="0"/>
            </a:ext>
          </a:extLst>
        </a:blip>
        <a:srcRect/>
        <a:stretch>
          <a:fillRect/>
        </a:stretch>
      </xdr:blipFill>
      <xdr:spPr>
        <a:xfrm>
          <a:off x="7203440" y="23181945"/>
          <a:ext cx="271780" cy="122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160550</xdr:colOff>
      <xdr:row>64</xdr:row>
      <xdr:rowOff>96072</xdr:rowOff>
    </xdr:from>
    <xdr:to>
      <xdr:col>16</xdr:col>
      <xdr:colOff>482202</xdr:colOff>
      <xdr:row>64</xdr:row>
      <xdr:rowOff>210062</xdr:rowOff>
    </xdr:to>
    <xdr:pic>
      <xdr:nvPicPr>
        <xdr:cNvPr id="33" name="图片 32"/>
        <xdr:cNvPicPr>
          <a:picLocks noChangeAspect="1" noChangeArrowheads="1"/>
        </xdr:cNvPicPr>
      </xdr:nvPicPr>
      <xdr:blipFill>
        <a:blip r:embed="rId8" cstate="print">
          <a:extLst>
            <a:ext uri="{28A0092B-C50C-407E-A947-70E740481C1C}">
              <a14:useLocalDpi xmlns:a14="http://schemas.microsoft.com/office/drawing/2010/main" val="0"/>
            </a:ext>
          </a:extLst>
        </a:blip>
        <a:srcRect/>
        <a:stretch>
          <a:fillRect/>
        </a:stretch>
      </xdr:blipFill>
      <xdr:spPr>
        <a:xfrm>
          <a:off x="7218045" y="23584535"/>
          <a:ext cx="321945" cy="113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126409</xdr:colOff>
      <xdr:row>65</xdr:row>
      <xdr:rowOff>52204</xdr:rowOff>
    </xdr:from>
    <xdr:to>
      <xdr:col>16</xdr:col>
      <xdr:colOff>457200</xdr:colOff>
      <xdr:row>65</xdr:row>
      <xdr:rowOff>339977</xdr:rowOff>
    </xdr:to>
    <xdr:pic>
      <xdr:nvPicPr>
        <xdr:cNvPr id="34" name="图片 33"/>
        <xdr:cNvPicPr>
          <a:picLocks noChangeAspect="1" noChangeArrowheads="1"/>
        </xdr:cNvPicPr>
      </xdr:nvPicPr>
      <xdr:blipFill>
        <a:blip r:embed="rId14" cstate="print">
          <a:extLst>
            <a:ext uri="{28A0092B-C50C-407E-A947-70E740481C1C}">
              <a14:useLocalDpi xmlns:a14="http://schemas.microsoft.com/office/drawing/2010/main" val="0"/>
            </a:ext>
          </a:extLst>
        </a:blip>
        <a:srcRect/>
        <a:stretch>
          <a:fillRect/>
        </a:stretch>
      </xdr:blipFill>
      <xdr:spPr>
        <a:xfrm>
          <a:off x="7184390" y="23921720"/>
          <a:ext cx="330835" cy="287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151086</xdr:colOff>
      <xdr:row>66</xdr:row>
      <xdr:rowOff>18293</xdr:rowOff>
    </xdr:from>
    <xdr:to>
      <xdr:col>16</xdr:col>
      <xdr:colOff>413965</xdr:colOff>
      <xdr:row>66</xdr:row>
      <xdr:rowOff>342900</xdr:rowOff>
    </xdr:to>
    <xdr:pic>
      <xdr:nvPicPr>
        <xdr:cNvPr id="35" name="图片 34"/>
        <xdr:cNvPicPr>
          <a:picLocks noChangeAspect="1" noChangeArrowheads="1"/>
        </xdr:cNvPicPr>
      </xdr:nvPicPr>
      <xdr:blipFill>
        <a:blip r:embed="rId15" cstate="print">
          <a:extLst>
            <a:ext uri="{28A0092B-C50C-407E-A947-70E740481C1C}">
              <a14:useLocalDpi xmlns:a14="http://schemas.microsoft.com/office/drawing/2010/main" val="0"/>
            </a:ext>
          </a:extLst>
        </a:blip>
        <a:srcRect/>
        <a:stretch>
          <a:fillRect/>
        </a:stretch>
      </xdr:blipFill>
      <xdr:spPr>
        <a:xfrm>
          <a:off x="7208520" y="24268430"/>
          <a:ext cx="262890" cy="325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51197</xdr:colOff>
      <xdr:row>72</xdr:row>
      <xdr:rowOff>41672</xdr:rowOff>
    </xdr:from>
    <xdr:to>
      <xdr:col>16</xdr:col>
      <xdr:colOff>508397</xdr:colOff>
      <xdr:row>72</xdr:row>
      <xdr:rowOff>257046</xdr:rowOff>
    </xdr:to>
    <xdr:pic>
      <xdr:nvPicPr>
        <xdr:cNvPr id="37" name="图片 36"/>
        <xdr:cNvPicPr>
          <a:picLocks noChangeAspect="1" noChangeArrowheads="1"/>
        </xdr:cNvPicPr>
      </xdr:nvPicPr>
      <xdr:blipFill>
        <a:blip r:embed="rId16" cstate="print">
          <a:extLst>
            <a:ext uri="{28A0092B-C50C-407E-A947-70E740481C1C}">
              <a14:useLocalDpi xmlns:a14="http://schemas.microsoft.com/office/drawing/2010/main" val="0"/>
            </a:ext>
          </a:extLst>
        </a:blip>
        <a:srcRect/>
        <a:stretch>
          <a:fillRect/>
        </a:stretch>
      </xdr:blipFill>
      <xdr:spPr>
        <a:xfrm>
          <a:off x="7108825" y="26577925"/>
          <a:ext cx="457200" cy="215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151667</xdr:colOff>
      <xdr:row>110</xdr:row>
      <xdr:rowOff>87923</xdr:rowOff>
    </xdr:from>
    <xdr:to>
      <xdr:col>16</xdr:col>
      <xdr:colOff>579950</xdr:colOff>
      <xdr:row>110</xdr:row>
      <xdr:rowOff>314325</xdr:rowOff>
    </xdr:to>
    <xdr:pic>
      <xdr:nvPicPr>
        <xdr:cNvPr id="44" name="图片 43"/>
        <xdr:cNvPicPr>
          <a:picLocks noChangeAspect="1" noChangeArrowheads="1"/>
        </xdr:cNvPicPr>
      </xdr:nvPicPr>
      <xdr:blipFill>
        <a:blip r:embed="rId17" cstate="print">
          <a:extLst>
            <a:ext uri="{28A0092B-C50C-407E-A947-70E740481C1C}">
              <a14:useLocalDpi xmlns:a14="http://schemas.microsoft.com/office/drawing/2010/main" val="0"/>
            </a:ext>
          </a:extLst>
        </a:blip>
        <a:srcRect/>
        <a:stretch>
          <a:fillRect/>
        </a:stretch>
      </xdr:blipFill>
      <xdr:spPr>
        <a:xfrm>
          <a:off x="7209155" y="41102280"/>
          <a:ext cx="428625" cy="226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20974</xdr:colOff>
      <xdr:row>123</xdr:row>
      <xdr:rowOff>77116</xdr:rowOff>
    </xdr:from>
    <xdr:to>
      <xdr:col>16</xdr:col>
      <xdr:colOff>653767</xdr:colOff>
      <xdr:row>123</xdr:row>
      <xdr:rowOff>263769</xdr:rowOff>
    </xdr:to>
    <xdr:pic>
      <xdr:nvPicPr>
        <xdr:cNvPr id="45" name="图片 44"/>
        <xdr:cNvPicPr>
          <a:picLocks noChangeAspect="1" noChangeArrowheads="1"/>
        </xdr:cNvPicPr>
      </xdr:nvPicPr>
      <xdr:blipFill>
        <a:blip r:embed="rId18" cstate="print">
          <a:extLst>
            <a:ext uri="{28A0092B-C50C-407E-A947-70E740481C1C}">
              <a14:useLocalDpi xmlns:a14="http://schemas.microsoft.com/office/drawing/2010/main" val="0"/>
            </a:ext>
          </a:extLst>
        </a:blip>
        <a:srcRect/>
        <a:stretch>
          <a:fillRect/>
        </a:stretch>
      </xdr:blipFill>
      <xdr:spPr>
        <a:xfrm>
          <a:off x="7078980" y="46044485"/>
          <a:ext cx="632460" cy="186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117094</xdr:colOff>
      <xdr:row>128</xdr:row>
      <xdr:rowOff>63103</xdr:rowOff>
    </xdr:from>
    <xdr:to>
      <xdr:col>16</xdr:col>
      <xdr:colOff>446942</xdr:colOff>
      <xdr:row>128</xdr:row>
      <xdr:rowOff>367208</xdr:rowOff>
    </xdr:to>
    <xdr:pic>
      <xdr:nvPicPr>
        <xdr:cNvPr id="46" name="图片 45"/>
        <xdr:cNvPicPr>
          <a:picLocks noChangeAspect="1" noChangeArrowheads="1"/>
        </xdr:cNvPicPr>
      </xdr:nvPicPr>
      <xdr:blipFill>
        <a:blip r:embed="rId19" cstate="print">
          <a:extLst>
            <a:ext uri="{28A0092B-C50C-407E-A947-70E740481C1C}">
              <a14:useLocalDpi xmlns:a14="http://schemas.microsoft.com/office/drawing/2010/main" val="0"/>
            </a:ext>
          </a:extLst>
        </a:blip>
        <a:srcRect/>
        <a:stretch>
          <a:fillRect/>
        </a:stretch>
      </xdr:blipFill>
      <xdr:spPr>
        <a:xfrm>
          <a:off x="7174865" y="47935515"/>
          <a:ext cx="329565" cy="304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146529</xdr:colOff>
      <xdr:row>129</xdr:row>
      <xdr:rowOff>55138</xdr:rowOff>
    </xdr:from>
    <xdr:to>
      <xdr:col>16</xdr:col>
      <xdr:colOff>472228</xdr:colOff>
      <xdr:row>129</xdr:row>
      <xdr:rowOff>261631</xdr:rowOff>
    </xdr:to>
    <xdr:pic>
      <xdr:nvPicPr>
        <xdr:cNvPr id="47" name="图片 46"/>
        <xdr:cNvPicPr>
          <a:picLocks noChangeAspect="1" noChangeArrowheads="1"/>
        </xdr:cNvPicPr>
      </xdr:nvPicPr>
      <xdr:blipFill>
        <a:blip r:embed="rId20" cstate="print">
          <a:extLst>
            <a:ext uri="{28A0092B-C50C-407E-A947-70E740481C1C}">
              <a14:useLocalDpi xmlns:a14="http://schemas.microsoft.com/office/drawing/2010/main" val="0"/>
            </a:ext>
          </a:extLst>
        </a:blip>
        <a:srcRect/>
        <a:stretch>
          <a:fillRect/>
        </a:stretch>
      </xdr:blipFill>
      <xdr:spPr>
        <a:xfrm>
          <a:off x="7204075" y="48308260"/>
          <a:ext cx="325755" cy="207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226798</xdr:colOff>
      <xdr:row>98</xdr:row>
      <xdr:rowOff>88581</xdr:rowOff>
    </xdr:from>
    <xdr:to>
      <xdr:col>16</xdr:col>
      <xdr:colOff>533400</xdr:colOff>
      <xdr:row>98</xdr:row>
      <xdr:rowOff>336759</xdr:rowOff>
    </xdr:to>
    <xdr:pic>
      <xdr:nvPicPr>
        <xdr:cNvPr id="49" name="图片 48"/>
        <xdr:cNvPicPr>
          <a:picLocks noChangeAspect="1" noChangeArrowheads="1"/>
        </xdr:cNvPicPr>
      </xdr:nvPicPr>
      <xdr:blipFill>
        <a:blip r:embed="rId21" cstate="print">
          <a:extLst>
            <a:ext uri="{28A0092B-C50C-407E-A947-70E740481C1C}">
              <a14:useLocalDpi xmlns:a14="http://schemas.microsoft.com/office/drawing/2010/main" val="0"/>
            </a:ext>
          </a:extLst>
        </a:blip>
        <a:srcRect/>
        <a:stretch>
          <a:fillRect/>
        </a:stretch>
      </xdr:blipFill>
      <xdr:spPr>
        <a:xfrm>
          <a:off x="7284720" y="36530915"/>
          <a:ext cx="306705" cy="248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28576</xdr:colOff>
      <xdr:row>80</xdr:row>
      <xdr:rowOff>28575</xdr:rowOff>
    </xdr:from>
    <xdr:to>
      <xdr:col>16</xdr:col>
      <xdr:colOff>651744</xdr:colOff>
      <xdr:row>80</xdr:row>
      <xdr:rowOff>323850</xdr:rowOff>
    </xdr:to>
    <xdr:pic>
      <xdr:nvPicPr>
        <xdr:cNvPr id="51" name="图片 50"/>
        <xdr:cNvPicPr>
          <a:picLocks noChangeAspect="1" noChangeArrowheads="1"/>
        </xdr:cNvPicPr>
      </xdr:nvPicPr>
      <xdr:blipFill>
        <a:blip r:embed="rId22" cstate="print">
          <a:extLst>
            <a:ext uri="{28A0092B-C50C-407E-A947-70E740481C1C}">
              <a14:useLocalDpi xmlns:a14="http://schemas.microsoft.com/office/drawing/2010/main" val="0"/>
            </a:ext>
          </a:extLst>
        </a:blip>
        <a:srcRect l="6841" t="10924" r="10036" b="16807"/>
        <a:stretch>
          <a:fillRect/>
        </a:stretch>
      </xdr:blipFill>
      <xdr:spPr>
        <a:xfrm>
          <a:off x="7086600" y="29613225"/>
          <a:ext cx="622935"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109904</xdr:colOff>
      <xdr:row>82</xdr:row>
      <xdr:rowOff>51288</xdr:rowOff>
    </xdr:from>
    <xdr:to>
      <xdr:col>16</xdr:col>
      <xdr:colOff>476250</xdr:colOff>
      <xdr:row>82</xdr:row>
      <xdr:rowOff>313951</xdr:rowOff>
    </xdr:to>
    <xdr:pic>
      <xdr:nvPicPr>
        <xdr:cNvPr id="52" name="图片 51"/>
        <xdr:cNvPicPr>
          <a:picLocks noChangeAspect="1" noChangeArrowheads="1"/>
        </xdr:cNvPicPr>
      </xdr:nvPicPr>
      <xdr:blipFill>
        <a:blip r:embed="rId23" cstate="print">
          <a:extLst>
            <a:ext uri="{28A0092B-C50C-407E-A947-70E740481C1C}">
              <a14:useLocalDpi xmlns:a14="http://schemas.microsoft.com/office/drawing/2010/main" val="0"/>
            </a:ext>
          </a:extLst>
        </a:blip>
        <a:srcRect l="37283" t="13170" r="20791" b="31375"/>
        <a:stretch>
          <a:fillRect/>
        </a:stretch>
      </xdr:blipFill>
      <xdr:spPr>
        <a:xfrm>
          <a:off x="7167880" y="30397450"/>
          <a:ext cx="366395" cy="262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79998</xdr:colOff>
      <xdr:row>83</xdr:row>
      <xdr:rowOff>71323</xdr:rowOff>
    </xdr:from>
    <xdr:to>
      <xdr:col>16</xdr:col>
      <xdr:colOff>578827</xdr:colOff>
      <xdr:row>83</xdr:row>
      <xdr:rowOff>300404</xdr:rowOff>
    </xdr:to>
    <xdr:pic>
      <xdr:nvPicPr>
        <xdr:cNvPr id="53" name="图片 52"/>
        <xdr:cNvPicPr>
          <a:picLocks noChangeAspect="1" noChangeArrowheads="1"/>
        </xdr:cNvPicPr>
      </xdr:nvPicPr>
      <xdr:blipFill>
        <a:blip r:embed="rId24" cstate="print">
          <a:extLst>
            <a:ext uri="{28A0092B-C50C-407E-A947-70E740481C1C}">
              <a14:useLocalDpi xmlns:a14="http://schemas.microsoft.com/office/drawing/2010/main" val="0"/>
            </a:ext>
          </a:extLst>
        </a:blip>
        <a:srcRect/>
        <a:stretch>
          <a:fillRect/>
        </a:stretch>
      </xdr:blipFill>
      <xdr:spPr>
        <a:xfrm>
          <a:off x="7137400" y="30798770"/>
          <a:ext cx="499110" cy="229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55685</xdr:colOff>
      <xdr:row>90</xdr:row>
      <xdr:rowOff>46892</xdr:rowOff>
    </xdr:from>
    <xdr:to>
      <xdr:col>16</xdr:col>
      <xdr:colOff>565414</xdr:colOff>
      <xdr:row>90</xdr:row>
      <xdr:rowOff>329712</xdr:rowOff>
    </xdr:to>
    <xdr:pic>
      <xdr:nvPicPr>
        <xdr:cNvPr id="55" name="图片 54"/>
        <xdr:cNvPicPr>
          <a:picLocks noChangeAspect="1" noChangeArrowheads="1"/>
        </xdr:cNvPicPr>
      </xdr:nvPicPr>
      <xdr:blipFill>
        <a:blip r:embed="rId25" cstate="print">
          <a:extLst>
            <a:ext uri="{28A0092B-C50C-407E-A947-70E740481C1C}">
              <a14:useLocalDpi xmlns:a14="http://schemas.microsoft.com/office/drawing/2010/main" val="0"/>
            </a:ext>
          </a:extLst>
        </a:blip>
        <a:srcRect/>
        <a:stretch>
          <a:fillRect/>
        </a:stretch>
      </xdr:blipFill>
      <xdr:spPr>
        <a:xfrm>
          <a:off x="7113270" y="33441005"/>
          <a:ext cx="509905" cy="283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98916</xdr:colOff>
      <xdr:row>91</xdr:row>
      <xdr:rowOff>54221</xdr:rowOff>
    </xdr:from>
    <xdr:to>
      <xdr:col>16</xdr:col>
      <xdr:colOff>414132</xdr:colOff>
      <xdr:row>91</xdr:row>
      <xdr:rowOff>349453</xdr:rowOff>
    </xdr:to>
    <xdr:pic>
      <xdr:nvPicPr>
        <xdr:cNvPr id="56" name="图片 55"/>
        <xdr:cNvPicPr>
          <a:picLocks noChangeAspect="1" noChangeArrowheads="1"/>
        </xdr:cNvPicPr>
      </xdr:nvPicPr>
      <xdr:blipFill>
        <a:blip r:embed="rId26" cstate="print">
          <a:extLst>
            <a:ext uri="{28A0092B-C50C-407E-A947-70E740481C1C}">
              <a14:useLocalDpi xmlns:a14="http://schemas.microsoft.com/office/drawing/2010/main" val="0"/>
            </a:ext>
          </a:extLst>
        </a:blip>
        <a:srcRect/>
        <a:stretch>
          <a:fillRect/>
        </a:stretch>
      </xdr:blipFill>
      <xdr:spPr>
        <a:xfrm>
          <a:off x="7156450" y="33829625"/>
          <a:ext cx="315595"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142783</xdr:colOff>
      <xdr:row>92</xdr:row>
      <xdr:rowOff>51816</xdr:rowOff>
    </xdr:from>
    <xdr:to>
      <xdr:col>16</xdr:col>
      <xdr:colOff>503473</xdr:colOff>
      <xdr:row>92</xdr:row>
      <xdr:rowOff>322385</xdr:rowOff>
    </xdr:to>
    <xdr:pic>
      <xdr:nvPicPr>
        <xdr:cNvPr id="57" name="图片 56"/>
        <xdr:cNvPicPr>
          <a:picLocks noChangeAspect="1" noChangeArrowheads="1"/>
        </xdr:cNvPicPr>
      </xdr:nvPicPr>
      <xdr:blipFill>
        <a:blip r:embed="rId27" cstate="print">
          <a:extLst>
            <a:ext uri="{28A0092B-C50C-407E-A947-70E740481C1C}">
              <a14:useLocalDpi xmlns:a14="http://schemas.microsoft.com/office/drawing/2010/main" val="0"/>
            </a:ext>
          </a:extLst>
        </a:blip>
        <a:srcRect/>
        <a:stretch>
          <a:fillRect/>
        </a:stretch>
      </xdr:blipFill>
      <xdr:spPr>
        <a:xfrm>
          <a:off x="7200265" y="34208085"/>
          <a:ext cx="360680" cy="270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78258</xdr:colOff>
      <xdr:row>132</xdr:row>
      <xdr:rowOff>53951</xdr:rowOff>
    </xdr:from>
    <xdr:to>
      <xdr:col>16</xdr:col>
      <xdr:colOff>427399</xdr:colOff>
      <xdr:row>132</xdr:row>
      <xdr:rowOff>293077</xdr:rowOff>
    </xdr:to>
    <xdr:pic>
      <xdr:nvPicPr>
        <xdr:cNvPr id="58" name="图片 57"/>
        <xdr:cNvPicPr>
          <a:picLocks noChangeAspect="1" noChangeArrowheads="1"/>
        </xdr:cNvPicPr>
      </xdr:nvPicPr>
      <xdr:blipFill>
        <a:blip r:embed="rId28" cstate="print">
          <a:extLst>
            <a:ext uri="{28A0092B-C50C-407E-A947-70E740481C1C}">
              <a14:useLocalDpi xmlns:a14="http://schemas.microsoft.com/office/drawing/2010/main" val="0"/>
            </a:ext>
          </a:extLst>
        </a:blip>
        <a:srcRect/>
        <a:stretch>
          <a:fillRect/>
        </a:stretch>
      </xdr:blipFill>
      <xdr:spPr>
        <a:xfrm>
          <a:off x="7136130" y="49449990"/>
          <a:ext cx="349250" cy="239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50677</xdr:colOff>
      <xdr:row>131</xdr:row>
      <xdr:rowOff>25972</xdr:rowOff>
    </xdr:from>
    <xdr:to>
      <xdr:col>16</xdr:col>
      <xdr:colOff>552098</xdr:colOff>
      <xdr:row>131</xdr:row>
      <xdr:rowOff>337039</xdr:rowOff>
    </xdr:to>
    <xdr:pic>
      <xdr:nvPicPr>
        <xdr:cNvPr id="59" name="图片 58"/>
        <xdr:cNvPicPr>
          <a:picLocks noChangeAspect="1" noChangeArrowheads="1"/>
        </xdr:cNvPicPr>
      </xdr:nvPicPr>
      <xdr:blipFill>
        <a:blip r:embed="rId29" cstate="print">
          <a:extLst>
            <a:ext uri="{28A0092B-C50C-407E-A947-70E740481C1C}">
              <a14:useLocalDpi xmlns:a14="http://schemas.microsoft.com/office/drawing/2010/main" val="0"/>
            </a:ext>
          </a:extLst>
        </a:blip>
        <a:srcRect/>
        <a:stretch>
          <a:fillRect/>
        </a:stretch>
      </xdr:blipFill>
      <xdr:spPr>
        <a:xfrm>
          <a:off x="7108190" y="49041050"/>
          <a:ext cx="501650" cy="311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223095</xdr:colOff>
      <xdr:row>126</xdr:row>
      <xdr:rowOff>38325</xdr:rowOff>
    </xdr:from>
    <xdr:to>
      <xdr:col>16</xdr:col>
      <xdr:colOff>369255</xdr:colOff>
      <xdr:row>126</xdr:row>
      <xdr:rowOff>247204</xdr:rowOff>
    </xdr:to>
    <xdr:pic>
      <xdr:nvPicPr>
        <xdr:cNvPr id="61" name="图片 60"/>
        <xdr:cNvPicPr>
          <a:picLocks noChangeAspect="1" noChangeArrowheads="1"/>
        </xdr:cNvPicPr>
      </xdr:nvPicPr>
      <xdr:blipFill>
        <a:blip r:embed="rId30" cstate="print">
          <a:extLst>
            <a:ext uri="{28A0092B-C50C-407E-A947-70E740481C1C}">
              <a14:useLocalDpi xmlns:a14="http://schemas.microsoft.com/office/drawing/2010/main" val="0"/>
            </a:ext>
          </a:extLst>
        </a:blip>
        <a:srcRect/>
        <a:stretch>
          <a:fillRect/>
        </a:stretch>
      </xdr:blipFill>
      <xdr:spPr>
        <a:xfrm>
          <a:off x="7280910" y="47148750"/>
          <a:ext cx="146050" cy="208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70431</xdr:colOff>
      <xdr:row>93</xdr:row>
      <xdr:rowOff>29767</xdr:rowOff>
    </xdr:from>
    <xdr:to>
      <xdr:col>16</xdr:col>
      <xdr:colOff>525413</xdr:colOff>
      <xdr:row>93</xdr:row>
      <xdr:rowOff>351693</xdr:rowOff>
    </xdr:to>
    <xdr:pic>
      <xdr:nvPicPr>
        <xdr:cNvPr id="63" name="图片 62"/>
        <xdr:cNvPicPr>
          <a:picLocks noChangeAspect="1" noChangeArrowheads="1"/>
        </xdr:cNvPicPr>
      </xdr:nvPicPr>
      <xdr:blipFill>
        <a:blip r:embed="rId31" cstate="print">
          <a:extLst>
            <a:ext uri="{28A0092B-C50C-407E-A947-70E740481C1C}">
              <a14:useLocalDpi xmlns:a14="http://schemas.microsoft.com/office/drawing/2010/main" val="0"/>
            </a:ext>
          </a:extLst>
        </a:blip>
        <a:srcRect/>
        <a:stretch>
          <a:fillRect/>
        </a:stretch>
      </xdr:blipFill>
      <xdr:spPr>
        <a:xfrm>
          <a:off x="7127875" y="34566860"/>
          <a:ext cx="455295" cy="321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166539</xdr:colOff>
      <xdr:row>102</xdr:row>
      <xdr:rowOff>35443</xdr:rowOff>
    </xdr:from>
    <xdr:to>
      <xdr:col>16</xdr:col>
      <xdr:colOff>484294</xdr:colOff>
      <xdr:row>102</xdr:row>
      <xdr:rowOff>329712</xdr:rowOff>
    </xdr:to>
    <xdr:pic>
      <xdr:nvPicPr>
        <xdr:cNvPr id="64" name="图片 63"/>
        <xdr:cNvPicPr>
          <a:picLocks noChangeAspect="1" noChangeArrowheads="1"/>
        </xdr:cNvPicPr>
      </xdr:nvPicPr>
      <xdr:blipFill>
        <a:blip r:embed="rId30" cstate="print">
          <a:extLst>
            <a:ext uri="{28A0092B-C50C-407E-A947-70E740481C1C}">
              <a14:useLocalDpi xmlns:a14="http://schemas.microsoft.com/office/drawing/2010/main" val="0"/>
            </a:ext>
          </a:extLst>
        </a:blip>
        <a:srcRect/>
        <a:stretch>
          <a:fillRect/>
        </a:stretch>
      </xdr:blipFill>
      <xdr:spPr>
        <a:xfrm>
          <a:off x="7224395" y="38001575"/>
          <a:ext cx="317500" cy="294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80595</xdr:colOff>
      <xdr:row>142</xdr:row>
      <xdr:rowOff>65942</xdr:rowOff>
    </xdr:from>
    <xdr:to>
      <xdr:col>16</xdr:col>
      <xdr:colOff>590263</xdr:colOff>
      <xdr:row>142</xdr:row>
      <xdr:rowOff>293077</xdr:rowOff>
    </xdr:to>
    <xdr:pic>
      <xdr:nvPicPr>
        <xdr:cNvPr id="65" name="图片 64"/>
        <xdr:cNvPicPr>
          <a:picLocks noChangeAspect="1" noChangeArrowheads="1"/>
        </xdr:cNvPicPr>
      </xdr:nvPicPr>
      <xdr:blipFill>
        <a:blip r:embed="rId32" cstate="print">
          <a:extLst>
            <a:ext uri="{28A0092B-C50C-407E-A947-70E740481C1C}">
              <a14:useLocalDpi xmlns:a14="http://schemas.microsoft.com/office/drawing/2010/main" val="0"/>
            </a:ext>
          </a:extLst>
        </a:blip>
        <a:srcRect l="19038" t="26158" r="17349" b="22527"/>
        <a:stretch>
          <a:fillRect/>
        </a:stretch>
      </xdr:blipFill>
      <xdr:spPr>
        <a:xfrm>
          <a:off x="7138035" y="53272055"/>
          <a:ext cx="509905" cy="227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122459</xdr:colOff>
      <xdr:row>86</xdr:row>
      <xdr:rowOff>47533</xdr:rowOff>
    </xdr:from>
    <xdr:to>
      <xdr:col>16</xdr:col>
      <xdr:colOff>517236</xdr:colOff>
      <xdr:row>86</xdr:row>
      <xdr:rowOff>323850</xdr:rowOff>
    </xdr:to>
    <xdr:pic>
      <xdr:nvPicPr>
        <xdr:cNvPr id="66" name="图片 65"/>
        <xdr:cNvPicPr>
          <a:picLocks noChangeAspect="1" noChangeArrowheads="1"/>
        </xdr:cNvPicPr>
      </xdr:nvPicPr>
      <xdr:blipFill>
        <a:blip r:embed="rId33" cstate="print">
          <a:extLst>
            <a:ext uri="{28A0092B-C50C-407E-A947-70E740481C1C}">
              <a14:useLocalDpi xmlns:a14="http://schemas.microsoft.com/office/drawing/2010/main" val="0"/>
            </a:ext>
          </a:extLst>
        </a:blip>
        <a:srcRect/>
        <a:stretch>
          <a:fillRect/>
        </a:stretch>
      </xdr:blipFill>
      <xdr:spPr>
        <a:xfrm>
          <a:off x="7179945" y="31917640"/>
          <a:ext cx="394970" cy="276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149289</xdr:colOff>
      <xdr:row>89</xdr:row>
      <xdr:rowOff>36877</xdr:rowOff>
    </xdr:from>
    <xdr:to>
      <xdr:col>16</xdr:col>
      <xdr:colOff>495300</xdr:colOff>
      <xdr:row>89</xdr:row>
      <xdr:rowOff>342962</xdr:rowOff>
    </xdr:to>
    <xdr:pic>
      <xdr:nvPicPr>
        <xdr:cNvPr id="67" name="图片 66"/>
        <xdr:cNvPicPr>
          <a:picLocks noChangeAspect="1" noChangeArrowheads="1"/>
        </xdr:cNvPicPr>
      </xdr:nvPicPr>
      <xdr:blipFill>
        <a:blip r:embed="rId33" cstate="print">
          <a:extLst>
            <a:ext uri="{28A0092B-C50C-407E-A947-70E740481C1C}">
              <a14:useLocalDpi xmlns:a14="http://schemas.microsoft.com/office/drawing/2010/main" val="0"/>
            </a:ext>
          </a:extLst>
        </a:blip>
        <a:srcRect/>
        <a:stretch>
          <a:fillRect/>
        </a:stretch>
      </xdr:blipFill>
      <xdr:spPr>
        <a:xfrm>
          <a:off x="7207250" y="33050480"/>
          <a:ext cx="346075" cy="30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155719</xdr:colOff>
      <xdr:row>88</xdr:row>
      <xdr:rowOff>25625</xdr:rowOff>
    </xdr:from>
    <xdr:to>
      <xdr:col>16</xdr:col>
      <xdr:colOff>432288</xdr:colOff>
      <xdr:row>88</xdr:row>
      <xdr:rowOff>355278</xdr:rowOff>
    </xdr:to>
    <xdr:pic>
      <xdr:nvPicPr>
        <xdr:cNvPr id="68" name="图片 67"/>
        <xdr:cNvPicPr>
          <a:picLocks noChangeAspect="1" noChangeArrowheads="1"/>
        </xdr:cNvPicPr>
      </xdr:nvPicPr>
      <xdr:blipFill>
        <a:blip r:embed="rId34" cstate="print">
          <a:extLst>
            <a:ext uri="{28A0092B-C50C-407E-A947-70E740481C1C}">
              <a14:useLocalDpi xmlns:a14="http://schemas.microsoft.com/office/drawing/2010/main" val="0"/>
            </a:ext>
          </a:extLst>
        </a:blip>
        <a:srcRect/>
        <a:stretch>
          <a:fillRect/>
        </a:stretch>
      </xdr:blipFill>
      <xdr:spPr>
        <a:xfrm>
          <a:off x="7213600" y="32658050"/>
          <a:ext cx="276225" cy="3295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66100</xdr:colOff>
      <xdr:row>85</xdr:row>
      <xdr:rowOff>73818</xdr:rowOff>
    </xdr:from>
    <xdr:to>
      <xdr:col>16</xdr:col>
      <xdr:colOff>610619</xdr:colOff>
      <xdr:row>85</xdr:row>
      <xdr:rowOff>323849</xdr:rowOff>
    </xdr:to>
    <xdr:pic>
      <xdr:nvPicPr>
        <xdr:cNvPr id="69" name="图片 68"/>
        <xdr:cNvPicPr>
          <a:picLocks noChangeAspect="1" noChangeArrowheads="1"/>
        </xdr:cNvPicPr>
      </xdr:nvPicPr>
      <xdr:blipFill>
        <a:blip r:embed="rId35" cstate="print">
          <a:extLst>
            <a:ext uri="{28A0092B-C50C-407E-A947-70E740481C1C}">
              <a14:useLocalDpi xmlns:a14="http://schemas.microsoft.com/office/drawing/2010/main" val="0"/>
            </a:ext>
          </a:extLst>
        </a:blip>
        <a:srcRect/>
        <a:stretch>
          <a:fillRect/>
        </a:stretch>
      </xdr:blipFill>
      <xdr:spPr>
        <a:xfrm>
          <a:off x="7124065" y="31563310"/>
          <a:ext cx="544195" cy="249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154140</xdr:colOff>
      <xdr:row>137</xdr:row>
      <xdr:rowOff>49273</xdr:rowOff>
    </xdr:from>
    <xdr:to>
      <xdr:col>16</xdr:col>
      <xdr:colOff>562760</xdr:colOff>
      <xdr:row>137</xdr:row>
      <xdr:rowOff>337039</xdr:rowOff>
    </xdr:to>
    <xdr:pic>
      <xdr:nvPicPr>
        <xdr:cNvPr id="75" name="图片 74"/>
        <xdr:cNvPicPr>
          <a:picLocks noChangeAspect="1" noChangeArrowheads="1"/>
        </xdr:cNvPicPr>
      </xdr:nvPicPr>
      <xdr:blipFill>
        <a:blip r:embed="rId36" cstate="print">
          <a:extLst>
            <a:ext uri="{28A0092B-C50C-407E-A947-70E740481C1C}">
              <a14:useLocalDpi xmlns:a14="http://schemas.microsoft.com/office/drawing/2010/main" val="0"/>
            </a:ext>
          </a:extLst>
        </a:blip>
        <a:srcRect/>
        <a:stretch>
          <a:fillRect/>
        </a:stretch>
      </xdr:blipFill>
      <xdr:spPr>
        <a:xfrm>
          <a:off x="7211695" y="51350545"/>
          <a:ext cx="408940" cy="287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270328</xdr:colOff>
      <xdr:row>96</xdr:row>
      <xdr:rowOff>76570</xdr:rowOff>
    </xdr:from>
    <xdr:to>
      <xdr:col>16</xdr:col>
      <xdr:colOff>472966</xdr:colOff>
      <xdr:row>96</xdr:row>
      <xdr:rowOff>260741</xdr:rowOff>
    </xdr:to>
    <xdr:pic>
      <xdr:nvPicPr>
        <xdr:cNvPr id="77" name="图片 76"/>
        <xdr:cNvPicPr>
          <a:picLocks noChangeAspect="1"/>
        </xdr:cNvPicPr>
      </xdr:nvPicPr>
      <xdr:blipFill>
        <a:blip r:embed="rId37"/>
        <a:stretch>
          <a:fillRect/>
        </a:stretch>
      </xdr:blipFill>
      <xdr:spPr>
        <a:xfrm>
          <a:off x="7327900" y="35756850"/>
          <a:ext cx="202565" cy="184150"/>
        </a:xfrm>
        <a:prstGeom prst="rect">
          <a:avLst/>
        </a:prstGeom>
      </xdr:spPr>
    </xdr:pic>
    <xdr:clientData/>
  </xdr:twoCellAnchor>
  <xdr:twoCellAnchor>
    <xdr:from>
      <xdr:col>16</xdr:col>
      <xdr:colOff>173498</xdr:colOff>
      <xdr:row>153</xdr:row>
      <xdr:rowOff>41673</xdr:rowOff>
    </xdr:from>
    <xdr:to>
      <xdr:col>16</xdr:col>
      <xdr:colOff>542926</xdr:colOff>
      <xdr:row>153</xdr:row>
      <xdr:rowOff>341752</xdr:rowOff>
    </xdr:to>
    <xdr:pic>
      <xdr:nvPicPr>
        <xdr:cNvPr id="80" name="图片 79"/>
        <xdr:cNvPicPr>
          <a:picLocks noChangeAspect="1" noChangeArrowheads="1"/>
        </xdr:cNvPicPr>
      </xdr:nvPicPr>
      <xdr:blipFill>
        <a:blip r:embed="rId38" cstate="print">
          <a:extLst>
            <a:ext uri="{28A0092B-C50C-407E-A947-70E740481C1C}">
              <a14:useLocalDpi xmlns:a14="http://schemas.microsoft.com/office/drawing/2010/main" val="0"/>
            </a:ext>
          </a:extLst>
        </a:blip>
        <a:srcRect/>
        <a:stretch>
          <a:fillRect/>
        </a:stretch>
      </xdr:blipFill>
      <xdr:spPr>
        <a:xfrm>
          <a:off x="7231380" y="57438925"/>
          <a:ext cx="369570" cy="300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124239</xdr:colOff>
      <xdr:row>130</xdr:row>
      <xdr:rowOff>29459</xdr:rowOff>
    </xdr:from>
    <xdr:to>
      <xdr:col>16</xdr:col>
      <xdr:colOff>347996</xdr:colOff>
      <xdr:row>130</xdr:row>
      <xdr:rowOff>281253</xdr:rowOff>
    </xdr:to>
    <xdr:pic>
      <xdr:nvPicPr>
        <xdr:cNvPr id="81" name="图片 80"/>
        <xdr:cNvPicPr>
          <a:picLocks noChangeAspect="1" noChangeArrowheads="1"/>
        </xdr:cNvPicPr>
      </xdr:nvPicPr>
      <xdr:blipFill>
        <a:blip r:embed="rId39" cstate="print">
          <a:extLst>
            <a:ext uri="{28A0092B-C50C-407E-A947-70E740481C1C}">
              <a14:useLocalDpi xmlns:a14="http://schemas.microsoft.com/office/drawing/2010/main" val="0"/>
            </a:ext>
          </a:extLst>
        </a:blip>
        <a:srcRect/>
        <a:stretch>
          <a:fillRect/>
        </a:stretch>
      </xdr:blipFill>
      <xdr:spPr>
        <a:xfrm>
          <a:off x="7181850" y="48663860"/>
          <a:ext cx="224155" cy="251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151398</xdr:colOff>
      <xdr:row>8</xdr:row>
      <xdr:rowOff>72800</xdr:rowOff>
    </xdr:from>
    <xdr:to>
      <xdr:col>16</xdr:col>
      <xdr:colOff>449706</xdr:colOff>
      <xdr:row>8</xdr:row>
      <xdr:rowOff>255016</xdr:rowOff>
    </xdr:to>
    <xdr:pic>
      <xdr:nvPicPr>
        <xdr:cNvPr id="128" name="图片 127"/>
        <xdr:cNvPicPr>
          <a:picLocks noChangeAspect="1" noChangeArrowheads="1"/>
        </xdr:cNvPicPr>
      </xdr:nvPicPr>
      <xdr:blipFill>
        <a:blip r:embed="rId40" cstate="print">
          <a:extLst>
            <a:ext uri="{28A0092B-C50C-407E-A947-70E740481C1C}">
              <a14:useLocalDpi xmlns:a14="http://schemas.microsoft.com/office/drawing/2010/main" val="0"/>
            </a:ext>
          </a:extLst>
        </a:blip>
        <a:srcRect/>
        <a:stretch>
          <a:fillRect/>
        </a:stretch>
      </xdr:blipFill>
      <xdr:spPr>
        <a:xfrm>
          <a:off x="7209155" y="2225040"/>
          <a:ext cx="298450" cy="182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125637</xdr:colOff>
      <xdr:row>51</xdr:row>
      <xdr:rowOff>65484</xdr:rowOff>
    </xdr:from>
    <xdr:to>
      <xdr:col>16</xdr:col>
      <xdr:colOff>470564</xdr:colOff>
      <xdr:row>51</xdr:row>
      <xdr:rowOff>333375</xdr:rowOff>
    </xdr:to>
    <xdr:pic>
      <xdr:nvPicPr>
        <xdr:cNvPr id="132" name="图片 131"/>
        <xdr:cNvPicPr>
          <a:picLocks noChangeAspect="1" noChangeArrowheads="1"/>
        </xdr:cNvPicPr>
      </xdr:nvPicPr>
      <xdr:blipFill>
        <a:blip r:embed="rId41" cstate="print">
          <a:extLst>
            <a:ext uri="{28A0092B-C50C-407E-A947-70E740481C1C}">
              <a14:useLocalDpi xmlns:a14="http://schemas.microsoft.com/office/drawing/2010/main" val="0"/>
            </a:ext>
          </a:extLst>
        </a:blip>
        <a:srcRect/>
        <a:stretch>
          <a:fillRect/>
        </a:stretch>
      </xdr:blipFill>
      <xdr:spPr>
        <a:xfrm>
          <a:off x="7183120" y="18601055"/>
          <a:ext cx="345440" cy="267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187662</xdr:colOff>
      <xdr:row>55</xdr:row>
      <xdr:rowOff>114300</xdr:rowOff>
    </xdr:from>
    <xdr:to>
      <xdr:col>16</xdr:col>
      <xdr:colOff>451045</xdr:colOff>
      <xdr:row>55</xdr:row>
      <xdr:rowOff>267114</xdr:rowOff>
    </xdr:to>
    <xdr:pic>
      <xdr:nvPicPr>
        <xdr:cNvPr id="133" name="图片 132"/>
        <xdr:cNvPicPr>
          <a:picLocks noChangeAspect="1" noChangeArrowheads="1"/>
        </xdr:cNvPicPr>
      </xdr:nvPicPr>
      <xdr:blipFill>
        <a:blip r:embed="rId42" cstate="print">
          <a:extLst>
            <a:ext uri="{28A0092B-C50C-407E-A947-70E740481C1C}">
              <a14:useLocalDpi xmlns:a14="http://schemas.microsoft.com/office/drawing/2010/main" val="0"/>
            </a:ext>
          </a:extLst>
        </a:blip>
        <a:srcRect/>
        <a:stretch>
          <a:fillRect/>
        </a:stretch>
      </xdr:blipFill>
      <xdr:spPr>
        <a:xfrm>
          <a:off x="7245350" y="20173950"/>
          <a:ext cx="2635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191232</xdr:colOff>
      <xdr:row>68</xdr:row>
      <xdr:rowOff>47626</xdr:rowOff>
    </xdr:from>
    <xdr:to>
      <xdr:col>16</xdr:col>
      <xdr:colOff>457200</xdr:colOff>
      <xdr:row>68</xdr:row>
      <xdr:rowOff>322979</xdr:rowOff>
    </xdr:to>
    <xdr:pic>
      <xdr:nvPicPr>
        <xdr:cNvPr id="134" name="图片 133"/>
        <xdr:cNvPicPr>
          <a:picLocks noChangeAspect="1" noChangeArrowheads="1"/>
        </xdr:cNvPicPr>
      </xdr:nvPicPr>
      <xdr:blipFill>
        <a:blip r:embed="rId43" cstate="print">
          <a:extLst>
            <a:ext uri="{28A0092B-C50C-407E-A947-70E740481C1C}">
              <a14:useLocalDpi xmlns:a14="http://schemas.microsoft.com/office/drawing/2010/main" val="0"/>
            </a:ext>
          </a:extLst>
        </a:blip>
        <a:srcRect/>
        <a:stretch>
          <a:fillRect/>
        </a:stretch>
      </xdr:blipFill>
      <xdr:spPr>
        <a:xfrm>
          <a:off x="7249160" y="25060275"/>
          <a:ext cx="266065" cy="274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227662</xdr:colOff>
      <xdr:row>69</xdr:row>
      <xdr:rowOff>49142</xdr:rowOff>
    </xdr:from>
    <xdr:to>
      <xdr:col>16</xdr:col>
      <xdr:colOff>466726</xdr:colOff>
      <xdr:row>69</xdr:row>
      <xdr:rowOff>305922</xdr:rowOff>
    </xdr:to>
    <xdr:pic>
      <xdr:nvPicPr>
        <xdr:cNvPr id="135" name="图片 134"/>
        <xdr:cNvPicPr>
          <a:picLocks noChangeAspect="1" noChangeArrowheads="1"/>
        </xdr:cNvPicPr>
      </xdr:nvPicPr>
      <xdr:blipFill>
        <a:blip r:embed="rId44" cstate="print">
          <a:extLst>
            <a:ext uri="{28A0092B-C50C-407E-A947-70E740481C1C}">
              <a14:useLocalDpi xmlns:a14="http://schemas.microsoft.com/office/drawing/2010/main" val="0"/>
            </a:ext>
          </a:extLst>
        </a:blip>
        <a:srcRect/>
        <a:stretch>
          <a:fillRect/>
        </a:stretch>
      </xdr:blipFill>
      <xdr:spPr>
        <a:xfrm>
          <a:off x="7285355" y="25442545"/>
          <a:ext cx="239395" cy="256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35168</xdr:colOff>
      <xdr:row>101</xdr:row>
      <xdr:rowOff>18500</xdr:rowOff>
    </xdr:from>
    <xdr:to>
      <xdr:col>16</xdr:col>
      <xdr:colOff>627902</xdr:colOff>
      <xdr:row>101</xdr:row>
      <xdr:rowOff>322385</xdr:rowOff>
    </xdr:to>
    <xdr:pic>
      <xdr:nvPicPr>
        <xdr:cNvPr id="137" name="图片 136"/>
        <xdr:cNvPicPr>
          <a:picLocks noChangeAspect="1" noChangeArrowheads="1"/>
        </xdr:cNvPicPr>
      </xdr:nvPicPr>
      <xdr:blipFill>
        <a:blip r:embed="rId45" cstate="print">
          <a:extLst>
            <a:ext uri="{28A0092B-C50C-407E-A947-70E740481C1C}">
              <a14:useLocalDpi xmlns:a14="http://schemas.microsoft.com/office/drawing/2010/main" val="0"/>
            </a:ext>
          </a:extLst>
        </a:blip>
        <a:srcRect/>
        <a:stretch>
          <a:fillRect/>
        </a:stretch>
      </xdr:blipFill>
      <xdr:spPr>
        <a:xfrm>
          <a:off x="7092950" y="37604065"/>
          <a:ext cx="592455" cy="303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215412</xdr:colOff>
      <xdr:row>108</xdr:row>
      <xdr:rowOff>59899</xdr:rowOff>
    </xdr:from>
    <xdr:to>
      <xdr:col>16</xdr:col>
      <xdr:colOff>415437</xdr:colOff>
      <xdr:row>108</xdr:row>
      <xdr:rowOff>254265</xdr:rowOff>
    </xdr:to>
    <xdr:pic>
      <xdr:nvPicPr>
        <xdr:cNvPr id="139" name="图片 138"/>
        <xdr:cNvPicPr>
          <a:picLocks noChangeAspect="1" noChangeArrowheads="1"/>
        </xdr:cNvPicPr>
      </xdr:nvPicPr>
      <xdr:blipFill>
        <a:blip r:embed="rId46" cstate="print">
          <a:extLst>
            <a:ext uri="{28A0092B-C50C-407E-A947-70E740481C1C}">
              <a14:useLocalDpi xmlns:a14="http://schemas.microsoft.com/office/drawing/2010/main" val="0"/>
            </a:ext>
          </a:extLst>
        </a:blip>
        <a:srcRect/>
        <a:stretch>
          <a:fillRect/>
        </a:stretch>
      </xdr:blipFill>
      <xdr:spPr>
        <a:xfrm>
          <a:off x="7273290" y="40312340"/>
          <a:ext cx="200025" cy="194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167695</xdr:colOff>
      <xdr:row>122</xdr:row>
      <xdr:rowOff>26837</xdr:rowOff>
    </xdr:from>
    <xdr:to>
      <xdr:col>16</xdr:col>
      <xdr:colOff>454268</xdr:colOff>
      <xdr:row>122</xdr:row>
      <xdr:rowOff>332524</xdr:rowOff>
    </xdr:to>
    <xdr:pic>
      <xdr:nvPicPr>
        <xdr:cNvPr id="142" name="图片 141"/>
        <xdr:cNvPicPr>
          <a:picLocks noChangeAspect="1" noChangeArrowheads="1"/>
        </xdr:cNvPicPr>
      </xdr:nvPicPr>
      <xdr:blipFill>
        <a:blip r:embed="rId47" cstate="print">
          <a:extLst>
            <a:ext uri="{28A0092B-C50C-407E-A947-70E740481C1C}">
              <a14:useLocalDpi xmlns:a14="http://schemas.microsoft.com/office/drawing/2010/main" val="0"/>
            </a:ext>
          </a:extLst>
        </a:blip>
        <a:srcRect/>
        <a:stretch>
          <a:fillRect/>
        </a:stretch>
      </xdr:blipFill>
      <xdr:spPr>
        <a:xfrm>
          <a:off x="7225665" y="45613320"/>
          <a:ext cx="286385" cy="305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19050</xdr:colOff>
      <xdr:row>78</xdr:row>
      <xdr:rowOff>57150</xdr:rowOff>
    </xdr:from>
    <xdr:to>
      <xdr:col>16</xdr:col>
      <xdr:colOff>654978</xdr:colOff>
      <xdr:row>78</xdr:row>
      <xdr:rowOff>219076</xdr:rowOff>
    </xdr:to>
    <xdr:pic>
      <xdr:nvPicPr>
        <xdr:cNvPr id="143" name="图片 142"/>
        <xdr:cNvPicPr>
          <a:picLocks noChangeAspect="1" noChangeArrowheads="1"/>
        </xdr:cNvPicPr>
      </xdr:nvPicPr>
      <xdr:blipFill>
        <a:blip r:embed="rId48" cstate="print">
          <a:extLst>
            <a:ext uri="{28A0092B-C50C-407E-A947-70E740481C1C}">
              <a14:useLocalDpi xmlns:a14="http://schemas.microsoft.com/office/drawing/2010/main" val="0"/>
            </a:ext>
          </a:extLst>
        </a:blip>
        <a:srcRect l="10545" t="19870" r="17716" b="33739"/>
        <a:stretch>
          <a:fillRect/>
        </a:stretch>
      </xdr:blipFill>
      <xdr:spPr>
        <a:xfrm>
          <a:off x="7077075" y="28879800"/>
          <a:ext cx="63563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138176</xdr:colOff>
      <xdr:row>79</xdr:row>
      <xdr:rowOff>53345</xdr:rowOff>
    </xdr:from>
    <xdr:to>
      <xdr:col>16</xdr:col>
      <xdr:colOff>542925</xdr:colOff>
      <xdr:row>79</xdr:row>
      <xdr:rowOff>333551</xdr:rowOff>
    </xdr:to>
    <xdr:pic>
      <xdr:nvPicPr>
        <xdr:cNvPr id="145" name="图片 144"/>
        <xdr:cNvPicPr>
          <a:picLocks noChangeAspect="1" noChangeArrowheads="1"/>
        </xdr:cNvPicPr>
      </xdr:nvPicPr>
      <xdr:blipFill>
        <a:blip r:embed="rId49" cstate="print">
          <a:extLst>
            <a:ext uri="{28A0092B-C50C-407E-A947-70E740481C1C}">
              <a14:useLocalDpi xmlns:a14="http://schemas.microsoft.com/office/drawing/2010/main" val="0"/>
            </a:ext>
          </a:extLst>
        </a:blip>
        <a:srcRect/>
        <a:stretch>
          <a:fillRect/>
        </a:stretch>
      </xdr:blipFill>
      <xdr:spPr>
        <a:xfrm>
          <a:off x="7195820" y="29256990"/>
          <a:ext cx="405130" cy="280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214679</xdr:colOff>
      <xdr:row>125</xdr:row>
      <xdr:rowOff>29949</xdr:rowOff>
    </xdr:from>
    <xdr:to>
      <xdr:col>16</xdr:col>
      <xdr:colOff>388614</xdr:colOff>
      <xdr:row>125</xdr:row>
      <xdr:rowOff>270876</xdr:rowOff>
    </xdr:to>
    <xdr:pic>
      <xdr:nvPicPr>
        <xdr:cNvPr id="146" name="图片 145"/>
        <xdr:cNvPicPr>
          <a:picLocks noChangeAspect="1" noChangeArrowheads="1"/>
        </xdr:cNvPicPr>
      </xdr:nvPicPr>
      <xdr:blipFill>
        <a:blip r:embed="rId50" cstate="print">
          <a:extLst>
            <a:ext uri="{28A0092B-C50C-407E-A947-70E740481C1C}">
              <a14:useLocalDpi xmlns:a14="http://schemas.microsoft.com/office/drawing/2010/main" val="0"/>
            </a:ext>
          </a:extLst>
        </a:blip>
        <a:srcRect/>
        <a:stretch>
          <a:fillRect/>
        </a:stretch>
      </xdr:blipFill>
      <xdr:spPr>
        <a:xfrm>
          <a:off x="7272655" y="46759495"/>
          <a:ext cx="173355" cy="240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188393</xdr:colOff>
      <xdr:row>124</xdr:row>
      <xdr:rowOff>66584</xdr:rowOff>
    </xdr:from>
    <xdr:to>
      <xdr:col>16</xdr:col>
      <xdr:colOff>388418</xdr:colOff>
      <xdr:row>124</xdr:row>
      <xdr:rowOff>240520</xdr:rowOff>
    </xdr:to>
    <xdr:pic>
      <xdr:nvPicPr>
        <xdr:cNvPr id="147" name="图片 146"/>
        <xdr:cNvPicPr>
          <a:picLocks noChangeAspect="1" noChangeArrowheads="1"/>
        </xdr:cNvPicPr>
      </xdr:nvPicPr>
      <xdr:blipFill>
        <a:blip r:embed="rId51" cstate="print">
          <a:extLst>
            <a:ext uri="{28A0092B-C50C-407E-A947-70E740481C1C}">
              <a14:useLocalDpi xmlns:a14="http://schemas.microsoft.com/office/drawing/2010/main" val="0"/>
            </a:ext>
          </a:extLst>
        </a:blip>
        <a:srcRect/>
        <a:stretch>
          <a:fillRect/>
        </a:stretch>
      </xdr:blipFill>
      <xdr:spPr>
        <a:xfrm>
          <a:off x="7245985" y="46414690"/>
          <a:ext cx="200025" cy="173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190864</xdr:colOff>
      <xdr:row>94</xdr:row>
      <xdr:rowOff>39477</xdr:rowOff>
    </xdr:from>
    <xdr:to>
      <xdr:col>16</xdr:col>
      <xdr:colOff>439615</xdr:colOff>
      <xdr:row>94</xdr:row>
      <xdr:rowOff>319683</xdr:rowOff>
    </xdr:to>
    <xdr:pic>
      <xdr:nvPicPr>
        <xdr:cNvPr id="149" name="图片 148"/>
        <xdr:cNvPicPr>
          <a:picLocks noChangeAspect="1" noChangeArrowheads="1"/>
        </xdr:cNvPicPr>
      </xdr:nvPicPr>
      <xdr:blipFill>
        <a:blip r:embed="rId52" cstate="print">
          <a:extLst>
            <a:ext uri="{28A0092B-C50C-407E-A947-70E740481C1C}">
              <a14:useLocalDpi xmlns:a14="http://schemas.microsoft.com/office/drawing/2010/main" val="0"/>
            </a:ext>
          </a:extLst>
        </a:blip>
        <a:srcRect b="13279"/>
        <a:stretch>
          <a:fillRect/>
        </a:stretch>
      </xdr:blipFill>
      <xdr:spPr>
        <a:xfrm>
          <a:off x="7248525" y="34958020"/>
          <a:ext cx="248920" cy="280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174015</xdr:colOff>
      <xdr:row>95</xdr:row>
      <xdr:rowOff>52021</xdr:rowOff>
    </xdr:from>
    <xdr:to>
      <xdr:col>16</xdr:col>
      <xdr:colOff>439615</xdr:colOff>
      <xdr:row>95</xdr:row>
      <xdr:rowOff>319112</xdr:rowOff>
    </xdr:to>
    <xdr:pic>
      <xdr:nvPicPr>
        <xdr:cNvPr id="150" name="图片 149"/>
        <xdr:cNvPicPr>
          <a:picLocks noChangeAspect="1" noChangeArrowheads="1"/>
        </xdr:cNvPicPr>
      </xdr:nvPicPr>
      <xdr:blipFill>
        <a:blip r:embed="rId53" cstate="print">
          <a:extLst>
            <a:ext uri="{28A0092B-C50C-407E-A947-70E740481C1C}">
              <a14:useLocalDpi xmlns:a14="http://schemas.microsoft.com/office/drawing/2010/main" val="0"/>
            </a:ext>
          </a:extLst>
        </a:blip>
        <a:srcRect/>
        <a:stretch>
          <a:fillRect/>
        </a:stretch>
      </xdr:blipFill>
      <xdr:spPr>
        <a:xfrm>
          <a:off x="7232015" y="35351085"/>
          <a:ext cx="265430" cy="267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173648</xdr:colOff>
      <xdr:row>99</xdr:row>
      <xdr:rowOff>30040</xdr:rowOff>
    </xdr:from>
    <xdr:to>
      <xdr:col>16</xdr:col>
      <xdr:colOff>467742</xdr:colOff>
      <xdr:row>99</xdr:row>
      <xdr:rowOff>344365</xdr:rowOff>
    </xdr:to>
    <xdr:pic>
      <xdr:nvPicPr>
        <xdr:cNvPr id="151" name="图片 150"/>
        <xdr:cNvPicPr>
          <a:picLocks noChangeAspect="1" noChangeArrowheads="1"/>
        </xdr:cNvPicPr>
      </xdr:nvPicPr>
      <xdr:blipFill>
        <a:blip r:embed="rId54" cstate="print">
          <a:extLst>
            <a:ext uri="{28A0092B-C50C-407E-A947-70E740481C1C}">
              <a14:useLocalDpi xmlns:a14="http://schemas.microsoft.com/office/drawing/2010/main" val="0"/>
            </a:ext>
          </a:extLst>
        </a:blip>
        <a:srcRect/>
        <a:stretch>
          <a:fillRect/>
        </a:stretch>
      </xdr:blipFill>
      <xdr:spPr>
        <a:xfrm>
          <a:off x="7231380" y="36853495"/>
          <a:ext cx="294005"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123824</xdr:colOff>
      <xdr:row>151</xdr:row>
      <xdr:rowOff>56418</xdr:rowOff>
    </xdr:from>
    <xdr:to>
      <xdr:col>16</xdr:col>
      <xdr:colOff>351691</xdr:colOff>
      <xdr:row>151</xdr:row>
      <xdr:rowOff>312906</xdr:rowOff>
    </xdr:to>
    <xdr:pic>
      <xdr:nvPicPr>
        <xdr:cNvPr id="154" name="图片 153"/>
        <xdr:cNvPicPr>
          <a:picLocks noChangeAspect="1" noChangeArrowheads="1"/>
        </xdr:cNvPicPr>
      </xdr:nvPicPr>
      <xdr:blipFill>
        <a:blip r:embed="rId55" cstate="print">
          <a:extLst>
            <a:ext uri="{28A0092B-C50C-407E-A947-70E740481C1C}">
              <a14:useLocalDpi xmlns:a14="http://schemas.microsoft.com/office/drawing/2010/main" val="0"/>
            </a:ext>
          </a:extLst>
        </a:blip>
        <a:srcRect/>
        <a:stretch>
          <a:fillRect/>
        </a:stretch>
      </xdr:blipFill>
      <xdr:spPr>
        <a:xfrm>
          <a:off x="7181215" y="56691530"/>
          <a:ext cx="227965" cy="256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124588</xdr:colOff>
      <xdr:row>158</xdr:row>
      <xdr:rowOff>78426</xdr:rowOff>
    </xdr:from>
    <xdr:to>
      <xdr:col>16</xdr:col>
      <xdr:colOff>464236</xdr:colOff>
      <xdr:row>158</xdr:row>
      <xdr:rowOff>313373</xdr:rowOff>
    </xdr:to>
    <xdr:pic>
      <xdr:nvPicPr>
        <xdr:cNvPr id="157" name="图片 156"/>
        <xdr:cNvPicPr>
          <a:picLocks noChangeAspect="1" noChangeArrowheads="1"/>
        </xdr:cNvPicPr>
      </xdr:nvPicPr>
      <xdr:blipFill>
        <a:blip r:embed="rId56" cstate="print">
          <a:extLst>
            <a:ext uri="{28A0092B-C50C-407E-A947-70E740481C1C}">
              <a14:useLocalDpi xmlns:a14="http://schemas.microsoft.com/office/drawing/2010/main" val="0"/>
            </a:ext>
          </a:extLst>
        </a:blip>
        <a:srcRect/>
        <a:stretch>
          <a:fillRect/>
        </a:stretch>
      </xdr:blipFill>
      <xdr:spPr>
        <a:xfrm rot="21415556">
          <a:off x="7182485" y="59380755"/>
          <a:ext cx="339725" cy="23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82618</xdr:colOff>
      <xdr:row>165</xdr:row>
      <xdr:rowOff>78670</xdr:rowOff>
    </xdr:from>
    <xdr:to>
      <xdr:col>16</xdr:col>
      <xdr:colOff>564174</xdr:colOff>
      <xdr:row>165</xdr:row>
      <xdr:rowOff>329711</xdr:rowOff>
    </xdr:to>
    <xdr:pic>
      <xdr:nvPicPr>
        <xdr:cNvPr id="163" name="图片 162"/>
        <xdr:cNvPicPr>
          <a:picLocks noChangeAspect="1" noChangeArrowheads="1"/>
        </xdr:cNvPicPr>
      </xdr:nvPicPr>
      <xdr:blipFill>
        <a:blip r:embed="rId57" cstate="print">
          <a:extLst>
            <a:ext uri="{28A0092B-C50C-407E-A947-70E740481C1C}">
              <a14:useLocalDpi xmlns:a14="http://schemas.microsoft.com/office/drawing/2010/main" val="0"/>
            </a:ext>
          </a:extLst>
        </a:blip>
        <a:srcRect/>
        <a:stretch>
          <a:fillRect/>
        </a:stretch>
      </xdr:blipFill>
      <xdr:spPr>
        <a:xfrm>
          <a:off x="7140575" y="62047755"/>
          <a:ext cx="481330" cy="251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151668</xdr:colOff>
      <xdr:row>186</xdr:row>
      <xdr:rowOff>46159</xdr:rowOff>
    </xdr:from>
    <xdr:to>
      <xdr:col>16</xdr:col>
      <xdr:colOff>496987</xdr:colOff>
      <xdr:row>186</xdr:row>
      <xdr:rowOff>307731</xdr:rowOff>
    </xdr:to>
    <xdr:pic>
      <xdr:nvPicPr>
        <xdr:cNvPr id="164" name="图片 163"/>
        <xdr:cNvPicPr>
          <a:picLocks noChangeAspect="1" noChangeArrowheads="1"/>
        </xdr:cNvPicPr>
      </xdr:nvPicPr>
      <xdr:blipFill>
        <a:blip r:embed="rId58" cstate="print">
          <a:extLst>
            <a:ext uri="{28A0092B-C50C-407E-A947-70E740481C1C}">
              <a14:useLocalDpi xmlns:a14="http://schemas.microsoft.com/office/drawing/2010/main" val="0"/>
            </a:ext>
          </a:extLst>
        </a:blip>
        <a:srcRect/>
        <a:stretch>
          <a:fillRect/>
        </a:stretch>
      </xdr:blipFill>
      <xdr:spPr>
        <a:xfrm>
          <a:off x="7209155" y="70016370"/>
          <a:ext cx="345440" cy="261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27476</xdr:colOff>
      <xdr:row>194</xdr:row>
      <xdr:rowOff>44054</xdr:rowOff>
    </xdr:from>
    <xdr:to>
      <xdr:col>16</xdr:col>
      <xdr:colOff>395654</xdr:colOff>
      <xdr:row>194</xdr:row>
      <xdr:rowOff>352610</xdr:rowOff>
    </xdr:to>
    <xdr:pic>
      <xdr:nvPicPr>
        <xdr:cNvPr id="167" name="图片 166"/>
        <xdr:cNvPicPr>
          <a:picLocks noChangeAspect="1" noChangeArrowheads="1"/>
        </xdr:cNvPicPr>
      </xdr:nvPicPr>
      <xdr:blipFill>
        <a:blip r:embed="rId59" cstate="print">
          <a:extLst>
            <a:ext uri="{28A0092B-C50C-407E-A947-70E740481C1C}">
              <a14:useLocalDpi xmlns:a14="http://schemas.microsoft.com/office/drawing/2010/main" val="0"/>
            </a:ext>
          </a:extLst>
        </a:blip>
        <a:srcRect t="11824" b="13196"/>
        <a:stretch>
          <a:fillRect/>
        </a:stretch>
      </xdr:blipFill>
      <xdr:spPr>
        <a:xfrm>
          <a:off x="7085330" y="73062465"/>
          <a:ext cx="368300" cy="308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69303</xdr:colOff>
      <xdr:row>180</xdr:row>
      <xdr:rowOff>72587</xdr:rowOff>
    </xdr:from>
    <xdr:to>
      <xdr:col>16</xdr:col>
      <xdr:colOff>574128</xdr:colOff>
      <xdr:row>180</xdr:row>
      <xdr:rowOff>331873</xdr:rowOff>
    </xdr:to>
    <xdr:pic>
      <xdr:nvPicPr>
        <xdr:cNvPr id="168" name="图片 167"/>
        <xdr:cNvPicPr>
          <a:picLocks noChangeAspect="1" noChangeArrowheads="1"/>
        </xdr:cNvPicPr>
      </xdr:nvPicPr>
      <xdr:blipFill>
        <a:blip r:embed="rId60" cstate="print">
          <a:extLst>
            <a:ext uri="{28A0092B-C50C-407E-A947-70E740481C1C}">
              <a14:useLocalDpi xmlns:a14="http://schemas.microsoft.com/office/drawing/2010/main" val="0"/>
            </a:ext>
          </a:extLst>
        </a:blip>
        <a:srcRect/>
        <a:stretch>
          <a:fillRect/>
        </a:stretch>
      </xdr:blipFill>
      <xdr:spPr>
        <a:xfrm>
          <a:off x="7127240" y="67757040"/>
          <a:ext cx="504825" cy="259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34216</xdr:colOff>
      <xdr:row>195</xdr:row>
      <xdr:rowOff>35200</xdr:rowOff>
    </xdr:from>
    <xdr:to>
      <xdr:col>16</xdr:col>
      <xdr:colOff>674077</xdr:colOff>
      <xdr:row>195</xdr:row>
      <xdr:rowOff>337039</xdr:rowOff>
    </xdr:to>
    <xdr:pic>
      <xdr:nvPicPr>
        <xdr:cNvPr id="171" name="图片 170"/>
        <xdr:cNvPicPr>
          <a:picLocks noChangeAspect="1"/>
        </xdr:cNvPicPr>
      </xdr:nvPicPr>
      <xdr:blipFill>
        <a:blip r:embed="rId61" cstate="print"/>
        <a:stretch>
          <a:fillRect/>
        </a:stretch>
      </xdr:blipFill>
      <xdr:spPr>
        <a:xfrm>
          <a:off x="7091680" y="73434575"/>
          <a:ext cx="640080" cy="301625"/>
        </a:xfrm>
        <a:prstGeom prst="rect">
          <a:avLst/>
        </a:prstGeom>
        <a:noFill/>
        <a:ln w="9525">
          <a:noFill/>
        </a:ln>
      </xdr:spPr>
    </xdr:pic>
    <xdr:clientData/>
  </xdr:twoCellAnchor>
  <xdr:twoCellAnchor>
    <xdr:from>
      <xdr:col>16</xdr:col>
      <xdr:colOff>109075</xdr:colOff>
      <xdr:row>198</xdr:row>
      <xdr:rowOff>50780</xdr:rowOff>
    </xdr:from>
    <xdr:to>
      <xdr:col>16</xdr:col>
      <xdr:colOff>454268</xdr:colOff>
      <xdr:row>198</xdr:row>
      <xdr:rowOff>359324</xdr:rowOff>
    </xdr:to>
    <xdr:pic>
      <xdr:nvPicPr>
        <xdr:cNvPr id="173" name="图片 172"/>
        <xdr:cNvPicPr>
          <a:picLocks noChangeAspect="1" noChangeArrowheads="1"/>
        </xdr:cNvPicPr>
      </xdr:nvPicPr>
      <xdr:blipFill>
        <a:blip r:embed="rId62" cstate="print">
          <a:extLst>
            <a:ext uri="{28A0092B-C50C-407E-A947-70E740481C1C}">
              <a14:useLocalDpi xmlns:a14="http://schemas.microsoft.com/office/drawing/2010/main" val="0"/>
            </a:ext>
          </a:extLst>
        </a:blip>
        <a:srcRect/>
        <a:stretch>
          <a:fillRect/>
        </a:stretch>
      </xdr:blipFill>
      <xdr:spPr>
        <a:xfrm>
          <a:off x="7166610" y="74592815"/>
          <a:ext cx="345440" cy="308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228847</xdr:colOff>
      <xdr:row>70</xdr:row>
      <xdr:rowOff>57724</xdr:rowOff>
    </xdr:from>
    <xdr:to>
      <xdr:col>16</xdr:col>
      <xdr:colOff>457200</xdr:colOff>
      <xdr:row>70</xdr:row>
      <xdr:rowOff>352425</xdr:rowOff>
    </xdr:to>
    <xdr:pic>
      <xdr:nvPicPr>
        <xdr:cNvPr id="209" name="图片 208"/>
        <xdr:cNvPicPr>
          <a:picLocks noChangeAspect="1" noChangeArrowheads="1"/>
        </xdr:cNvPicPr>
      </xdr:nvPicPr>
      <xdr:blipFill>
        <a:blip r:embed="rId63" cstate="print">
          <a:extLst>
            <a:ext uri="{28A0092B-C50C-407E-A947-70E740481C1C}">
              <a14:useLocalDpi xmlns:a14="http://schemas.microsoft.com/office/drawing/2010/main" val="0"/>
            </a:ext>
          </a:extLst>
        </a:blip>
        <a:srcRect/>
        <a:stretch>
          <a:fillRect/>
        </a:stretch>
      </xdr:blipFill>
      <xdr:spPr>
        <a:xfrm>
          <a:off x="7286625" y="25831800"/>
          <a:ext cx="228600"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102792</xdr:colOff>
      <xdr:row>60</xdr:row>
      <xdr:rowOff>59826</xdr:rowOff>
    </xdr:from>
    <xdr:to>
      <xdr:col>16</xdr:col>
      <xdr:colOff>446397</xdr:colOff>
      <xdr:row>60</xdr:row>
      <xdr:rowOff>328448</xdr:rowOff>
    </xdr:to>
    <xdr:pic>
      <xdr:nvPicPr>
        <xdr:cNvPr id="223" name="图片 222"/>
        <xdr:cNvPicPr>
          <a:picLocks noChangeAspect="1" noChangeArrowheads="1"/>
        </xdr:cNvPicPr>
      </xdr:nvPicPr>
      <xdr:blipFill>
        <a:blip r:embed="rId64" cstate="print">
          <a:extLst>
            <a:ext uri="{28A0092B-C50C-407E-A947-70E740481C1C}">
              <a14:useLocalDpi xmlns:a14="http://schemas.microsoft.com/office/drawing/2010/main" val="0"/>
            </a:ext>
          </a:extLst>
        </a:blip>
        <a:srcRect/>
        <a:stretch>
          <a:fillRect/>
        </a:stretch>
      </xdr:blipFill>
      <xdr:spPr>
        <a:xfrm>
          <a:off x="7160260" y="22024340"/>
          <a:ext cx="343535" cy="26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44511</xdr:colOff>
      <xdr:row>189</xdr:row>
      <xdr:rowOff>29676</xdr:rowOff>
    </xdr:from>
    <xdr:to>
      <xdr:col>16</xdr:col>
      <xdr:colOff>659859</xdr:colOff>
      <xdr:row>189</xdr:row>
      <xdr:rowOff>300404</xdr:rowOff>
    </xdr:to>
    <xdr:pic>
      <xdr:nvPicPr>
        <xdr:cNvPr id="230" name="图片 229"/>
        <xdr:cNvPicPr>
          <a:picLocks noChangeAspect="1" noChangeArrowheads="1"/>
        </xdr:cNvPicPr>
      </xdr:nvPicPr>
      <xdr:blipFill>
        <a:blip r:embed="rId65" cstate="print">
          <a:extLst>
            <a:ext uri="{28A0092B-C50C-407E-A947-70E740481C1C}">
              <a14:useLocalDpi xmlns:a14="http://schemas.microsoft.com/office/drawing/2010/main" val="0"/>
            </a:ext>
          </a:extLst>
        </a:blip>
        <a:srcRect/>
        <a:stretch>
          <a:fillRect/>
        </a:stretch>
      </xdr:blipFill>
      <xdr:spPr>
        <a:xfrm>
          <a:off x="7102475" y="71142860"/>
          <a:ext cx="615315" cy="271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99646</xdr:colOff>
      <xdr:row>185</xdr:row>
      <xdr:rowOff>32239</xdr:rowOff>
    </xdr:from>
    <xdr:to>
      <xdr:col>16</xdr:col>
      <xdr:colOff>611778</xdr:colOff>
      <xdr:row>185</xdr:row>
      <xdr:rowOff>366346</xdr:rowOff>
    </xdr:to>
    <xdr:pic>
      <xdr:nvPicPr>
        <xdr:cNvPr id="231" name="图片 230"/>
        <xdr:cNvPicPr>
          <a:picLocks noChangeAspect="1" noChangeArrowheads="1"/>
        </xdr:cNvPicPr>
      </xdr:nvPicPr>
      <xdr:blipFill>
        <a:blip r:embed="rId66" cstate="print">
          <a:extLst>
            <a:ext uri="{28A0092B-C50C-407E-A947-70E740481C1C}">
              <a14:useLocalDpi xmlns:a14="http://schemas.microsoft.com/office/drawing/2010/main" val="0"/>
            </a:ext>
          </a:extLst>
        </a:blip>
        <a:srcRect/>
        <a:stretch>
          <a:fillRect/>
        </a:stretch>
      </xdr:blipFill>
      <xdr:spPr>
        <a:xfrm>
          <a:off x="7157085" y="69621400"/>
          <a:ext cx="512445" cy="334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250581</xdr:colOff>
      <xdr:row>177</xdr:row>
      <xdr:rowOff>49823</xdr:rowOff>
    </xdr:from>
    <xdr:to>
      <xdr:col>16</xdr:col>
      <xdr:colOff>391575</xdr:colOff>
      <xdr:row>177</xdr:row>
      <xdr:rowOff>240323</xdr:rowOff>
    </xdr:to>
    <xdr:pic>
      <xdr:nvPicPr>
        <xdr:cNvPr id="232" name="图片 231"/>
        <xdr:cNvPicPr>
          <a:picLocks noChangeAspect="1" noChangeArrowheads="1"/>
        </xdr:cNvPicPr>
      </xdr:nvPicPr>
      <xdr:blipFill>
        <a:blip r:embed="rId58" cstate="print">
          <a:extLst>
            <a:ext uri="{28A0092B-C50C-407E-A947-70E740481C1C}">
              <a14:useLocalDpi xmlns:a14="http://schemas.microsoft.com/office/drawing/2010/main" val="0"/>
            </a:ext>
          </a:extLst>
        </a:blip>
        <a:srcRect/>
        <a:stretch>
          <a:fillRect/>
        </a:stretch>
      </xdr:blipFill>
      <xdr:spPr>
        <a:xfrm>
          <a:off x="7308215" y="66591180"/>
          <a:ext cx="14097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16565</xdr:colOff>
      <xdr:row>178</xdr:row>
      <xdr:rowOff>69692</xdr:rowOff>
    </xdr:from>
    <xdr:to>
      <xdr:col>16</xdr:col>
      <xdr:colOff>352425</xdr:colOff>
      <xdr:row>178</xdr:row>
      <xdr:rowOff>248093</xdr:rowOff>
    </xdr:to>
    <xdr:pic>
      <xdr:nvPicPr>
        <xdr:cNvPr id="233" name="图片 232"/>
        <xdr:cNvPicPr>
          <a:picLocks noChangeAspect="1" noChangeArrowheads="1"/>
        </xdr:cNvPicPr>
      </xdr:nvPicPr>
      <xdr:blipFill>
        <a:blip r:embed="rId67" cstate="print">
          <a:extLst>
            <a:ext uri="{28A0092B-C50C-407E-A947-70E740481C1C}">
              <a14:useLocalDpi xmlns:a14="http://schemas.microsoft.com/office/drawing/2010/main" val="0"/>
            </a:ext>
          </a:extLst>
        </a:blip>
        <a:srcRect/>
        <a:stretch>
          <a:fillRect/>
        </a:stretch>
      </xdr:blipFill>
      <xdr:spPr>
        <a:xfrm>
          <a:off x="7074535" y="66991865"/>
          <a:ext cx="335915" cy="178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36257</xdr:colOff>
      <xdr:row>169</xdr:row>
      <xdr:rowOff>100480</xdr:rowOff>
    </xdr:from>
    <xdr:to>
      <xdr:col>16</xdr:col>
      <xdr:colOff>651472</xdr:colOff>
      <xdr:row>169</xdr:row>
      <xdr:rowOff>271097</xdr:rowOff>
    </xdr:to>
    <xdr:pic>
      <xdr:nvPicPr>
        <xdr:cNvPr id="242" name="图片 241"/>
        <xdr:cNvPicPr>
          <a:picLocks noChangeAspect="1" noChangeArrowheads="1"/>
        </xdr:cNvPicPr>
      </xdr:nvPicPr>
      <xdr:blipFill>
        <a:blip r:embed="rId68" cstate="print">
          <a:extLst>
            <a:ext uri="{28A0092B-C50C-407E-A947-70E740481C1C}">
              <a14:useLocalDpi xmlns:a14="http://schemas.microsoft.com/office/drawing/2010/main" val="0"/>
            </a:ext>
          </a:extLst>
        </a:blip>
        <a:srcRect/>
        <a:stretch>
          <a:fillRect/>
        </a:stretch>
      </xdr:blipFill>
      <xdr:spPr>
        <a:xfrm>
          <a:off x="7094220" y="63593980"/>
          <a:ext cx="614680" cy="170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200025</xdr:colOff>
      <xdr:row>170</xdr:row>
      <xdr:rowOff>0</xdr:rowOff>
    </xdr:from>
    <xdr:to>
      <xdr:col>16</xdr:col>
      <xdr:colOff>905427</xdr:colOff>
      <xdr:row>170</xdr:row>
      <xdr:rowOff>0</xdr:rowOff>
    </xdr:to>
    <xdr:pic>
      <xdr:nvPicPr>
        <xdr:cNvPr id="243" name="图片 242"/>
        <xdr:cNvPicPr>
          <a:picLocks noChangeAspect="1" noChangeArrowheads="1"/>
        </xdr:cNvPicPr>
      </xdr:nvPicPr>
      <xdr:blipFill>
        <a:blip r:embed="rId69" cstate="print">
          <a:extLst>
            <a:ext uri="{28A0092B-C50C-407E-A947-70E740481C1C}">
              <a14:useLocalDpi xmlns:a14="http://schemas.microsoft.com/office/drawing/2010/main" val="0"/>
            </a:ext>
          </a:extLst>
        </a:blip>
        <a:srcRect/>
        <a:stretch>
          <a:fillRect/>
        </a:stretch>
      </xdr:blipFill>
      <xdr:spPr>
        <a:xfrm>
          <a:off x="7258050" y="63874650"/>
          <a:ext cx="4857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39107</xdr:colOff>
      <xdr:row>191</xdr:row>
      <xdr:rowOff>29309</xdr:rowOff>
    </xdr:from>
    <xdr:to>
      <xdr:col>16</xdr:col>
      <xdr:colOff>593480</xdr:colOff>
      <xdr:row>191</xdr:row>
      <xdr:rowOff>219075</xdr:rowOff>
    </xdr:to>
    <xdr:pic>
      <xdr:nvPicPr>
        <xdr:cNvPr id="279" name="图片 278"/>
        <xdr:cNvPicPr>
          <a:picLocks noChangeAspect="1" noChangeArrowheads="1"/>
        </xdr:cNvPicPr>
      </xdr:nvPicPr>
      <xdr:blipFill>
        <a:blip r:embed="rId70" cstate="print">
          <a:extLst>
            <a:ext uri="{28A0092B-C50C-407E-A947-70E740481C1C}">
              <a14:useLocalDpi xmlns:a14="http://schemas.microsoft.com/office/drawing/2010/main" val="0"/>
            </a:ext>
          </a:extLst>
        </a:blip>
        <a:srcRect t="17530" b="19084"/>
        <a:stretch>
          <a:fillRect/>
        </a:stretch>
      </xdr:blipFill>
      <xdr:spPr>
        <a:xfrm>
          <a:off x="7096760" y="71904860"/>
          <a:ext cx="554355" cy="189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107615</xdr:colOff>
      <xdr:row>100</xdr:row>
      <xdr:rowOff>40571</xdr:rowOff>
    </xdr:from>
    <xdr:to>
      <xdr:col>16</xdr:col>
      <xdr:colOff>566308</xdr:colOff>
      <xdr:row>100</xdr:row>
      <xdr:rowOff>337038</xdr:rowOff>
    </xdr:to>
    <xdr:pic>
      <xdr:nvPicPr>
        <xdr:cNvPr id="296" name="图片 295"/>
        <xdr:cNvPicPr>
          <a:picLocks noChangeAspect="1" noChangeArrowheads="1"/>
        </xdr:cNvPicPr>
      </xdr:nvPicPr>
      <xdr:blipFill>
        <a:blip r:embed="rId71" cstate="print">
          <a:extLst>
            <a:ext uri="{28A0092B-C50C-407E-A947-70E740481C1C}">
              <a14:useLocalDpi xmlns:a14="http://schemas.microsoft.com/office/drawing/2010/main" val="0"/>
            </a:ext>
          </a:extLst>
        </a:blip>
        <a:srcRect/>
        <a:stretch>
          <a:fillRect/>
        </a:stretch>
      </xdr:blipFill>
      <xdr:spPr>
        <a:xfrm>
          <a:off x="7165340" y="37244655"/>
          <a:ext cx="458470" cy="29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89027</xdr:colOff>
      <xdr:row>107</xdr:row>
      <xdr:rowOff>54010</xdr:rowOff>
    </xdr:from>
    <xdr:to>
      <xdr:col>16</xdr:col>
      <xdr:colOff>582003</xdr:colOff>
      <xdr:row>107</xdr:row>
      <xdr:rowOff>329712</xdr:rowOff>
    </xdr:to>
    <xdr:pic>
      <xdr:nvPicPr>
        <xdr:cNvPr id="301" name="图片 300"/>
        <xdr:cNvPicPr>
          <a:picLocks noChangeAspect="1" noChangeArrowheads="1"/>
        </xdr:cNvPicPr>
      </xdr:nvPicPr>
      <xdr:blipFill>
        <a:blip r:embed="rId72" cstate="print">
          <a:extLst>
            <a:ext uri="{28A0092B-C50C-407E-A947-70E740481C1C}">
              <a14:useLocalDpi xmlns:a14="http://schemas.microsoft.com/office/drawing/2010/main" val="0"/>
            </a:ext>
          </a:extLst>
        </a:blip>
        <a:srcRect/>
        <a:stretch>
          <a:fillRect/>
        </a:stretch>
      </xdr:blipFill>
      <xdr:spPr>
        <a:xfrm>
          <a:off x="7146925" y="39925625"/>
          <a:ext cx="492760" cy="275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87923</xdr:colOff>
      <xdr:row>116</xdr:row>
      <xdr:rowOff>29308</xdr:rowOff>
    </xdr:from>
    <xdr:to>
      <xdr:col>16</xdr:col>
      <xdr:colOff>373673</xdr:colOff>
      <xdr:row>116</xdr:row>
      <xdr:rowOff>364626</xdr:rowOff>
    </xdr:to>
    <xdr:pic>
      <xdr:nvPicPr>
        <xdr:cNvPr id="299" name="Picture 36"/>
        <xdr:cNvPicPr>
          <a:picLocks noChangeAspect="1" noChangeArrowheads="1"/>
        </xdr:cNvPicPr>
      </xdr:nvPicPr>
      <xdr:blipFill>
        <a:blip r:embed="rId73" cstate="print"/>
        <a:srcRect l="31565" t="16499" r="20530" b="9744"/>
        <a:stretch>
          <a:fillRect/>
        </a:stretch>
      </xdr:blipFill>
      <xdr:spPr>
        <a:xfrm>
          <a:off x="7145655" y="43329860"/>
          <a:ext cx="285750" cy="335280"/>
        </a:xfrm>
        <a:prstGeom prst="rect">
          <a:avLst/>
        </a:prstGeom>
        <a:noFill/>
      </xdr:spPr>
    </xdr:pic>
    <xdr:clientData/>
  </xdr:twoCellAnchor>
  <xdr:twoCellAnchor>
    <xdr:from>
      <xdr:col>16</xdr:col>
      <xdr:colOff>74735</xdr:colOff>
      <xdr:row>32</xdr:row>
      <xdr:rowOff>56418</xdr:rowOff>
    </xdr:from>
    <xdr:to>
      <xdr:col>16</xdr:col>
      <xdr:colOff>617287</xdr:colOff>
      <xdr:row>32</xdr:row>
      <xdr:rowOff>263770</xdr:rowOff>
    </xdr:to>
    <xdr:pic>
      <xdr:nvPicPr>
        <xdr:cNvPr id="312" name="图片 311"/>
        <xdr:cNvPicPr>
          <a:picLocks noChangeAspect="1" noChangeArrowheads="1"/>
        </xdr:cNvPicPr>
      </xdr:nvPicPr>
      <xdr:blipFill>
        <a:blip r:embed="rId74" cstate="print">
          <a:extLst>
            <a:ext uri="{28A0092B-C50C-407E-A947-70E740481C1C}">
              <a14:useLocalDpi xmlns:a14="http://schemas.microsoft.com/office/drawing/2010/main" val="0"/>
            </a:ext>
          </a:extLst>
        </a:blip>
        <a:srcRect/>
        <a:stretch>
          <a:fillRect/>
        </a:stretch>
      </xdr:blipFill>
      <xdr:spPr>
        <a:xfrm>
          <a:off x="7132320" y="11352530"/>
          <a:ext cx="542925" cy="207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200426</xdr:colOff>
      <xdr:row>67</xdr:row>
      <xdr:rowOff>23994</xdr:rowOff>
    </xdr:from>
    <xdr:to>
      <xdr:col>16</xdr:col>
      <xdr:colOff>438150</xdr:colOff>
      <xdr:row>67</xdr:row>
      <xdr:rowOff>329815</xdr:rowOff>
    </xdr:to>
    <xdr:pic>
      <xdr:nvPicPr>
        <xdr:cNvPr id="313" name="图片 312"/>
        <xdr:cNvPicPr>
          <a:picLocks noChangeAspect="1" noChangeArrowheads="1"/>
        </xdr:cNvPicPr>
      </xdr:nvPicPr>
      <xdr:blipFill>
        <a:blip r:embed="rId30" cstate="print">
          <a:extLst>
            <a:ext uri="{28A0092B-C50C-407E-A947-70E740481C1C}">
              <a14:useLocalDpi xmlns:a14="http://schemas.microsoft.com/office/drawing/2010/main" val="0"/>
            </a:ext>
          </a:extLst>
        </a:blip>
        <a:srcRect/>
        <a:stretch>
          <a:fillRect/>
        </a:stretch>
      </xdr:blipFill>
      <xdr:spPr>
        <a:xfrm>
          <a:off x="7258050" y="24655145"/>
          <a:ext cx="238125" cy="30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84443</xdr:colOff>
      <xdr:row>192</xdr:row>
      <xdr:rowOff>52205</xdr:rowOff>
    </xdr:from>
    <xdr:to>
      <xdr:col>16</xdr:col>
      <xdr:colOff>617308</xdr:colOff>
      <xdr:row>192</xdr:row>
      <xdr:rowOff>351693</xdr:rowOff>
    </xdr:to>
    <xdr:pic>
      <xdr:nvPicPr>
        <xdr:cNvPr id="315" name="图片 314"/>
        <xdr:cNvPicPr>
          <a:picLocks noChangeAspect="1" noChangeArrowheads="1"/>
        </xdr:cNvPicPr>
      </xdr:nvPicPr>
      <xdr:blipFill>
        <a:blip r:embed="rId6" cstate="print">
          <a:extLst>
            <a:ext uri="{28A0092B-C50C-407E-A947-70E740481C1C}">
              <a14:useLocalDpi xmlns:a14="http://schemas.microsoft.com/office/drawing/2010/main" val="0"/>
            </a:ext>
          </a:extLst>
        </a:blip>
        <a:srcRect/>
        <a:stretch>
          <a:fillRect/>
        </a:stretch>
      </xdr:blipFill>
      <xdr:spPr>
        <a:xfrm>
          <a:off x="7141845" y="72308720"/>
          <a:ext cx="533400" cy="299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105907</xdr:colOff>
      <xdr:row>197</xdr:row>
      <xdr:rowOff>54158</xdr:rowOff>
    </xdr:from>
    <xdr:to>
      <xdr:col>16</xdr:col>
      <xdr:colOff>417633</xdr:colOff>
      <xdr:row>197</xdr:row>
      <xdr:rowOff>347686</xdr:rowOff>
    </xdr:to>
    <xdr:pic>
      <xdr:nvPicPr>
        <xdr:cNvPr id="324" name="图片 323"/>
        <xdr:cNvPicPr>
          <a:picLocks noChangeAspect="1" noChangeArrowheads="1"/>
        </xdr:cNvPicPr>
      </xdr:nvPicPr>
      <xdr:blipFill>
        <a:blip r:embed="rId75" cstate="print">
          <a:extLst>
            <a:ext uri="{28A0092B-C50C-407E-A947-70E740481C1C}">
              <a14:useLocalDpi xmlns:a14="http://schemas.microsoft.com/office/drawing/2010/main" val="0"/>
            </a:ext>
          </a:extLst>
        </a:blip>
        <a:srcRect/>
        <a:stretch>
          <a:fillRect/>
        </a:stretch>
      </xdr:blipFill>
      <xdr:spPr>
        <a:xfrm flipH="1">
          <a:off x="7163435" y="74215625"/>
          <a:ext cx="311785" cy="293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150171</xdr:colOff>
      <xdr:row>112</xdr:row>
      <xdr:rowOff>71753</xdr:rowOff>
    </xdr:from>
    <xdr:to>
      <xdr:col>16</xdr:col>
      <xdr:colOff>547828</xdr:colOff>
      <xdr:row>112</xdr:row>
      <xdr:rowOff>300404</xdr:rowOff>
    </xdr:to>
    <xdr:pic>
      <xdr:nvPicPr>
        <xdr:cNvPr id="354" name="图片 353"/>
        <xdr:cNvPicPr>
          <a:picLocks noChangeAspect="1"/>
        </xdr:cNvPicPr>
      </xdr:nvPicPr>
      <xdr:blipFill>
        <a:blip r:embed="rId76"/>
        <a:stretch>
          <a:fillRect/>
        </a:stretch>
      </xdr:blipFill>
      <xdr:spPr>
        <a:xfrm>
          <a:off x="7207885" y="41847770"/>
          <a:ext cx="397510" cy="229235"/>
        </a:xfrm>
        <a:prstGeom prst="rect">
          <a:avLst/>
        </a:prstGeom>
      </xdr:spPr>
    </xdr:pic>
    <xdr:clientData/>
  </xdr:twoCellAnchor>
  <xdr:twoCellAnchor>
    <xdr:from>
      <xdr:col>16</xdr:col>
      <xdr:colOff>214038</xdr:colOff>
      <xdr:row>109</xdr:row>
      <xdr:rowOff>62647</xdr:rowOff>
    </xdr:from>
    <xdr:to>
      <xdr:col>16</xdr:col>
      <xdr:colOff>496698</xdr:colOff>
      <xdr:row>109</xdr:row>
      <xdr:rowOff>323850</xdr:rowOff>
    </xdr:to>
    <xdr:pic>
      <xdr:nvPicPr>
        <xdr:cNvPr id="434" name="图片 433"/>
        <xdr:cNvPicPr>
          <a:picLocks noChangeAspect="1" noChangeArrowheads="1"/>
        </xdr:cNvPicPr>
      </xdr:nvPicPr>
      <xdr:blipFill>
        <a:blip r:embed="rId46" cstate="print">
          <a:extLst>
            <a:ext uri="{28A0092B-C50C-407E-A947-70E740481C1C}">
              <a14:useLocalDpi xmlns:a14="http://schemas.microsoft.com/office/drawing/2010/main" val="0"/>
            </a:ext>
          </a:extLst>
        </a:blip>
        <a:srcRect/>
        <a:stretch>
          <a:fillRect/>
        </a:stretch>
      </xdr:blipFill>
      <xdr:spPr>
        <a:xfrm>
          <a:off x="7272020" y="40695880"/>
          <a:ext cx="282575" cy="261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183585</xdr:colOff>
      <xdr:row>173</xdr:row>
      <xdr:rowOff>50664</xdr:rowOff>
    </xdr:from>
    <xdr:to>
      <xdr:col>16</xdr:col>
      <xdr:colOff>440116</xdr:colOff>
      <xdr:row>173</xdr:row>
      <xdr:rowOff>329712</xdr:rowOff>
    </xdr:to>
    <xdr:pic>
      <xdr:nvPicPr>
        <xdr:cNvPr id="437" name="图片 436"/>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7241540" y="65067815"/>
          <a:ext cx="256540" cy="27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45982</xdr:colOff>
      <xdr:row>179</xdr:row>
      <xdr:rowOff>89395</xdr:rowOff>
    </xdr:from>
    <xdr:to>
      <xdr:col>16</xdr:col>
      <xdr:colOff>492278</xdr:colOff>
      <xdr:row>179</xdr:row>
      <xdr:rowOff>205351</xdr:rowOff>
    </xdr:to>
    <xdr:pic>
      <xdr:nvPicPr>
        <xdr:cNvPr id="375" name="图片 37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flipH="1">
          <a:off x="7103745" y="67392550"/>
          <a:ext cx="446405" cy="116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35717</xdr:colOff>
      <xdr:row>168</xdr:row>
      <xdr:rowOff>42130</xdr:rowOff>
    </xdr:from>
    <xdr:to>
      <xdr:col>16</xdr:col>
      <xdr:colOff>606794</xdr:colOff>
      <xdr:row>168</xdr:row>
      <xdr:rowOff>322385</xdr:rowOff>
    </xdr:to>
    <xdr:pic>
      <xdr:nvPicPr>
        <xdr:cNvPr id="377" name="图片 376"/>
        <xdr:cNvPicPr>
          <a:picLocks noChangeAspect="1" noChangeArrowheads="1"/>
        </xdr:cNvPicPr>
      </xdr:nvPicPr>
      <xdr:blipFill>
        <a:blip r:embed="rId67" cstate="print">
          <a:extLst>
            <a:ext uri="{28A0092B-C50C-407E-A947-70E740481C1C}">
              <a14:useLocalDpi xmlns:a14="http://schemas.microsoft.com/office/drawing/2010/main" val="0"/>
            </a:ext>
          </a:extLst>
        </a:blip>
        <a:srcRect/>
        <a:stretch>
          <a:fillRect/>
        </a:stretch>
      </xdr:blipFill>
      <xdr:spPr>
        <a:xfrm flipH="1">
          <a:off x="7093585" y="63154560"/>
          <a:ext cx="570865" cy="280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46724</xdr:colOff>
      <xdr:row>166</xdr:row>
      <xdr:rowOff>30428</xdr:rowOff>
    </xdr:from>
    <xdr:to>
      <xdr:col>16</xdr:col>
      <xdr:colOff>535197</xdr:colOff>
      <xdr:row>166</xdr:row>
      <xdr:rowOff>300403</xdr:rowOff>
    </xdr:to>
    <xdr:pic>
      <xdr:nvPicPr>
        <xdr:cNvPr id="374" name="图片 373"/>
        <xdr:cNvPicPr>
          <a:picLocks noChangeAspect="1" noChangeArrowheads="1"/>
        </xdr:cNvPicPr>
      </xdr:nvPicPr>
      <xdr:blipFill>
        <a:blip r:embed="rId57" cstate="print">
          <a:extLst>
            <a:ext uri="{28A0092B-C50C-407E-A947-70E740481C1C}">
              <a14:useLocalDpi xmlns:a14="http://schemas.microsoft.com/office/drawing/2010/main" val="0"/>
            </a:ext>
          </a:extLst>
        </a:blip>
        <a:srcRect/>
        <a:stretch>
          <a:fillRect/>
        </a:stretch>
      </xdr:blipFill>
      <xdr:spPr>
        <a:xfrm flipH="1">
          <a:off x="7104380" y="62380495"/>
          <a:ext cx="488315" cy="270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90471</xdr:colOff>
      <xdr:row>105</xdr:row>
      <xdr:rowOff>36509</xdr:rowOff>
    </xdr:from>
    <xdr:to>
      <xdr:col>16</xdr:col>
      <xdr:colOff>581291</xdr:colOff>
      <xdr:row>105</xdr:row>
      <xdr:rowOff>300405</xdr:rowOff>
    </xdr:to>
    <xdr:pic>
      <xdr:nvPicPr>
        <xdr:cNvPr id="392" name="图片 391"/>
        <xdr:cNvPicPr>
          <a:picLocks noChangeAspect="1" noChangeArrowheads="1"/>
        </xdr:cNvPicPr>
      </xdr:nvPicPr>
      <xdr:blipFill>
        <a:blip r:embed="rId77" cstate="print">
          <a:extLst>
            <a:ext uri="{28A0092B-C50C-407E-A947-70E740481C1C}">
              <a14:useLocalDpi xmlns:a14="http://schemas.microsoft.com/office/drawing/2010/main" val="0"/>
            </a:ext>
          </a:extLst>
        </a:blip>
        <a:srcRect/>
        <a:stretch>
          <a:fillRect/>
        </a:stretch>
      </xdr:blipFill>
      <xdr:spPr>
        <a:xfrm>
          <a:off x="7148195" y="39145845"/>
          <a:ext cx="490855" cy="264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194537</xdr:colOff>
      <xdr:row>53</xdr:row>
      <xdr:rowOff>69056</xdr:rowOff>
    </xdr:from>
    <xdr:to>
      <xdr:col>16</xdr:col>
      <xdr:colOff>448395</xdr:colOff>
      <xdr:row>53</xdr:row>
      <xdr:rowOff>212345</xdr:rowOff>
    </xdr:to>
    <xdr:pic>
      <xdr:nvPicPr>
        <xdr:cNvPr id="387" name="图片 386"/>
        <xdr:cNvPicPr>
          <a:picLocks noChangeAspect="1" noChangeArrowheads="1"/>
        </xdr:cNvPicPr>
      </xdr:nvPicPr>
      <xdr:blipFill>
        <a:blip r:embed="rId42" cstate="print">
          <a:extLst>
            <a:ext uri="{28A0092B-C50C-407E-A947-70E740481C1C}">
              <a14:useLocalDpi xmlns:a14="http://schemas.microsoft.com/office/drawing/2010/main" val="0"/>
            </a:ext>
          </a:extLst>
        </a:blip>
        <a:srcRect/>
        <a:stretch>
          <a:fillRect/>
        </a:stretch>
      </xdr:blipFill>
      <xdr:spPr>
        <a:xfrm>
          <a:off x="7252335" y="19366230"/>
          <a:ext cx="254000" cy="143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87922</xdr:colOff>
      <xdr:row>141</xdr:row>
      <xdr:rowOff>29309</xdr:rowOff>
    </xdr:from>
    <xdr:to>
      <xdr:col>16</xdr:col>
      <xdr:colOff>599891</xdr:colOff>
      <xdr:row>141</xdr:row>
      <xdr:rowOff>344367</xdr:rowOff>
    </xdr:to>
    <xdr:pic>
      <xdr:nvPicPr>
        <xdr:cNvPr id="406" name="图片 405"/>
        <xdr:cNvPicPr>
          <a:picLocks noChangeAspect="1" noChangeArrowheads="1"/>
        </xdr:cNvPicPr>
      </xdr:nvPicPr>
      <xdr:blipFill>
        <a:blip r:embed="rId78" cstate="print">
          <a:extLst>
            <a:ext uri="{28A0092B-C50C-407E-A947-70E740481C1C}">
              <a14:useLocalDpi xmlns:a14="http://schemas.microsoft.com/office/drawing/2010/main" val="0"/>
            </a:ext>
          </a:extLst>
        </a:blip>
        <a:srcRect l="11483" t="18341" r="843" b="20125"/>
        <a:stretch>
          <a:fillRect/>
        </a:stretch>
      </xdr:blipFill>
      <xdr:spPr>
        <a:xfrm>
          <a:off x="7145655" y="52854860"/>
          <a:ext cx="511810" cy="314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147637</xdr:colOff>
      <xdr:row>54</xdr:row>
      <xdr:rowOff>47625</xdr:rowOff>
    </xdr:from>
    <xdr:to>
      <xdr:col>16</xdr:col>
      <xdr:colOff>433387</xdr:colOff>
      <xdr:row>54</xdr:row>
      <xdr:rowOff>207493</xdr:rowOff>
    </xdr:to>
    <xdr:pic>
      <xdr:nvPicPr>
        <xdr:cNvPr id="413" name="图片 412"/>
        <xdr:cNvPicPr>
          <a:picLocks noChangeAspect="1" noChangeArrowheads="1"/>
        </xdr:cNvPicPr>
      </xdr:nvPicPr>
      <xdr:blipFill>
        <a:blip r:embed="rId79" cstate="print">
          <a:extLst>
            <a:ext uri="{28A0092B-C50C-407E-A947-70E740481C1C}">
              <a14:useLocalDpi xmlns:a14="http://schemas.microsoft.com/office/drawing/2010/main" val="0"/>
            </a:ext>
          </a:extLst>
        </a:blip>
        <a:srcRect/>
        <a:stretch>
          <a:fillRect/>
        </a:stretch>
      </xdr:blipFill>
      <xdr:spPr>
        <a:xfrm>
          <a:off x="7205345" y="19726275"/>
          <a:ext cx="285750" cy="159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228368</xdr:colOff>
      <xdr:row>52</xdr:row>
      <xdr:rowOff>43781</xdr:rowOff>
    </xdr:from>
    <xdr:to>
      <xdr:col>16</xdr:col>
      <xdr:colOff>428393</xdr:colOff>
      <xdr:row>52</xdr:row>
      <xdr:rowOff>269774</xdr:rowOff>
    </xdr:to>
    <xdr:pic>
      <xdr:nvPicPr>
        <xdr:cNvPr id="433" name="图片 432"/>
        <xdr:cNvPicPr>
          <a:picLocks noChangeAspect="1" noChangeArrowheads="1"/>
        </xdr:cNvPicPr>
      </xdr:nvPicPr>
      <xdr:blipFill>
        <a:blip r:embed="rId80" cstate="print">
          <a:extLst>
            <a:ext uri="{28A0092B-C50C-407E-A947-70E740481C1C}">
              <a14:useLocalDpi xmlns:a14="http://schemas.microsoft.com/office/drawing/2010/main" val="0"/>
            </a:ext>
          </a:extLst>
        </a:blip>
        <a:srcRect/>
        <a:stretch>
          <a:fillRect/>
        </a:stretch>
      </xdr:blipFill>
      <xdr:spPr>
        <a:xfrm>
          <a:off x="7285990" y="18959830"/>
          <a:ext cx="200025" cy="226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83436</xdr:colOff>
      <xdr:row>44</xdr:row>
      <xdr:rowOff>30040</xdr:rowOff>
    </xdr:from>
    <xdr:to>
      <xdr:col>16</xdr:col>
      <xdr:colOff>521598</xdr:colOff>
      <xdr:row>44</xdr:row>
      <xdr:rowOff>323850</xdr:rowOff>
    </xdr:to>
    <xdr:pic>
      <xdr:nvPicPr>
        <xdr:cNvPr id="439" name="图片 438"/>
        <xdr:cNvPicPr>
          <a:picLocks noChangeAspect="1" noChangeArrowheads="1"/>
        </xdr:cNvPicPr>
      </xdr:nvPicPr>
      <xdr:blipFill>
        <a:blip r:embed="rId81" cstate="print">
          <a:extLst>
            <a:ext uri="{28A0092B-C50C-407E-A947-70E740481C1C}">
              <a14:useLocalDpi xmlns:a14="http://schemas.microsoft.com/office/drawing/2010/main" val="0"/>
            </a:ext>
          </a:extLst>
        </a:blip>
        <a:srcRect/>
        <a:stretch>
          <a:fillRect/>
        </a:stretch>
      </xdr:blipFill>
      <xdr:spPr>
        <a:xfrm>
          <a:off x="7141210" y="15898495"/>
          <a:ext cx="438150" cy="294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173243</xdr:colOff>
      <xdr:row>46</xdr:row>
      <xdr:rowOff>35034</xdr:rowOff>
    </xdr:from>
    <xdr:to>
      <xdr:col>16</xdr:col>
      <xdr:colOff>485775</xdr:colOff>
      <xdr:row>46</xdr:row>
      <xdr:rowOff>347526</xdr:rowOff>
    </xdr:to>
    <xdr:pic>
      <xdr:nvPicPr>
        <xdr:cNvPr id="441" name="图片 440"/>
        <xdr:cNvPicPr>
          <a:picLocks noChangeAspect="1" noChangeArrowheads="1"/>
        </xdr:cNvPicPr>
      </xdr:nvPicPr>
      <xdr:blipFill>
        <a:blip r:embed="rId82" cstate="print">
          <a:extLst>
            <a:ext uri="{28A0092B-C50C-407E-A947-70E740481C1C}">
              <a14:useLocalDpi xmlns:a14="http://schemas.microsoft.com/office/drawing/2010/main" val="0"/>
            </a:ext>
          </a:extLst>
        </a:blip>
        <a:srcRect/>
        <a:stretch>
          <a:fillRect/>
        </a:stretch>
      </xdr:blipFill>
      <xdr:spPr>
        <a:xfrm>
          <a:off x="7230745" y="16665575"/>
          <a:ext cx="313055" cy="312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125290</xdr:colOff>
      <xdr:row>45</xdr:row>
      <xdr:rowOff>45336</xdr:rowOff>
    </xdr:from>
    <xdr:to>
      <xdr:col>16</xdr:col>
      <xdr:colOff>547826</xdr:colOff>
      <xdr:row>45</xdr:row>
      <xdr:rowOff>352425</xdr:rowOff>
    </xdr:to>
    <xdr:pic>
      <xdr:nvPicPr>
        <xdr:cNvPr id="444" name="图片 443"/>
        <xdr:cNvPicPr>
          <a:picLocks noChangeAspect="1" noChangeArrowheads="1"/>
        </xdr:cNvPicPr>
      </xdr:nvPicPr>
      <xdr:blipFill>
        <a:blip r:embed="rId83" cstate="print">
          <a:extLst>
            <a:ext uri="{28A0092B-C50C-407E-A947-70E740481C1C}">
              <a14:useLocalDpi xmlns:a14="http://schemas.microsoft.com/office/drawing/2010/main" val="0"/>
            </a:ext>
          </a:extLst>
        </a:blip>
        <a:srcRect/>
        <a:stretch>
          <a:fillRect/>
        </a:stretch>
      </xdr:blipFill>
      <xdr:spPr>
        <a:xfrm>
          <a:off x="7183120" y="16294735"/>
          <a:ext cx="422275" cy="307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77876</xdr:colOff>
      <xdr:row>14</xdr:row>
      <xdr:rowOff>34936</xdr:rowOff>
    </xdr:from>
    <xdr:to>
      <xdr:col>16</xdr:col>
      <xdr:colOff>420414</xdr:colOff>
      <xdr:row>14</xdr:row>
      <xdr:rowOff>347310</xdr:rowOff>
    </xdr:to>
    <xdr:pic>
      <xdr:nvPicPr>
        <xdr:cNvPr id="461" name="图片 460"/>
        <xdr:cNvPicPr>
          <a:picLocks noChangeAspect="1" noChangeArrowheads="1"/>
        </xdr:cNvPicPr>
      </xdr:nvPicPr>
      <xdr:blipFill>
        <a:blip r:embed="rId84" cstate="print">
          <a:extLst>
            <a:ext uri="{28A0092B-C50C-407E-A947-70E740481C1C}">
              <a14:useLocalDpi xmlns:a14="http://schemas.microsoft.com/office/drawing/2010/main" val="0"/>
            </a:ext>
          </a:extLst>
        </a:blip>
        <a:srcRect/>
        <a:stretch>
          <a:fillRect/>
        </a:stretch>
      </xdr:blipFill>
      <xdr:spPr>
        <a:xfrm>
          <a:off x="7135495" y="4473575"/>
          <a:ext cx="342900" cy="311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89482</xdr:colOff>
      <xdr:row>34</xdr:row>
      <xdr:rowOff>65870</xdr:rowOff>
    </xdr:from>
    <xdr:to>
      <xdr:col>16</xdr:col>
      <xdr:colOff>661207</xdr:colOff>
      <xdr:row>34</xdr:row>
      <xdr:rowOff>329712</xdr:rowOff>
    </xdr:to>
    <xdr:pic>
      <xdr:nvPicPr>
        <xdr:cNvPr id="471" name="图片 470"/>
        <xdr:cNvPicPr>
          <a:picLocks noChangeAspect="1" noChangeArrowheads="1"/>
        </xdr:cNvPicPr>
      </xdr:nvPicPr>
      <xdr:blipFill>
        <a:blip r:embed="rId85" cstate="print">
          <a:extLst>
            <a:ext uri="{28A0092B-C50C-407E-A947-70E740481C1C}">
              <a14:useLocalDpi xmlns:a14="http://schemas.microsoft.com/office/drawing/2010/main" val="0"/>
            </a:ext>
          </a:extLst>
        </a:blip>
        <a:srcRect/>
        <a:stretch>
          <a:fillRect/>
        </a:stretch>
      </xdr:blipFill>
      <xdr:spPr>
        <a:xfrm>
          <a:off x="7146925" y="12124055"/>
          <a:ext cx="572135" cy="264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67712</xdr:colOff>
      <xdr:row>37</xdr:row>
      <xdr:rowOff>42951</xdr:rowOff>
    </xdr:from>
    <xdr:to>
      <xdr:col>16</xdr:col>
      <xdr:colOff>609716</xdr:colOff>
      <xdr:row>37</xdr:row>
      <xdr:rowOff>293077</xdr:rowOff>
    </xdr:to>
    <xdr:pic>
      <xdr:nvPicPr>
        <xdr:cNvPr id="472" name="图片 471"/>
        <xdr:cNvPicPr>
          <a:picLocks noChangeAspect="1" noChangeArrowheads="1"/>
        </xdr:cNvPicPr>
      </xdr:nvPicPr>
      <xdr:blipFill>
        <a:blip r:embed="rId86" cstate="print">
          <a:extLst>
            <a:ext uri="{28A0092B-C50C-407E-A947-70E740481C1C}">
              <a14:useLocalDpi xmlns:a14="http://schemas.microsoft.com/office/drawing/2010/main" val="0"/>
            </a:ext>
          </a:extLst>
        </a:blip>
        <a:srcRect/>
        <a:stretch>
          <a:fillRect/>
        </a:stretch>
      </xdr:blipFill>
      <xdr:spPr>
        <a:xfrm>
          <a:off x="7125335" y="13244195"/>
          <a:ext cx="542290" cy="2501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49469</xdr:colOff>
      <xdr:row>39</xdr:row>
      <xdr:rowOff>46711</xdr:rowOff>
    </xdr:from>
    <xdr:to>
      <xdr:col>16</xdr:col>
      <xdr:colOff>612202</xdr:colOff>
      <xdr:row>39</xdr:row>
      <xdr:rowOff>307730</xdr:rowOff>
    </xdr:to>
    <xdr:pic>
      <xdr:nvPicPr>
        <xdr:cNvPr id="473" name="图片 472"/>
        <xdr:cNvPicPr>
          <a:picLocks noChangeAspect="1" noChangeArrowheads="1"/>
        </xdr:cNvPicPr>
      </xdr:nvPicPr>
      <xdr:blipFill>
        <a:blip r:embed="rId87" cstate="print">
          <a:extLst>
            <a:ext uri="{28A0092B-C50C-407E-A947-70E740481C1C}">
              <a14:useLocalDpi xmlns:a14="http://schemas.microsoft.com/office/drawing/2010/main" val="0"/>
            </a:ext>
          </a:extLst>
        </a:blip>
        <a:srcRect/>
        <a:stretch>
          <a:fillRect/>
        </a:stretch>
      </xdr:blipFill>
      <xdr:spPr>
        <a:xfrm>
          <a:off x="7106920" y="14010005"/>
          <a:ext cx="563245" cy="260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69776</xdr:colOff>
      <xdr:row>40</xdr:row>
      <xdr:rowOff>34987</xdr:rowOff>
    </xdr:from>
    <xdr:to>
      <xdr:col>16</xdr:col>
      <xdr:colOff>643246</xdr:colOff>
      <xdr:row>40</xdr:row>
      <xdr:rowOff>300404</xdr:rowOff>
    </xdr:to>
    <xdr:pic>
      <xdr:nvPicPr>
        <xdr:cNvPr id="474" name="图片 473"/>
        <xdr:cNvPicPr>
          <a:picLocks noChangeAspect="1" noChangeArrowheads="1"/>
        </xdr:cNvPicPr>
      </xdr:nvPicPr>
      <xdr:blipFill>
        <a:blip r:embed="rId88" cstate="print">
          <a:extLst>
            <a:ext uri="{28A0092B-C50C-407E-A947-70E740481C1C}">
              <a14:useLocalDpi xmlns:a14="http://schemas.microsoft.com/office/drawing/2010/main" val="0"/>
            </a:ext>
          </a:extLst>
        </a:blip>
        <a:srcRect/>
        <a:stretch>
          <a:fillRect/>
        </a:stretch>
      </xdr:blipFill>
      <xdr:spPr>
        <a:xfrm>
          <a:off x="7127240" y="14379575"/>
          <a:ext cx="573405" cy="265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92975</xdr:colOff>
      <xdr:row>35</xdr:row>
      <xdr:rowOff>25518</xdr:rowOff>
    </xdr:from>
    <xdr:to>
      <xdr:col>16</xdr:col>
      <xdr:colOff>483576</xdr:colOff>
      <xdr:row>35</xdr:row>
      <xdr:rowOff>359938</xdr:rowOff>
    </xdr:to>
    <xdr:pic>
      <xdr:nvPicPr>
        <xdr:cNvPr id="476" name="图片 475"/>
        <xdr:cNvPicPr>
          <a:picLocks noChangeAspect="1" noChangeArrowheads="1"/>
        </xdr:cNvPicPr>
      </xdr:nvPicPr>
      <xdr:blipFill>
        <a:blip r:embed="rId89" cstate="print">
          <a:extLst>
            <a:ext uri="{28A0092B-C50C-407E-A947-70E740481C1C}">
              <a14:useLocalDpi xmlns:a14="http://schemas.microsoft.com/office/drawing/2010/main" val="0"/>
            </a:ext>
          </a:extLst>
        </a:blip>
        <a:srcRect/>
        <a:stretch>
          <a:fillRect/>
        </a:stretch>
      </xdr:blipFill>
      <xdr:spPr>
        <a:xfrm>
          <a:off x="7150735" y="12465050"/>
          <a:ext cx="390525" cy="334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145780</xdr:colOff>
      <xdr:row>41</xdr:row>
      <xdr:rowOff>23862</xdr:rowOff>
    </xdr:from>
    <xdr:to>
      <xdr:col>16</xdr:col>
      <xdr:colOff>461595</xdr:colOff>
      <xdr:row>41</xdr:row>
      <xdr:rowOff>294252</xdr:rowOff>
    </xdr:to>
    <xdr:pic>
      <xdr:nvPicPr>
        <xdr:cNvPr id="478" name="图片 477"/>
        <xdr:cNvPicPr>
          <a:picLocks noChangeAspect="1" noChangeArrowheads="1"/>
        </xdr:cNvPicPr>
      </xdr:nvPicPr>
      <xdr:blipFill>
        <a:blip r:embed="rId90" cstate="print">
          <a:extLst>
            <a:ext uri="{28A0092B-C50C-407E-A947-70E740481C1C}">
              <a14:useLocalDpi xmlns:a14="http://schemas.microsoft.com/office/drawing/2010/main" val="0"/>
            </a:ext>
          </a:extLst>
        </a:blip>
        <a:srcRect/>
        <a:stretch>
          <a:fillRect/>
        </a:stretch>
      </xdr:blipFill>
      <xdr:spPr>
        <a:xfrm>
          <a:off x="7203440" y="14749145"/>
          <a:ext cx="315595" cy="270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112431</xdr:colOff>
      <xdr:row>20</xdr:row>
      <xdr:rowOff>54826</xdr:rowOff>
    </xdr:from>
    <xdr:to>
      <xdr:col>16</xdr:col>
      <xdr:colOff>588024</xdr:colOff>
      <xdr:row>20</xdr:row>
      <xdr:rowOff>329712</xdr:rowOff>
    </xdr:to>
    <xdr:pic>
      <xdr:nvPicPr>
        <xdr:cNvPr id="483" name="图片 482"/>
        <xdr:cNvPicPr>
          <a:picLocks noChangeAspect="1" noChangeArrowheads="1"/>
        </xdr:cNvPicPr>
      </xdr:nvPicPr>
      <xdr:blipFill>
        <a:blip r:embed="rId91" cstate="print">
          <a:extLst>
            <a:ext uri="{28A0092B-C50C-407E-A947-70E740481C1C}">
              <a14:useLocalDpi xmlns:a14="http://schemas.microsoft.com/office/drawing/2010/main" val="0"/>
            </a:ext>
          </a:extLst>
        </a:blip>
        <a:srcRect/>
        <a:stretch>
          <a:fillRect/>
        </a:stretch>
      </xdr:blipFill>
      <xdr:spPr>
        <a:xfrm>
          <a:off x="7170420" y="6779260"/>
          <a:ext cx="475615" cy="274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86660</xdr:colOff>
      <xdr:row>31</xdr:row>
      <xdr:rowOff>84719</xdr:rowOff>
    </xdr:from>
    <xdr:to>
      <xdr:col>16</xdr:col>
      <xdr:colOff>547947</xdr:colOff>
      <xdr:row>31</xdr:row>
      <xdr:rowOff>322385</xdr:rowOff>
    </xdr:to>
    <xdr:pic>
      <xdr:nvPicPr>
        <xdr:cNvPr id="485" name="图片 484"/>
        <xdr:cNvPicPr>
          <a:picLocks noChangeAspect="1" noChangeArrowheads="1"/>
        </xdr:cNvPicPr>
      </xdr:nvPicPr>
      <xdr:blipFill>
        <a:blip r:embed="rId92" cstate="print">
          <a:extLst>
            <a:ext uri="{28A0092B-C50C-407E-A947-70E740481C1C}">
              <a14:useLocalDpi xmlns:a14="http://schemas.microsoft.com/office/drawing/2010/main" val="0"/>
            </a:ext>
          </a:extLst>
        </a:blip>
        <a:srcRect/>
        <a:stretch>
          <a:fillRect/>
        </a:stretch>
      </xdr:blipFill>
      <xdr:spPr>
        <a:xfrm>
          <a:off x="7144385" y="11000105"/>
          <a:ext cx="461010" cy="237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63669</xdr:colOff>
      <xdr:row>38</xdr:row>
      <xdr:rowOff>25518</xdr:rowOff>
    </xdr:from>
    <xdr:to>
      <xdr:col>16</xdr:col>
      <xdr:colOff>439615</xdr:colOff>
      <xdr:row>38</xdr:row>
      <xdr:rowOff>347390</xdr:rowOff>
    </xdr:to>
    <xdr:pic>
      <xdr:nvPicPr>
        <xdr:cNvPr id="417" name="图片 416"/>
        <xdr:cNvPicPr>
          <a:picLocks noChangeAspect="1" noChangeArrowheads="1"/>
        </xdr:cNvPicPr>
      </xdr:nvPicPr>
      <xdr:blipFill>
        <a:blip r:embed="rId89" cstate="print">
          <a:extLst>
            <a:ext uri="{28A0092B-C50C-407E-A947-70E740481C1C}">
              <a14:useLocalDpi xmlns:a14="http://schemas.microsoft.com/office/drawing/2010/main" val="0"/>
            </a:ext>
          </a:extLst>
        </a:blip>
        <a:srcRect/>
        <a:stretch>
          <a:fillRect/>
        </a:stretch>
      </xdr:blipFill>
      <xdr:spPr>
        <a:xfrm>
          <a:off x="7121525" y="13608050"/>
          <a:ext cx="375920" cy="321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57978</xdr:colOff>
      <xdr:row>36</xdr:row>
      <xdr:rowOff>49696</xdr:rowOff>
    </xdr:from>
    <xdr:to>
      <xdr:col>16</xdr:col>
      <xdr:colOff>650214</xdr:colOff>
      <xdr:row>36</xdr:row>
      <xdr:rowOff>249116</xdr:rowOff>
    </xdr:to>
    <xdr:pic>
      <xdr:nvPicPr>
        <xdr:cNvPr id="449" name="图片 448"/>
        <xdr:cNvPicPr>
          <a:picLocks noChangeAspect="1" noChangeArrowheads="1"/>
        </xdr:cNvPicPr>
      </xdr:nvPicPr>
      <xdr:blipFill>
        <a:blip r:embed="rId93" cstate="print">
          <a:extLst>
            <a:ext uri="{28A0092B-C50C-407E-A947-70E740481C1C}">
              <a14:useLocalDpi xmlns:a14="http://schemas.microsoft.com/office/drawing/2010/main" val="0"/>
            </a:ext>
          </a:extLst>
        </a:blip>
        <a:srcRect/>
        <a:stretch>
          <a:fillRect/>
        </a:stretch>
      </xdr:blipFill>
      <xdr:spPr>
        <a:xfrm>
          <a:off x="7115810" y="12870180"/>
          <a:ext cx="591820" cy="199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86205</xdr:colOff>
      <xdr:row>43</xdr:row>
      <xdr:rowOff>29990</xdr:rowOff>
    </xdr:from>
    <xdr:to>
      <xdr:col>16</xdr:col>
      <xdr:colOff>409575</xdr:colOff>
      <xdr:row>43</xdr:row>
      <xdr:rowOff>360487</xdr:rowOff>
    </xdr:to>
    <xdr:pic>
      <xdr:nvPicPr>
        <xdr:cNvPr id="438" name="图片 437"/>
        <xdr:cNvPicPr>
          <a:picLocks noChangeAspect="1"/>
        </xdr:cNvPicPr>
      </xdr:nvPicPr>
      <xdr:blipFill>
        <a:blip r:embed="rId94"/>
        <a:stretch>
          <a:fillRect/>
        </a:stretch>
      </xdr:blipFill>
      <xdr:spPr>
        <a:xfrm>
          <a:off x="7143750" y="15517495"/>
          <a:ext cx="323850" cy="330200"/>
        </a:xfrm>
        <a:prstGeom prst="rect">
          <a:avLst/>
        </a:prstGeom>
      </xdr:spPr>
    </xdr:pic>
    <xdr:clientData/>
  </xdr:twoCellAnchor>
  <xdr:twoCellAnchor>
    <xdr:from>
      <xdr:col>16</xdr:col>
      <xdr:colOff>145381</xdr:colOff>
      <xdr:row>9</xdr:row>
      <xdr:rowOff>40106</xdr:rowOff>
    </xdr:from>
    <xdr:to>
      <xdr:col>16</xdr:col>
      <xdr:colOff>450180</xdr:colOff>
      <xdr:row>9</xdr:row>
      <xdr:rowOff>261050</xdr:rowOff>
    </xdr:to>
    <xdr:pic>
      <xdr:nvPicPr>
        <xdr:cNvPr id="454" name="图片 453"/>
        <xdr:cNvPicPr>
          <a:picLocks noChangeAspect="1" noChangeArrowheads="1"/>
        </xdr:cNvPicPr>
      </xdr:nvPicPr>
      <xdr:blipFill>
        <a:blip r:embed="rId40" cstate="print">
          <a:extLst>
            <a:ext uri="{28A0092B-C50C-407E-A947-70E740481C1C}">
              <a14:useLocalDpi xmlns:a14="http://schemas.microsoft.com/office/drawing/2010/main" val="0"/>
            </a:ext>
          </a:extLst>
        </a:blip>
        <a:srcRect/>
        <a:stretch>
          <a:fillRect/>
        </a:stretch>
      </xdr:blipFill>
      <xdr:spPr>
        <a:xfrm>
          <a:off x="7202805" y="2573655"/>
          <a:ext cx="304800" cy="220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95251</xdr:colOff>
      <xdr:row>33</xdr:row>
      <xdr:rowOff>36634</xdr:rowOff>
    </xdr:from>
    <xdr:to>
      <xdr:col>16</xdr:col>
      <xdr:colOff>547825</xdr:colOff>
      <xdr:row>33</xdr:row>
      <xdr:rowOff>278423</xdr:rowOff>
    </xdr:to>
    <xdr:pic>
      <xdr:nvPicPr>
        <xdr:cNvPr id="452" name="图片 451"/>
        <xdr:cNvPicPr>
          <a:picLocks noChangeAspect="1" noChangeArrowheads="1"/>
        </xdr:cNvPicPr>
      </xdr:nvPicPr>
      <xdr:blipFill>
        <a:blip r:embed="rId95" cstate="print">
          <a:extLst>
            <a:ext uri="{28A0092B-C50C-407E-A947-70E740481C1C}">
              <a14:useLocalDpi xmlns:a14="http://schemas.microsoft.com/office/drawing/2010/main" val="0"/>
            </a:ext>
          </a:extLst>
        </a:blip>
        <a:srcRect/>
        <a:stretch>
          <a:fillRect/>
        </a:stretch>
      </xdr:blipFill>
      <xdr:spPr>
        <a:xfrm>
          <a:off x="7153275" y="11713845"/>
          <a:ext cx="452120" cy="241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156730</xdr:colOff>
      <xdr:row>103</xdr:row>
      <xdr:rowOff>43324</xdr:rowOff>
    </xdr:from>
    <xdr:to>
      <xdr:col>16</xdr:col>
      <xdr:colOff>454267</xdr:colOff>
      <xdr:row>103</xdr:row>
      <xdr:rowOff>339722</xdr:rowOff>
    </xdr:to>
    <xdr:pic>
      <xdr:nvPicPr>
        <xdr:cNvPr id="490" name="图片 489"/>
        <xdr:cNvPicPr>
          <a:picLocks noChangeAspect="1" noChangeArrowheads="1"/>
        </xdr:cNvPicPr>
      </xdr:nvPicPr>
      <xdr:blipFill>
        <a:blip r:embed="rId96" cstate="print">
          <a:extLst>
            <a:ext uri="{28A0092B-C50C-407E-A947-70E740481C1C}">
              <a14:useLocalDpi xmlns:a14="http://schemas.microsoft.com/office/drawing/2010/main" val="0"/>
            </a:ext>
          </a:extLst>
        </a:blip>
        <a:srcRect/>
        <a:stretch>
          <a:fillRect/>
        </a:stretch>
      </xdr:blipFill>
      <xdr:spPr>
        <a:xfrm>
          <a:off x="7214235" y="38390830"/>
          <a:ext cx="297815" cy="295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41413</xdr:colOff>
      <xdr:row>73</xdr:row>
      <xdr:rowOff>57978</xdr:rowOff>
    </xdr:from>
    <xdr:to>
      <xdr:col>16</xdr:col>
      <xdr:colOff>624293</xdr:colOff>
      <xdr:row>73</xdr:row>
      <xdr:rowOff>342900</xdr:rowOff>
    </xdr:to>
    <xdr:pic>
      <xdr:nvPicPr>
        <xdr:cNvPr id="482" name="图片 481"/>
        <xdr:cNvPicPr>
          <a:picLocks noChangeAspect="1" noChangeArrowheads="1"/>
        </xdr:cNvPicPr>
      </xdr:nvPicPr>
      <xdr:blipFill>
        <a:blip r:embed="rId97" cstate="print">
          <a:extLst>
            <a:ext uri="{28A0092B-C50C-407E-A947-70E740481C1C}">
              <a14:useLocalDpi xmlns:a14="http://schemas.microsoft.com/office/drawing/2010/main" val="0"/>
            </a:ext>
          </a:extLst>
        </a:blip>
        <a:srcRect/>
        <a:stretch>
          <a:fillRect/>
        </a:stretch>
      </xdr:blipFill>
      <xdr:spPr>
        <a:xfrm>
          <a:off x="7099300" y="26975435"/>
          <a:ext cx="582930" cy="285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91637</xdr:colOff>
      <xdr:row>42</xdr:row>
      <xdr:rowOff>27919</xdr:rowOff>
    </xdr:from>
    <xdr:to>
      <xdr:col>16</xdr:col>
      <xdr:colOff>321879</xdr:colOff>
      <xdr:row>42</xdr:row>
      <xdr:rowOff>338334</xdr:rowOff>
    </xdr:to>
    <xdr:pic>
      <xdr:nvPicPr>
        <xdr:cNvPr id="535" name="图片 534"/>
        <xdr:cNvPicPr>
          <a:picLocks noChangeAspect="1" noChangeArrowheads="1"/>
        </xdr:cNvPicPr>
      </xdr:nvPicPr>
      <xdr:blipFill>
        <a:blip r:embed="rId98" cstate="print">
          <a:extLst>
            <a:ext uri="{28A0092B-C50C-407E-A947-70E740481C1C}">
              <a14:useLocalDpi xmlns:a14="http://schemas.microsoft.com/office/drawing/2010/main" val="0"/>
            </a:ext>
          </a:extLst>
        </a:blip>
        <a:srcRect/>
        <a:stretch>
          <a:fillRect/>
        </a:stretch>
      </xdr:blipFill>
      <xdr:spPr>
        <a:xfrm>
          <a:off x="7149465" y="15133955"/>
          <a:ext cx="229870" cy="310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121901</xdr:colOff>
      <xdr:row>145</xdr:row>
      <xdr:rowOff>59317</xdr:rowOff>
    </xdr:from>
    <xdr:to>
      <xdr:col>16</xdr:col>
      <xdr:colOff>385092</xdr:colOff>
      <xdr:row>145</xdr:row>
      <xdr:rowOff>345482</xdr:rowOff>
    </xdr:to>
    <xdr:pic>
      <xdr:nvPicPr>
        <xdr:cNvPr id="537" name="图片 30" descr="微信截图_20200918101345"/>
        <xdr:cNvPicPr>
          <a:picLocks noChangeAspect="1" noChangeArrowheads="1"/>
        </xdr:cNvPicPr>
      </xdr:nvPicPr>
      <xdr:blipFill>
        <a:blip r:embed="rId99" cstate="print">
          <a:extLst>
            <a:ext uri="{28A0092B-C50C-407E-A947-70E740481C1C}">
              <a14:useLocalDpi xmlns:a14="http://schemas.microsoft.com/office/drawing/2010/main" val="0"/>
            </a:ext>
          </a:extLst>
        </a:blip>
        <a:srcRect/>
        <a:stretch>
          <a:fillRect/>
        </a:stretch>
      </xdr:blipFill>
      <xdr:spPr>
        <a:xfrm>
          <a:off x="7179310" y="54408705"/>
          <a:ext cx="263525" cy="286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80596</xdr:colOff>
      <xdr:row>199</xdr:row>
      <xdr:rowOff>58616</xdr:rowOff>
    </xdr:from>
    <xdr:to>
      <xdr:col>16</xdr:col>
      <xdr:colOff>456792</xdr:colOff>
      <xdr:row>199</xdr:row>
      <xdr:rowOff>344366</xdr:rowOff>
    </xdr:to>
    <xdr:pic>
      <xdr:nvPicPr>
        <xdr:cNvPr id="489" name="图片 488"/>
        <xdr:cNvPicPr>
          <a:picLocks noChangeAspect="1" noChangeArrowheads="1"/>
        </xdr:cNvPicPr>
      </xdr:nvPicPr>
      <xdr:blipFill>
        <a:blip r:embed="rId100" cstate="print">
          <a:extLst>
            <a:ext uri="{28A0092B-C50C-407E-A947-70E740481C1C}">
              <a14:useLocalDpi xmlns:a14="http://schemas.microsoft.com/office/drawing/2010/main" val="0"/>
            </a:ext>
          </a:extLst>
        </a:blip>
        <a:srcRect/>
        <a:stretch>
          <a:fillRect/>
        </a:stretch>
      </xdr:blipFill>
      <xdr:spPr>
        <a:xfrm>
          <a:off x="7138035" y="74982070"/>
          <a:ext cx="376555"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66261</xdr:colOff>
      <xdr:row>75</xdr:row>
      <xdr:rowOff>49696</xdr:rowOff>
    </xdr:from>
    <xdr:to>
      <xdr:col>16</xdr:col>
      <xdr:colOff>281683</xdr:colOff>
      <xdr:row>75</xdr:row>
      <xdr:rowOff>336071</xdr:rowOff>
    </xdr:to>
    <xdr:pic>
      <xdr:nvPicPr>
        <xdr:cNvPr id="491" name="图片 490"/>
        <xdr:cNvPicPr>
          <a:picLocks noChangeAspect="1" noChangeArrowheads="1"/>
        </xdr:cNvPicPr>
      </xdr:nvPicPr>
      <xdr:blipFill>
        <a:blip r:embed="rId101" cstate="print">
          <a:extLst>
            <a:ext uri="{28A0092B-C50C-407E-A947-70E740481C1C}">
              <a14:useLocalDpi xmlns:a14="http://schemas.microsoft.com/office/drawing/2010/main" val="0"/>
            </a:ext>
          </a:extLst>
        </a:blip>
        <a:srcRect/>
        <a:stretch>
          <a:fillRect/>
        </a:stretch>
      </xdr:blipFill>
      <xdr:spPr>
        <a:xfrm>
          <a:off x="7124065" y="27729180"/>
          <a:ext cx="215265" cy="286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139713</xdr:colOff>
      <xdr:row>114</xdr:row>
      <xdr:rowOff>45077</xdr:rowOff>
    </xdr:from>
    <xdr:to>
      <xdr:col>16</xdr:col>
      <xdr:colOff>395653</xdr:colOff>
      <xdr:row>114</xdr:row>
      <xdr:rowOff>340272</xdr:rowOff>
    </xdr:to>
    <xdr:pic>
      <xdr:nvPicPr>
        <xdr:cNvPr id="495" name="图片 494"/>
        <xdr:cNvPicPr>
          <a:picLocks noChangeAspect="1" noChangeArrowheads="1"/>
        </xdr:cNvPicPr>
      </xdr:nvPicPr>
      <xdr:blipFill>
        <a:blip r:embed="rId102" cstate="print">
          <a:extLst>
            <a:ext uri="{28A0092B-C50C-407E-A947-70E740481C1C}">
              <a14:useLocalDpi xmlns:a14="http://schemas.microsoft.com/office/drawing/2010/main" val="0"/>
            </a:ext>
          </a:extLst>
        </a:blip>
        <a:srcRect/>
        <a:stretch>
          <a:fillRect/>
        </a:stretch>
      </xdr:blipFill>
      <xdr:spPr>
        <a:xfrm>
          <a:off x="7197725" y="42583100"/>
          <a:ext cx="255905"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131884</xdr:colOff>
      <xdr:row>113</xdr:row>
      <xdr:rowOff>29308</xdr:rowOff>
    </xdr:from>
    <xdr:to>
      <xdr:col>16</xdr:col>
      <xdr:colOff>432287</xdr:colOff>
      <xdr:row>113</xdr:row>
      <xdr:rowOff>335408</xdr:rowOff>
    </xdr:to>
    <xdr:pic>
      <xdr:nvPicPr>
        <xdr:cNvPr id="504" name="图片 503"/>
        <xdr:cNvPicPr>
          <a:picLocks noChangeAspect="1" noChangeArrowheads="1"/>
        </xdr:cNvPicPr>
      </xdr:nvPicPr>
      <xdr:blipFill>
        <a:blip r:embed="rId103" cstate="print">
          <a:extLst>
            <a:ext uri="{28A0092B-C50C-407E-A947-70E740481C1C}">
              <a14:useLocalDpi xmlns:a14="http://schemas.microsoft.com/office/drawing/2010/main" val="0"/>
            </a:ext>
          </a:extLst>
        </a:blip>
        <a:srcRect/>
        <a:stretch>
          <a:fillRect/>
        </a:stretch>
      </xdr:blipFill>
      <xdr:spPr>
        <a:xfrm>
          <a:off x="7189470" y="42186860"/>
          <a:ext cx="300355" cy="30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80595</xdr:colOff>
      <xdr:row>115</xdr:row>
      <xdr:rowOff>43960</xdr:rowOff>
    </xdr:from>
    <xdr:to>
      <xdr:col>16</xdr:col>
      <xdr:colOff>322383</xdr:colOff>
      <xdr:row>115</xdr:row>
      <xdr:rowOff>349763</xdr:rowOff>
    </xdr:to>
    <xdr:pic>
      <xdr:nvPicPr>
        <xdr:cNvPr id="505" name="图片 504"/>
        <xdr:cNvPicPr>
          <a:picLocks noChangeAspect="1" noChangeArrowheads="1"/>
        </xdr:cNvPicPr>
      </xdr:nvPicPr>
      <xdr:blipFill>
        <a:blip r:embed="rId102" cstate="print">
          <a:extLst>
            <a:ext uri="{28A0092B-C50C-407E-A947-70E740481C1C}">
              <a14:useLocalDpi xmlns:a14="http://schemas.microsoft.com/office/drawing/2010/main" val="0"/>
            </a:ext>
          </a:extLst>
        </a:blip>
        <a:srcRect/>
        <a:stretch>
          <a:fillRect/>
        </a:stretch>
      </xdr:blipFill>
      <xdr:spPr>
        <a:xfrm flipH="1">
          <a:off x="7138035" y="42963465"/>
          <a:ext cx="241935" cy="305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41413</xdr:colOff>
      <xdr:row>72</xdr:row>
      <xdr:rowOff>57978</xdr:rowOff>
    </xdr:from>
    <xdr:to>
      <xdr:col>16</xdr:col>
      <xdr:colOff>604808</xdr:colOff>
      <xdr:row>72</xdr:row>
      <xdr:rowOff>333375</xdr:rowOff>
    </xdr:to>
    <xdr:pic>
      <xdr:nvPicPr>
        <xdr:cNvPr id="492" name="图片 491"/>
        <xdr:cNvPicPr>
          <a:picLocks noChangeAspect="1" noChangeArrowheads="1"/>
        </xdr:cNvPicPr>
      </xdr:nvPicPr>
      <xdr:blipFill>
        <a:blip r:embed="rId97" cstate="print">
          <a:extLst>
            <a:ext uri="{28A0092B-C50C-407E-A947-70E740481C1C}">
              <a14:useLocalDpi xmlns:a14="http://schemas.microsoft.com/office/drawing/2010/main" val="0"/>
            </a:ext>
          </a:extLst>
        </a:blip>
        <a:srcRect/>
        <a:stretch>
          <a:fillRect/>
        </a:stretch>
      </xdr:blipFill>
      <xdr:spPr>
        <a:xfrm>
          <a:off x="7099300" y="26594435"/>
          <a:ext cx="563245" cy="275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115001</xdr:colOff>
      <xdr:row>160</xdr:row>
      <xdr:rowOff>36952</xdr:rowOff>
    </xdr:from>
    <xdr:to>
      <xdr:col>16</xdr:col>
      <xdr:colOff>340504</xdr:colOff>
      <xdr:row>160</xdr:row>
      <xdr:rowOff>329711</xdr:rowOff>
    </xdr:to>
    <xdr:pic>
      <xdr:nvPicPr>
        <xdr:cNvPr id="499" name="图片 498"/>
        <xdr:cNvPicPr>
          <a:picLocks noChangeAspect="1" noChangeArrowheads="1"/>
        </xdr:cNvPicPr>
      </xdr:nvPicPr>
      <xdr:blipFill>
        <a:blip r:embed="rId104" cstate="print">
          <a:extLst>
            <a:ext uri="{28A0092B-C50C-407E-A947-70E740481C1C}">
              <a14:useLocalDpi xmlns:a14="http://schemas.microsoft.com/office/drawing/2010/main" val="0"/>
            </a:ext>
          </a:extLst>
        </a:blip>
        <a:srcRect/>
        <a:stretch>
          <a:fillRect/>
        </a:stretch>
      </xdr:blipFill>
      <xdr:spPr>
        <a:xfrm>
          <a:off x="7172960" y="60101480"/>
          <a:ext cx="225425" cy="292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38757</xdr:colOff>
      <xdr:row>181</xdr:row>
      <xdr:rowOff>82605</xdr:rowOff>
    </xdr:from>
    <xdr:to>
      <xdr:col>16</xdr:col>
      <xdr:colOff>538655</xdr:colOff>
      <xdr:row>181</xdr:row>
      <xdr:rowOff>254048</xdr:rowOff>
    </xdr:to>
    <xdr:pic>
      <xdr:nvPicPr>
        <xdr:cNvPr id="503" name="图片 502"/>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7096760" y="68148200"/>
          <a:ext cx="49974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136624</xdr:colOff>
      <xdr:row>159</xdr:row>
      <xdr:rowOff>41711</xdr:rowOff>
    </xdr:from>
    <xdr:to>
      <xdr:col>16</xdr:col>
      <xdr:colOff>432288</xdr:colOff>
      <xdr:row>159</xdr:row>
      <xdr:rowOff>343892</xdr:rowOff>
    </xdr:to>
    <xdr:pic>
      <xdr:nvPicPr>
        <xdr:cNvPr id="506" name="图片 505"/>
        <xdr:cNvPicPr>
          <a:picLocks noChangeAspect="1"/>
        </xdr:cNvPicPr>
      </xdr:nvPicPr>
      <xdr:blipFill>
        <a:blip r:embed="rId94"/>
        <a:stretch>
          <a:fillRect/>
        </a:stretch>
      </xdr:blipFill>
      <xdr:spPr>
        <a:xfrm>
          <a:off x="7194550" y="59724925"/>
          <a:ext cx="295275" cy="302260"/>
        </a:xfrm>
        <a:prstGeom prst="rect">
          <a:avLst/>
        </a:prstGeom>
      </xdr:spPr>
    </xdr:pic>
    <xdr:clientData/>
  </xdr:twoCellAnchor>
  <xdr:twoCellAnchor>
    <xdr:from>
      <xdr:col>16</xdr:col>
      <xdr:colOff>149405</xdr:colOff>
      <xdr:row>175</xdr:row>
      <xdr:rowOff>34087</xdr:rowOff>
    </xdr:from>
    <xdr:to>
      <xdr:col>16</xdr:col>
      <xdr:colOff>417634</xdr:colOff>
      <xdr:row>175</xdr:row>
      <xdr:rowOff>343295</xdr:rowOff>
    </xdr:to>
    <xdr:pic>
      <xdr:nvPicPr>
        <xdr:cNvPr id="514" name="图片 513"/>
        <xdr:cNvPicPr>
          <a:picLocks noChangeAspect="1" noChangeArrowheads="1"/>
        </xdr:cNvPicPr>
      </xdr:nvPicPr>
      <xdr:blipFill>
        <a:blip r:embed="rId105" cstate="print">
          <a:extLst>
            <a:ext uri="{28A0092B-C50C-407E-A947-70E740481C1C}">
              <a14:useLocalDpi xmlns:a14="http://schemas.microsoft.com/office/drawing/2010/main" val="0"/>
            </a:ext>
          </a:extLst>
        </a:blip>
        <a:srcRect/>
        <a:stretch>
          <a:fillRect/>
        </a:stretch>
      </xdr:blipFill>
      <xdr:spPr>
        <a:xfrm>
          <a:off x="7207250" y="65813305"/>
          <a:ext cx="267970" cy="309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223630</xdr:colOff>
      <xdr:row>188</xdr:row>
      <xdr:rowOff>41412</xdr:rowOff>
    </xdr:from>
    <xdr:to>
      <xdr:col>16</xdr:col>
      <xdr:colOff>486433</xdr:colOff>
      <xdr:row>188</xdr:row>
      <xdr:rowOff>344365</xdr:rowOff>
    </xdr:to>
    <xdr:pic>
      <xdr:nvPicPr>
        <xdr:cNvPr id="515" name="图片 514"/>
        <xdr:cNvPicPr>
          <a:picLocks noChangeAspect="1" noChangeArrowheads="1"/>
        </xdr:cNvPicPr>
      </xdr:nvPicPr>
      <xdr:blipFill>
        <a:blip r:embed="rId105" cstate="print">
          <a:extLst>
            <a:ext uri="{28A0092B-C50C-407E-A947-70E740481C1C}">
              <a14:useLocalDpi xmlns:a14="http://schemas.microsoft.com/office/drawing/2010/main" val="0"/>
            </a:ext>
          </a:extLst>
        </a:blip>
        <a:srcRect/>
        <a:stretch>
          <a:fillRect/>
        </a:stretch>
      </xdr:blipFill>
      <xdr:spPr>
        <a:xfrm>
          <a:off x="7281545" y="70773925"/>
          <a:ext cx="262890" cy="302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187468</xdr:colOff>
      <xdr:row>174</xdr:row>
      <xdr:rowOff>50278</xdr:rowOff>
    </xdr:from>
    <xdr:to>
      <xdr:col>16</xdr:col>
      <xdr:colOff>439615</xdr:colOff>
      <xdr:row>174</xdr:row>
      <xdr:rowOff>342342</xdr:rowOff>
    </xdr:to>
    <xdr:pic>
      <xdr:nvPicPr>
        <xdr:cNvPr id="516" name="图片 515"/>
        <xdr:cNvPicPr>
          <a:picLocks noChangeAspect="1" noChangeArrowheads="1"/>
        </xdr:cNvPicPr>
      </xdr:nvPicPr>
      <xdr:blipFill>
        <a:blip r:embed="rId106" cstate="print">
          <a:extLst>
            <a:ext uri="{28A0092B-C50C-407E-A947-70E740481C1C}">
              <a14:useLocalDpi xmlns:a14="http://schemas.microsoft.com/office/drawing/2010/main" val="0"/>
            </a:ext>
          </a:extLst>
        </a:blip>
        <a:srcRect/>
        <a:stretch>
          <a:fillRect/>
        </a:stretch>
      </xdr:blipFill>
      <xdr:spPr>
        <a:xfrm>
          <a:off x="7245350" y="65448815"/>
          <a:ext cx="252095" cy="292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147547</xdr:colOff>
      <xdr:row>187</xdr:row>
      <xdr:rowOff>29815</xdr:rowOff>
    </xdr:from>
    <xdr:to>
      <xdr:col>16</xdr:col>
      <xdr:colOff>388327</xdr:colOff>
      <xdr:row>187</xdr:row>
      <xdr:rowOff>330787</xdr:rowOff>
    </xdr:to>
    <xdr:pic>
      <xdr:nvPicPr>
        <xdr:cNvPr id="517" name="图片 516"/>
        <xdr:cNvPicPr>
          <a:picLocks noChangeAspect="1" noChangeArrowheads="1"/>
        </xdr:cNvPicPr>
      </xdr:nvPicPr>
      <xdr:blipFill>
        <a:blip r:embed="rId106" cstate="print">
          <a:extLst>
            <a:ext uri="{28A0092B-C50C-407E-A947-70E740481C1C}">
              <a14:useLocalDpi xmlns:a14="http://schemas.microsoft.com/office/drawing/2010/main" val="0"/>
            </a:ext>
          </a:extLst>
        </a:blip>
        <a:srcRect/>
        <a:stretch>
          <a:fillRect/>
        </a:stretch>
      </xdr:blipFill>
      <xdr:spPr>
        <a:xfrm flipH="1">
          <a:off x="7205345" y="70380860"/>
          <a:ext cx="240665" cy="300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170793</xdr:colOff>
      <xdr:row>162</xdr:row>
      <xdr:rowOff>26276</xdr:rowOff>
    </xdr:from>
    <xdr:to>
      <xdr:col>16</xdr:col>
      <xdr:colOff>417634</xdr:colOff>
      <xdr:row>162</xdr:row>
      <xdr:rowOff>335315</xdr:rowOff>
    </xdr:to>
    <xdr:pic>
      <xdr:nvPicPr>
        <xdr:cNvPr id="519" name="图片 518"/>
        <xdr:cNvPicPr>
          <a:picLocks noChangeAspect="1" noChangeArrowheads="1"/>
        </xdr:cNvPicPr>
      </xdr:nvPicPr>
      <xdr:blipFill>
        <a:blip r:embed="rId107" cstate="print">
          <a:extLst>
            <a:ext uri="{28A0092B-C50C-407E-A947-70E740481C1C}">
              <a14:useLocalDpi xmlns:a14="http://schemas.microsoft.com/office/drawing/2010/main" val="0"/>
            </a:ext>
          </a:extLst>
        </a:blip>
        <a:srcRect/>
        <a:stretch>
          <a:fillRect/>
        </a:stretch>
      </xdr:blipFill>
      <xdr:spPr>
        <a:xfrm>
          <a:off x="7228205" y="60852685"/>
          <a:ext cx="247015" cy="309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243052</xdr:colOff>
      <xdr:row>97</xdr:row>
      <xdr:rowOff>72258</xdr:rowOff>
    </xdr:from>
    <xdr:to>
      <xdr:col>16</xdr:col>
      <xdr:colOff>445690</xdr:colOff>
      <xdr:row>97</xdr:row>
      <xdr:rowOff>256429</xdr:rowOff>
    </xdr:to>
    <xdr:pic>
      <xdr:nvPicPr>
        <xdr:cNvPr id="507" name="图片 506"/>
        <xdr:cNvPicPr>
          <a:picLocks noChangeAspect="1"/>
        </xdr:cNvPicPr>
      </xdr:nvPicPr>
      <xdr:blipFill>
        <a:blip r:embed="rId37"/>
        <a:stretch>
          <a:fillRect/>
        </a:stretch>
      </xdr:blipFill>
      <xdr:spPr>
        <a:xfrm>
          <a:off x="7300595" y="36133405"/>
          <a:ext cx="202565" cy="184150"/>
        </a:xfrm>
        <a:prstGeom prst="rect">
          <a:avLst/>
        </a:prstGeom>
      </xdr:spPr>
    </xdr:pic>
    <xdr:clientData/>
  </xdr:twoCellAnchor>
  <xdr:twoCellAnchor>
    <xdr:from>
      <xdr:col>16</xdr:col>
      <xdr:colOff>109904</xdr:colOff>
      <xdr:row>164</xdr:row>
      <xdr:rowOff>51288</xdr:rowOff>
    </xdr:from>
    <xdr:to>
      <xdr:col>16</xdr:col>
      <xdr:colOff>476250</xdr:colOff>
      <xdr:row>164</xdr:row>
      <xdr:rowOff>313951</xdr:rowOff>
    </xdr:to>
    <xdr:pic>
      <xdr:nvPicPr>
        <xdr:cNvPr id="511" name="图片 510"/>
        <xdr:cNvPicPr>
          <a:picLocks noChangeAspect="1" noChangeArrowheads="1"/>
        </xdr:cNvPicPr>
      </xdr:nvPicPr>
      <xdr:blipFill>
        <a:blip r:embed="rId23" cstate="print">
          <a:extLst>
            <a:ext uri="{28A0092B-C50C-407E-A947-70E740481C1C}">
              <a14:useLocalDpi xmlns:a14="http://schemas.microsoft.com/office/drawing/2010/main" val="0"/>
            </a:ext>
          </a:extLst>
        </a:blip>
        <a:srcRect l="37283" t="13170" r="20791" b="31375"/>
        <a:stretch>
          <a:fillRect/>
        </a:stretch>
      </xdr:blipFill>
      <xdr:spPr>
        <a:xfrm>
          <a:off x="7167880" y="61639450"/>
          <a:ext cx="366395" cy="262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28575</xdr:colOff>
      <xdr:row>149</xdr:row>
      <xdr:rowOff>57150</xdr:rowOff>
    </xdr:from>
    <xdr:to>
      <xdr:col>16</xdr:col>
      <xdr:colOff>628650</xdr:colOff>
      <xdr:row>149</xdr:row>
      <xdr:rowOff>257175</xdr:rowOff>
    </xdr:to>
    <xdr:pic>
      <xdr:nvPicPr>
        <xdr:cNvPr id="317" name="图片 2"/>
        <xdr:cNvPicPr>
          <a:picLocks noChangeAspect="1"/>
        </xdr:cNvPicPr>
      </xdr:nvPicPr>
      <xdr:blipFill>
        <a:blip r:embed="rId108" cstate="print">
          <a:extLst>
            <a:ext uri="{28A0092B-C50C-407E-A947-70E740481C1C}">
              <a14:useLocalDpi xmlns:a14="http://schemas.microsoft.com/office/drawing/2010/main" val="0"/>
            </a:ext>
          </a:extLst>
        </a:blip>
        <a:srcRect/>
        <a:stretch>
          <a:fillRect/>
        </a:stretch>
      </xdr:blipFill>
      <xdr:spPr>
        <a:xfrm>
          <a:off x="7086600" y="55930800"/>
          <a:ext cx="600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xdr:colOff>
      <xdr:row>134</xdr:row>
      <xdr:rowOff>19051</xdr:rowOff>
    </xdr:from>
    <xdr:to>
      <xdr:col>16</xdr:col>
      <xdr:colOff>438150</xdr:colOff>
      <xdr:row>134</xdr:row>
      <xdr:rowOff>328089</xdr:rowOff>
    </xdr:to>
    <xdr:pic>
      <xdr:nvPicPr>
        <xdr:cNvPr id="316" name="图片 315"/>
        <xdr:cNvPicPr>
          <a:picLocks noChangeAspect="1" noChangeArrowheads="1"/>
        </xdr:cNvPicPr>
      </xdr:nvPicPr>
      <xdr:blipFill>
        <a:blip r:embed="rId109" cstate="print">
          <a:extLst>
            <a:ext uri="{28A0092B-C50C-407E-A947-70E740481C1C}">
              <a14:useLocalDpi xmlns:a14="http://schemas.microsoft.com/office/drawing/2010/main" val="0"/>
            </a:ext>
          </a:extLst>
        </a:blip>
        <a:srcRect/>
        <a:stretch>
          <a:fillRect/>
        </a:stretch>
      </xdr:blipFill>
      <xdr:spPr>
        <a:xfrm>
          <a:off x="7105650" y="50177700"/>
          <a:ext cx="390525" cy="308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38100</xdr:colOff>
      <xdr:row>135</xdr:row>
      <xdr:rowOff>19050</xdr:rowOff>
    </xdr:from>
    <xdr:to>
      <xdr:col>16</xdr:col>
      <xdr:colOff>459380</xdr:colOff>
      <xdr:row>135</xdr:row>
      <xdr:rowOff>352425</xdr:rowOff>
    </xdr:to>
    <xdr:pic>
      <xdr:nvPicPr>
        <xdr:cNvPr id="318" name="图片 317"/>
        <xdr:cNvPicPr>
          <a:picLocks noChangeAspect="1" noChangeArrowheads="1"/>
        </xdr:cNvPicPr>
      </xdr:nvPicPr>
      <xdr:blipFill>
        <a:blip r:embed="rId110" cstate="print">
          <a:extLst>
            <a:ext uri="{28A0092B-C50C-407E-A947-70E740481C1C}">
              <a14:useLocalDpi xmlns:a14="http://schemas.microsoft.com/office/drawing/2010/main" val="0"/>
            </a:ext>
          </a:extLst>
        </a:blip>
        <a:srcRect/>
        <a:stretch>
          <a:fillRect/>
        </a:stretch>
      </xdr:blipFill>
      <xdr:spPr>
        <a:xfrm>
          <a:off x="7096125" y="50558700"/>
          <a:ext cx="42100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200027</xdr:colOff>
      <xdr:row>143</xdr:row>
      <xdr:rowOff>101204</xdr:rowOff>
    </xdr:from>
    <xdr:to>
      <xdr:col>16</xdr:col>
      <xdr:colOff>419101</xdr:colOff>
      <xdr:row>143</xdr:row>
      <xdr:rowOff>323849</xdr:rowOff>
    </xdr:to>
    <xdr:pic>
      <xdr:nvPicPr>
        <xdr:cNvPr id="320" name="图片 319"/>
        <xdr:cNvPicPr>
          <a:picLocks noChangeAspect="1" noChangeArrowheads="1"/>
        </xdr:cNvPicPr>
      </xdr:nvPicPr>
      <xdr:blipFill>
        <a:blip r:embed="rId111" cstate="print">
          <a:extLst>
            <a:ext uri="{28A0092B-C50C-407E-A947-70E740481C1C}">
              <a14:useLocalDpi xmlns:a14="http://schemas.microsoft.com/office/drawing/2010/main" val="0"/>
            </a:ext>
          </a:extLst>
        </a:blip>
        <a:srcRect l="35918" t="19499" r="39048" b="28412"/>
        <a:stretch>
          <a:fillRect/>
        </a:stretch>
      </xdr:blipFill>
      <xdr:spPr>
        <a:xfrm>
          <a:off x="7258050" y="53688615"/>
          <a:ext cx="219075" cy="222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47625</xdr:colOff>
      <xdr:row>196</xdr:row>
      <xdr:rowOff>28575</xdr:rowOff>
    </xdr:from>
    <xdr:to>
      <xdr:col>16</xdr:col>
      <xdr:colOff>476250</xdr:colOff>
      <xdr:row>196</xdr:row>
      <xdr:rowOff>352425</xdr:rowOff>
    </xdr:to>
    <xdr:pic>
      <xdr:nvPicPr>
        <xdr:cNvPr id="321" name="图片 320"/>
        <xdr:cNvPicPr>
          <a:picLocks noChangeAspect="1" noChangeArrowheads="1"/>
        </xdr:cNvPicPr>
      </xdr:nvPicPr>
      <xdr:blipFill>
        <a:blip r:embed="rId112" cstate="print">
          <a:extLst>
            <a:ext uri="{28A0092B-C50C-407E-A947-70E740481C1C}">
              <a14:useLocalDpi xmlns:a14="http://schemas.microsoft.com/office/drawing/2010/main" val="0"/>
            </a:ext>
          </a:extLst>
        </a:blip>
        <a:srcRect/>
        <a:stretch>
          <a:fillRect/>
        </a:stretch>
      </xdr:blipFill>
      <xdr:spPr>
        <a:xfrm>
          <a:off x="7105650" y="73809225"/>
          <a:ext cx="428625"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38100</xdr:colOff>
      <xdr:row>104</xdr:row>
      <xdr:rowOff>28575</xdr:rowOff>
    </xdr:from>
    <xdr:to>
      <xdr:col>16</xdr:col>
      <xdr:colOff>561975</xdr:colOff>
      <xdr:row>104</xdr:row>
      <xdr:rowOff>342448</xdr:rowOff>
    </xdr:to>
    <xdr:pic>
      <xdr:nvPicPr>
        <xdr:cNvPr id="322" name="图片 321"/>
        <xdr:cNvPicPr>
          <a:picLocks noChangeAspect="1" noChangeArrowheads="1"/>
        </xdr:cNvPicPr>
      </xdr:nvPicPr>
      <xdr:blipFill>
        <a:blip r:embed="rId113" cstate="print">
          <a:extLst>
            <a:ext uri="{28A0092B-C50C-407E-A947-70E740481C1C}">
              <a14:useLocalDpi xmlns:a14="http://schemas.microsoft.com/office/drawing/2010/main" val="0"/>
            </a:ext>
          </a:extLst>
        </a:blip>
        <a:srcRect/>
        <a:stretch>
          <a:fillRect/>
        </a:stretch>
      </xdr:blipFill>
      <xdr:spPr>
        <a:xfrm>
          <a:off x="7096125" y="38757225"/>
          <a:ext cx="523875" cy="313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152400</xdr:colOff>
      <xdr:row>62</xdr:row>
      <xdr:rowOff>85725</xdr:rowOff>
    </xdr:from>
    <xdr:to>
      <xdr:col>16</xdr:col>
      <xdr:colOff>390525</xdr:colOff>
      <xdr:row>62</xdr:row>
      <xdr:rowOff>319814</xdr:rowOff>
    </xdr:to>
    <xdr:pic>
      <xdr:nvPicPr>
        <xdr:cNvPr id="326" name="图片 325"/>
        <xdr:cNvPicPr>
          <a:picLocks noChangeAspect="1" noChangeArrowheads="1"/>
        </xdr:cNvPicPr>
      </xdr:nvPicPr>
      <xdr:blipFill>
        <a:blip r:embed="rId114" cstate="print">
          <a:extLst>
            <a:ext uri="{28A0092B-C50C-407E-A947-70E740481C1C}">
              <a14:useLocalDpi xmlns:a14="http://schemas.microsoft.com/office/drawing/2010/main" val="0"/>
            </a:ext>
          </a:extLst>
        </a:blip>
        <a:srcRect/>
        <a:stretch>
          <a:fillRect/>
        </a:stretch>
      </xdr:blipFill>
      <xdr:spPr>
        <a:xfrm>
          <a:off x="7210425" y="22812375"/>
          <a:ext cx="238125" cy="233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95250</xdr:colOff>
      <xdr:row>111</xdr:row>
      <xdr:rowOff>66675</xdr:rowOff>
    </xdr:from>
    <xdr:to>
      <xdr:col>16</xdr:col>
      <xdr:colOff>377240</xdr:colOff>
      <xdr:row>111</xdr:row>
      <xdr:rowOff>343885</xdr:rowOff>
    </xdr:to>
    <xdr:pic>
      <xdr:nvPicPr>
        <xdr:cNvPr id="11" name="图片 10"/>
        <xdr:cNvPicPr>
          <a:picLocks noChangeAspect="1" noChangeArrowheads="1"/>
        </xdr:cNvPicPr>
      </xdr:nvPicPr>
      <xdr:blipFill>
        <a:blip r:embed="rId114" cstate="print">
          <a:extLst>
            <a:ext uri="{28A0092B-C50C-407E-A947-70E740481C1C}">
              <a14:useLocalDpi xmlns:a14="http://schemas.microsoft.com/office/drawing/2010/main" val="0"/>
            </a:ext>
          </a:extLst>
        </a:blip>
        <a:srcRect/>
        <a:stretch>
          <a:fillRect/>
        </a:stretch>
      </xdr:blipFill>
      <xdr:spPr>
        <a:xfrm>
          <a:off x="7153275" y="41462325"/>
          <a:ext cx="281940" cy="276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133350</xdr:colOff>
      <xdr:row>172</xdr:row>
      <xdr:rowOff>85725</xdr:rowOff>
    </xdr:from>
    <xdr:to>
      <xdr:col>16</xdr:col>
      <xdr:colOff>327135</xdr:colOff>
      <xdr:row>172</xdr:row>
      <xdr:rowOff>276225</xdr:rowOff>
    </xdr:to>
    <xdr:pic>
      <xdr:nvPicPr>
        <xdr:cNvPr id="29" name="图片 28"/>
        <xdr:cNvPicPr>
          <a:picLocks noChangeAspect="1" noChangeArrowheads="1"/>
        </xdr:cNvPicPr>
      </xdr:nvPicPr>
      <xdr:blipFill>
        <a:blip r:embed="rId114" cstate="print">
          <a:extLst>
            <a:ext uri="{28A0092B-C50C-407E-A947-70E740481C1C}">
              <a14:useLocalDpi xmlns:a14="http://schemas.microsoft.com/office/drawing/2010/main" val="0"/>
            </a:ext>
          </a:extLst>
        </a:blip>
        <a:srcRect/>
        <a:stretch>
          <a:fillRect/>
        </a:stretch>
      </xdr:blipFill>
      <xdr:spPr>
        <a:xfrm>
          <a:off x="7191375" y="64722375"/>
          <a:ext cx="1936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161925</xdr:colOff>
      <xdr:row>182</xdr:row>
      <xdr:rowOff>66675</xdr:rowOff>
    </xdr:from>
    <xdr:to>
      <xdr:col>16</xdr:col>
      <xdr:colOff>394467</xdr:colOff>
      <xdr:row>182</xdr:row>
      <xdr:rowOff>295275</xdr:rowOff>
    </xdr:to>
    <xdr:pic>
      <xdr:nvPicPr>
        <xdr:cNvPr id="31" name="图片 30"/>
        <xdr:cNvPicPr>
          <a:picLocks noChangeAspect="1" noChangeArrowheads="1"/>
        </xdr:cNvPicPr>
      </xdr:nvPicPr>
      <xdr:blipFill>
        <a:blip r:embed="rId114" cstate="print">
          <a:extLst>
            <a:ext uri="{28A0092B-C50C-407E-A947-70E740481C1C}">
              <a14:useLocalDpi xmlns:a14="http://schemas.microsoft.com/office/drawing/2010/main" val="0"/>
            </a:ext>
          </a:extLst>
        </a:blip>
        <a:srcRect/>
        <a:stretch>
          <a:fillRect/>
        </a:stretch>
      </xdr:blipFill>
      <xdr:spPr>
        <a:xfrm>
          <a:off x="7219950" y="68513325"/>
          <a:ext cx="23241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43963</xdr:colOff>
      <xdr:row>200</xdr:row>
      <xdr:rowOff>29308</xdr:rowOff>
    </xdr:from>
    <xdr:to>
      <xdr:col>16</xdr:col>
      <xdr:colOff>368021</xdr:colOff>
      <xdr:row>200</xdr:row>
      <xdr:rowOff>344365</xdr:rowOff>
    </xdr:to>
    <xdr:pic>
      <xdr:nvPicPr>
        <xdr:cNvPr id="36" name="图片 35"/>
        <xdr:cNvPicPr>
          <a:picLocks noChangeAspect="1"/>
        </xdr:cNvPicPr>
      </xdr:nvPicPr>
      <xdr:blipFill>
        <a:blip r:embed="rId115"/>
        <a:stretch>
          <a:fillRect/>
        </a:stretch>
      </xdr:blipFill>
      <xdr:spPr>
        <a:xfrm>
          <a:off x="7101840" y="75333860"/>
          <a:ext cx="323850" cy="314960"/>
        </a:xfrm>
        <a:prstGeom prst="rect">
          <a:avLst/>
        </a:prstGeom>
      </xdr:spPr>
    </xdr:pic>
    <xdr:clientData/>
  </xdr:twoCellAnchor>
  <xdr:twoCellAnchor>
    <xdr:from>
      <xdr:col>16</xdr:col>
      <xdr:colOff>86460</xdr:colOff>
      <xdr:row>201</xdr:row>
      <xdr:rowOff>29309</xdr:rowOff>
    </xdr:from>
    <xdr:to>
      <xdr:col>16</xdr:col>
      <xdr:colOff>402982</xdr:colOff>
      <xdr:row>201</xdr:row>
      <xdr:rowOff>337039</xdr:rowOff>
    </xdr:to>
    <xdr:pic>
      <xdr:nvPicPr>
        <xdr:cNvPr id="38" name="图片 37"/>
        <xdr:cNvPicPr>
          <a:picLocks noChangeAspect="1"/>
        </xdr:cNvPicPr>
      </xdr:nvPicPr>
      <xdr:blipFill>
        <a:blip r:embed="rId115"/>
        <a:stretch>
          <a:fillRect/>
        </a:stretch>
      </xdr:blipFill>
      <xdr:spPr>
        <a:xfrm flipH="1">
          <a:off x="7144385" y="75714860"/>
          <a:ext cx="316230" cy="307340"/>
        </a:xfrm>
        <a:prstGeom prst="rect">
          <a:avLst/>
        </a:prstGeom>
      </xdr:spPr>
    </xdr:pic>
    <xdr:clientData/>
  </xdr:twoCellAnchor>
  <xdr:twoCellAnchor>
    <xdr:from>
      <xdr:col>16</xdr:col>
      <xdr:colOff>73270</xdr:colOff>
      <xdr:row>202</xdr:row>
      <xdr:rowOff>25066</xdr:rowOff>
    </xdr:from>
    <xdr:to>
      <xdr:col>16</xdr:col>
      <xdr:colOff>381000</xdr:colOff>
      <xdr:row>202</xdr:row>
      <xdr:rowOff>339455</xdr:rowOff>
    </xdr:to>
    <xdr:pic>
      <xdr:nvPicPr>
        <xdr:cNvPr id="39" name="图片 38"/>
        <xdr:cNvPicPr>
          <a:picLocks noChangeAspect="1"/>
        </xdr:cNvPicPr>
      </xdr:nvPicPr>
      <xdr:blipFill>
        <a:blip r:embed="rId116"/>
        <a:srcRect t="7385" b="-1"/>
        <a:stretch>
          <a:fillRect/>
        </a:stretch>
      </xdr:blipFill>
      <xdr:spPr>
        <a:xfrm>
          <a:off x="7131050" y="76091415"/>
          <a:ext cx="307975" cy="314325"/>
        </a:xfrm>
        <a:prstGeom prst="rect">
          <a:avLst/>
        </a:prstGeom>
      </xdr:spPr>
    </xdr:pic>
    <xdr:clientData/>
  </xdr:twoCellAnchor>
  <xdr:twoCellAnchor>
    <xdr:from>
      <xdr:col>16</xdr:col>
      <xdr:colOff>109135</xdr:colOff>
      <xdr:row>203</xdr:row>
      <xdr:rowOff>39936</xdr:rowOff>
    </xdr:from>
    <xdr:to>
      <xdr:col>16</xdr:col>
      <xdr:colOff>417634</xdr:colOff>
      <xdr:row>203</xdr:row>
      <xdr:rowOff>320320</xdr:rowOff>
    </xdr:to>
    <xdr:pic>
      <xdr:nvPicPr>
        <xdr:cNvPr id="40" name="图片 39"/>
        <xdr:cNvPicPr>
          <a:picLocks noChangeAspect="1"/>
        </xdr:cNvPicPr>
      </xdr:nvPicPr>
      <xdr:blipFill>
        <a:blip r:embed="rId37"/>
        <a:stretch>
          <a:fillRect/>
        </a:stretch>
      </xdr:blipFill>
      <xdr:spPr>
        <a:xfrm>
          <a:off x="7166610" y="76487020"/>
          <a:ext cx="308610" cy="280670"/>
        </a:xfrm>
        <a:prstGeom prst="rect">
          <a:avLst/>
        </a:prstGeom>
      </xdr:spPr>
    </xdr:pic>
    <xdr:clientData/>
  </xdr:twoCellAnchor>
  <xdr:twoCellAnchor>
    <xdr:from>
      <xdr:col>16</xdr:col>
      <xdr:colOff>21981</xdr:colOff>
      <xdr:row>157</xdr:row>
      <xdr:rowOff>21980</xdr:rowOff>
    </xdr:from>
    <xdr:to>
      <xdr:col>16</xdr:col>
      <xdr:colOff>511115</xdr:colOff>
      <xdr:row>157</xdr:row>
      <xdr:rowOff>344364</xdr:rowOff>
    </xdr:to>
    <xdr:pic>
      <xdr:nvPicPr>
        <xdr:cNvPr id="41" name="图片 40"/>
        <xdr:cNvPicPr>
          <a:picLocks noChangeAspect="1"/>
        </xdr:cNvPicPr>
      </xdr:nvPicPr>
      <xdr:blipFill>
        <a:blip r:embed="rId117"/>
        <a:stretch>
          <a:fillRect/>
        </a:stretch>
      </xdr:blipFill>
      <xdr:spPr>
        <a:xfrm>
          <a:off x="7079615" y="58943240"/>
          <a:ext cx="488950" cy="322580"/>
        </a:xfrm>
        <a:prstGeom prst="rect">
          <a:avLst/>
        </a:prstGeom>
      </xdr:spPr>
    </xdr:pic>
    <xdr:clientData/>
  </xdr:twoCellAnchor>
  <xdr:twoCellAnchor>
    <xdr:from>
      <xdr:col>16</xdr:col>
      <xdr:colOff>77357</xdr:colOff>
      <xdr:row>139</xdr:row>
      <xdr:rowOff>37392</xdr:rowOff>
    </xdr:from>
    <xdr:to>
      <xdr:col>16</xdr:col>
      <xdr:colOff>463826</xdr:colOff>
      <xdr:row>139</xdr:row>
      <xdr:rowOff>363718</xdr:rowOff>
    </xdr:to>
    <xdr:pic>
      <xdr:nvPicPr>
        <xdr:cNvPr id="48" name="图片 47"/>
        <xdr:cNvPicPr>
          <a:picLocks noChangeAspect="1" noChangeArrowheads="1"/>
        </xdr:cNvPicPr>
      </xdr:nvPicPr>
      <xdr:blipFill>
        <a:blip r:embed="rId118" cstate="print">
          <a:extLst>
            <a:ext uri="{28A0092B-C50C-407E-A947-70E740481C1C}">
              <a14:useLocalDpi xmlns:a14="http://schemas.microsoft.com/office/drawing/2010/main" val="0"/>
            </a:ext>
          </a:extLst>
        </a:blip>
        <a:srcRect/>
        <a:stretch>
          <a:fillRect/>
        </a:stretch>
      </xdr:blipFill>
      <xdr:spPr>
        <a:xfrm flipH="1">
          <a:off x="7134860" y="52100480"/>
          <a:ext cx="386715" cy="326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33132</xdr:colOff>
      <xdr:row>138</xdr:row>
      <xdr:rowOff>24849</xdr:rowOff>
    </xdr:from>
    <xdr:to>
      <xdr:col>16</xdr:col>
      <xdr:colOff>463828</xdr:colOff>
      <xdr:row>138</xdr:row>
      <xdr:rowOff>346178</xdr:rowOff>
    </xdr:to>
    <xdr:pic>
      <xdr:nvPicPr>
        <xdr:cNvPr id="50" name="图片 49"/>
        <xdr:cNvPicPr>
          <a:picLocks noChangeAspect="1" noChangeArrowheads="1"/>
        </xdr:cNvPicPr>
      </xdr:nvPicPr>
      <xdr:blipFill>
        <a:blip r:embed="rId119" cstate="print">
          <a:extLst>
            <a:ext uri="{28A0092B-C50C-407E-A947-70E740481C1C}">
              <a14:useLocalDpi xmlns:a14="http://schemas.microsoft.com/office/drawing/2010/main" val="0"/>
            </a:ext>
          </a:extLst>
        </a:blip>
        <a:srcRect/>
        <a:stretch>
          <a:fillRect/>
        </a:stretch>
      </xdr:blipFill>
      <xdr:spPr>
        <a:xfrm>
          <a:off x="7091045" y="51707415"/>
          <a:ext cx="430530" cy="321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33132</xdr:colOff>
      <xdr:row>156</xdr:row>
      <xdr:rowOff>24849</xdr:rowOff>
    </xdr:from>
    <xdr:to>
      <xdr:col>16</xdr:col>
      <xdr:colOff>356154</xdr:colOff>
      <xdr:row>156</xdr:row>
      <xdr:rowOff>340433</xdr:rowOff>
    </xdr:to>
    <xdr:pic>
      <xdr:nvPicPr>
        <xdr:cNvPr id="54" name="图片 53"/>
        <xdr:cNvPicPr>
          <a:picLocks noChangeAspect="1" noChangeArrowheads="1"/>
        </xdr:cNvPicPr>
      </xdr:nvPicPr>
      <xdr:blipFill>
        <a:blip r:embed="rId120" cstate="print">
          <a:extLst>
            <a:ext uri="{28A0092B-C50C-407E-A947-70E740481C1C}">
              <a14:useLocalDpi xmlns:a14="http://schemas.microsoft.com/office/drawing/2010/main" val="0"/>
            </a:ext>
          </a:extLst>
        </a:blip>
        <a:srcRect/>
        <a:stretch>
          <a:fillRect/>
        </a:stretch>
      </xdr:blipFill>
      <xdr:spPr>
        <a:xfrm>
          <a:off x="7091045" y="58565415"/>
          <a:ext cx="322580" cy="315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49698</xdr:colOff>
      <xdr:row>150</xdr:row>
      <xdr:rowOff>24849</xdr:rowOff>
    </xdr:from>
    <xdr:to>
      <xdr:col>16</xdr:col>
      <xdr:colOff>414725</xdr:colOff>
      <xdr:row>150</xdr:row>
      <xdr:rowOff>347870</xdr:rowOff>
    </xdr:to>
    <xdr:pic>
      <xdr:nvPicPr>
        <xdr:cNvPr id="43" name="图片 42"/>
        <xdr:cNvPicPr>
          <a:picLocks noChangeAspect="1" noChangeArrowheads="1"/>
        </xdr:cNvPicPr>
      </xdr:nvPicPr>
      <xdr:blipFill>
        <a:blip r:embed="rId121" cstate="print">
          <a:extLst>
            <a:ext uri="{28A0092B-C50C-407E-A947-70E740481C1C}">
              <a14:useLocalDpi xmlns:a14="http://schemas.microsoft.com/office/drawing/2010/main" val="0"/>
            </a:ext>
          </a:extLst>
        </a:blip>
        <a:srcRect/>
        <a:stretch>
          <a:fillRect/>
        </a:stretch>
      </xdr:blipFill>
      <xdr:spPr>
        <a:xfrm>
          <a:off x="7107555" y="56279415"/>
          <a:ext cx="365125" cy="322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33131</xdr:colOff>
      <xdr:row>148</xdr:row>
      <xdr:rowOff>24848</xdr:rowOff>
    </xdr:from>
    <xdr:to>
      <xdr:col>16</xdr:col>
      <xdr:colOff>372718</xdr:colOff>
      <xdr:row>148</xdr:row>
      <xdr:rowOff>356009</xdr:rowOff>
    </xdr:to>
    <xdr:pic>
      <xdr:nvPicPr>
        <xdr:cNvPr id="60" name="图片 59"/>
        <xdr:cNvPicPr>
          <a:picLocks noChangeAspect="1" noChangeArrowheads="1"/>
        </xdr:cNvPicPr>
      </xdr:nvPicPr>
      <xdr:blipFill>
        <a:blip r:embed="rId122" cstate="print">
          <a:extLst>
            <a:ext uri="{28A0092B-C50C-407E-A947-70E740481C1C}">
              <a14:useLocalDpi xmlns:a14="http://schemas.microsoft.com/office/drawing/2010/main" val="0"/>
            </a:ext>
          </a:extLst>
        </a:blip>
        <a:srcRect/>
        <a:stretch>
          <a:fillRect/>
        </a:stretch>
      </xdr:blipFill>
      <xdr:spPr>
        <a:xfrm>
          <a:off x="7091045" y="55517415"/>
          <a:ext cx="339090" cy="330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121691</xdr:colOff>
      <xdr:row>21</xdr:row>
      <xdr:rowOff>59571</xdr:rowOff>
    </xdr:from>
    <xdr:to>
      <xdr:col>16</xdr:col>
      <xdr:colOff>445152</xdr:colOff>
      <xdr:row>21</xdr:row>
      <xdr:rowOff>293076</xdr:rowOff>
    </xdr:to>
    <xdr:pic>
      <xdr:nvPicPr>
        <xdr:cNvPr id="327" name="图片 326"/>
        <xdr:cNvPicPr>
          <a:picLocks noChangeAspect="1" noChangeArrowheads="1"/>
        </xdr:cNvPicPr>
      </xdr:nvPicPr>
      <xdr:blipFill>
        <a:blip r:embed="rId123" cstate="print">
          <a:extLst>
            <a:ext uri="{28A0092B-C50C-407E-A947-70E740481C1C}">
              <a14:useLocalDpi xmlns:a14="http://schemas.microsoft.com/office/drawing/2010/main" val="0"/>
            </a:ext>
          </a:extLst>
        </a:blip>
        <a:srcRect/>
        <a:stretch>
          <a:fillRect/>
        </a:stretch>
      </xdr:blipFill>
      <xdr:spPr>
        <a:xfrm>
          <a:off x="7179310" y="7164705"/>
          <a:ext cx="323850" cy="233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161192</xdr:colOff>
      <xdr:row>22</xdr:row>
      <xdr:rowOff>58615</xdr:rowOff>
    </xdr:from>
    <xdr:to>
      <xdr:col>16</xdr:col>
      <xdr:colOff>364183</xdr:colOff>
      <xdr:row>22</xdr:row>
      <xdr:rowOff>205153</xdr:rowOff>
    </xdr:to>
    <xdr:pic>
      <xdr:nvPicPr>
        <xdr:cNvPr id="328" name="图片 327"/>
        <xdr:cNvPicPr>
          <a:picLocks noChangeAspect="1" noChangeArrowheads="1"/>
        </xdr:cNvPicPr>
      </xdr:nvPicPr>
      <xdr:blipFill>
        <a:blip r:embed="rId124" cstate="print">
          <a:extLst>
            <a:ext uri="{28A0092B-C50C-407E-A947-70E740481C1C}">
              <a14:useLocalDpi xmlns:a14="http://schemas.microsoft.com/office/drawing/2010/main" val="0"/>
            </a:ext>
          </a:extLst>
        </a:blip>
        <a:srcRect/>
        <a:stretch>
          <a:fillRect/>
        </a:stretch>
      </xdr:blipFill>
      <xdr:spPr>
        <a:xfrm>
          <a:off x="7218680" y="7545070"/>
          <a:ext cx="203200" cy="146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206619</xdr:colOff>
      <xdr:row>23</xdr:row>
      <xdr:rowOff>80177</xdr:rowOff>
    </xdr:from>
    <xdr:to>
      <xdr:col>16</xdr:col>
      <xdr:colOff>394891</xdr:colOff>
      <xdr:row>23</xdr:row>
      <xdr:rowOff>241369</xdr:rowOff>
    </xdr:to>
    <xdr:pic>
      <xdr:nvPicPr>
        <xdr:cNvPr id="329" name="图片 328"/>
        <xdr:cNvPicPr>
          <a:picLocks noChangeAspect="1" noChangeArrowheads="1"/>
        </xdr:cNvPicPr>
      </xdr:nvPicPr>
      <xdr:blipFill>
        <a:blip r:embed="rId125" cstate="print">
          <a:extLst>
            <a:ext uri="{28A0092B-C50C-407E-A947-70E740481C1C}">
              <a14:useLocalDpi xmlns:a14="http://schemas.microsoft.com/office/drawing/2010/main" val="0"/>
            </a:ext>
          </a:extLst>
        </a:blip>
        <a:srcRect/>
        <a:stretch>
          <a:fillRect/>
        </a:stretch>
      </xdr:blipFill>
      <xdr:spPr>
        <a:xfrm>
          <a:off x="7264400" y="7947660"/>
          <a:ext cx="187960" cy="161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181289</xdr:colOff>
      <xdr:row>24</xdr:row>
      <xdr:rowOff>81643</xdr:rowOff>
    </xdr:from>
    <xdr:to>
      <xdr:col>16</xdr:col>
      <xdr:colOff>397289</xdr:colOff>
      <xdr:row>24</xdr:row>
      <xdr:rowOff>266575</xdr:rowOff>
    </xdr:to>
    <xdr:pic>
      <xdr:nvPicPr>
        <xdr:cNvPr id="330" name="图片 329"/>
        <xdr:cNvPicPr>
          <a:picLocks noChangeAspect="1" noChangeArrowheads="1"/>
        </xdr:cNvPicPr>
      </xdr:nvPicPr>
      <xdr:blipFill>
        <a:blip r:embed="rId126" cstate="print">
          <a:extLst>
            <a:ext uri="{28A0092B-C50C-407E-A947-70E740481C1C}">
              <a14:useLocalDpi xmlns:a14="http://schemas.microsoft.com/office/drawing/2010/main" val="0"/>
            </a:ext>
          </a:extLst>
        </a:blip>
        <a:srcRect/>
        <a:stretch>
          <a:fillRect/>
        </a:stretch>
      </xdr:blipFill>
      <xdr:spPr>
        <a:xfrm>
          <a:off x="7239000" y="8329930"/>
          <a:ext cx="215900" cy="18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168520</xdr:colOff>
      <xdr:row>25</xdr:row>
      <xdr:rowOff>76200</xdr:rowOff>
    </xdr:from>
    <xdr:to>
      <xdr:col>16</xdr:col>
      <xdr:colOff>384520</xdr:colOff>
      <xdr:row>25</xdr:row>
      <xdr:rowOff>261132</xdr:rowOff>
    </xdr:to>
    <xdr:pic>
      <xdr:nvPicPr>
        <xdr:cNvPr id="331" name="图片 330"/>
        <xdr:cNvPicPr>
          <a:picLocks noChangeAspect="1" noChangeArrowheads="1"/>
        </xdr:cNvPicPr>
      </xdr:nvPicPr>
      <xdr:blipFill>
        <a:blip r:embed="rId127" cstate="print">
          <a:extLst>
            <a:ext uri="{28A0092B-C50C-407E-A947-70E740481C1C}">
              <a14:useLocalDpi xmlns:a14="http://schemas.microsoft.com/office/drawing/2010/main" val="0"/>
            </a:ext>
          </a:extLst>
        </a:blip>
        <a:srcRect/>
        <a:stretch>
          <a:fillRect/>
        </a:stretch>
      </xdr:blipFill>
      <xdr:spPr>
        <a:xfrm>
          <a:off x="7226300" y="8705850"/>
          <a:ext cx="215900" cy="18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190500</xdr:colOff>
      <xdr:row>26</xdr:row>
      <xdr:rowOff>79968</xdr:rowOff>
    </xdr:from>
    <xdr:to>
      <xdr:col>16</xdr:col>
      <xdr:colOff>411476</xdr:colOff>
      <xdr:row>26</xdr:row>
      <xdr:rowOff>304799</xdr:rowOff>
    </xdr:to>
    <xdr:pic>
      <xdr:nvPicPr>
        <xdr:cNvPr id="332" name="图片 331"/>
        <xdr:cNvPicPr>
          <a:picLocks noChangeAspect="1" noChangeArrowheads="1"/>
        </xdr:cNvPicPr>
      </xdr:nvPicPr>
      <xdr:blipFill>
        <a:blip r:embed="rId128" cstate="print">
          <a:extLst>
            <a:ext uri="{28A0092B-C50C-407E-A947-70E740481C1C}">
              <a14:useLocalDpi xmlns:a14="http://schemas.microsoft.com/office/drawing/2010/main" val="0"/>
            </a:ext>
          </a:extLst>
        </a:blip>
        <a:srcRect/>
        <a:stretch>
          <a:fillRect/>
        </a:stretch>
      </xdr:blipFill>
      <xdr:spPr>
        <a:xfrm>
          <a:off x="7248525" y="9090025"/>
          <a:ext cx="220345" cy="224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203270</xdr:colOff>
      <xdr:row>27</xdr:row>
      <xdr:rowOff>39984</xdr:rowOff>
    </xdr:from>
    <xdr:to>
      <xdr:col>16</xdr:col>
      <xdr:colOff>381000</xdr:colOff>
      <xdr:row>27</xdr:row>
      <xdr:rowOff>296276</xdr:rowOff>
    </xdr:to>
    <xdr:pic>
      <xdr:nvPicPr>
        <xdr:cNvPr id="338" name="图片 337"/>
        <xdr:cNvPicPr>
          <a:picLocks noChangeAspect="1" noChangeArrowheads="1"/>
        </xdr:cNvPicPr>
      </xdr:nvPicPr>
      <xdr:blipFill>
        <a:blip r:embed="rId129" cstate="print">
          <a:extLst>
            <a:ext uri="{28A0092B-C50C-407E-A947-70E740481C1C}">
              <a14:useLocalDpi xmlns:a14="http://schemas.microsoft.com/office/drawing/2010/main" val="0"/>
            </a:ext>
          </a:extLst>
        </a:blip>
        <a:srcRect/>
        <a:stretch>
          <a:fillRect/>
        </a:stretch>
      </xdr:blipFill>
      <xdr:spPr>
        <a:xfrm>
          <a:off x="7261225" y="9431020"/>
          <a:ext cx="177800" cy="256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186941</xdr:colOff>
      <xdr:row>28</xdr:row>
      <xdr:rowOff>41869</xdr:rowOff>
    </xdr:from>
    <xdr:to>
      <xdr:col>16</xdr:col>
      <xdr:colOff>413047</xdr:colOff>
      <xdr:row>28</xdr:row>
      <xdr:rowOff>277586</xdr:rowOff>
    </xdr:to>
    <xdr:pic>
      <xdr:nvPicPr>
        <xdr:cNvPr id="339" name="图片 338"/>
        <xdr:cNvPicPr>
          <a:picLocks noChangeAspect="1" noChangeArrowheads="1"/>
        </xdr:cNvPicPr>
      </xdr:nvPicPr>
      <xdr:blipFill>
        <a:blip r:embed="rId130" cstate="print">
          <a:extLst>
            <a:ext uri="{28A0092B-C50C-407E-A947-70E740481C1C}">
              <a14:useLocalDpi xmlns:a14="http://schemas.microsoft.com/office/drawing/2010/main" val="0"/>
            </a:ext>
          </a:extLst>
        </a:blip>
        <a:srcRect/>
        <a:stretch>
          <a:fillRect/>
        </a:stretch>
      </xdr:blipFill>
      <xdr:spPr>
        <a:xfrm>
          <a:off x="7244715" y="9813925"/>
          <a:ext cx="226060" cy="236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155958</xdr:colOff>
      <xdr:row>29</xdr:row>
      <xdr:rowOff>72851</xdr:rowOff>
    </xdr:from>
    <xdr:to>
      <xdr:col>16</xdr:col>
      <xdr:colOff>439107</xdr:colOff>
      <xdr:row>29</xdr:row>
      <xdr:rowOff>219388</xdr:rowOff>
    </xdr:to>
    <xdr:pic>
      <xdr:nvPicPr>
        <xdr:cNvPr id="340" name="图片 339"/>
        <xdr:cNvPicPr>
          <a:picLocks noChangeAspect="1" noChangeArrowheads="1"/>
        </xdr:cNvPicPr>
      </xdr:nvPicPr>
      <xdr:blipFill>
        <a:blip r:embed="rId131" cstate="print">
          <a:extLst>
            <a:ext uri="{28A0092B-C50C-407E-A947-70E740481C1C}">
              <a14:useLocalDpi xmlns:a14="http://schemas.microsoft.com/office/drawing/2010/main" val="0"/>
            </a:ext>
          </a:extLst>
        </a:blip>
        <a:srcRect/>
        <a:stretch>
          <a:fillRect/>
        </a:stretch>
      </xdr:blipFill>
      <xdr:spPr>
        <a:xfrm>
          <a:off x="7213600" y="10226040"/>
          <a:ext cx="283210" cy="146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108439</xdr:colOff>
      <xdr:row>30</xdr:row>
      <xdr:rowOff>78085</xdr:rowOff>
    </xdr:from>
    <xdr:to>
      <xdr:col>16</xdr:col>
      <xdr:colOff>449254</xdr:colOff>
      <xdr:row>30</xdr:row>
      <xdr:rowOff>253931</xdr:rowOff>
    </xdr:to>
    <xdr:pic>
      <xdr:nvPicPr>
        <xdr:cNvPr id="341" name="图片 340"/>
        <xdr:cNvPicPr>
          <a:picLocks noChangeAspect="1" noChangeArrowheads="1"/>
        </xdr:cNvPicPr>
      </xdr:nvPicPr>
      <xdr:blipFill>
        <a:blip r:embed="rId132" cstate="print">
          <a:extLst>
            <a:ext uri="{28A0092B-C50C-407E-A947-70E740481C1C}">
              <a14:useLocalDpi xmlns:a14="http://schemas.microsoft.com/office/drawing/2010/main" val="0"/>
            </a:ext>
          </a:extLst>
        </a:blip>
        <a:srcRect/>
        <a:stretch>
          <a:fillRect/>
        </a:stretch>
      </xdr:blipFill>
      <xdr:spPr>
        <a:xfrm>
          <a:off x="7165975" y="10612120"/>
          <a:ext cx="340995" cy="175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94130</xdr:colOff>
      <xdr:row>163</xdr:row>
      <xdr:rowOff>22412</xdr:rowOff>
    </xdr:from>
    <xdr:to>
      <xdr:col>16</xdr:col>
      <xdr:colOff>363071</xdr:colOff>
      <xdr:row>163</xdr:row>
      <xdr:rowOff>315536</xdr:rowOff>
    </xdr:to>
    <xdr:pic>
      <xdr:nvPicPr>
        <xdr:cNvPr id="342" name="图片 341"/>
        <xdr:cNvPicPr>
          <a:picLocks noChangeAspect="1" noChangeArrowheads="1"/>
        </xdr:cNvPicPr>
      </xdr:nvPicPr>
      <xdr:blipFill>
        <a:blip r:embed="rId133" cstate="print">
          <a:extLst>
            <a:ext uri="{28A0092B-C50C-407E-A947-70E740481C1C}">
              <a14:useLocalDpi xmlns:a14="http://schemas.microsoft.com/office/drawing/2010/main" val="0"/>
            </a:ext>
          </a:extLst>
        </a:blip>
        <a:srcRect/>
        <a:stretch>
          <a:fillRect/>
        </a:stretch>
      </xdr:blipFill>
      <xdr:spPr>
        <a:xfrm>
          <a:off x="7152005" y="61229875"/>
          <a:ext cx="268605" cy="292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128708</xdr:colOff>
      <xdr:row>154</xdr:row>
      <xdr:rowOff>60724</xdr:rowOff>
    </xdr:from>
    <xdr:to>
      <xdr:col>16</xdr:col>
      <xdr:colOff>487823</xdr:colOff>
      <xdr:row>154</xdr:row>
      <xdr:rowOff>352426</xdr:rowOff>
    </xdr:to>
    <xdr:pic>
      <xdr:nvPicPr>
        <xdr:cNvPr id="343" name="图片 342"/>
        <xdr:cNvPicPr>
          <a:picLocks noChangeAspect="1" noChangeArrowheads="1"/>
        </xdr:cNvPicPr>
      </xdr:nvPicPr>
      <xdr:blipFill>
        <a:blip r:embed="rId38" cstate="print">
          <a:extLst>
            <a:ext uri="{28A0092B-C50C-407E-A947-70E740481C1C}">
              <a14:useLocalDpi xmlns:a14="http://schemas.microsoft.com/office/drawing/2010/main" val="0"/>
            </a:ext>
          </a:extLst>
        </a:blip>
        <a:srcRect/>
        <a:stretch>
          <a:fillRect/>
        </a:stretch>
      </xdr:blipFill>
      <xdr:spPr>
        <a:xfrm flipH="1">
          <a:off x="7186295" y="57838975"/>
          <a:ext cx="359410" cy="292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57151</xdr:colOff>
      <xdr:row>127</xdr:row>
      <xdr:rowOff>19050</xdr:rowOff>
    </xdr:from>
    <xdr:to>
      <xdr:col>16</xdr:col>
      <xdr:colOff>438151</xdr:colOff>
      <xdr:row>127</xdr:row>
      <xdr:rowOff>344135</xdr:rowOff>
    </xdr:to>
    <xdr:pic>
      <xdr:nvPicPr>
        <xdr:cNvPr id="344" name="图片 343"/>
        <xdr:cNvPicPr>
          <a:picLocks noChangeAspect="1" noChangeArrowheads="1"/>
        </xdr:cNvPicPr>
      </xdr:nvPicPr>
      <xdr:blipFill>
        <a:blip r:embed="rId134" cstate="print">
          <a:extLst>
            <a:ext uri="{28A0092B-C50C-407E-A947-70E740481C1C}">
              <a14:useLocalDpi xmlns:a14="http://schemas.microsoft.com/office/drawing/2010/main" val="0"/>
            </a:ext>
          </a:extLst>
        </a:blip>
        <a:srcRect/>
        <a:stretch>
          <a:fillRect/>
        </a:stretch>
      </xdr:blipFill>
      <xdr:spPr>
        <a:xfrm>
          <a:off x="7115175" y="47510700"/>
          <a:ext cx="381000" cy="324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19050</xdr:colOff>
      <xdr:row>48</xdr:row>
      <xdr:rowOff>19050</xdr:rowOff>
    </xdr:from>
    <xdr:to>
      <xdr:col>16</xdr:col>
      <xdr:colOff>609600</xdr:colOff>
      <xdr:row>48</xdr:row>
      <xdr:rowOff>286469</xdr:rowOff>
    </xdr:to>
    <xdr:pic>
      <xdr:nvPicPr>
        <xdr:cNvPr id="356" name="图片 355"/>
        <xdr:cNvPicPr>
          <a:picLocks noChangeAspect="1" noChangeArrowheads="1"/>
        </xdr:cNvPicPr>
      </xdr:nvPicPr>
      <xdr:blipFill>
        <a:blip r:embed="rId135" cstate="print">
          <a:extLst>
            <a:ext uri="{28A0092B-C50C-407E-A947-70E740481C1C}">
              <a14:useLocalDpi xmlns:a14="http://schemas.microsoft.com/office/drawing/2010/main" val="0"/>
            </a:ext>
          </a:extLst>
        </a:blip>
        <a:srcRect/>
        <a:stretch>
          <a:fillRect/>
        </a:stretch>
      </xdr:blipFill>
      <xdr:spPr>
        <a:xfrm>
          <a:off x="7077075" y="17411700"/>
          <a:ext cx="590550" cy="267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68009</xdr:colOff>
      <xdr:row>87</xdr:row>
      <xdr:rowOff>76199</xdr:rowOff>
    </xdr:from>
    <xdr:to>
      <xdr:col>16</xdr:col>
      <xdr:colOff>514351</xdr:colOff>
      <xdr:row>87</xdr:row>
      <xdr:rowOff>333374</xdr:rowOff>
    </xdr:to>
    <xdr:pic>
      <xdr:nvPicPr>
        <xdr:cNvPr id="358" name="图片 357"/>
        <xdr:cNvPicPr>
          <a:picLocks noChangeAspect="1" noChangeArrowheads="1"/>
        </xdr:cNvPicPr>
      </xdr:nvPicPr>
      <xdr:blipFill>
        <a:blip r:embed="rId25" cstate="print">
          <a:extLst>
            <a:ext uri="{28A0092B-C50C-407E-A947-70E740481C1C}">
              <a14:useLocalDpi xmlns:a14="http://schemas.microsoft.com/office/drawing/2010/main" val="0"/>
            </a:ext>
          </a:extLst>
        </a:blip>
        <a:srcRect/>
        <a:stretch>
          <a:fillRect/>
        </a:stretch>
      </xdr:blipFill>
      <xdr:spPr>
        <a:xfrm flipH="1">
          <a:off x="7125970" y="32327215"/>
          <a:ext cx="44640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152400</xdr:colOff>
      <xdr:row>183</xdr:row>
      <xdr:rowOff>85725</xdr:rowOff>
    </xdr:from>
    <xdr:to>
      <xdr:col>16</xdr:col>
      <xdr:colOff>346185</xdr:colOff>
      <xdr:row>183</xdr:row>
      <xdr:rowOff>276225</xdr:rowOff>
    </xdr:to>
    <xdr:pic>
      <xdr:nvPicPr>
        <xdr:cNvPr id="359" name="图片 358"/>
        <xdr:cNvPicPr>
          <a:picLocks noChangeAspect="1" noChangeArrowheads="1"/>
        </xdr:cNvPicPr>
      </xdr:nvPicPr>
      <xdr:blipFill>
        <a:blip r:embed="rId114" cstate="print">
          <a:extLst>
            <a:ext uri="{28A0092B-C50C-407E-A947-70E740481C1C}">
              <a14:useLocalDpi xmlns:a14="http://schemas.microsoft.com/office/drawing/2010/main" val="0"/>
            </a:ext>
          </a:extLst>
        </a:blip>
        <a:srcRect/>
        <a:stretch>
          <a:fillRect/>
        </a:stretch>
      </xdr:blipFill>
      <xdr:spPr>
        <a:xfrm>
          <a:off x="7210425" y="68913375"/>
          <a:ext cx="1936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66675</xdr:colOff>
      <xdr:row>59</xdr:row>
      <xdr:rowOff>38100</xdr:rowOff>
    </xdr:from>
    <xdr:to>
      <xdr:col>16</xdr:col>
      <xdr:colOff>419100</xdr:colOff>
      <xdr:row>59</xdr:row>
      <xdr:rowOff>300945</xdr:rowOff>
    </xdr:to>
    <xdr:pic>
      <xdr:nvPicPr>
        <xdr:cNvPr id="361" name="图片 360"/>
        <xdr:cNvPicPr>
          <a:picLocks noChangeAspect="1" noChangeArrowheads="1"/>
        </xdr:cNvPicPr>
      </xdr:nvPicPr>
      <xdr:blipFill>
        <a:blip r:embed="rId136" cstate="print">
          <a:extLst>
            <a:ext uri="{28A0092B-C50C-407E-A947-70E740481C1C}">
              <a14:useLocalDpi xmlns:a14="http://schemas.microsoft.com/office/drawing/2010/main" val="0"/>
            </a:ext>
          </a:extLst>
        </a:blip>
        <a:srcRect/>
        <a:stretch>
          <a:fillRect/>
        </a:stretch>
      </xdr:blipFill>
      <xdr:spPr>
        <a:xfrm>
          <a:off x="7124700" y="21621750"/>
          <a:ext cx="352425" cy="262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47625</xdr:colOff>
      <xdr:row>140</xdr:row>
      <xdr:rowOff>57150</xdr:rowOff>
    </xdr:from>
    <xdr:to>
      <xdr:col>16</xdr:col>
      <xdr:colOff>666750</xdr:colOff>
      <xdr:row>140</xdr:row>
      <xdr:rowOff>352425</xdr:rowOff>
    </xdr:to>
    <xdr:pic>
      <xdr:nvPicPr>
        <xdr:cNvPr id="357" name="图片 1"/>
        <xdr:cNvPicPr>
          <a:picLocks noChangeAspect="1" noChangeArrowheads="1"/>
        </xdr:cNvPicPr>
      </xdr:nvPicPr>
      <xdr:blipFill>
        <a:blip r:embed="rId137" cstate="print">
          <a:extLst>
            <a:ext uri="{28A0092B-C50C-407E-A947-70E740481C1C}">
              <a14:useLocalDpi xmlns:a14="http://schemas.microsoft.com/office/drawing/2010/main" val="0"/>
            </a:ext>
          </a:extLst>
        </a:blip>
        <a:srcRect/>
        <a:stretch>
          <a:fillRect/>
        </a:stretch>
      </xdr:blipFill>
      <xdr:spPr>
        <a:xfrm>
          <a:off x="7105650" y="52501800"/>
          <a:ext cx="6191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xdr:colOff>
      <xdr:row>146</xdr:row>
      <xdr:rowOff>47626</xdr:rowOff>
    </xdr:from>
    <xdr:to>
      <xdr:col>16</xdr:col>
      <xdr:colOff>413971</xdr:colOff>
      <xdr:row>146</xdr:row>
      <xdr:rowOff>333376</xdr:rowOff>
    </xdr:to>
    <xdr:pic>
      <xdr:nvPicPr>
        <xdr:cNvPr id="362" name="图片 47"/>
        <xdr:cNvPicPr>
          <a:picLocks noChangeAspect="1" noChangeArrowheads="1"/>
        </xdr:cNvPicPr>
      </xdr:nvPicPr>
      <xdr:blipFill>
        <a:blip r:embed="rId138" cstate="print">
          <a:extLst>
            <a:ext uri="{28A0092B-C50C-407E-A947-70E740481C1C}">
              <a14:useLocalDpi xmlns:a14="http://schemas.microsoft.com/office/drawing/2010/main" val="0"/>
            </a:ext>
          </a:extLst>
        </a:blip>
        <a:srcRect/>
        <a:stretch>
          <a:fillRect/>
        </a:stretch>
      </xdr:blipFill>
      <xdr:spPr>
        <a:xfrm>
          <a:off x="7105650" y="54778275"/>
          <a:ext cx="36576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xdr:colOff>
      <xdr:row>147</xdr:row>
      <xdr:rowOff>47625</xdr:rowOff>
    </xdr:from>
    <xdr:to>
      <xdr:col>16</xdr:col>
      <xdr:colOff>571500</xdr:colOff>
      <xdr:row>147</xdr:row>
      <xdr:rowOff>323850</xdr:rowOff>
    </xdr:to>
    <xdr:pic>
      <xdr:nvPicPr>
        <xdr:cNvPr id="363" name="图片 1"/>
        <xdr:cNvPicPr>
          <a:picLocks noChangeAspect="1" noChangeArrowheads="1"/>
        </xdr:cNvPicPr>
      </xdr:nvPicPr>
      <xdr:blipFill>
        <a:blip r:embed="rId139" cstate="print">
          <a:extLst>
            <a:ext uri="{28A0092B-C50C-407E-A947-70E740481C1C}">
              <a14:useLocalDpi xmlns:a14="http://schemas.microsoft.com/office/drawing/2010/main" val="0"/>
            </a:ext>
          </a:extLst>
        </a:blip>
        <a:srcRect/>
        <a:stretch>
          <a:fillRect/>
        </a:stretch>
      </xdr:blipFill>
      <xdr:spPr>
        <a:xfrm>
          <a:off x="7105650" y="55159275"/>
          <a:ext cx="5238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135548</xdr:colOff>
      <xdr:row>121</xdr:row>
      <xdr:rowOff>38833</xdr:rowOff>
    </xdr:from>
    <xdr:to>
      <xdr:col>16</xdr:col>
      <xdr:colOff>378433</xdr:colOff>
      <xdr:row>121</xdr:row>
      <xdr:rowOff>323850</xdr:rowOff>
    </xdr:to>
    <xdr:pic>
      <xdr:nvPicPr>
        <xdr:cNvPr id="364" name="Picture 36"/>
        <xdr:cNvPicPr>
          <a:picLocks noChangeAspect="1" noChangeArrowheads="1"/>
        </xdr:cNvPicPr>
      </xdr:nvPicPr>
      <xdr:blipFill>
        <a:blip r:embed="rId73" cstate="print"/>
        <a:srcRect l="31565" t="16499" r="20530" b="9744"/>
        <a:stretch>
          <a:fillRect/>
        </a:stretch>
      </xdr:blipFill>
      <xdr:spPr>
        <a:xfrm>
          <a:off x="7193280" y="45244385"/>
          <a:ext cx="242570" cy="285115"/>
        </a:xfrm>
        <a:prstGeom prst="rect">
          <a:avLst/>
        </a:prstGeom>
        <a:noFill/>
      </xdr:spPr>
    </xdr:pic>
    <xdr:clientData/>
  </xdr:twoCellAnchor>
  <xdr:twoCellAnchor>
    <xdr:from>
      <xdr:col>16</xdr:col>
      <xdr:colOff>66675</xdr:colOff>
      <xdr:row>71</xdr:row>
      <xdr:rowOff>19050</xdr:rowOff>
    </xdr:from>
    <xdr:to>
      <xdr:col>16</xdr:col>
      <xdr:colOff>438150</xdr:colOff>
      <xdr:row>71</xdr:row>
      <xdr:rowOff>367425</xdr:rowOff>
    </xdr:to>
    <xdr:pic>
      <xdr:nvPicPr>
        <xdr:cNvPr id="174" name="图片 173"/>
        <xdr:cNvPicPr>
          <a:picLocks noChangeAspect="1" noChangeArrowheads="1"/>
        </xdr:cNvPicPr>
      </xdr:nvPicPr>
      <xdr:blipFill>
        <a:blip r:embed="rId140" cstate="print">
          <a:extLst>
            <a:ext uri="{28A0092B-C50C-407E-A947-70E740481C1C}">
              <a14:useLocalDpi xmlns:a14="http://schemas.microsoft.com/office/drawing/2010/main" val="0"/>
            </a:ext>
          </a:extLst>
        </a:blip>
        <a:srcRect/>
        <a:stretch>
          <a:fillRect/>
        </a:stretch>
      </xdr:blipFill>
      <xdr:spPr>
        <a:xfrm>
          <a:off x="7124700" y="26174700"/>
          <a:ext cx="371475" cy="347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38100</xdr:colOff>
      <xdr:row>136</xdr:row>
      <xdr:rowOff>19050</xdr:rowOff>
    </xdr:from>
    <xdr:to>
      <xdr:col>16</xdr:col>
      <xdr:colOff>459380</xdr:colOff>
      <xdr:row>136</xdr:row>
      <xdr:rowOff>352425</xdr:rowOff>
    </xdr:to>
    <xdr:pic>
      <xdr:nvPicPr>
        <xdr:cNvPr id="175" name="图片 174"/>
        <xdr:cNvPicPr>
          <a:picLocks noChangeAspect="1" noChangeArrowheads="1"/>
        </xdr:cNvPicPr>
      </xdr:nvPicPr>
      <xdr:blipFill>
        <a:blip r:embed="rId110" cstate="print">
          <a:extLst>
            <a:ext uri="{28A0092B-C50C-407E-A947-70E740481C1C}">
              <a14:useLocalDpi xmlns:a14="http://schemas.microsoft.com/office/drawing/2010/main" val="0"/>
            </a:ext>
          </a:extLst>
        </a:blip>
        <a:srcRect/>
        <a:stretch>
          <a:fillRect/>
        </a:stretch>
      </xdr:blipFill>
      <xdr:spPr>
        <a:xfrm>
          <a:off x="7096125" y="50939700"/>
          <a:ext cx="42100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16</xdr:col>
      <xdr:colOff>117033</xdr:colOff>
      <xdr:row>50</xdr:row>
      <xdr:rowOff>33639</xdr:rowOff>
    </xdr:from>
    <xdr:to>
      <xdr:col>16</xdr:col>
      <xdr:colOff>381000</xdr:colOff>
      <xdr:row>50</xdr:row>
      <xdr:rowOff>346972</xdr:rowOff>
    </xdr:to>
    <xdr:pic>
      <xdr:nvPicPr>
        <xdr:cNvPr id="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470140" y="20022820"/>
          <a:ext cx="264160" cy="313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195012</xdr:colOff>
      <xdr:row>63</xdr:row>
      <xdr:rowOff>40105</xdr:rowOff>
    </xdr:from>
    <xdr:to>
      <xdr:col>16</xdr:col>
      <xdr:colOff>444126</xdr:colOff>
      <xdr:row>63</xdr:row>
      <xdr:rowOff>359019</xdr:rowOff>
    </xdr:to>
    <xdr:pic>
      <xdr:nvPicPr>
        <xdr:cNvPr id="4" name="图片 3"/>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7548245" y="24982805"/>
          <a:ext cx="248920" cy="318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145018</xdr:colOff>
      <xdr:row>45</xdr:row>
      <xdr:rowOff>35991</xdr:rowOff>
    </xdr:from>
    <xdr:to>
      <xdr:col>16</xdr:col>
      <xdr:colOff>420413</xdr:colOff>
      <xdr:row>45</xdr:row>
      <xdr:rowOff>328869</xdr:rowOff>
    </xdr:to>
    <xdr:pic>
      <xdr:nvPicPr>
        <xdr:cNvPr id="5" name="图片 4"/>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7498080" y="18031460"/>
          <a:ext cx="275590" cy="292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184830</xdr:colOff>
      <xdr:row>62</xdr:row>
      <xdr:rowOff>46553</xdr:rowOff>
    </xdr:from>
    <xdr:to>
      <xdr:col>16</xdr:col>
      <xdr:colOff>337860</xdr:colOff>
      <xdr:row>62</xdr:row>
      <xdr:rowOff>285410</xdr:rowOff>
    </xdr:to>
    <xdr:pic>
      <xdr:nvPicPr>
        <xdr:cNvPr id="8" name="图片 7"/>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7538085" y="24608155"/>
          <a:ext cx="153035" cy="238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160816</xdr:colOff>
      <xdr:row>39</xdr:row>
      <xdr:rowOff>42123</xdr:rowOff>
    </xdr:from>
    <xdr:to>
      <xdr:col>16</xdr:col>
      <xdr:colOff>462538</xdr:colOff>
      <xdr:row>39</xdr:row>
      <xdr:rowOff>329710</xdr:rowOff>
    </xdr:to>
    <xdr:pic>
      <xdr:nvPicPr>
        <xdr:cNvPr id="9" name="图片 8"/>
        <xdr:cNvPicPr>
          <a:picLocks noChangeAspect="1" noChangeArrowheads="1"/>
        </xdr:cNvPicPr>
      </xdr:nvPicPr>
      <xdr:blipFill>
        <a:blip r:embed="rId5" cstate="print">
          <a:extLst>
            <a:ext uri="{28A0092B-C50C-407E-A947-70E740481C1C}">
              <a14:useLocalDpi xmlns:a14="http://schemas.microsoft.com/office/drawing/2010/main" val="0"/>
            </a:ext>
          </a:extLst>
        </a:blip>
        <a:srcRect/>
        <a:stretch>
          <a:fillRect/>
        </a:stretch>
      </xdr:blipFill>
      <xdr:spPr>
        <a:xfrm>
          <a:off x="7513955" y="15650210"/>
          <a:ext cx="301625" cy="287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75036</xdr:colOff>
      <xdr:row>46</xdr:row>
      <xdr:rowOff>100501</xdr:rowOff>
    </xdr:from>
    <xdr:to>
      <xdr:col>16</xdr:col>
      <xdr:colOff>550373</xdr:colOff>
      <xdr:row>46</xdr:row>
      <xdr:rowOff>293076</xdr:rowOff>
    </xdr:to>
    <xdr:pic>
      <xdr:nvPicPr>
        <xdr:cNvPr id="11" name="Picture 13600"/>
        <xdr:cNvPicPr>
          <a:picLocks noChangeAspect="1" noChangeArrowheads="1"/>
        </xdr:cNvPicPr>
      </xdr:nvPicPr>
      <xdr:blipFill>
        <a:blip r:embed="rId6" cstate="print"/>
        <a:srcRect/>
        <a:stretch>
          <a:fillRect/>
        </a:stretch>
      </xdr:blipFill>
      <xdr:spPr>
        <a:xfrm>
          <a:off x="7428230" y="18477230"/>
          <a:ext cx="474980" cy="192405"/>
        </a:xfrm>
        <a:prstGeom prst="rect">
          <a:avLst/>
        </a:prstGeom>
        <a:noFill/>
        <a:ln w="9525">
          <a:noFill/>
          <a:miter lim="800000"/>
          <a:headEnd/>
          <a:tailEnd/>
        </a:ln>
      </xdr:spPr>
    </xdr:pic>
    <xdr:clientData/>
  </xdr:twoCellAnchor>
  <xdr:twoCellAnchor>
    <xdr:from>
      <xdr:col>16</xdr:col>
      <xdr:colOff>175306</xdr:colOff>
      <xdr:row>61</xdr:row>
      <xdr:rowOff>60227</xdr:rowOff>
    </xdr:from>
    <xdr:to>
      <xdr:col>16</xdr:col>
      <xdr:colOff>493464</xdr:colOff>
      <xdr:row>61</xdr:row>
      <xdr:rowOff>351692</xdr:rowOff>
    </xdr:to>
    <xdr:pic>
      <xdr:nvPicPr>
        <xdr:cNvPr id="13" name="图片 12"/>
        <xdr:cNvPicPr>
          <a:picLocks noChangeAspect="1" noChangeArrowheads="1"/>
        </xdr:cNvPicPr>
      </xdr:nvPicPr>
      <xdr:blipFill>
        <a:blip r:embed="rId7" cstate="print">
          <a:extLst>
            <a:ext uri="{28A0092B-C50C-407E-A947-70E740481C1C}">
              <a14:useLocalDpi xmlns:a14="http://schemas.microsoft.com/office/drawing/2010/main" val="0"/>
            </a:ext>
          </a:extLst>
        </a:blip>
        <a:srcRect/>
        <a:stretch>
          <a:fillRect/>
        </a:stretch>
      </xdr:blipFill>
      <xdr:spPr>
        <a:xfrm>
          <a:off x="7528560" y="24240490"/>
          <a:ext cx="318135" cy="29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213168</xdr:colOff>
      <xdr:row>48</xdr:row>
      <xdr:rowOff>32586</xdr:rowOff>
    </xdr:from>
    <xdr:to>
      <xdr:col>16</xdr:col>
      <xdr:colOff>433551</xdr:colOff>
      <xdr:row>48</xdr:row>
      <xdr:rowOff>348641</xdr:rowOff>
    </xdr:to>
    <xdr:pic>
      <xdr:nvPicPr>
        <xdr:cNvPr id="14" name="图片 13"/>
        <xdr:cNvPicPr>
          <a:picLocks noChangeAspect="1" noChangeArrowheads="1"/>
        </xdr:cNvPicPr>
      </xdr:nvPicPr>
      <xdr:blipFill>
        <a:blip r:embed="rId8" cstate="print">
          <a:extLst>
            <a:ext uri="{28A0092B-C50C-407E-A947-70E740481C1C}">
              <a14:useLocalDpi xmlns:a14="http://schemas.microsoft.com/office/drawing/2010/main" val="0"/>
            </a:ext>
          </a:extLst>
        </a:blip>
        <a:srcRect/>
        <a:stretch>
          <a:fillRect/>
        </a:stretch>
      </xdr:blipFill>
      <xdr:spPr>
        <a:xfrm>
          <a:off x="7566025" y="19260185"/>
          <a:ext cx="220345" cy="316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51515</xdr:colOff>
      <xdr:row>43</xdr:row>
      <xdr:rowOff>45224</xdr:rowOff>
    </xdr:from>
    <xdr:to>
      <xdr:col>16</xdr:col>
      <xdr:colOff>486102</xdr:colOff>
      <xdr:row>43</xdr:row>
      <xdr:rowOff>273824</xdr:rowOff>
    </xdr:to>
    <xdr:pic>
      <xdr:nvPicPr>
        <xdr:cNvPr id="16" name="图片 15"/>
        <xdr:cNvPicPr>
          <a:picLocks noChangeAspect="1" noChangeArrowheads="1"/>
        </xdr:cNvPicPr>
      </xdr:nvPicPr>
      <xdr:blipFill>
        <a:blip r:embed="rId9" cstate="print">
          <a:extLst>
            <a:ext uri="{28A0092B-C50C-407E-A947-70E740481C1C}">
              <a14:useLocalDpi xmlns:a14="http://schemas.microsoft.com/office/drawing/2010/main" val="0"/>
            </a:ext>
          </a:extLst>
        </a:blip>
        <a:srcRect/>
        <a:stretch>
          <a:fillRect/>
        </a:stretch>
      </xdr:blipFill>
      <xdr:spPr>
        <a:xfrm>
          <a:off x="7404735" y="17177385"/>
          <a:ext cx="43434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111718</xdr:colOff>
      <xdr:row>52</xdr:row>
      <xdr:rowOff>42111</xdr:rowOff>
    </xdr:from>
    <xdr:to>
      <xdr:col>16</xdr:col>
      <xdr:colOff>400859</xdr:colOff>
      <xdr:row>52</xdr:row>
      <xdr:rowOff>303725</xdr:rowOff>
    </xdr:to>
    <xdr:pic>
      <xdr:nvPicPr>
        <xdr:cNvPr id="17" name="图片 16"/>
        <xdr:cNvPicPr>
          <a:picLocks noChangeAspect="1" noChangeArrowheads="1"/>
        </xdr:cNvPicPr>
      </xdr:nvPicPr>
      <xdr:blipFill>
        <a:blip r:embed="rId10" cstate="print">
          <a:extLst>
            <a:ext uri="{28A0092B-C50C-407E-A947-70E740481C1C}">
              <a14:useLocalDpi xmlns:a14="http://schemas.microsoft.com/office/drawing/2010/main" val="0"/>
            </a:ext>
          </a:extLst>
        </a:blip>
        <a:srcRect/>
        <a:stretch>
          <a:fillRect/>
        </a:stretch>
      </xdr:blipFill>
      <xdr:spPr>
        <a:xfrm>
          <a:off x="7464425" y="20793710"/>
          <a:ext cx="289560" cy="261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197518</xdr:colOff>
      <xdr:row>56</xdr:row>
      <xdr:rowOff>38101</xdr:rowOff>
    </xdr:from>
    <xdr:to>
      <xdr:col>16</xdr:col>
      <xdr:colOff>356252</xdr:colOff>
      <xdr:row>56</xdr:row>
      <xdr:rowOff>270711</xdr:rowOff>
    </xdr:to>
    <xdr:pic>
      <xdr:nvPicPr>
        <xdr:cNvPr id="18" name="图片 17"/>
        <xdr:cNvPicPr>
          <a:picLocks noChangeAspect="1" noChangeArrowheads="1"/>
        </xdr:cNvPicPr>
      </xdr:nvPicPr>
      <xdr:blipFill>
        <a:blip r:embed="rId11" cstate="print">
          <a:extLst>
            <a:ext uri="{28A0092B-C50C-407E-A947-70E740481C1C}">
              <a14:useLocalDpi xmlns:a14="http://schemas.microsoft.com/office/drawing/2010/main" val="0"/>
            </a:ext>
          </a:extLst>
        </a:blip>
        <a:srcRect/>
        <a:stretch>
          <a:fillRect/>
        </a:stretch>
      </xdr:blipFill>
      <xdr:spPr>
        <a:xfrm>
          <a:off x="7550785" y="22313900"/>
          <a:ext cx="158750" cy="232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132871</xdr:colOff>
      <xdr:row>70</xdr:row>
      <xdr:rowOff>22940</xdr:rowOff>
    </xdr:from>
    <xdr:to>
      <xdr:col>16</xdr:col>
      <xdr:colOff>551670</xdr:colOff>
      <xdr:row>70</xdr:row>
      <xdr:rowOff>337038</xdr:rowOff>
    </xdr:to>
    <xdr:pic>
      <xdr:nvPicPr>
        <xdr:cNvPr id="19" name="Picture 13595"/>
        <xdr:cNvPicPr>
          <a:picLocks noChangeAspect="1" noChangeArrowheads="1"/>
        </xdr:cNvPicPr>
      </xdr:nvPicPr>
      <xdr:blipFill>
        <a:blip r:embed="rId12" cstate="print"/>
        <a:srcRect/>
        <a:stretch>
          <a:fillRect/>
        </a:stretch>
      </xdr:blipFill>
      <xdr:spPr>
        <a:xfrm>
          <a:off x="7486015" y="27632660"/>
          <a:ext cx="418465" cy="313690"/>
        </a:xfrm>
        <a:prstGeom prst="rect">
          <a:avLst/>
        </a:prstGeom>
        <a:noFill/>
        <a:ln w="9525">
          <a:noFill/>
          <a:miter lim="800000"/>
          <a:headEnd/>
          <a:tailEnd/>
        </a:ln>
      </xdr:spPr>
    </xdr:pic>
    <xdr:clientData/>
  </xdr:twoCellAnchor>
  <xdr:twoCellAnchor>
    <xdr:from>
      <xdr:col>16</xdr:col>
      <xdr:colOff>153126</xdr:colOff>
      <xdr:row>67</xdr:row>
      <xdr:rowOff>56838</xdr:rowOff>
    </xdr:from>
    <xdr:to>
      <xdr:col>16</xdr:col>
      <xdr:colOff>496293</xdr:colOff>
      <xdr:row>67</xdr:row>
      <xdr:rowOff>351691</xdr:rowOff>
    </xdr:to>
    <xdr:pic>
      <xdr:nvPicPr>
        <xdr:cNvPr id="20" name="图片 19"/>
        <xdr:cNvPicPr>
          <a:picLocks noChangeAspect="1" noChangeArrowheads="1"/>
        </xdr:cNvPicPr>
      </xdr:nvPicPr>
      <xdr:blipFill>
        <a:blip r:embed="rId13" cstate="print">
          <a:extLst>
            <a:ext uri="{28A0092B-C50C-407E-A947-70E740481C1C}">
              <a14:useLocalDpi xmlns:a14="http://schemas.microsoft.com/office/drawing/2010/main" val="0"/>
            </a:ext>
          </a:extLst>
        </a:blip>
        <a:srcRect/>
        <a:stretch>
          <a:fillRect/>
        </a:stretch>
      </xdr:blipFill>
      <xdr:spPr>
        <a:xfrm>
          <a:off x="7506335" y="26523315"/>
          <a:ext cx="342900" cy="294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146885</xdr:colOff>
      <xdr:row>68</xdr:row>
      <xdr:rowOff>47626</xdr:rowOff>
    </xdr:from>
    <xdr:to>
      <xdr:col>16</xdr:col>
      <xdr:colOff>489808</xdr:colOff>
      <xdr:row>68</xdr:row>
      <xdr:rowOff>351692</xdr:rowOff>
    </xdr:to>
    <xdr:pic>
      <xdr:nvPicPr>
        <xdr:cNvPr id="21" name="图片 20"/>
        <xdr:cNvPicPr>
          <a:picLocks noChangeAspect="1" noChangeArrowheads="1"/>
        </xdr:cNvPicPr>
      </xdr:nvPicPr>
      <xdr:blipFill>
        <a:blip r:embed="rId14" cstate="print">
          <a:extLst>
            <a:ext uri="{28A0092B-C50C-407E-A947-70E740481C1C}">
              <a14:useLocalDpi xmlns:a14="http://schemas.microsoft.com/office/drawing/2010/main" val="0"/>
            </a:ext>
          </a:extLst>
        </a:blip>
        <a:srcRect/>
        <a:stretch>
          <a:fillRect/>
        </a:stretch>
      </xdr:blipFill>
      <xdr:spPr>
        <a:xfrm>
          <a:off x="7499985" y="26895425"/>
          <a:ext cx="342900" cy="303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137362</xdr:colOff>
      <xdr:row>69</xdr:row>
      <xdr:rowOff>36095</xdr:rowOff>
    </xdr:from>
    <xdr:to>
      <xdr:col>16</xdr:col>
      <xdr:colOff>356436</xdr:colOff>
      <xdr:row>69</xdr:row>
      <xdr:rowOff>275529</xdr:rowOff>
    </xdr:to>
    <xdr:pic>
      <xdr:nvPicPr>
        <xdr:cNvPr id="22" name="图片 21"/>
        <xdr:cNvPicPr>
          <a:picLocks noChangeAspect="1" noChangeArrowheads="1"/>
        </xdr:cNvPicPr>
      </xdr:nvPicPr>
      <xdr:blipFill>
        <a:blip r:embed="rId15" cstate="print">
          <a:extLst>
            <a:ext uri="{28A0092B-C50C-407E-A947-70E740481C1C}">
              <a14:useLocalDpi xmlns:a14="http://schemas.microsoft.com/office/drawing/2010/main" val="0"/>
            </a:ext>
          </a:extLst>
        </a:blip>
        <a:srcRect/>
        <a:stretch>
          <a:fillRect/>
        </a:stretch>
      </xdr:blipFill>
      <xdr:spPr>
        <a:xfrm>
          <a:off x="7490460" y="27264360"/>
          <a:ext cx="219075" cy="239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147193</xdr:colOff>
      <xdr:row>71</xdr:row>
      <xdr:rowOff>50632</xdr:rowOff>
    </xdr:from>
    <xdr:to>
      <xdr:col>16</xdr:col>
      <xdr:colOff>489518</xdr:colOff>
      <xdr:row>71</xdr:row>
      <xdr:rowOff>351691</xdr:rowOff>
    </xdr:to>
    <xdr:pic>
      <xdr:nvPicPr>
        <xdr:cNvPr id="23" name="图片 22"/>
        <xdr:cNvPicPr>
          <a:picLocks noChangeAspect="1" noChangeArrowheads="1"/>
        </xdr:cNvPicPr>
      </xdr:nvPicPr>
      <xdr:blipFill>
        <a:blip r:embed="rId16" cstate="print">
          <a:extLst>
            <a:ext uri="{28A0092B-C50C-407E-A947-70E740481C1C}">
              <a14:useLocalDpi xmlns:a14="http://schemas.microsoft.com/office/drawing/2010/main" val="0"/>
            </a:ext>
          </a:extLst>
        </a:blip>
        <a:srcRect/>
        <a:stretch>
          <a:fillRect/>
        </a:stretch>
      </xdr:blipFill>
      <xdr:spPr>
        <a:xfrm>
          <a:off x="7499985" y="28040965"/>
          <a:ext cx="342265" cy="300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194300</xdr:colOff>
      <xdr:row>77</xdr:row>
      <xdr:rowOff>47103</xdr:rowOff>
    </xdr:from>
    <xdr:to>
      <xdr:col>16</xdr:col>
      <xdr:colOff>380536</xdr:colOff>
      <xdr:row>77</xdr:row>
      <xdr:rowOff>257107</xdr:rowOff>
    </xdr:to>
    <xdr:pic>
      <xdr:nvPicPr>
        <xdr:cNvPr id="24" name="图片 23"/>
        <xdr:cNvPicPr>
          <a:picLocks noChangeAspect="1" noChangeArrowheads="1"/>
        </xdr:cNvPicPr>
      </xdr:nvPicPr>
      <xdr:blipFill>
        <a:blip r:embed="rId17" cstate="print">
          <a:extLst>
            <a:ext uri="{28A0092B-C50C-407E-A947-70E740481C1C}">
              <a14:useLocalDpi xmlns:a14="http://schemas.microsoft.com/office/drawing/2010/main" val="0"/>
            </a:ext>
          </a:extLst>
        </a:blip>
        <a:srcRect/>
        <a:stretch>
          <a:fillRect/>
        </a:stretch>
      </xdr:blipFill>
      <xdr:spPr>
        <a:xfrm>
          <a:off x="7546975" y="30323790"/>
          <a:ext cx="18669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167034</xdr:colOff>
      <xdr:row>75</xdr:row>
      <xdr:rowOff>27711</xdr:rowOff>
    </xdr:from>
    <xdr:to>
      <xdr:col>16</xdr:col>
      <xdr:colOff>370974</xdr:colOff>
      <xdr:row>75</xdr:row>
      <xdr:rowOff>285750</xdr:rowOff>
    </xdr:to>
    <xdr:pic>
      <xdr:nvPicPr>
        <xdr:cNvPr id="25" name="图片 24"/>
        <xdr:cNvPicPr>
          <a:picLocks noChangeAspect="1" noChangeArrowheads="1"/>
        </xdr:cNvPicPr>
      </xdr:nvPicPr>
      <xdr:blipFill>
        <a:blip r:embed="rId18" cstate="print">
          <a:extLst>
            <a:ext uri="{28A0092B-C50C-407E-A947-70E740481C1C}">
              <a14:useLocalDpi xmlns:a14="http://schemas.microsoft.com/office/drawing/2010/main" val="0"/>
            </a:ext>
          </a:extLst>
        </a:blip>
        <a:srcRect/>
        <a:stretch>
          <a:fillRect/>
        </a:stretch>
      </xdr:blipFill>
      <xdr:spPr>
        <a:xfrm>
          <a:off x="7520305" y="29542105"/>
          <a:ext cx="203835" cy="258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194204</xdr:colOff>
      <xdr:row>80</xdr:row>
      <xdr:rowOff>55146</xdr:rowOff>
    </xdr:from>
    <xdr:to>
      <xdr:col>16</xdr:col>
      <xdr:colOff>364642</xdr:colOff>
      <xdr:row>80</xdr:row>
      <xdr:rowOff>266157</xdr:rowOff>
    </xdr:to>
    <xdr:pic>
      <xdr:nvPicPr>
        <xdr:cNvPr id="27" name="图片 26"/>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7546975" y="31474410"/>
          <a:ext cx="170815" cy="211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202242</xdr:colOff>
      <xdr:row>79</xdr:row>
      <xdr:rowOff>47238</xdr:rowOff>
    </xdr:from>
    <xdr:to>
      <xdr:col>16</xdr:col>
      <xdr:colOff>327416</xdr:colOff>
      <xdr:row>79</xdr:row>
      <xdr:rowOff>265697</xdr:rowOff>
    </xdr:to>
    <xdr:pic>
      <xdr:nvPicPr>
        <xdr:cNvPr id="28" name="图片 27"/>
        <xdr:cNvPicPr>
          <a:picLocks noChangeAspect="1" noChangeArrowheads="1"/>
        </xdr:cNvPicPr>
      </xdr:nvPicPr>
      <xdr:blipFill>
        <a:blip r:embed="rId19" cstate="print">
          <a:extLst>
            <a:ext uri="{28A0092B-C50C-407E-A947-70E740481C1C}">
              <a14:useLocalDpi xmlns:a14="http://schemas.microsoft.com/office/drawing/2010/main" val="0"/>
            </a:ext>
          </a:extLst>
        </a:blip>
        <a:srcRect/>
        <a:stretch>
          <a:fillRect/>
        </a:stretch>
      </xdr:blipFill>
      <xdr:spPr>
        <a:xfrm>
          <a:off x="7555230" y="31085790"/>
          <a:ext cx="125095" cy="218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172846</xdr:colOff>
      <xdr:row>94</xdr:row>
      <xdr:rowOff>35594</xdr:rowOff>
    </xdr:from>
    <xdr:to>
      <xdr:col>16</xdr:col>
      <xdr:colOff>539038</xdr:colOff>
      <xdr:row>94</xdr:row>
      <xdr:rowOff>352425</xdr:rowOff>
    </xdr:to>
    <xdr:pic>
      <xdr:nvPicPr>
        <xdr:cNvPr id="30" name="图片 29"/>
        <xdr:cNvPicPr>
          <a:picLocks noChangeAspect="1" noChangeArrowheads="1"/>
        </xdr:cNvPicPr>
      </xdr:nvPicPr>
      <xdr:blipFill>
        <a:blip r:embed="rId20" cstate="print">
          <a:extLst>
            <a:ext uri="{28A0092B-C50C-407E-A947-70E740481C1C}">
              <a14:useLocalDpi xmlns:a14="http://schemas.microsoft.com/office/drawing/2010/main" val="0"/>
            </a:ext>
          </a:extLst>
        </a:blip>
        <a:srcRect/>
        <a:stretch>
          <a:fillRect/>
        </a:stretch>
      </xdr:blipFill>
      <xdr:spPr>
        <a:xfrm>
          <a:off x="7526020" y="36789360"/>
          <a:ext cx="365760" cy="316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157412</xdr:colOff>
      <xdr:row>84</xdr:row>
      <xdr:rowOff>17546</xdr:rowOff>
    </xdr:from>
    <xdr:to>
      <xdr:col>16</xdr:col>
      <xdr:colOff>400049</xdr:colOff>
      <xdr:row>84</xdr:row>
      <xdr:rowOff>359792</xdr:rowOff>
    </xdr:to>
    <xdr:pic>
      <xdr:nvPicPr>
        <xdr:cNvPr id="31" name="图片 30"/>
        <xdr:cNvPicPr>
          <a:picLocks noChangeAspect="1" noChangeArrowheads="1"/>
        </xdr:cNvPicPr>
      </xdr:nvPicPr>
      <xdr:blipFill>
        <a:blip r:embed="rId21" cstate="print">
          <a:extLst>
            <a:ext uri="{28A0092B-C50C-407E-A947-70E740481C1C}">
              <a14:useLocalDpi xmlns:a14="http://schemas.microsoft.com/office/drawing/2010/main" val="0"/>
            </a:ext>
          </a:extLst>
        </a:blip>
        <a:srcRect/>
        <a:stretch>
          <a:fillRect/>
        </a:stretch>
      </xdr:blipFill>
      <xdr:spPr>
        <a:xfrm>
          <a:off x="7510145" y="32960945"/>
          <a:ext cx="242570" cy="342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92783</xdr:colOff>
      <xdr:row>85</xdr:row>
      <xdr:rowOff>42690</xdr:rowOff>
    </xdr:from>
    <xdr:to>
      <xdr:col>16</xdr:col>
      <xdr:colOff>447675</xdr:colOff>
      <xdr:row>85</xdr:row>
      <xdr:rowOff>323849</xdr:rowOff>
    </xdr:to>
    <xdr:pic>
      <xdr:nvPicPr>
        <xdr:cNvPr id="32" name="图片 31"/>
        <xdr:cNvPicPr>
          <a:picLocks noChangeAspect="1" noChangeArrowheads="1"/>
        </xdr:cNvPicPr>
      </xdr:nvPicPr>
      <xdr:blipFill>
        <a:blip r:embed="rId22" cstate="print">
          <a:extLst>
            <a:ext uri="{28A0092B-C50C-407E-A947-70E740481C1C}">
              <a14:useLocalDpi xmlns:a14="http://schemas.microsoft.com/office/drawing/2010/main" val="0"/>
            </a:ext>
          </a:extLst>
        </a:blip>
        <a:srcRect/>
        <a:stretch>
          <a:fillRect/>
        </a:stretch>
      </xdr:blipFill>
      <xdr:spPr>
        <a:xfrm>
          <a:off x="7446010" y="33367345"/>
          <a:ext cx="354965" cy="280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39995</xdr:colOff>
      <xdr:row>87</xdr:row>
      <xdr:rowOff>48159</xdr:rowOff>
    </xdr:from>
    <xdr:to>
      <xdr:col>16</xdr:col>
      <xdr:colOff>590708</xdr:colOff>
      <xdr:row>87</xdr:row>
      <xdr:rowOff>337039</xdr:rowOff>
    </xdr:to>
    <xdr:pic>
      <xdr:nvPicPr>
        <xdr:cNvPr id="33" name="图片 32"/>
        <xdr:cNvPicPr>
          <a:picLocks noChangeAspect="1" noChangeArrowheads="1"/>
        </xdr:cNvPicPr>
      </xdr:nvPicPr>
      <xdr:blipFill>
        <a:blip r:embed="rId23" cstate="print">
          <a:extLst>
            <a:ext uri="{28A0092B-C50C-407E-A947-70E740481C1C}">
              <a14:useLocalDpi xmlns:a14="http://schemas.microsoft.com/office/drawing/2010/main" val="0"/>
            </a:ext>
          </a:extLst>
        </a:blip>
        <a:srcRect/>
        <a:stretch>
          <a:fillRect/>
        </a:stretch>
      </xdr:blipFill>
      <xdr:spPr>
        <a:xfrm>
          <a:off x="7392670" y="34134425"/>
          <a:ext cx="551180" cy="288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163429</xdr:colOff>
      <xdr:row>60</xdr:row>
      <xdr:rowOff>76199</xdr:rowOff>
    </xdr:from>
    <xdr:to>
      <xdr:col>16</xdr:col>
      <xdr:colOff>496568</xdr:colOff>
      <xdr:row>60</xdr:row>
      <xdr:rowOff>344364</xdr:rowOff>
    </xdr:to>
    <xdr:pic>
      <xdr:nvPicPr>
        <xdr:cNvPr id="35" name="图片 34"/>
        <xdr:cNvPicPr>
          <a:picLocks noChangeAspect="1" noChangeArrowheads="1"/>
        </xdr:cNvPicPr>
      </xdr:nvPicPr>
      <xdr:blipFill>
        <a:blip r:embed="rId24" cstate="print">
          <a:extLst>
            <a:ext uri="{28A0092B-C50C-407E-A947-70E740481C1C}">
              <a14:useLocalDpi xmlns:a14="http://schemas.microsoft.com/office/drawing/2010/main" val="0"/>
            </a:ext>
          </a:extLst>
        </a:blip>
        <a:srcRect/>
        <a:stretch>
          <a:fillRect/>
        </a:stretch>
      </xdr:blipFill>
      <xdr:spPr>
        <a:xfrm>
          <a:off x="7516495" y="23875365"/>
          <a:ext cx="332740" cy="26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182441</xdr:colOff>
      <xdr:row>76</xdr:row>
      <xdr:rowOff>55206</xdr:rowOff>
    </xdr:from>
    <xdr:to>
      <xdr:col>16</xdr:col>
      <xdr:colOff>355876</xdr:colOff>
      <xdr:row>76</xdr:row>
      <xdr:rowOff>240323</xdr:rowOff>
    </xdr:to>
    <xdr:pic>
      <xdr:nvPicPr>
        <xdr:cNvPr id="36" name="图片 35"/>
        <xdr:cNvPicPr>
          <a:picLocks noChangeAspect="1" noChangeArrowheads="1"/>
        </xdr:cNvPicPr>
      </xdr:nvPicPr>
      <xdr:blipFill>
        <a:blip r:embed="rId25" cstate="print">
          <a:extLst>
            <a:ext uri="{28A0092B-C50C-407E-A947-70E740481C1C}">
              <a14:useLocalDpi xmlns:a14="http://schemas.microsoft.com/office/drawing/2010/main" val="0"/>
            </a:ext>
          </a:extLst>
        </a:blip>
        <a:srcRect/>
        <a:stretch>
          <a:fillRect/>
        </a:stretch>
      </xdr:blipFill>
      <xdr:spPr>
        <a:xfrm>
          <a:off x="7535545" y="29950410"/>
          <a:ext cx="173355" cy="185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87360</xdr:colOff>
      <xdr:row>57</xdr:row>
      <xdr:rowOff>63253</xdr:rowOff>
    </xdr:from>
    <xdr:to>
      <xdr:col>16</xdr:col>
      <xdr:colOff>580599</xdr:colOff>
      <xdr:row>57</xdr:row>
      <xdr:rowOff>342900</xdr:rowOff>
    </xdr:to>
    <xdr:pic>
      <xdr:nvPicPr>
        <xdr:cNvPr id="37" name="图片 36"/>
        <xdr:cNvPicPr>
          <a:picLocks noChangeAspect="1" noChangeArrowheads="1"/>
        </xdr:cNvPicPr>
      </xdr:nvPicPr>
      <xdr:blipFill>
        <a:blip r:embed="rId25" cstate="print">
          <a:extLst>
            <a:ext uri="{28A0092B-C50C-407E-A947-70E740481C1C}">
              <a14:useLocalDpi xmlns:a14="http://schemas.microsoft.com/office/drawing/2010/main" val="0"/>
            </a:ext>
          </a:extLst>
        </a:blip>
        <a:srcRect/>
        <a:stretch>
          <a:fillRect/>
        </a:stretch>
      </xdr:blipFill>
      <xdr:spPr>
        <a:xfrm>
          <a:off x="7440295" y="22719665"/>
          <a:ext cx="493395" cy="280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119809</xdr:colOff>
      <xdr:row>28</xdr:row>
      <xdr:rowOff>66674</xdr:rowOff>
    </xdr:from>
    <xdr:to>
      <xdr:col>16</xdr:col>
      <xdr:colOff>554993</xdr:colOff>
      <xdr:row>28</xdr:row>
      <xdr:rowOff>322384</xdr:rowOff>
    </xdr:to>
    <xdr:pic>
      <xdr:nvPicPr>
        <xdr:cNvPr id="39" name="图片 38"/>
        <xdr:cNvPicPr>
          <a:picLocks noChangeAspect="1" noChangeArrowheads="1"/>
        </xdr:cNvPicPr>
      </xdr:nvPicPr>
      <xdr:blipFill>
        <a:blip r:embed="rId26" cstate="print">
          <a:extLst>
            <a:ext uri="{28A0092B-C50C-407E-A947-70E740481C1C}">
              <a14:useLocalDpi xmlns:a14="http://schemas.microsoft.com/office/drawing/2010/main" val="0"/>
            </a:ext>
          </a:extLst>
        </a:blip>
        <a:srcRect/>
        <a:stretch>
          <a:fillRect/>
        </a:stretch>
      </xdr:blipFill>
      <xdr:spPr>
        <a:xfrm>
          <a:off x="7472680" y="11318240"/>
          <a:ext cx="435610" cy="255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44132</xdr:colOff>
      <xdr:row>42</xdr:row>
      <xdr:rowOff>65828</xdr:rowOff>
    </xdr:from>
    <xdr:to>
      <xdr:col>16</xdr:col>
      <xdr:colOff>604345</xdr:colOff>
      <xdr:row>42</xdr:row>
      <xdr:rowOff>328447</xdr:rowOff>
    </xdr:to>
    <xdr:pic>
      <xdr:nvPicPr>
        <xdr:cNvPr id="40" name="图片 39"/>
        <xdr:cNvPicPr>
          <a:picLocks noChangeAspect="1" noChangeArrowheads="1"/>
        </xdr:cNvPicPr>
      </xdr:nvPicPr>
      <xdr:blipFill>
        <a:blip r:embed="rId27" cstate="print">
          <a:extLst>
            <a:ext uri="{28A0092B-C50C-407E-A947-70E740481C1C}">
              <a14:useLocalDpi xmlns:a14="http://schemas.microsoft.com/office/drawing/2010/main" val="0"/>
            </a:ext>
          </a:extLst>
        </a:blip>
        <a:srcRect/>
        <a:stretch>
          <a:fillRect/>
        </a:stretch>
      </xdr:blipFill>
      <xdr:spPr>
        <a:xfrm>
          <a:off x="7397115" y="16816705"/>
          <a:ext cx="560070" cy="262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55222</xdr:colOff>
      <xdr:row>41</xdr:row>
      <xdr:rowOff>47547</xdr:rowOff>
    </xdr:from>
    <xdr:to>
      <xdr:col>16</xdr:col>
      <xdr:colOff>649833</xdr:colOff>
      <xdr:row>41</xdr:row>
      <xdr:rowOff>263769</xdr:rowOff>
    </xdr:to>
    <xdr:pic>
      <xdr:nvPicPr>
        <xdr:cNvPr id="41" name="图片 40"/>
        <xdr:cNvPicPr>
          <a:picLocks noChangeAspect="1" noChangeArrowheads="1"/>
        </xdr:cNvPicPr>
      </xdr:nvPicPr>
      <xdr:blipFill>
        <a:blip r:embed="rId28" cstate="print">
          <a:extLst>
            <a:ext uri="{28A0092B-C50C-407E-A947-70E740481C1C}">
              <a14:useLocalDpi xmlns:a14="http://schemas.microsoft.com/office/drawing/2010/main" val="0"/>
            </a:ext>
          </a:extLst>
        </a:blip>
        <a:srcRect/>
        <a:stretch>
          <a:fillRect/>
        </a:stretch>
      </xdr:blipFill>
      <xdr:spPr>
        <a:xfrm>
          <a:off x="7407910" y="16417290"/>
          <a:ext cx="594995" cy="216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167054</xdr:colOff>
      <xdr:row>51</xdr:row>
      <xdr:rowOff>46892</xdr:rowOff>
    </xdr:from>
    <xdr:to>
      <xdr:col>16</xdr:col>
      <xdr:colOff>418790</xdr:colOff>
      <xdr:row>51</xdr:row>
      <xdr:rowOff>308464</xdr:rowOff>
    </xdr:to>
    <xdr:pic>
      <xdr:nvPicPr>
        <xdr:cNvPr id="46" name="图片 45"/>
        <xdr:cNvPicPr>
          <a:picLocks noChangeAspect="1" noChangeArrowheads="1"/>
        </xdr:cNvPicPr>
      </xdr:nvPicPr>
      <xdr:blipFill>
        <a:blip r:embed="rId29" cstate="print">
          <a:extLst>
            <a:ext uri="{28A0092B-C50C-407E-A947-70E740481C1C}">
              <a14:useLocalDpi xmlns:a14="http://schemas.microsoft.com/office/drawing/2010/main" val="0"/>
            </a:ext>
          </a:extLst>
        </a:blip>
        <a:srcRect/>
        <a:stretch>
          <a:fillRect/>
        </a:stretch>
      </xdr:blipFill>
      <xdr:spPr>
        <a:xfrm>
          <a:off x="7520305" y="20417155"/>
          <a:ext cx="251460" cy="261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76200</xdr:colOff>
      <xdr:row>86</xdr:row>
      <xdr:rowOff>19050</xdr:rowOff>
    </xdr:from>
    <xdr:to>
      <xdr:col>16</xdr:col>
      <xdr:colOff>342900</xdr:colOff>
      <xdr:row>86</xdr:row>
      <xdr:rowOff>352425</xdr:rowOff>
    </xdr:to>
    <xdr:pic>
      <xdr:nvPicPr>
        <xdr:cNvPr id="48" name="图片 47"/>
        <xdr:cNvPicPr>
          <a:picLocks noChangeAspect="1"/>
        </xdr:cNvPicPr>
      </xdr:nvPicPr>
      <xdr:blipFill>
        <a:blip r:embed="rId30"/>
        <a:srcRect l="18456" t="12034" r="22359" b="12876"/>
        <a:stretch>
          <a:fillRect/>
        </a:stretch>
      </xdr:blipFill>
      <xdr:spPr>
        <a:xfrm>
          <a:off x="7429500" y="33724850"/>
          <a:ext cx="266700" cy="333375"/>
        </a:xfrm>
        <a:prstGeom prst="rect">
          <a:avLst/>
        </a:prstGeom>
      </xdr:spPr>
    </xdr:pic>
    <xdr:clientData/>
  </xdr:twoCellAnchor>
  <xdr:twoCellAnchor>
    <xdr:from>
      <xdr:col>16</xdr:col>
      <xdr:colOff>178988</xdr:colOff>
      <xdr:row>59</xdr:row>
      <xdr:rowOff>42685</xdr:rowOff>
    </xdr:from>
    <xdr:to>
      <xdr:col>16</xdr:col>
      <xdr:colOff>516157</xdr:colOff>
      <xdr:row>59</xdr:row>
      <xdr:rowOff>329711</xdr:rowOff>
    </xdr:to>
    <xdr:pic>
      <xdr:nvPicPr>
        <xdr:cNvPr id="79" name="图片 78"/>
        <xdr:cNvPicPr>
          <a:picLocks noChangeAspect="1" noChangeArrowheads="1"/>
        </xdr:cNvPicPr>
      </xdr:nvPicPr>
      <xdr:blipFill>
        <a:blip r:embed="rId31" cstate="print">
          <a:extLst>
            <a:ext uri="{28A0092B-C50C-407E-A947-70E740481C1C}">
              <a14:useLocalDpi xmlns:a14="http://schemas.microsoft.com/office/drawing/2010/main" val="0"/>
            </a:ext>
          </a:extLst>
        </a:blip>
        <a:srcRect/>
        <a:stretch>
          <a:fillRect/>
        </a:stretch>
      </xdr:blipFill>
      <xdr:spPr>
        <a:xfrm>
          <a:off x="7531735" y="23461345"/>
          <a:ext cx="337185" cy="287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172314</xdr:colOff>
      <xdr:row>78</xdr:row>
      <xdr:rowOff>79973</xdr:rowOff>
    </xdr:from>
    <xdr:to>
      <xdr:col>16</xdr:col>
      <xdr:colOff>353314</xdr:colOff>
      <xdr:row>78</xdr:row>
      <xdr:rowOff>228291</xdr:rowOff>
    </xdr:to>
    <xdr:pic>
      <xdr:nvPicPr>
        <xdr:cNvPr id="80" name="图片 79"/>
        <xdr:cNvPicPr>
          <a:picLocks noChangeAspect="1" noChangeArrowheads="1"/>
        </xdr:cNvPicPr>
      </xdr:nvPicPr>
      <xdr:blipFill>
        <a:blip r:embed="rId31" cstate="print">
          <a:extLst>
            <a:ext uri="{28A0092B-C50C-407E-A947-70E740481C1C}">
              <a14:useLocalDpi xmlns:a14="http://schemas.microsoft.com/office/drawing/2010/main" val="0"/>
            </a:ext>
          </a:extLst>
        </a:blip>
        <a:srcRect/>
        <a:stretch>
          <a:fillRect/>
        </a:stretch>
      </xdr:blipFill>
      <xdr:spPr>
        <a:xfrm>
          <a:off x="7525385" y="30737175"/>
          <a:ext cx="180975" cy="148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98534</xdr:colOff>
      <xdr:row>30</xdr:row>
      <xdr:rowOff>26276</xdr:rowOff>
    </xdr:from>
    <xdr:to>
      <xdr:col>16</xdr:col>
      <xdr:colOff>394138</xdr:colOff>
      <xdr:row>30</xdr:row>
      <xdr:rowOff>332981</xdr:rowOff>
    </xdr:to>
    <xdr:pic>
      <xdr:nvPicPr>
        <xdr:cNvPr id="83" name="图片 82"/>
        <xdr:cNvPicPr>
          <a:picLocks noChangeAspect="1" noChangeArrowheads="1"/>
        </xdr:cNvPicPr>
      </xdr:nvPicPr>
      <xdr:blipFill>
        <a:blip r:embed="rId32" cstate="print">
          <a:extLst>
            <a:ext uri="{28A0092B-C50C-407E-A947-70E740481C1C}">
              <a14:useLocalDpi xmlns:a14="http://schemas.microsoft.com/office/drawing/2010/main" val="0"/>
            </a:ext>
          </a:extLst>
        </a:blip>
        <a:srcRect/>
        <a:stretch>
          <a:fillRect/>
        </a:stretch>
      </xdr:blipFill>
      <xdr:spPr>
        <a:xfrm>
          <a:off x="7451725" y="12040235"/>
          <a:ext cx="295275" cy="306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79586</xdr:colOff>
      <xdr:row>29</xdr:row>
      <xdr:rowOff>21982</xdr:rowOff>
    </xdr:from>
    <xdr:to>
      <xdr:col>16</xdr:col>
      <xdr:colOff>393018</xdr:colOff>
      <xdr:row>29</xdr:row>
      <xdr:rowOff>341586</xdr:rowOff>
    </xdr:to>
    <xdr:pic>
      <xdr:nvPicPr>
        <xdr:cNvPr id="84" name="图片 83"/>
        <xdr:cNvPicPr>
          <a:picLocks noChangeAspect="1" noChangeArrowheads="1"/>
        </xdr:cNvPicPr>
      </xdr:nvPicPr>
      <xdr:blipFill>
        <a:blip r:embed="rId33" cstate="print">
          <a:extLst>
            <a:ext uri="{28A0092B-C50C-407E-A947-70E740481C1C}">
              <a14:useLocalDpi xmlns:a14="http://schemas.microsoft.com/office/drawing/2010/main" val="0"/>
            </a:ext>
          </a:extLst>
        </a:blip>
        <a:srcRect/>
        <a:stretch>
          <a:fillRect/>
        </a:stretch>
      </xdr:blipFill>
      <xdr:spPr>
        <a:xfrm>
          <a:off x="7432675" y="11654790"/>
          <a:ext cx="313055" cy="319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191039</xdr:colOff>
      <xdr:row>72</xdr:row>
      <xdr:rowOff>51090</xdr:rowOff>
    </xdr:from>
    <xdr:to>
      <xdr:col>16</xdr:col>
      <xdr:colOff>505557</xdr:colOff>
      <xdr:row>72</xdr:row>
      <xdr:rowOff>351692</xdr:rowOff>
    </xdr:to>
    <xdr:pic>
      <xdr:nvPicPr>
        <xdr:cNvPr id="87" name="图片 86"/>
        <xdr:cNvPicPr>
          <a:picLocks noChangeAspect="1" noChangeArrowheads="1"/>
        </xdr:cNvPicPr>
      </xdr:nvPicPr>
      <xdr:blipFill>
        <a:blip r:embed="rId34" cstate="print">
          <a:extLst>
            <a:ext uri="{28A0092B-C50C-407E-A947-70E740481C1C}">
              <a14:useLocalDpi xmlns:a14="http://schemas.microsoft.com/office/drawing/2010/main" val="0"/>
            </a:ext>
          </a:extLst>
        </a:blip>
        <a:srcRect/>
        <a:stretch>
          <a:fillRect/>
        </a:stretch>
      </xdr:blipFill>
      <xdr:spPr>
        <a:xfrm>
          <a:off x="7543800" y="28422600"/>
          <a:ext cx="314960" cy="300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155408</xdr:colOff>
      <xdr:row>53</xdr:row>
      <xdr:rowOff>41661</xdr:rowOff>
    </xdr:from>
    <xdr:to>
      <xdr:col>16</xdr:col>
      <xdr:colOff>322970</xdr:colOff>
      <xdr:row>53</xdr:row>
      <xdr:rowOff>282800</xdr:rowOff>
    </xdr:to>
    <xdr:pic>
      <xdr:nvPicPr>
        <xdr:cNvPr id="88" name="图片 87"/>
        <xdr:cNvPicPr>
          <a:picLocks noChangeAspect="1" noChangeArrowheads="1"/>
        </xdr:cNvPicPr>
      </xdr:nvPicPr>
      <xdr:blipFill>
        <a:blip r:embed="rId35" cstate="print">
          <a:extLst>
            <a:ext uri="{28A0092B-C50C-407E-A947-70E740481C1C}">
              <a14:useLocalDpi xmlns:a14="http://schemas.microsoft.com/office/drawing/2010/main" val="0"/>
            </a:ext>
          </a:extLst>
        </a:blip>
        <a:srcRect/>
        <a:stretch>
          <a:fillRect/>
        </a:stretch>
      </xdr:blipFill>
      <xdr:spPr>
        <a:xfrm>
          <a:off x="7508240" y="21174075"/>
          <a:ext cx="167640" cy="24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172425</xdr:colOff>
      <xdr:row>54</xdr:row>
      <xdr:rowOff>64195</xdr:rowOff>
    </xdr:from>
    <xdr:to>
      <xdr:col>16</xdr:col>
      <xdr:colOff>396038</xdr:colOff>
      <xdr:row>54</xdr:row>
      <xdr:rowOff>231636</xdr:rowOff>
    </xdr:to>
    <xdr:pic>
      <xdr:nvPicPr>
        <xdr:cNvPr id="89" name="图片 88"/>
        <xdr:cNvPicPr>
          <a:picLocks noChangeAspect="1" noChangeArrowheads="1"/>
        </xdr:cNvPicPr>
      </xdr:nvPicPr>
      <xdr:blipFill>
        <a:blip r:embed="rId36" cstate="print">
          <a:extLst>
            <a:ext uri="{28A0092B-C50C-407E-A947-70E740481C1C}">
              <a14:useLocalDpi xmlns:a14="http://schemas.microsoft.com/office/drawing/2010/main" val="0"/>
            </a:ext>
          </a:extLst>
        </a:blip>
        <a:srcRect/>
        <a:stretch>
          <a:fillRect/>
        </a:stretch>
      </xdr:blipFill>
      <xdr:spPr>
        <a:xfrm>
          <a:off x="7525385" y="21577935"/>
          <a:ext cx="223520" cy="167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203143</xdr:colOff>
      <xdr:row>74</xdr:row>
      <xdr:rowOff>81737</xdr:rowOff>
    </xdr:from>
    <xdr:to>
      <xdr:col>16</xdr:col>
      <xdr:colOff>340841</xdr:colOff>
      <xdr:row>74</xdr:row>
      <xdr:rowOff>272237</xdr:rowOff>
    </xdr:to>
    <xdr:pic>
      <xdr:nvPicPr>
        <xdr:cNvPr id="90" name="图片 89"/>
        <xdr:cNvPicPr>
          <a:picLocks noChangeAspect="1" noChangeArrowheads="1"/>
        </xdr:cNvPicPr>
      </xdr:nvPicPr>
      <xdr:blipFill>
        <a:blip r:embed="rId37" cstate="print">
          <a:extLst>
            <a:ext uri="{28A0092B-C50C-407E-A947-70E740481C1C}">
              <a14:useLocalDpi xmlns:a14="http://schemas.microsoft.com/office/drawing/2010/main" val="0"/>
            </a:ext>
          </a:extLst>
        </a:blip>
        <a:srcRect/>
        <a:stretch>
          <a:fillRect/>
        </a:stretch>
      </xdr:blipFill>
      <xdr:spPr>
        <a:xfrm>
          <a:off x="7555865" y="29215080"/>
          <a:ext cx="13779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65017</xdr:colOff>
      <xdr:row>90</xdr:row>
      <xdr:rowOff>36172</xdr:rowOff>
    </xdr:from>
    <xdr:to>
      <xdr:col>16</xdr:col>
      <xdr:colOff>590551</xdr:colOff>
      <xdr:row>90</xdr:row>
      <xdr:rowOff>360494</xdr:rowOff>
    </xdr:to>
    <xdr:pic>
      <xdr:nvPicPr>
        <xdr:cNvPr id="93" name="图片 92"/>
        <xdr:cNvPicPr>
          <a:picLocks noChangeAspect="1" noChangeArrowheads="1"/>
        </xdr:cNvPicPr>
      </xdr:nvPicPr>
      <xdr:blipFill>
        <a:blip r:embed="rId38" cstate="print">
          <a:extLst>
            <a:ext uri="{28A0092B-C50C-407E-A947-70E740481C1C}">
              <a14:useLocalDpi xmlns:a14="http://schemas.microsoft.com/office/drawing/2010/main" val="0"/>
            </a:ext>
          </a:extLst>
        </a:blip>
        <a:srcRect/>
        <a:stretch>
          <a:fillRect/>
        </a:stretch>
      </xdr:blipFill>
      <xdr:spPr>
        <a:xfrm>
          <a:off x="7418070" y="35265360"/>
          <a:ext cx="525780" cy="324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100263</xdr:colOff>
      <xdr:row>91</xdr:row>
      <xdr:rowOff>25181</xdr:rowOff>
    </xdr:from>
    <xdr:to>
      <xdr:col>16</xdr:col>
      <xdr:colOff>470820</xdr:colOff>
      <xdr:row>91</xdr:row>
      <xdr:rowOff>352425</xdr:rowOff>
    </xdr:to>
    <xdr:pic>
      <xdr:nvPicPr>
        <xdr:cNvPr id="94" name="图片 93"/>
        <xdr:cNvPicPr>
          <a:picLocks noChangeAspect="1"/>
        </xdr:cNvPicPr>
      </xdr:nvPicPr>
      <xdr:blipFill>
        <a:blip r:embed="rId39"/>
        <a:stretch>
          <a:fillRect/>
        </a:stretch>
      </xdr:blipFill>
      <xdr:spPr>
        <a:xfrm>
          <a:off x="7452995" y="35635565"/>
          <a:ext cx="370840" cy="327660"/>
        </a:xfrm>
        <a:prstGeom prst="rect">
          <a:avLst/>
        </a:prstGeom>
      </xdr:spPr>
    </xdr:pic>
    <xdr:clientData/>
  </xdr:twoCellAnchor>
  <xdr:twoCellAnchor>
    <xdr:from>
      <xdr:col>16</xdr:col>
      <xdr:colOff>62086</xdr:colOff>
      <xdr:row>92</xdr:row>
      <xdr:rowOff>24873</xdr:rowOff>
    </xdr:from>
    <xdr:to>
      <xdr:col>16</xdr:col>
      <xdr:colOff>483524</xdr:colOff>
      <xdr:row>92</xdr:row>
      <xdr:rowOff>371475</xdr:rowOff>
    </xdr:to>
    <xdr:pic>
      <xdr:nvPicPr>
        <xdr:cNvPr id="95" name="图片 94"/>
        <xdr:cNvPicPr>
          <a:picLocks noChangeAspect="1"/>
        </xdr:cNvPicPr>
      </xdr:nvPicPr>
      <xdr:blipFill>
        <a:blip r:embed="rId40"/>
        <a:stretch>
          <a:fillRect/>
        </a:stretch>
      </xdr:blipFill>
      <xdr:spPr>
        <a:xfrm>
          <a:off x="7414895" y="36016565"/>
          <a:ext cx="421640" cy="346710"/>
        </a:xfrm>
        <a:prstGeom prst="rect">
          <a:avLst/>
        </a:prstGeom>
      </xdr:spPr>
    </xdr:pic>
    <xdr:clientData/>
  </xdr:twoCellAnchor>
  <xdr:twoCellAnchor>
    <xdr:from>
      <xdr:col>16</xdr:col>
      <xdr:colOff>158837</xdr:colOff>
      <xdr:row>93</xdr:row>
      <xdr:rowOff>19697</xdr:rowOff>
    </xdr:from>
    <xdr:to>
      <xdr:col>16</xdr:col>
      <xdr:colOff>475796</xdr:colOff>
      <xdr:row>93</xdr:row>
      <xdr:rowOff>340790</xdr:rowOff>
    </xdr:to>
    <xdr:pic>
      <xdr:nvPicPr>
        <xdr:cNvPr id="96" name="图片 95"/>
        <xdr:cNvPicPr>
          <a:picLocks noChangeAspect="1"/>
        </xdr:cNvPicPr>
      </xdr:nvPicPr>
      <xdr:blipFill>
        <a:blip r:embed="rId41"/>
        <a:stretch>
          <a:fillRect/>
        </a:stretch>
      </xdr:blipFill>
      <xdr:spPr>
        <a:xfrm rot="21333770">
          <a:off x="7512050" y="36392485"/>
          <a:ext cx="316865" cy="320675"/>
        </a:xfrm>
        <a:prstGeom prst="rect">
          <a:avLst/>
        </a:prstGeom>
      </xdr:spPr>
    </xdr:pic>
    <xdr:clientData/>
  </xdr:twoCellAnchor>
  <xdr:twoCellAnchor>
    <xdr:from>
      <xdr:col>16</xdr:col>
      <xdr:colOff>64399</xdr:colOff>
      <xdr:row>89</xdr:row>
      <xdr:rowOff>81135</xdr:rowOff>
    </xdr:from>
    <xdr:to>
      <xdr:col>16</xdr:col>
      <xdr:colOff>672044</xdr:colOff>
      <xdr:row>89</xdr:row>
      <xdr:rowOff>326780</xdr:rowOff>
    </xdr:to>
    <xdr:pic>
      <xdr:nvPicPr>
        <xdr:cNvPr id="97" name="图片 96"/>
        <xdr:cNvPicPr>
          <a:picLocks noChangeAspect="1" noChangeArrowheads="1"/>
        </xdr:cNvPicPr>
      </xdr:nvPicPr>
      <xdr:blipFill>
        <a:blip r:embed="rId42" cstate="print">
          <a:extLst>
            <a:ext uri="{28A0092B-C50C-407E-A947-70E740481C1C}">
              <a14:useLocalDpi xmlns:a14="http://schemas.microsoft.com/office/drawing/2010/main" val="0"/>
            </a:ext>
          </a:extLst>
        </a:blip>
        <a:srcRect/>
        <a:stretch>
          <a:fillRect/>
        </a:stretch>
      </xdr:blipFill>
      <xdr:spPr>
        <a:xfrm>
          <a:off x="7417435" y="34929445"/>
          <a:ext cx="607695" cy="245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198976</xdr:colOff>
      <xdr:row>47</xdr:row>
      <xdr:rowOff>46757</xdr:rowOff>
    </xdr:from>
    <xdr:to>
      <xdr:col>16</xdr:col>
      <xdr:colOff>520211</xdr:colOff>
      <xdr:row>47</xdr:row>
      <xdr:rowOff>357634</xdr:rowOff>
    </xdr:to>
    <xdr:pic>
      <xdr:nvPicPr>
        <xdr:cNvPr id="98" name="图片 97"/>
        <xdr:cNvPicPr>
          <a:picLocks noChangeAspect="1"/>
        </xdr:cNvPicPr>
      </xdr:nvPicPr>
      <xdr:blipFill>
        <a:blip r:embed="rId43"/>
        <a:stretch>
          <a:fillRect/>
        </a:stretch>
      </xdr:blipFill>
      <xdr:spPr>
        <a:xfrm>
          <a:off x="7552055" y="18893155"/>
          <a:ext cx="321310" cy="311150"/>
        </a:xfrm>
        <a:prstGeom prst="rect">
          <a:avLst/>
        </a:prstGeom>
      </xdr:spPr>
    </xdr:pic>
    <xdr:clientData/>
  </xdr:twoCellAnchor>
  <xdr:twoCellAnchor>
    <xdr:from>
      <xdr:col>16</xdr:col>
      <xdr:colOff>69605</xdr:colOff>
      <xdr:row>88</xdr:row>
      <xdr:rowOff>35169</xdr:rowOff>
    </xdr:from>
    <xdr:to>
      <xdr:col>16</xdr:col>
      <xdr:colOff>442068</xdr:colOff>
      <xdr:row>88</xdr:row>
      <xdr:rowOff>351693</xdr:rowOff>
    </xdr:to>
    <xdr:pic>
      <xdr:nvPicPr>
        <xdr:cNvPr id="99" name="图片 98"/>
        <xdr:cNvPicPr>
          <a:picLocks noChangeAspect="1" noChangeArrowheads="1"/>
        </xdr:cNvPicPr>
      </xdr:nvPicPr>
      <xdr:blipFill>
        <a:blip r:embed="rId44" cstate="print">
          <a:extLst>
            <a:ext uri="{28A0092B-C50C-407E-A947-70E740481C1C}">
              <a14:useLocalDpi xmlns:a14="http://schemas.microsoft.com/office/drawing/2010/main" val="0"/>
            </a:ext>
          </a:extLst>
        </a:blip>
        <a:srcRect/>
        <a:stretch>
          <a:fillRect/>
        </a:stretch>
      </xdr:blipFill>
      <xdr:spPr>
        <a:xfrm>
          <a:off x="7422515" y="34502725"/>
          <a:ext cx="372745" cy="316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131885</xdr:colOff>
      <xdr:row>27</xdr:row>
      <xdr:rowOff>36634</xdr:rowOff>
    </xdr:from>
    <xdr:to>
      <xdr:col>16</xdr:col>
      <xdr:colOff>426970</xdr:colOff>
      <xdr:row>27</xdr:row>
      <xdr:rowOff>337037</xdr:rowOff>
    </xdr:to>
    <xdr:pic>
      <xdr:nvPicPr>
        <xdr:cNvPr id="103" name="图片 102"/>
        <xdr:cNvPicPr>
          <a:picLocks noChangeAspect="1" noChangeArrowheads="1"/>
        </xdr:cNvPicPr>
      </xdr:nvPicPr>
      <xdr:blipFill>
        <a:blip r:embed="rId45" cstate="print">
          <a:extLst>
            <a:ext uri="{28A0092B-C50C-407E-A947-70E740481C1C}">
              <a14:useLocalDpi xmlns:a14="http://schemas.microsoft.com/office/drawing/2010/main" val="0"/>
            </a:ext>
          </a:extLst>
        </a:blip>
        <a:srcRect/>
        <a:stretch>
          <a:fillRect/>
        </a:stretch>
      </xdr:blipFill>
      <xdr:spPr>
        <a:xfrm>
          <a:off x="7484745" y="10907395"/>
          <a:ext cx="295275" cy="300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125751</xdr:colOff>
      <xdr:row>49</xdr:row>
      <xdr:rowOff>46968</xdr:rowOff>
    </xdr:from>
    <xdr:to>
      <xdr:col>16</xdr:col>
      <xdr:colOff>354723</xdr:colOff>
      <xdr:row>49</xdr:row>
      <xdr:rowOff>323540</xdr:rowOff>
    </xdr:to>
    <xdr:pic>
      <xdr:nvPicPr>
        <xdr:cNvPr id="112" name="图片 111"/>
        <xdr:cNvPicPr>
          <a:picLocks noChangeAspect="1"/>
        </xdr:cNvPicPr>
      </xdr:nvPicPr>
      <xdr:blipFill>
        <a:blip r:embed="rId46"/>
        <a:stretch>
          <a:fillRect/>
        </a:stretch>
      </xdr:blipFill>
      <xdr:spPr>
        <a:xfrm>
          <a:off x="7479030" y="19655155"/>
          <a:ext cx="228600" cy="276860"/>
        </a:xfrm>
        <a:prstGeom prst="rect">
          <a:avLst/>
        </a:prstGeom>
        <a:noFill/>
        <a:ln w="9525">
          <a:noFill/>
        </a:ln>
      </xdr:spPr>
    </xdr:pic>
    <xdr:clientData/>
  </xdr:twoCellAnchor>
  <xdr:twoCellAnchor>
    <xdr:from>
      <xdr:col>16</xdr:col>
      <xdr:colOff>133350</xdr:colOff>
      <xdr:row>44</xdr:row>
      <xdr:rowOff>57150</xdr:rowOff>
    </xdr:from>
    <xdr:to>
      <xdr:col>16</xdr:col>
      <xdr:colOff>433552</xdr:colOff>
      <xdr:row>44</xdr:row>
      <xdr:rowOff>354546</xdr:rowOff>
    </xdr:to>
    <xdr:pic>
      <xdr:nvPicPr>
        <xdr:cNvPr id="122" name="图片 121"/>
        <xdr:cNvPicPr>
          <a:picLocks noChangeAspect="1" noChangeArrowheads="1"/>
        </xdr:cNvPicPr>
      </xdr:nvPicPr>
      <xdr:blipFill>
        <a:blip r:embed="rId47" cstate="print">
          <a:extLst>
            <a:ext uri="{28A0092B-C50C-407E-A947-70E740481C1C}">
              <a14:useLocalDpi xmlns:a14="http://schemas.microsoft.com/office/drawing/2010/main" val="0"/>
            </a:ext>
          </a:extLst>
        </a:blip>
        <a:srcRect/>
        <a:stretch>
          <a:fillRect/>
        </a:stretch>
      </xdr:blipFill>
      <xdr:spPr>
        <a:xfrm>
          <a:off x="7486650" y="17672050"/>
          <a:ext cx="299720" cy="297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101819</xdr:colOff>
      <xdr:row>31</xdr:row>
      <xdr:rowOff>57807</xdr:rowOff>
    </xdr:from>
    <xdr:to>
      <xdr:col>16</xdr:col>
      <xdr:colOff>383809</xdr:colOff>
      <xdr:row>31</xdr:row>
      <xdr:rowOff>335017</xdr:rowOff>
    </xdr:to>
    <xdr:pic>
      <xdr:nvPicPr>
        <xdr:cNvPr id="123" name="图片 122"/>
        <xdr:cNvPicPr>
          <a:picLocks noChangeAspect="1" noChangeArrowheads="1"/>
        </xdr:cNvPicPr>
      </xdr:nvPicPr>
      <xdr:blipFill>
        <a:blip r:embed="rId48" cstate="print">
          <a:extLst>
            <a:ext uri="{28A0092B-C50C-407E-A947-70E740481C1C}">
              <a14:useLocalDpi xmlns:a14="http://schemas.microsoft.com/office/drawing/2010/main" val="0"/>
            </a:ext>
          </a:extLst>
        </a:blip>
        <a:srcRect/>
        <a:stretch>
          <a:fillRect/>
        </a:stretch>
      </xdr:blipFill>
      <xdr:spPr>
        <a:xfrm>
          <a:off x="7454900" y="12452985"/>
          <a:ext cx="281940" cy="276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133350</xdr:colOff>
      <xdr:row>83</xdr:row>
      <xdr:rowOff>76200</xdr:rowOff>
    </xdr:from>
    <xdr:to>
      <xdr:col>16</xdr:col>
      <xdr:colOff>409575</xdr:colOff>
      <xdr:row>83</xdr:row>
      <xdr:rowOff>347743</xdr:rowOff>
    </xdr:to>
    <xdr:pic>
      <xdr:nvPicPr>
        <xdr:cNvPr id="126" name="图片 125"/>
        <xdr:cNvPicPr>
          <a:picLocks noChangeAspect="1" noChangeArrowheads="1"/>
        </xdr:cNvPicPr>
      </xdr:nvPicPr>
      <xdr:blipFill>
        <a:blip r:embed="rId48" cstate="print">
          <a:extLst>
            <a:ext uri="{28A0092B-C50C-407E-A947-70E740481C1C}">
              <a14:useLocalDpi xmlns:a14="http://schemas.microsoft.com/office/drawing/2010/main" val="0"/>
            </a:ext>
          </a:extLst>
        </a:blip>
        <a:srcRect/>
        <a:stretch>
          <a:fillRect/>
        </a:stretch>
      </xdr:blipFill>
      <xdr:spPr>
        <a:xfrm>
          <a:off x="7486650" y="32639000"/>
          <a:ext cx="276225" cy="271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162560</xdr:colOff>
      <xdr:row>58</xdr:row>
      <xdr:rowOff>48895</xdr:rowOff>
    </xdr:from>
    <xdr:to>
      <xdr:col>16</xdr:col>
      <xdr:colOff>384810</xdr:colOff>
      <xdr:row>58</xdr:row>
      <xdr:rowOff>340995</xdr:rowOff>
    </xdr:to>
    <xdr:pic>
      <xdr:nvPicPr>
        <xdr:cNvPr id="127" name="图片 126"/>
        <xdr:cNvPicPr>
          <a:picLocks noChangeAspect="1" noChangeArrowheads="1"/>
        </xdr:cNvPicPr>
      </xdr:nvPicPr>
      <xdr:blipFill>
        <a:blip r:embed="rId49" cstate="print">
          <a:extLst>
            <a:ext uri="{28A0092B-C50C-407E-A947-70E740481C1C}">
              <a14:useLocalDpi xmlns:a14="http://schemas.microsoft.com/office/drawing/2010/main" val="0"/>
            </a:ext>
          </a:extLst>
        </a:blip>
        <a:srcRect/>
        <a:stretch>
          <a:fillRect/>
        </a:stretch>
      </xdr:blipFill>
      <xdr:spPr>
        <a:xfrm>
          <a:off x="7515860" y="23086695"/>
          <a:ext cx="222250" cy="292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28575</xdr:colOff>
      <xdr:row>55</xdr:row>
      <xdr:rowOff>19050</xdr:rowOff>
    </xdr:from>
    <xdr:to>
      <xdr:col>16</xdr:col>
      <xdr:colOff>352425</xdr:colOff>
      <xdr:row>55</xdr:row>
      <xdr:rowOff>359625</xdr:rowOff>
    </xdr:to>
    <xdr:pic>
      <xdr:nvPicPr>
        <xdr:cNvPr id="130" name="图片 129"/>
        <xdr:cNvPicPr>
          <a:picLocks noChangeAspect="1" noChangeArrowheads="1"/>
        </xdr:cNvPicPr>
      </xdr:nvPicPr>
      <xdr:blipFill>
        <a:blip r:embed="rId50" cstate="print">
          <a:extLst>
            <a:ext uri="{28A0092B-C50C-407E-A947-70E740481C1C}">
              <a14:useLocalDpi xmlns:a14="http://schemas.microsoft.com/office/drawing/2010/main" val="0"/>
            </a:ext>
          </a:extLst>
        </a:blip>
        <a:srcRect/>
        <a:stretch>
          <a:fillRect/>
        </a:stretch>
      </xdr:blipFill>
      <xdr:spPr>
        <a:xfrm>
          <a:off x="7381875" y="21913850"/>
          <a:ext cx="323850" cy="340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28575</xdr:colOff>
      <xdr:row>73</xdr:row>
      <xdr:rowOff>28575</xdr:rowOff>
    </xdr:from>
    <xdr:to>
      <xdr:col>16</xdr:col>
      <xdr:colOff>352425</xdr:colOff>
      <xdr:row>73</xdr:row>
      <xdr:rowOff>369150</xdr:rowOff>
    </xdr:to>
    <xdr:pic>
      <xdr:nvPicPr>
        <xdr:cNvPr id="131" name="图片 130"/>
        <xdr:cNvPicPr>
          <a:picLocks noChangeAspect="1" noChangeArrowheads="1"/>
        </xdr:cNvPicPr>
      </xdr:nvPicPr>
      <xdr:blipFill>
        <a:blip r:embed="rId50" cstate="print">
          <a:extLst>
            <a:ext uri="{28A0092B-C50C-407E-A947-70E740481C1C}">
              <a14:useLocalDpi xmlns:a14="http://schemas.microsoft.com/office/drawing/2010/main" val="0"/>
            </a:ext>
          </a:extLst>
        </a:blip>
        <a:srcRect/>
        <a:stretch>
          <a:fillRect/>
        </a:stretch>
      </xdr:blipFill>
      <xdr:spPr>
        <a:xfrm>
          <a:off x="7381875" y="28781375"/>
          <a:ext cx="323850" cy="340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133350</xdr:colOff>
      <xdr:row>16</xdr:row>
      <xdr:rowOff>66040</xdr:rowOff>
    </xdr:from>
    <xdr:to>
      <xdr:col>16</xdr:col>
      <xdr:colOff>505460</xdr:colOff>
      <xdr:row>16</xdr:row>
      <xdr:rowOff>375920</xdr:rowOff>
    </xdr:to>
    <xdr:pic>
      <xdr:nvPicPr>
        <xdr:cNvPr id="133" name="图片 3"/>
        <xdr:cNvPicPr>
          <a:picLocks noChangeAspect="1"/>
        </xdr:cNvPicPr>
      </xdr:nvPicPr>
      <xdr:blipFill>
        <a:blip r:embed="rId51"/>
        <a:stretch>
          <a:fillRect/>
        </a:stretch>
      </xdr:blipFill>
      <xdr:spPr>
        <a:xfrm>
          <a:off x="7486650" y="6327140"/>
          <a:ext cx="372110" cy="309880"/>
        </a:xfrm>
        <a:prstGeom prst="rect">
          <a:avLst/>
        </a:prstGeom>
        <a:noFill/>
        <a:ln w="9525">
          <a:noFill/>
        </a:ln>
      </xdr:spPr>
    </xdr:pic>
    <xdr:clientData/>
  </xdr:twoCellAnchor>
  <xdr:twoCellAnchor editAs="oneCell">
    <xdr:from>
      <xdr:col>16</xdr:col>
      <xdr:colOff>200025</xdr:colOff>
      <xdr:row>17</xdr:row>
      <xdr:rowOff>45085</xdr:rowOff>
    </xdr:from>
    <xdr:to>
      <xdr:col>16</xdr:col>
      <xdr:colOff>438785</xdr:colOff>
      <xdr:row>17</xdr:row>
      <xdr:rowOff>345440</xdr:rowOff>
    </xdr:to>
    <xdr:pic>
      <xdr:nvPicPr>
        <xdr:cNvPr id="134" name="图片 4"/>
        <xdr:cNvPicPr>
          <a:picLocks noChangeAspect="1"/>
        </xdr:cNvPicPr>
      </xdr:nvPicPr>
      <xdr:blipFill>
        <a:blip r:embed="rId52"/>
        <a:stretch>
          <a:fillRect/>
        </a:stretch>
      </xdr:blipFill>
      <xdr:spPr>
        <a:xfrm>
          <a:off x="7553325" y="6725285"/>
          <a:ext cx="238760" cy="300355"/>
        </a:xfrm>
        <a:prstGeom prst="rect">
          <a:avLst/>
        </a:prstGeom>
        <a:noFill/>
        <a:ln w="9525">
          <a:noFill/>
        </a:ln>
      </xdr:spPr>
    </xdr:pic>
    <xdr:clientData/>
  </xdr:twoCellAnchor>
  <xdr:twoCellAnchor editAs="oneCell">
    <xdr:from>
      <xdr:col>16</xdr:col>
      <xdr:colOff>247015</xdr:colOff>
      <xdr:row>18</xdr:row>
      <xdr:rowOff>118745</xdr:rowOff>
    </xdr:from>
    <xdr:to>
      <xdr:col>16</xdr:col>
      <xdr:colOff>387350</xdr:colOff>
      <xdr:row>18</xdr:row>
      <xdr:rowOff>335280</xdr:rowOff>
    </xdr:to>
    <xdr:pic>
      <xdr:nvPicPr>
        <xdr:cNvPr id="135" name="图片 5"/>
        <xdr:cNvPicPr>
          <a:picLocks noChangeAspect="1"/>
        </xdr:cNvPicPr>
      </xdr:nvPicPr>
      <xdr:blipFill>
        <a:blip r:embed="rId53"/>
        <a:stretch>
          <a:fillRect/>
        </a:stretch>
      </xdr:blipFill>
      <xdr:spPr>
        <a:xfrm>
          <a:off x="7600315" y="7218045"/>
          <a:ext cx="140335" cy="216535"/>
        </a:xfrm>
        <a:prstGeom prst="rect">
          <a:avLst/>
        </a:prstGeom>
        <a:noFill/>
        <a:ln w="9525">
          <a:noFill/>
        </a:ln>
      </xdr:spPr>
    </xdr:pic>
    <xdr:clientData/>
  </xdr:twoCellAnchor>
  <xdr:twoCellAnchor editAs="oneCell">
    <xdr:from>
      <xdr:col>16</xdr:col>
      <xdr:colOff>207010</xdr:colOff>
      <xdr:row>19</xdr:row>
      <xdr:rowOff>56515</xdr:rowOff>
    </xdr:from>
    <xdr:to>
      <xdr:col>16</xdr:col>
      <xdr:colOff>376555</xdr:colOff>
      <xdr:row>19</xdr:row>
      <xdr:rowOff>325755</xdr:rowOff>
    </xdr:to>
    <xdr:pic>
      <xdr:nvPicPr>
        <xdr:cNvPr id="142" name="图片 6"/>
        <xdr:cNvPicPr>
          <a:picLocks noChangeAspect="1"/>
        </xdr:cNvPicPr>
      </xdr:nvPicPr>
      <xdr:blipFill>
        <a:blip r:embed="rId54"/>
        <a:stretch>
          <a:fillRect/>
        </a:stretch>
      </xdr:blipFill>
      <xdr:spPr>
        <a:xfrm>
          <a:off x="7560310" y="7574915"/>
          <a:ext cx="169545" cy="269240"/>
        </a:xfrm>
        <a:prstGeom prst="rect">
          <a:avLst/>
        </a:prstGeom>
        <a:noFill/>
        <a:ln w="9525">
          <a:noFill/>
        </a:ln>
      </xdr:spPr>
    </xdr:pic>
    <xdr:clientData/>
  </xdr:twoCellAnchor>
  <xdr:twoCellAnchor editAs="oneCell">
    <xdr:from>
      <xdr:col>16</xdr:col>
      <xdr:colOff>240030</xdr:colOff>
      <xdr:row>20</xdr:row>
      <xdr:rowOff>40005</xdr:rowOff>
    </xdr:from>
    <xdr:to>
      <xdr:col>16</xdr:col>
      <xdr:colOff>447675</xdr:colOff>
      <xdr:row>20</xdr:row>
      <xdr:rowOff>378460</xdr:rowOff>
    </xdr:to>
    <xdr:pic>
      <xdr:nvPicPr>
        <xdr:cNvPr id="143" name="图片 7"/>
        <xdr:cNvPicPr>
          <a:picLocks noChangeAspect="1"/>
        </xdr:cNvPicPr>
      </xdr:nvPicPr>
      <xdr:blipFill>
        <a:blip r:embed="rId55"/>
        <a:stretch>
          <a:fillRect/>
        </a:stretch>
      </xdr:blipFill>
      <xdr:spPr>
        <a:xfrm>
          <a:off x="7593330" y="7977505"/>
          <a:ext cx="207645" cy="338455"/>
        </a:xfrm>
        <a:prstGeom prst="rect">
          <a:avLst/>
        </a:prstGeom>
        <a:noFill/>
        <a:ln w="9525">
          <a:noFill/>
        </a:ln>
      </xdr:spPr>
    </xdr:pic>
    <xdr:clientData/>
  </xdr:twoCellAnchor>
  <xdr:twoCellAnchor editAs="oneCell">
    <xdr:from>
      <xdr:col>16</xdr:col>
      <xdr:colOff>256540</xdr:colOff>
      <xdr:row>22</xdr:row>
      <xdr:rowOff>46355</xdr:rowOff>
    </xdr:from>
    <xdr:to>
      <xdr:col>16</xdr:col>
      <xdr:colOff>486410</xdr:colOff>
      <xdr:row>22</xdr:row>
      <xdr:rowOff>338455</xdr:rowOff>
    </xdr:to>
    <xdr:pic>
      <xdr:nvPicPr>
        <xdr:cNvPr id="145" name="图片 9"/>
        <xdr:cNvPicPr>
          <a:picLocks noChangeAspect="1"/>
        </xdr:cNvPicPr>
      </xdr:nvPicPr>
      <xdr:blipFill>
        <a:blip r:embed="rId56"/>
        <a:stretch>
          <a:fillRect/>
        </a:stretch>
      </xdr:blipFill>
      <xdr:spPr>
        <a:xfrm>
          <a:off x="7609840" y="8822055"/>
          <a:ext cx="229870" cy="292100"/>
        </a:xfrm>
        <a:prstGeom prst="rect">
          <a:avLst/>
        </a:prstGeom>
        <a:noFill/>
        <a:ln w="9525">
          <a:noFill/>
        </a:ln>
      </xdr:spPr>
    </xdr:pic>
    <xdr:clientData/>
  </xdr:twoCellAnchor>
  <xdr:twoCellAnchor editAs="oneCell">
    <xdr:from>
      <xdr:col>16</xdr:col>
      <xdr:colOff>227965</xdr:colOff>
      <xdr:row>23</xdr:row>
      <xdr:rowOff>84455</xdr:rowOff>
    </xdr:from>
    <xdr:to>
      <xdr:col>16</xdr:col>
      <xdr:colOff>457835</xdr:colOff>
      <xdr:row>23</xdr:row>
      <xdr:rowOff>376555</xdr:rowOff>
    </xdr:to>
    <xdr:pic>
      <xdr:nvPicPr>
        <xdr:cNvPr id="146" name="图片 10"/>
        <xdr:cNvPicPr>
          <a:picLocks noChangeAspect="1"/>
        </xdr:cNvPicPr>
      </xdr:nvPicPr>
      <xdr:blipFill>
        <a:blip r:embed="rId56"/>
        <a:stretch>
          <a:fillRect/>
        </a:stretch>
      </xdr:blipFill>
      <xdr:spPr>
        <a:xfrm>
          <a:off x="7581265" y="9279255"/>
          <a:ext cx="229870" cy="292100"/>
        </a:xfrm>
        <a:prstGeom prst="rect">
          <a:avLst/>
        </a:prstGeom>
        <a:noFill/>
        <a:ln w="9525">
          <a:noFill/>
        </a:ln>
      </xdr:spPr>
    </xdr:pic>
    <xdr:clientData/>
  </xdr:twoCellAnchor>
  <xdr:twoCellAnchor editAs="oneCell">
    <xdr:from>
      <xdr:col>16</xdr:col>
      <xdr:colOff>200660</xdr:colOff>
      <xdr:row>24</xdr:row>
      <xdr:rowOff>76200</xdr:rowOff>
    </xdr:from>
    <xdr:to>
      <xdr:col>16</xdr:col>
      <xdr:colOff>568325</xdr:colOff>
      <xdr:row>24</xdr:row>
      <xdr:rowOff>371475</xdr:rowOff>
    </xdr:to>
    <xdr:pic>
      <xdr:nvPicPr>
        <xdr:cNvPr id="147" name="图片 11"/>
        <xdr:cNvPicPr>
          <a:picLocks noChangeAspect="1"/>
        </xdr:cNvPicPr>
      </xdr:nvPicPr>
      <xdr:blipFill>
        <a:blip r:embed="rId57"/>
        <a:srcRect t="25566" r="1251" b="13269"/>
        <a:stretch>
          <a:fillRect/>
        </a:stretch>
      </xdr:blipFill>
      <xdr:spPr>
        <a:xfrm>
          <a:off x="7553960" y="9690100"/>
          <a:ext cx="367665" cy="295275"/>
        </a:xfrm>
        <a:prstGeom prst="rect">
          <a:avLst/>
        </a:prstGeom>
        <a:noFill/>
        <a:ln w="9525" cap="flat" cmpd="sng">
          <a:solidFill>
            <a:srgbClr val="4F81BD"/>
          </a:solidFill>
          <a:prstDash val="solid"/>
          <a:round/>
          <a:headEnd type="none" w="med" len="med"/>
          <a:tailEnd type="none" w="med" len="med"/>
        </a:ln>
      </xdr:spPr>
    </xdr:pic>
    <xdr:clientData/>
  </xdr:twoCellAnchor>
  <xdr:twoCellAnchor editAs="oneCell">
    <xdr:from>
      <xdr:col>16</xdr:col>
      <xdr:colOff>197485</xdr:colOff>
      <xdr:row>33</xdr:row>
      <xdr:rowOff>105410</xdr:rowOff>
    </xdr:from>
    <xdr:to>
      <xdr:col>16</xdr:col>
      <xdr:colOff>476885</xdr:colOff>
      <xdr:row>33</xdr:row>
      <xdr:rowOff>344170</xdr:rowOff>
    </xdr:to>
    <xdr:pic>
      <xdr:nvPicPr>
        <xdr:cNvPr id="148" name="图片 15"/>
        <xdr:cNvPicPr>
          <a:picLocks noChangeAspect="1"/>
        </xdr:cNvPicPr>
      </xdr:nvPicPr>
      <xdr:blipFill>
        <a:blip r:embed="rId58"/>
        <a:stretch>
          <a:fillRect/>
        </a:stretch>
      </xdr:blipFill>
      <xdr:spPr>
        <a:xfrm>
          <a:off x="7550785" y="13262610"/>
          <a:ext cx="279400" cy="23876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16</xdr:col>
      <xdr:colOff>175983</xdr:colOff>
      <xdr:row>8</xdr:row>
      <xdr:rowOff>39365</xdr:rowOff>
    </xdr:from>
    <xdr:to>
      <xdr:col>16</xdr:col>
      <xdr:colOff>485775</xdr:colOff>
      <xdr:row>8</xdr:row>
      <xdr:rowOff>357404</xdr:rowOff>
    </xdr:to>
    <xdr:pic>
      <xdr:nvPicPr>
        <xdr:cNvPr id="78" name="图片 77"/>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233920" y="2191385"/>
          <a:ext cx="309880" cy="318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180731</xdr:colOff>
      <xdr:row>9</xdr:row>
      <xdr:rowOff>37097</xdr:rowOff>
    </xdr:from>
    <xdr:to>
      <xdr:col>16</xdr:col>
      <xdr:colOff>497520</xdr:colOff>
      <xdr:row>9</xdr:row>
      <xdr:rowOff>361950</xdr:rowOff>
    </xdr:to>
    <xdr:pic>
      <xdr:nvPicPr>
        <xdr:cNvPr id="79" name="图片 78"/>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7238365" y="2570480"/>
          <a:ext cx="316865" cy="325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32152</xdr:colOff>
      <xdr:row>10</xdr:row>
      <xdr:rowOff>85725</xdr:rowOff>
    </xdr:from>
    <xdr:to>
      <xdr:col>16</xdr:col>
      <xdr:colOff>647700</xdr:colOff>
      <xdr:row>10</xdr:row>
      <xdr:rowOff>287960</xdr:rowOff>
    </xdr:to>
    <xdr:pic>
      <xdr:nvPicPr>
        <xdr:cNvPr id="80" name="图片 79"/>
        <xdr:cNvPicPr>
          <a:picLocks noChangeAspect="1" noChangeArrowheads="1"/>
        </xdr:cNvPicPr>
      </xdr:nvPicPr>
      <xdr:blipFill>
        <a:blip r:embed="rId3" cstate="print">
          <a:extLst>
            <a:ext uri="{28A0092B-C50C-407E-A947-70E740481C1C}">
              <a14:useLocalDpi xmlns:a14="http://schemas.microsoft.com/office/drawing/2010/main" val="0"/>
            </a:ext>
          </a:extLst>
        </a:blip>
        <a:srcRect t="33370"/>
        <a:stretch>
          <a:fillRect/>
        </a:stretch>
      </xdr:blipFill>
      <xdr:spPr>
        <a:xfrm>
          <a:off x="7089775" y="3000375"/>
          <a:ext cx="615950" cy="2019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207043</xdr:colOff>
      <xdr:row>13</xdr:row>
      <xdr:rowOff>59155</xdr:rowOff>
    </xdr:from>
    <xdr:to>
      <xdr:col>16</xdr:col>
      <xdr:colOff>523875</xdr:colOff>
      <xdr:row>13</xdr:row>
      <xdr:rowOff>369148</xdr:rowOff>
    </xdr:to>
    <xdr:pic>
      <xdr:nvPicPr>
        <xdr:cNvPr id="81" name="图片 80"/>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7265035" y="4116705"/>
          <a:ext cx="316865" cy="309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212056</xdr:colOff>
      <xdr:row>11</xdr:row>
      <xdr:rowOff>24062</xdr:rowOff>
    </xdr:from>
    <xdr:to>
      <xdr:col>16</xdr:col>
      <xdr:colOff>504825</xdr:colOff>
      <xdr:row>11</xdr:row>
      <xdr:rowOff>323850</xdr:rowOff>
    </xdr:to>
    <xdr:pic>
      <xdr:nvPicPr>
        <xdr:cNvPr id="82" name="图片 81"/>
        <xdr:cNvPicPr>
          <a:picLocks noChangeAspect="1" noChangeArrowheads="1"/>
        </xdr:cNvPicPr>
      </xdr:nvPicPr>
      <xdr:blipFill>
        <a:blip r:embed="rId5" cstate="print">
          <a:extLst>
            <a:ext uri="{28A0092B-C50C-407E-A947-70E740481C1C}">
              <a14:useLocalDpi xmlns:a14="http://schemas.microsoft.com/office/drawing/2010/main" val="0"/>
            </a:ext>
          </a:extLst>
        </a:blip>
        <a:srcRect/>
        <a:stretch>
          <a:fillRect/>
        </a:stretch>
      </xdr:blipFill>
      <xdr:spPr>
        <a:xfrm>
          <a:off x="7269480" y="3319145"/>
          <a:ext cx="293370" cy="300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161926</xdr:colOff>
      <xdr:row>12</xdr:row>
      <xdr:rowOff>47625</xdr:rowOff>
    </xdr:from>
    <xdr:to>
      <xdr:col>16</xdr:col>
      <xdr:colOff>447676</xdr:colOff>
      <xdr:row>12</xdr:row>
      <xdr:rowOff>336162</xdr:rowOff>
    </xdr:to>
    <xdr:pic>
      <xdr:nvPicPr>
        <xdr:cNvPr id="291" name="图片 290"/>
        <xdr:cNvPicPr>
          <a:picLocks noChangeAspect="1" noChangeArrowheads="1"/>
        </xdr:cNvPicPr>
      </xdr:nvPicPr>
      <xdr:blipFill>
        <a:blip r:embed="rId6" cstate="print">
          <a:extLst>
            <a:ext uri="{28A0092B-C50C-407E-A947-70E740481C1C}">
              <a14:useLocalDpi xmlns:a14="http://schemas.microsoft.com/office/drawing/2010/main" val="0"/>
            </a:ext>
          </a:extLst>
        </a:blip>
        <a:srcRect/>
        <a:stretch>
          <a:fillRect/>
        </a:stretch>
      </xdr:blipFill>
      <xdr:spPr>
        <a:xfrm>
          <a:off x="7219950" y="3724275"/>
          <a:ext cx="285750" cy="288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16</xdr:col>
      <xdr:colOff>41031</xdr:colOff>
      <xdr:row>11</xdr:row>
      <xdr:rowOff>63744</xdr:rowOff>
    </xdr:from>
    <xdr:to>
      <xdr:col>16</xdr:col>
      <xdr:colOff>598623</xdr:colOff>
      <xdr:row>11</xdr:row>
      <xdr:rowOff>285750</xdr:rowOff>
    </xdr:to>
    <xdr:pic>
      <xdr:nvPicPr>
        <xdr:cNvPr id="7" name="Picture 13576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098665" y="3359150"/>
          <a:ext cx="557530" cy="22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94301</xdr:colOff>
      <xdr:row>14</xdr:row>
      <xdr:rowOff>31506</xdr:rowOff>
    </xdr:from>
    <xdr:to>
      <xdr:col>16</xdr:col>
      <xdr:colOff>523512</xdr:colOff>
      <xdr:row>14</xdr:row>
      <xdr:rowOff>344366</xdr:rowOff>
    </xdr:to>
    <xdr:pic>
      <xdr:nvPicPr>
        <xdr:cNvPr id="8" name="Picture 135763"/>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7152005" y="4469765"/>
          <a:ext cx="429260" cy="313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90305</xdr:colOff>
      <xdr:row>16</xdr:row>
      <xdr:rowOff>38101</xdr:rowOff>
    </xdr:from>
    <xdr:to>
      <xdr:col>16</xdr:col>
      <xdr:colOff>402981</xdr:colOff>
      <xdr:row>16</xdr:row>
      <xdr:rowOff>342457</xdr:rowOff>
    </xdr:to>
    <xdr:pic>
      <xdr:nvPicPr>
        <xdr:cNvPr id="9" name="Picture 135764"/>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7148195" y="5238750"/>
          <a:ext cx="312420" cy="304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128862</xdr:colOff>
      <xdr:row>17</xdr:row>
      <xdr:rowOff>46068</xdr:rowOff>
    </xdr:from>
    <xdr:to>
      <xdr:col>16</xdr:col>
      <xdr:colOff>474292</xdr:colOff>
      <xdr:row>17</xdr:row>
      <xdr:rowOff>329711</xdr:rowOff>
    </xdr:to>
    <xdr:pic>
      <xdr:nvPicPr>
        <xdr:cNvPr id="10" name="Picture 135765"/>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7186295" y="5627370"/>
          <a:ext cx="345440" cy="283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111279</xdr:colOff>
      <xdr:row>18</xdr:row>
      <xdr:rowOff>29766</xdr:rowOff>
    </xdr:from>
    <xdr:to>
      <xdr:col>16</xdr:col>
      <xdr:colOff>395653</xdr:colOff>
      <xdr:row>18</xdr:row>
      <xdr:rowOff>367525</xdr:rowOff>
    </xdr:to>
    <xdr:pic>
      <xdr:nvPicPr>
        <xdr:cNvPr id="11" name="Picture 4"/>
        <xdr:cNvPicPr>
          <a:picLocks noChangeAspect="1" noChangeArrowheads="1"/>
        </xdr:cNvPicPr>
      </xdr:nvPicPr>
      <xdr:blipFill>
        <a:blip r:embed="rId5" cstate="print">
          <a:extLst>
            <a:ext uri="{28A0092B-C50C-407E-A947-70E740481C1C}">
              <a14:useLocalDpi xmlns:a14="http://schemas.microsoft.com/office/drawing/2010/main" val="0"/>
            </a:ext>
          </a:extLst>
        </a:blip>
        <a:srcRect/>
        <a:stretch>
          <a:fillRect/>
        </a:stretch>
      </xdr:blipFill>
      <xdr:spPr>
        <a:xfrm>
          <a:off x="7169150" y="5991860"/>
          <a:ext cx="284480" cy="33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121763</xdr:colOff>
      <xdr:row>19</xdr:row>
      <xdr:rowOff>32454</xdr:rowOff>
    </xdr:from>
    <xdr:to>
      <xdr:col>16</xdr:col>
      <xdr:colOff>439614</xdr:colOff>
      <xdr:row>19</xdr:row>
      <xdr:rowOff>360240</xdr:rowOff>
    </xdr:to>
    <xdr:pic>
      <xdr:nvPicPr>
        <xdr:cNvPr id="12" name="Picture 135766"/>
        <xdr:cNvPicPr>
          <a:picLocks noChangeAspect="1" noChangeArrowheads="1"/>
        </xdr:cNvPicPr>
      </xdr:nvPicPr>
      <xdr:blipFill>
        <a:blip r:embed="rId6" cstate="print">
          <a:extLst>
            <a:ext uri="{28A0092B-C50C-407E-A947-70E740481C1C}">
              <a14:useLocalDpi xmlns:a14="http://schemas.microsoft.com/office/drawing/2010/main" val="0"/>
            </a:ext>
          </a:extLst>
        </a:blip>
        <a:srcRect/>
        <a:stretch>
          <a:fillRect/>
        </a:stretch>
      </xdr:blipFill>
      <xdr:spPr>
        <a:xfrm>
          <a:off x="7179310" y="6376035"/>
          <a:ext cx="318135"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33947</xdr:colOff>
      <xdr:row>20</xdr:row>
      <xdr:rowOff>80687</xdr:rowOff>
    </xdr:from>
    <xdr:to>
      <xdr:col>16</xdr:col>
      <xdr:colOff>630631</xdr:colOff>
      <xdr:row>20</xdr:row>
      <xdr:rowOff>249115</xdr:rowOff>
    </xdr:to>
    <xdr:pic>
      <xdr:nvPicPr>
        <xdr:cNvPr id="13" name="Picture 135767"/>
        <xdr:cNvPicPr>
          <a:picLocks noChangeAspect="1" noChangeArrowheads="1"/>
        </xdr:cNvPicPr>
      </xdr:nvPicPr>
      <xdr:blipFill>
        <a:blip r:embed="rId7" cstate="print">
          <a:extLst>
            <a:ext uri="{28A0092B-C50C-407E-A947-70E740481C1C}">
              <a14:useLocalDpi xmlns:a14="http://schemas.microsoft.com/office/drawing/2010/main" val="0"/>
            </a:ext>
          </a:extLst>
        </a:blip>
        <a:srcRect/>
        <a:stretch>
          <a:fillRect/>
        </a:stretch>
      </xdr:blipFill>
      <xdr:spPr>
        <a:xfrm>
          <a:off x="7091680" y="6805295"/>
          <a:ext cx="596900" cy="16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169167</xdr:colOff>
      <xdr:row>12</xdr:row>
      <xdr:rowOff>55777</xdr:rowOff>
    </xdr:from>
    <xdr:to>
      <xdr:col>16</xdr:col>
      <xdr:colOff>473053</xdr:colOff>
      <xdr:row>12</xdr:row>
      <xdr:rowOff>344366</xdr:rowOff>
    </xdr:to>
    <xdr:pic>
      <xdr:nvPicPr>
        <xdr:cNvPr id="14" name="图片 13"/>
        <xdr:cNvPicPr>
          <a:picLocks noChangeAspect="1" noChangeArrowheads="1"/>
        </xdr:cNvPicPr>
      </xdr:nvPicPr>
      <xdr:blipFill>
        <a:blip r:embed="rId8" cstate="print">
          <a:extLst>
            <a:ext uri="{28A0092B-C50C-407E-A947-70E740481C1C}">
              <a14:useLocalDpi xmlns:a14="http://schemas.microsoft.com/office/drawing/2010/main" val="0"/>
            </a:ext>
          </a:extLst>
        </a:blip>
        <a:srcRect/>
        <a:stretch>
          <a:fillRect/>
        </a:stretch>
      </xdr:blipFill>
      <xdr:spPr>
        <a:xfrm>
          <a:off x="7226935" y="3731895"/>
          <a:ext cx="303530" cy="288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151254</xdr:colOff>
      <xdr:row>13</xdr:row>
      <xdr:rowOff>33354</xdr:rowOff>
    </xdr:from>
    <xdr:to>
      <xdr:col>16</xdr:col>
      <xdr:colOff>461596</xdr:colOff>
      <xdr:row>13</xdr:row>
      <xdr:rowOff>353306</xdr:rowOff>
    </xdr:to>
    <xdr:pic>
      <xdr:nvPicPr>
        <xdr:cNvPr id="15" name="图片 14"/>
        <xdr:cNvPicPr>
          <a:picLocks noChangeAspect="1" noChangeArrowheads="1"/>
        </xdr:cNvPicPr>
      </xdr:nvPicPr>
      <xdr:blipFill>
        <a:blip r:embed="rId9" cstate="print">
          <a:extLst>
            <a:ext uri="{28A0092B-C50C-407E-A947-70E740481C1C}">
              <a14:useLocalDpi xmlns:a14="http://schemas.microsoft.com/office/drawing/2010/main" val="0"/>
            </a:ext>
          </a:extLst>
        </a:blip>
        <a:srcRect/>
        <a:stretch>
          <a:fillRect/>
        </a:stretch>
      </xdr:blipFill>
      <xdr:spPr>
        <a:xfrm>
          <a:off x="7209155" y="4090670"/>
          <a:ext cx="309880" cy="320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96806</xdr:colOff>
      <xdr:row>10</xdr:row>
      <xdr:rowOff>46893</xdr:rowOff>
    </xdr:from>
    <xdr:to>
      <xdr:col>16</xdr:col>
      <xdr:colOff>567827</xdr:colOff>
      <xdr:row>10</xdr:row>
      <xdr:rowOff>322385</xdr:rowOff>
    </xdr:to>
    <xdr:pic>
      <xdr:nvPicPr>
        <xdr:cNvPr id="16" name="Picture 13576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7154545" y="2961005"/>
          <a:ext cx="471170" cy="275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88042</xdr:colOff>
      <xdr:row>15</xdr:row>
      <xdr:rowOff>34488</xdr:rowOff>
    </xdr:from>
    <xdr:to>
      <xdr:col>16</xdr:col>
      <xdr:colOff>472111</xdr:colOff>
      <xdr:row>15</xdr:row>
      <xdr:rowOff>322385</xdr:rowOff>
    </xdr:to>
    <xdr:pic>
      <xdr:nvPicPr>
        <xdr:cNvPr id="17" name="图片 16"/>
        <xdr:cNvPicPr>
          <a:picLocks noChangeAspect="1" noChangeArrowheads="1"/>
        </xdr:cNvPicPr>
      </xdr:nvPicPr>
      <xdr:blipFill>
        <a:blip r:embed="rId8" cstate="print">
          <a:extLst>
            <a:ext uri="{28A0092B-C50C-407E-A947-70E740481C1C}">
              <a14:useLocalDpi xmlns:a14="http://schemas.microsoft.com/office/drawing/2010/main" val="0"/>
            </a:ext>
          </a:extLst>
        </a:blip>
        <a:srcRect/>
        <a:stretch>
          <a:fillRect/>
        </a:stretch>
      </xdr:blipFill>
      <xdr:spPr>
        <a:xfrm>
          <a:off x="7145655" y="4853940"/>
          <a:ext cx="384175" cy="287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109353</xdr:colOff>
      <xdr:row>9</xdr:row>
      <xdr:rowOff>46527</xdr:rowOff>
    </xdr:from>
    <xdr:to>
      <xdr:col>16</xdr:col>
      <xdr:colOff>468923</xdr:colOff>
      <xdr:row>9</xdr:row>
      <xdr:rowOff>367675</xdr:rowOff>
    </xdr:to>
    <xdr:pic>
      <xdr:nvPicPr>
        <xdr:cNvPr id="18" name="图片 17"/>
        <xdr:cNvPicPr>
          <a:picLocks noChangeAspect="1" noChangeArrowheads="1"/>
        </xdr:cNvPicPr>
      </xdr:nvPicPr>
      <xdr:blipFill>
        <a:blip r:embed="rId10" cstate="print">
          <a:extLst>
            <a:ext uri="{28A0092B-C50C-407E-A947-70E740481C1C}">
              <a14:useLocalDpi xmlns:a14="http://schemas.microsoft.com/office/drawing/2010/main" val="0"/>
            </a:ext>
          </a:extLst>
        </a:blip>
        <a:srcRect/>
        <a:stretch>
          <a:fillRect/>
        </a:stretch>
      </xdr:blipFill>
      <xdr:spPr>
        <a:xfrm>
          <a:off x="7167245" y="2580005"/>
          <a:ext cx="359410" cy="321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111831</xdr:colOff>
      <xdr:row>8</xdr:row>
      <xdr:rowOff>42879</xdr:rowOff>
    </xdr:from>
    <xdr:to>
      <xdr:col>16</xdr:col>
      <xdr:colOff>549518</xdr:colOff>
      <xdr:row>8</xdr:row>
      <xdr:rowOff>345787</xdr:rowOff>
    </xdr:to>
    <xdr:pic>
      <xdr:nvPicPr>
        <xdr:cNvPr id="19" name="图片 18"/>
        <xdr:cNvPicPr>
          <a:picLocks noChangeAspect="1"/>
        </xdr:cNvPicPr>
      </xdr:nvPicPr>
      <xdr:blipFill>
        <a:blip r:embed="rId11"/>
        <a:stretch>
          <a:fillRect/>
        </a:stretch>
      </xdr:blipFill>
      <xdr:spPr>
        <a:xfrm>
          <a:off x="7169785" y="2195195"/>
          <a:ext cx="437515" cy="30289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6</xdr:col>
      <xdr:colOff>94423</xdr:colOff>
      <xdr:row>12</xdr:row>
      <xdr:rowOff>668408</xdr:rowOff>
    </xdr:from>
    <xdr:to>
      <xdr:col>6</xdr:col>
      <xdr:colOff>361950</xdr:colOff>
      <xdr:row>12</xdr:row>
      <xdr:rowOff>1095376</xdr:rowOff>
    </xdr:to>
    <xdr:pic>
      <xdr:nvPicPr>
        <xdr:cNvPr id="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208905" y="13704570"/>
          <a:ext cx="267970" cy="427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6</xdr:row>
      <xdr:rowOff>685801</xdr:rowOff>
    </xdr:from>
    <xdr:to>
      <xdr:col>6</xdr:col>
      <xdr:colOff>476250</xdr:colOff>
      <xdr:row>6</xdr:row>
      <xdr:rowOff>1305879</xdr:rowOff>
    </xdr:to>
    <xdr:pic>
      <xdr:nvPicPr>
        <xdr:cNvPr id="3" name="图片 2"/>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5191125" y="6106160"/>
          <a:ext cx="400050" cy="5835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142876</xdr:colOff>
      <xdr:row>10</xdr:row>
      <xdr:rowOff>609601</xdr:rowOff>
    </xdr:from>
    <xdr:to>
      <xdr:col>6</xdr:col>
      <xdr:colOff>419780</xdr:colOff>
      <xdr:row>10</xdr:row>
      <xdr:rowOff>962025</xdr:rowOff>
    </xdr:to>
    <xdr:pic>
      <xdr:nvPicPr>
        <xdr:cNvPr id="4" name="图片 3"/>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5257800" y="11107420"/>
          <a:ext cx="27686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142875</xdr:colOff>
      <xdr:row>9</xdr:row>
      <xdr:rowOff>438151</xdr:rowOff>
    </xdr:from>
    <xdr:to>
      <xdr:col>6</xdr:col>
      <xdr:colOff>376742</xdr:colOff>
      <xdr:row>9</xdr:row>
      <xdr:rowOff>704851</xdr:rowOff>
    </xdr:to>
    <xdr:pic>
      <xdr:nvPicPr>
        <xdr:cNvPr id="5" name="图片 4"/>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5257800" y="9666605"/>
          <a:ext cx="23368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142875</xdr:colOff>
      <xdr:row>16</xdr:row>
      <xdr:rowOff>38101</xdr:rowOff>
    </xdr:from>
    <xdr:to>
      <xdr:col>6</xdr:col>
      <xdr:colOff>481096</xdr:colOff>
      <xdr:row>16</xdr:row>
      <xdr:rowOff>457201</xdr:rowOff>
    </xdr:to>
    <xdr:pic>
      <xdr:nvPicPr>
        <xdr:cNvPr id="6" name="图片 5"/>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5257800" y="18152110"/>
          <a:ext cx="337820"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224937</xdr:colOff>
      <xdr:row>7</xdr:row>
      <xdr:rowOff>326781</xdr:rowOff>
    </xdr:from>
    <xdr:to>
      <xdr:col>6</xdr:col>
      <xdr:colOff>529736</xdr:colOff>
      <xdr:row>7</xdr:row>
      <xdr:rowOff>907806</xdr:rowOff>
    </xdr:to>
    <xdr:pic>
      <xdr:nvPicPr>
        <xdr:cNvPr id="7" name="图片 6"/>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5339715" y="7016115"/>
          <a:ext cx="3048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85725</xdr:colOff>
      <xdr:row>17</xdr:row>
      <xdr:rowOff>57151</xdr:rowOff>
    </xdr:from>
    <xdr:to>
      <xdr:col>6</xdr:col>
      <xdr:colOff>437464</xdr:colOff>
      <xdr:row>17</xdr:row>
      <xdr:rowOff>533400</xdr:rowOff>
    </xdr:to>
    <xdr:pic>
      <xdr:nvPicPr>
        <xdr:cNvPr id="8" name="图片 7"/>
        <xdr:cNvPicPr>
          <a:picLocks noChangeAspect="1" noChangeArrowheads="1"/>
        </xdr:cNvPicPr>
      </xdr:nvPicPr>
      <xdr:blipFill>
        <a:blip r:embed="rId6" cstate="print">
          <a:extLst>
            <a:ext uri="{28A0092B-C50C-407E-A947-70E740481C1C}">
              <a14:useLocalDpi xmlns:a14="http://schemas.microsoft.com/office/drawing/2010/main" val="0"/>
            </a:ext>
          </a:extLst>
        </a:blip>
        <a:srcRect/>
        <a:stretch>
          <a:fillRect/>
        </a:stretch>
      </xdr:blipFill>
      <xdr:spPr>
        <a:xfrm>
          <a:off x="5200650" y="19440525"/>
          <a:ext cx="351155"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104775</xdr:colOff>
      <xdr:row>11</xdr:row>
      <xdr:rowOff>657226</xdr:rowOff>
    </xdr:from>
    <xdr:to>
      <xdr:col>6</xdr:col>
      <xdr:colOff>371475</xdr:colOff>
      <xdr:row>11</xdr:row>
      <xdr:rowOff>1066800</xdr:rowOff>
    </xdr:to>
    <xdr:pic>
      <xdr:nvPicPr>
        <xdr:cNvPr id="9" name="图片 8"/>
        <xdr:cNvPicPr>
          <a:picLocks noChangeAspect="1" noChangeArrowheads="1"/>
        </xdr:cNvPicPr>
      </xdr:nvPicPr>
      <xdr:blipFill>
        <a:blip r:embed="rId7" cstate="print">
          <a:extLst>
            <a:ext uri="{28A0092B-C50C-407E-A947-70E740481C1C}">
              <a14:useLocalDpi xmlns:a14="http://schemas.microsoft.com/office/drawing/2010/main" val="0"/>
            </a:ext>
          </a:extLst>
        </a:blip>
        <a:srcRect/>
        <a:stretch>
          <a:fillRect/>
        </a:stretch>
      </xdr:blipFill>
      <xdr:spPr>
        <a:xfrm>
          <a:off x="5219700" y="12424410"/>
          <a:ext cx="266700"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164447</xdr:colOff>
      <xdr:row>18</xdr:row>
      <xdr:rowOff>85726</xdr:rowOff>
    </xdr:from>
    <xdr:to>
      <xdr:col>6</xdr:col>
      <xdr:colOff>409576</xdr:colOff>
      <xdr:row>18</xdr:row>
      <xdr:rowOff>323568</xdr:rowOff>
    </xdr:to>
    <xdr:pic>
      <xdr:nvPicPr>
        <xdr:cNvPr id="10" name="图片 9"/>
        <xdr:cNvPicPr>
          <a:picLocks noChangeAspect="1" noChangeArrowheads="1"/>
        </xdr:cNvPicPr>
      </xdr:nvPicPr>
      <xdr:blipFill>
        <a:blip r:embed="rId8" cstate="print">
          <a:extLst>
            <a:ext uri="{28A0092B-C50C-407E-A947-70E740481C1C}">
              <a14:useLocalDpi xmlns:a14="http://schemas.microsoft.com/office/drawing/2010/main" val="0"/>
            </a:ext>
          </a:extLst>
        </a:blip>
        <a:srcRect/>
        <a:stretch>
          <a:fillRect/>
        </a:stretch>
      </xdr:blipFill>
      <xdr:spPr>
        <a:xfrm rot="5400000">
          <a:off x="5282565" y="20734655"/>
          <a:ext cx="238125" cy="2451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195726</xdr:colOff>
      <xdr:row>2</xdr:row>
      <xdr:rowOff>516896</xdr:rowOff>
    </xdr:from>
    <xdr:to>
      <xdr:col>6</xdr:col>
      <xdr:colOff>528271</xdr:colOff>
      <xdr:row>2</xdr:row>
      <xdr:rowOff>852238</xdr:rowOff>
    </xdr:to>
    <xdr:pic>
      <xdr:nvPicPr>
        <xdr:cNvPr id="11" name="图片 10"/>
        <xdr:cNvPicPr>
          <a:picLocks noChangeAspect="1" noChangeArrowheads="1"/>
        </xdr:cNvPicPr>
      </xdr:nvPicPr>
      <xdr:blipFill>
        <a:blip r:embed="rId9" cstate="print">
          <a:extLst>
            <a:ext uri="{28A0092B-C50C-407E-A947-70E740481C1C}">
              <a14:useLocalDpi xmlns:a14="http://schemas.microsoft.com/office/drawing/2010/main" val="0"/>
            </a:ext>
          </a:extLst>
        </a:blip>
        <a:srcRect/>
        <a:stretch>
          <a:fillRect/>
        </a:stretch>
      </xdr:blipFill>
      <xdr:spPr>
        <a:xfrm>
          <a:off x="5310505" y="859790"/>
          <a:ext cx="332105" cy="335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76201</xdr:colOff>
      <xdr:row>13</xdr:row>
      <xdr:rowOff>564470</xdr:rowOff>
    </xdr:from>
    <xdr:to>
      <xdr:col>6</xdr:col>
      <xdr:colOff>485775</xdr:colOff>
      <xdr:row>13</xdr:row>
      <xdr:rowOff>1011932</xdr:rowOff>
    </xdr:to>
    <xdr:pic>
      <xdr:nvPicPr>
        <xdr:cNvPr id="12" name="图片 11"/>
        <xdr:cNvPicPr>
          <a:picLocks noChangeAspect="1" noChangeArrowheads="1"/>
        </xdr:cNvPicPr>
      </xdr:nvPicPr>
      <xdr:blipFill>
        <a:blip r:embed="rId10" cstate="print">
          <a:extLst>
            <a:ext uri="{28A0092B-C50C-407E-A947-70E740481C1C}">
              <a14:useLocalDpi xmlns:a14="http://schemas.microsoft.com/office/drawing/2010/main" val="0"/>
            </a:ext>
          </a:extLst>
        </a:blip>
        <a:srcRect/>
        <a:stretch>
          <a:fillRect/>
        </a:stretch>
      </xdr:blipFill>
      <xdr:spPr>
        <a:xfrm>
          <a:off x="5191125" y="14869795"/>
          <a:ext cx="409575"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152400</xdr:colOff>
      <xdr:row>14</xdr:row>
      <xdr:rowOff>660067</xdr:rowOff>
    </xdr:from>
    <xdr:to>
      <xdr:col>6</xdr:col>
      <xdr:colOff>387515</xdr:colOff>
      <xdr:row>14</xdr:row>
      <xdr:rowOff>1000125</xdr:rowOff>
    </xdr:to>
    <xdr:pic>
      <xdr:nvPicPr>
        <xdr:cNvPr id="13" name="图片 12"/>
        <xdr:cNvPicPr>
          <a:picLocks noChangeAspect="1" noChangeArrowheads="1"/>
        </xdr:cNvPicPr>
      </xdr:nvPicPr>
      <xdr:blipFill>
        <a:blip r:embed="rId11" cstate="print">
          <a:extLst>
            <a:ext uri="{28A0092B-C50C-407E-A947-70E740481C1C}">
              <a14:useLocalDpi xmlns:a14="http://schemas.microsoft.com/office/drawing/2010/main" val="0"/>
            </a:ext>
          </a:extLst>
        </a:blip>
        <a:srcRect/>
        <a:stretch>
          <a:fillRect/>
        </a:stretch>
      </xdr:blipFill>
      <xdr:spPr>
        <a:xfrm>
          <a:off x="5267325" y="16235045"/>
          <a:ext cx="234950" cy="340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123826</xdr:colOff>
      <xdr:row>20</xdr:row>
      <xdr:rowOff>66675</xdr:rowOff>
    </xdr:from>
    <xdr:to>
      <xdr:col>6</xdr:col>
      <xdr:colOff>476250</xdr:colOff>
      <xdr:row>20</xdr:row>
      <xdr:rowOff>476250</xdr:rowOff>
    </xdr:to>
    <xdr:pic>
      <xdr:nvPicPr>
        <xdr:cNvPr id="14" name="图片 13"/>
        <xdr:cNvPicPr>
          <a:picLocks noChangeAspect="1" noChangeArrowheads="1"/>
        </xdr:cNvPicPr>
      </xdr:nvPicPr>
      <xdr:blipFill>
        <a:blip r:embed="rId12" cstate="print">
          <a:extLst>
            <a:ext uri="{28A0092B-C50C-407E-A947-70E740481C1C}">
              <a14:useLocalDpi xmlns:a14="http://schemas.microsoft.com/office/drawing/2010/main" val="0"/>
            </a:ext>
          </a:extLst>
        </a:blip>
        <a:srcRect/>
        <a:stretch>
          <a:fillRect/>
        </a:stretch>
      </xdr:blipFill>
      <xdr:spPr>
        <a:xfrm>
          <a:off x="5238750" y="23258145"/>
          <a:ext cx="352425"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114300</xdr:colOff>
      <xdr:row>19</xdr:row>
      <xdr:rowOff>85725</xdr:rowOff>
    </xdr:from>
    <xdr:to>
      <xdr:col>6</xdr:col>
      <xdr:colOff>470045</xdr:colOff>
      <xdr:row>19</xdr:row>
      <xdr:rowOff>542925</xdr:rowOff>
    </xdr:to>
    <xdr:pic>
      <xdr:nvPicPr>
        <xdr:cNvPr id="15" name="图片 14"/>
        <xdr:cNvPicPr>
          <a:picLocks noChangeAspect="1" noChangeArrowheads="1"/>
        </xdr:cNvPicPr>
      </xdr:nvPicPr>
      <xdr:blipFill>
        <a:blip r:embed="rId12" cstate="print">
          <a:extLst>
            <a:ext uri="{28A0092B-C50C-407E-A947-70E740481C1C}">
              <a14:useLocalDpi xmlns:a14="http://schemas.microsoft.com/office/drawing/2010/main" val="0"/>
            </a:ext>
          </a:extLst>
        </a:blip>
        <a:srcRect/>
        <a:stretch>
          <a:fillRect/>
        </a:stretch>
      </xdr:blipFill>
      <xdr:spPr>
        <a:xfrm>
          <a:off x="5229225" y="22007830"/>
          <a:ext cx="3556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123826</xdr:colOff>
      <xdr:row>23</xdr:row>
      <xdr:rowOff>476251</xdr:rowOff>
    </xdr:from>
    <xdr:to>
      <xdr:col>6</xdr:col>
      <xdr:colOff>526085</xdr:colOff>
      <xdr:row>23</xdr:row>
      <xdr:rowOff>971550</xdr:rowOff>
    </xdr:to>
    <xdr:pic>
      <xdr:nvPicPr>
        <xdr:cNvPr id="16" name="图片 15"/>
        <xdr:cNvPicPr>
          <a:picLocks noChangeAspect="1" noChangeArrowheads="1"/>
        </xdr:cNvPicPr>
      </xdr:nvPicPr>
      <xdr:blipFill>
        <a:blip r:embed="rId13" cstate="print">
          <a:extLst>
            <a:ext uri="{28A0092B-C50C-407E-A947-70E740481C1C}">
              <a14:useLocalDpi xmlns:a14="http://schemas.microsoft.com/office/drawing/2010/main" val="0"/>
            </a:ext>
          </a:extLst>
        </a:blip>
        <a:srcRect/>
        <a:stretch>
          <a:fillRect/>
        </a:stretch>
      </xdr:blipFill>
      <xdr:spPr>
        <a:xfrm>
          <a:off x="5238750" y="27475815"/>
          <a:ext cx="40195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22</xdr:row>
      <xdr:rowOff>742950</xdr:rowOff>
    </xdr:from>
    <xdr:to>
      <xdr:col>6</xdr:col>
      <xdr:colOff>491353</xdr:colOff>
      <xdr:row>22</xdr:row>
      <xdr:rowOff>1209675</xdr:rowOff>
    </xdr:to>
    <xdr:pic>
      <xdr:nvPicPr>
        <xdr:cNvPr id="17" name="图片 16"/>
        <xdr:cNvPicPr>
          <a:picLocks noChangeAspect="1" noChangeArrowheads="1"/>
        </xdr:cNvPicPr>
      </xdr:nvPicPr>
      <xdr:blipFill>
        <a:blip r:embed="rId13" cstate="print">
          <a:extLst>
            <a:ext uri="{28A0092B-C50C-407E-A947-70E740481C1C}">
              <a14:useLocalDpi xmlns:a14="http://schemas.microsoft.com/office/drawing/2010/main" val="0"/>
            </a:ext>
          </a:extLst>
        </a:blip>
        <a:srcRect/>
        <a:stretch>
          <a:fillRect/>
        </a:stretch>
      </xdr:blipFill>
      <xdr:spPr>
        <a:xfrm>
          <a:off x="5191125" y="26473150"/>
          <a:ext cx="414655"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133350</xdr:colOff>
      <xdr:row>21</xdr:row>
      <xdr:rowOff>95250</xdr:rowOff>
    </xdr:from>
    <xdr:to>
      <xdr:col>6</xdr:col>
      <xdr:colOff>504825</xdr:colOff>
      <xdr:row>21</xdr:row>
      <xdr:rowOff>460635</xdr:rowOff>
    </xdr:to>
    <xdr:pic>
      <xdr:nvPicPr>
        <xdr:cNvPr id="18" name="图片 17"/>
        <xdr:cNvPicPr>
          <a:picLocks noChangeAspect="1" noChangeArrowheads="1"/>
        </xdr:cNvPicPr>
      </xdr:nvPicPr>
      <xdr:blipFill>
        <a:blip r:embed="rId14" cstate="print">
          <a:extLst>
            <a:ext uri="{28A0092B-C50C-407E-A947-70E740481C1C}">
              <a14:useLocalDpi xmlns:a14="http://schemas.microsoft.com/office/drawing/2010/main" val="0"/>
            </a:ext>
          </a:extLst>
        </a:blip>
        <a:srcRect/>
        <a:stretch>
          <a:fillRect/>
        </a:stretch>
      </xdr:blipFill>
      <xdr:spPr>
        <a:xfrm>
          <a:off x="5248275" y="24556085"/>
          <a:ext cx="371475" cy="365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104775</xdr:colOff>
      <xdr:row>2</xdr:row>
      <xdr:rowOff>0</xdr:rowOff>
    </xdr:from>
    <xdr:to>
      <xdr:col>6</xdr:col>
      <xdr:colOff>472150</xdr:colOff>
      <xdr:row>2</xdr:row>
      <xdr:rowOff>0</xdr:rowOff>
    </xdr:to>
    <xdr:pic>
      <xdr:nvPicPr>
        <xdr:cNvPr id="19" name="图片 18"/>
        <xdr:cNvPicPr>
          <a:picLocks noChangeAspect="1" noChangeArrowheads="1"/>
        </xdr:cNvPicPr>
      </xdr:nvPicPr>
      <xdr:blipFill>
        <a:blip r:embed="rId15" cstate="print">
          <a:extLst>
            <a:ext uri="{28A0092B-C50C-407E-A947-70E740481C1C}">
              <a14:useLocalDpi xmlns:a14="http://schemas.microsoft.com/office/drawing/2010/main" val="0"/>
            </a:ext>
          </a:extLst>
        </a:blip>
        <a:srcRect/>
        <a:stretch>
          <a:fillRect/>
        </a:stretch>
      </xdr:blipFill>
      <xdr:spPr>
        <a:xfrm>
          <a:off x="5219700" y="342900"/>
          <a:ext cx="36703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75372</xdr:colOff>
      <xdr:row>11</xdr:row>
      <xdr:rowOff>0</xdr:rowOff>
    </xdr:from>
    <xdr:to>
      <xdr:col>6</xdr:col>
      <xdr:colOff>482876</xdr:colOff>
      <xdr:row>11</xdr:row>
      <xdr:rowOff>0</xdr:rowOff>
    </xdr:to>
    <xdr:pic>
      <xdr:nvPicPr>
        <xdr:cNvPr id="20" name="图片 19"/>
        <xdr:cNvPicPr>
          <a:picLocks noChangeAspect="1" noChangeArrowheads="1"/>
        </xdr:cNvPicPr>
      </xdr:nvPicPr>
      <xdr:blipFill>
        <a:blip r:embed="rId9" cstate="print">
          <a:extLst>
            <a:ext uri="{28A0092B-C50C-407E-A947-70E740481C1C}">
              <a14:useLocalDpi xmlns:a14="http://schemas.microsoft.com/office/drawing/2010/main" val="0"/>
            </a:ext>
          </a:extLst>
        </a:blip>
        <a:srcRect/>
        <a:stretch>
          <a:fillRect/>
        </a:stretch>
      </xdr:blipFill>
      <xdr:spPr>
        <a:xfrm>
          <a:off x="5189855" y="11767185"/>
          <a:ext cx="40767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118027</xdr:colOff>
      <xdr:row>11</xdr:row>
      <xdr:rowOff>0</xdr:rowOff>
    </xdr:from>
    <xdr:to>
      <xdr:col>6</xdr:col>
      <xdr:colOff>475670</xdr:colOff>
      <xdr:row>11</xdr:row>
      <xdr:rowOff>0</xdr:rowOff>
    </xdr:to>
    <xdr:pic>
      <xdr:nvPicPr>
        <xdr:cNvPr id="21" name="图片 20"/>
        <xdr:cNvPicPr>
          <a:picLocks noChangeAspect="1" noChangeArrowheads="1"/>
        </xdr:cNvPicPr>
      </xdr:nvPicPr>
      <xdr:blipFill>
        <a:blip r:embed="rId9" cstate="print">
          <a:extLst>
            <a:ext uri="{28A0092B-C50C-407E-A947-70E740481C1C}">
              <a14:useLocalDpi xmlns:a14="http://schemas.microsoft.com/office/drawing/2010/main" val="0"/>
            </a:ext>
          </a:extLst>
        </a:blip>
        <a:srcRect/>
        <a:stretch>
          <a:fillRect/>
        </a:stretch>
      </xdr:blipFill>
      <xdr:spPr>
        <a:xfrm>
          <a:off x="5232400" y="11767185"/>
          <a:ext cx="35814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115420</xdr:colOff>
      <xdr:row>3</xdr:row>
      <xdr:rowOff>691404</xdr:rowOff>
    </xdr:from>
    <xdr:to>
      <xdr:col>6</xdr:col>
      <xdr:colOff>390526</xdr:colOff>
      <xdr:row>3</xdr:row>
      <xdr:rowOff>1084084</xdr:rowOff>
    </xdr:to>
    <xdr:pic>
      <xdr:nvPicPr>
        <xdr:cNvPr id="22" name="图片 21"/>
        <xdr:cNvPicPr>
          <a:picLocks noChangeAspect="1" noChangeArrowheads="1"/>
        </xdr:cNvPicPr>
      </xdr:nvPicPr>
      <xdr:blipFill>
        <a:blip r:embed="rId9" cstate="print">
          <a:extLst>
            <a:ext uri="{28A0092B-C50C-407E-A947-70E740481C1C}">
              <a14:useLocalDpi xmlns:a14="http://schemas.microsoft.com/office/drawing/2010/main" val="0"/>
            </a:ext>
          </a:extLst>
        </a:blip>
        <a:srcRect/>
        <a:stretch>
          <a:fillRect/>
        </a:stretch>
      </xdr:blipFill>
      <xdr:spPr>
        <a:xfrm>
          <a:off x="5229860" y="2303145"/>
          <a:ext cx="275590" cy="3930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83483</xdr:colOff>
      <xdr:row>4</xdr:row>
      <xdr:rowOff>761438</xdr:rowOff>
    </xdr:from>
    <xdr:to>
      <xdr:col>6</xdr:col>
      <xdr:colOff>497586</xdr:colOff>
      <xdr:row>4</xdr:row>
      <xdr:rowOff>1295399</xdr:rowOff>
    </xdr:to>
    <xdr:pic>
      <xdr:nvPicPr>
        <xdr:cNvPr id="23" name="图片 22"/>
        <xdr:cNvPicPr>
          <a:picLocks noChangeAspect="1" noChangeArrowheads="1"/>
        </xdr:cNvPicPr>
      </xdr:nvPicPr>
      <xdr:blipFill>
        <a:blip r:embed="rId9" cstate="print">
          <a:extLst>
            <a:ext uri="{28A0092B-C50C-407E-A947-70E740481C1C}">
              <a14:useLocalDpi xmlns:a14="http://schemas.microsoft.com/office/drawing/2010/main" val="0"/>
            </a:ext>
          </a:extLst>
        </a:blip>
        <a:srcRect/>
        <a:stretch>
          <a:fillRect/>
        </a:stretch>
      </xdr:blipFill>
      <xdr:spPr>
        <a:xfrm>
          <a:off x="5198110" y="3642995"/>
          <a:ext cx="41402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104775</xdr:colOff>
      <xdr:row>11</xdr:row>
      <xdr:rowOff>0</xdr:rowOff>
    </xdr:from>
    <xdr:to>
      <xdr:col>6</xdr:col>
      <xdr:colOff>528099</xdr:colOff>
      <xdr:row>11</xdr:row>
      <xdr:rowOff>0</xdr:rowOff>
    </xdr:to>
    <xdr:pic>
      <xdr:nvPicPr>
        <xdr:cNvPr id="24" name="图片 23"/>
        <xdr:cNvPicPr>
          <a:picLocks noChangeAspect="1" noChangeArrowheads="1"/>
        </xdr:cNvPicPr>
      </xdr:nvPicPr>
      <xdr:blipFill>
        <a:blip r:embed="rId16" cstate="print">
          <a:extLst>
            <a:ext uri="{28A0092B-C50C-407E-A947-70E740481C1C}">
              <a14:useLocalDpi xmlns:a14="http://schemas.microsoft.com/office/drawing/2010/main" val="0"/>
            </a:ext>
          </a:extLst>
        </a:blip>
        <a:srcRect/>
        <a:stretch>
          <a:fillRect/>
        </a:stretch>
      </xdr:blipFill>
      <xdr:spPr>
        <a:xfrm>
          <a:off x="5219700" y="11767185"/>
          <a:ext cx="42291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68036</xdr:colOff>
      <xdr:row>15</xdr:row>
      <xdr:rowOff>598715</xdr:rowOff>
    </xdr:from>
    <xdr:to>
      <xdr:col>6</xdr:col>
      <xdr:colOff>470019</xdr:colOff>
      <xdr:row>15</xdr:row>
      <xdr:rowOff>993322</xdr:rowOff>
    </xdr:to>
    <xdr:pic>
      <xdr:nvPicPr>
        <xdr:cNvPr id="25" name="图片 24"/>
        <xdr:cNvPicPr>
          <a:picLocks noChangeAspect="1" noChangeArrowheads="1"/>
        </xdr:cNvPicPr>
      </xdr:nvPicPr>
      <xdr:blipFill>
        <a:blip r:embed="rId16" cstate="print">
          <a:extLst>
            <a:ext uri="{28A0092B-C50C-407E-A947-70E740481C1C}">
              <a14:useLocalDpi xmlns:a14="http://schemas.microsoft.com/office/drawing/2010/main" val="0"/>
            </a:ext>
          </a:extLst>
        </a:blip>
        <a:srcRect/>
        <a:stretch>
          <a:fillRect/>
        </a:stretch>
      </xdr:blipFill>
      <xdr:spPr>
        <a:xfrm>
          <a:off x="5182870" y="17442815"/>
          <a:ext cx="401955" cy="394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123826</xdr:colOff>
      <xdr:row>5</xdr:row>
      <xdr:rowOff>857250</xdr:rowOff>
    </xdr:from>
    <xdr:to>
      <xdr:col>6</xdr:col>
      <xdr:colOff>448812</xdr:colOff>
      <xdr:row>5</xdr:row>
      <xdr:rowOff>1295400</xdr:rowOff>
    </xdr:to>
    <xdr:pic>
      <xdr:nvPicPr>
        <xdr:cNvPr id="26" name="图片 25"/>
        <xdr:cNvPicPr>
          <a:picLocks noChangeAspect="1" noChangeArrowheads="1"/>
        </xdr:cNvPicPr>
      </xdr:nvPicPr>
      <xdr:blipFill>
        <a:blip r:embed="rId15" cstate="print">
          <a:extLst>
            <a:ext uri="{28A0092B-C50C-407E-A947-70E740481C1C}">
              <a14:useLocalDpi xmlns:a14="http://schemas.microsoft.com/office/drawing/2010/main" val="0"/>
            </a:ext>
          </a:extLst>
        </a:blip>
        <a:srcRect/>
        <a:stretch>
          <a:fillRect/>
        </a:stretch>
      </xdr:blipFill>
      <xdr:spPr>
        <a:xfrm>
          <a:off x="5238750" y="5008245"/>
          <a:ext cx="324485" cy="412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224937</xdr:colOff>
      <xdr:row>8</xdr:row>
      <xdr:rowOff>326781</xdr:rowOff>
    </xdr:from>
    <xdr:to>
      <xdr:col>6</xdr:col>
      <xdr:colOff>529736</xdr:colOff>
      <xdr:row>8</xdr:row>
      <xdr:rowOff>907806</xdr:rowOff>
    </xdr:to>
    <xdr:pic>
      <xdr:nvPicPr>
        <xdr:cNvPr id="27" name="图片 26"/>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5339715" y="8285480"/>
          <a:ext cx="3048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rogram%20Files\feiq\AutoRecv%20Files\&#36158;&#27946;&#20840;(E0CB4EF841DE)(192.168.0.149)\2020-05-09%2010_21_22\H6&#21103;&#39550;-MBOM-A0-2020.03.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rogram%20Files\feiq\AutoRecv%20Files\&#36158;&#27946;&#20840;(E0CB4EF841DE)(192.168.0.149)\2020-05-09%2010_21_22\H6&#39592;&#26550;-MBOM-A0-2020.03.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零件类型"/>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零件类型"/>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61"/>
  <sheetViews>
    <sheetView showGridLines="0" zoomScale="115" zoomScaleNormal="115" zoomScaleSheetLayoutView="85" topLeftCell="D1" workbookViewId="0">
      <selection activeCell="D8" sqref="$A8:$XFD8"/>
    </sheetView>
  </sheetViews>
  <sheetFormatPr defaultColWidth="9" defaultRowHeight="17.25"/>
  <cols>
    <col min="1" max="1" width="5.125" style="242" customWidth="1"/>
    <col min="2" max="2" width="10.875" style="242" customWidth="1"/>
    <col min="3" max="3" width="5.125" style="242" customWidth="1"/>
    <col min="4" max="4" width="6.875" style="242" customWidth="1"/>
    <col min="5" max="5" width="15.25" style="242" customWidth="1"/>
    <col min="6" max="6" width="30.875" style="242" customWidth="1"/>
    <col min="7" max="7" width="23.375" style="243" customWidth="1"/>
    <col min="8" max="8" width="18.875" style="244" customWidth="1"/>
    <col min="9" max="9" width="21.875" style="244" customWidth="1"/>
    <col min="10" max="10" width="8.5" style="242" customWidth="1"/>
    <col min="11" max="11" width="0.125" style="242" customWidth="1"/>
    <col min="12" max="12" width="25.625" style="242" customWidth="1"/>
    <col min="13" max="13" width="10.875" style="242" customWidth="1"/>
    <col min="14" max="14" width="3.5" style="242" customWidth="1"/>
    <col min="15" max="15" width="6.375" style="242" customWidth="1"/>
    <col min="16" max="16" width="5" style="242" customWidth="1"/>
    <col min="17" max="17" width="5.875" style="242" customWidth="1"/>
    <col min="18" max="18" width="7.875" style="242" customWidth="1"/>
    <col min="19" max="19" width="6.125" style="242" customWidth="1"/>
    <col min="20" max="20" width="13.125" style="242" customWidth="1"/>
    <col min="21" max="21" width="21" style="242" customWidth="1"/>
    <col min="22" max="22" width="4.625" style="242" customWidth="1"/>
    <col min="23" max="23" width="8" style="242" customWidth="1"/>
    <col min="24" max="24" width="11.5" style="242" customWidth="1"/>
    <col min="25" max="25" width="11.625" style="242" customWidth="1"/>
    <col min="26" max="26" width="13.125" style="242" customWidth="1"/>
    <col min="27" max="27" width="10" style="242" customWidth="1"/>
    <col min="28" max="28" width="11.25" style="242" customWidth="1"/>
    <col min="29" max="16384" width="9" style="242"/>
  </cols>
  <sheetData>
    <row r="1" s="238" customFormat="1" ht="16.5" customHeight="1" spans="1:29">
      <c r="A1" s="245"/>
      <c r="B1" s="245"/>
      <c r="C1" s="245"/>
      <c r="D1" s="245"/>
      <c r="E1" s="245"/>
      <c r="F1" s="245"/>
      <c r="G1" s="246"/>
      <c r="H1" s="246"/>
      <c r="I1" s="246"/>
      <c r="J1" s="246"/>
      <c r="K1" s="246"/>
      <c r="L1" s="246"/>
      <c r="M1" s="246"/>
      <c r="N1" s="246"/>
      <c r="O1" s="246"/>
      <c r="P1" s="246"/>
      <c r="Q1" s="246"/>
      <c r="R1" s="246"/>
      <c r="S1" s="246"/>
      <c r="T1" s="246"/>
      <c r="U1" s="246"/>
      <c r="V1" s="246"/>
      <c r="W1" s="246"/>
      <c r="X1" s="246"/>
      <c r="Y1" s="246"/>
      <c r="Z1" s="246"/>
      <c r="AA1" s="246"/>
      <c r="AB1" s="246"/>
      <c r="AC1" s="246"/>
    </row>
    <row r="2" s="238" customFormat="1" ht="30.75" customHeight="1" spans="1:29">
      <c r="A2" s="247"/>
      <c r="B2" s="247"/>
      <c r="C2" s="248"/>
      <c r="D2" s="248"/>
      <c r="E2" s="248"/>
      <c r="F2" s="248"/>
      <c r="G2" s="248"/>
      <c r="H2" s="248"/>
      <c r="I2" s="248"/>
      <c r="J2" s="248"/>
      <c r="K2" s="248"/>
      <c r="L2" s="248"/>
      <c r="M2" s="248"/>
      <c r="N2" s="248"/>
      <c r="O2" s="248"/>
      <c r="P2" s="248"/>
      <c r="Q2" s="248"/>
      <c r="R2" s="248"/>
      <c r="S2" s="248"/>
      <c r="T2" s="246"/>
      <c r="U2" s="246"/>
      <c r="V2" s="246"/>
      <c r="W2" s="246"/>
      <c r="X2" s="322" t="s">
        <v>0</v>
      </c>
      <c r="Y2" s="322"/>
      <c r="Z2" s="322"/>
      <c r="AA2" s="322"/>
      <c r="AB2" s="322"/>
      <c r="AC2" s="246"/>
    </row>
    <row r="3" s="238" customFormat="1" ht="34.5" customHeight="1" spans="1:28">
      <c r="A3" s="249" t="s">
        <v>1</v>
      </c>
      <c r="B3" s="249"/>
      <c r="C3" s="250"/>
      <c r="D3" s="250"/>
      <c r="E3" s="250"/>
      <c r="F3" s="251" t="s">
        <v>2</v>
      </c>
      <c r="G3" s="251"/>
      <c r="H3" s="251"/>
      <c r="I3" s="251"/>
      <c r="J3" s="251"/>
      <c r="K3" s="251"/>
      <c r="L3" s="251"/>
      <c r="M3" s="251"/>
      <c r="N3" s="251"/>
      <c r="O3" s="251"/>
      <c r="P3" s="251"/>
      <c r="Q3" s="251"/>
      <c r="R3" s="251"/>
      <c r="S3" s="251"/>
      <c r="X3" s="323"/>
      <c r="Y3" s="323"/>
      <c r="Z3" s="323"/>
      <c r="AA3" s="323"/>
      <c r="AB3" s="323"/>
    </row>
    <row r="4" s="238" customFormat="1" ht="28.5" customHeight="1" spans="1:29">
      <c r="A4" s="252" t="s">
        <v>3</v>
      </c>
      <c r="B4" s="253"/>
      <c r="C4" s="254" t="s">
        <v>4</v>
      </c>
      <c r="D4" s="255"/>
      <c r="E4" s="256"/>
      <c r="F4" s="257" t="s">
        <v>5</v>
      </c>
      <c r="G4" s="257"/>
      <c r="H4" s="257"/>
      <c r="I4" s="257"/>
      <c r="J4" s="257"/>
      <c r="K4" s="257"/>
      <c r="L4" s="257"/>
      <c r="M4" s="257"/>
      <c r="N4" s="257"/>
      <c r="O4" s="257"/>
      <c r="P4" s="257"/>
      <c r="Q4" s="257"/>
      <c r="R4" s="257"/>
      <c r="S4" s="257"/>
      <c r="T4" s="257"/>
      <c r="U4" s="324"/>
      <c r="V4" s="325" t="s">
        <v>6</v>
      </c>
      <c r="W4" s="326"/>
      <c r="X4" s="327" t="s">
        <v>7</v>
      </c>
      <c r="Y4" s="327" t="s">
        <v>8</v>
      </c>
      <c r="Z4" s="327" t="s">
        <v>9</v>
      </c>
      <c r="AA4" s="345" t="s">
        <v>10</v>
      </c>
      <c r="AB4" s="346" t="s">
        <v>11</v>
      </c>
      <c r="AC4" s="347"/>
    </row>
    <row r="5" s="238" customFormat="1" ht="36" customHeight="1" spans="1:29">
      <c r="A5" s="258"/>
      <c r="B5" s="259"/>
      <c r="C5" s="260"/>
      <c r="D5" s="261"/>
      <c r="E5" s="262"/>
      <c r="F5" s="263" t="s">
        <v>12</v>
      </c>
      <c r="G5" s="263"/>
      <c r="H5" s="263"/>
      <c r="I5" s="263"/>
      <c r="J5" s="263"/>
      <c r="K5" s="263"/>
      <c r="L5" s="263"/>
      <c r="M5" s="263"/>
      <c r="N5" s="263"/>
      <c r="O5" s="263"/>
      <c r="P5" s="263"/>
      <c r="Q5" s="263"/>
      <c r="R5" s="263"/>
      <c r="S5" s="263"/>
      <c r="V5" s="328"/>
      <c r="W5" s="329"/>
      <c r="X5" s="330"/>
      <c r="Y5" s="330"/>
      <c r="Z5" s="348"/>
      <c r="AA5" s="349"/>
      <c r="AB5" s="350"/>
      <c r="AC5" s="347"/>
    </row>
    <row r="6" ht="36.75" customHeight="1" spans="1:28">
      <c r="A6" s="264" t="s">
        <v>13</v>
      </c>
      <c r="B6" s="265"/>
      <c r="C6" s="265"/>
      <c r="D6" s="266" t="s">
        <v>14</v>
      </c>
      <c r="E6" s="267" t="s">
        <v>15</v>
      </c>
      <c r="F6" s="268"/>
      <c r="G6" s="268"/>
      <c r="H6" s="268"/>
      <c r="I6" s="309"/>
      <c r="J6" s="310" t="s">
        <v>16</v>
      </c>
      <c r="K6" s="310"/>
      <c r="L6" s="310"/>
      <c r="M6" s="310"/>
      <c r="N6" s="310"/>
      <c r="O6" s="267" t="s">
        <v>17</v>
      </c>
      <c r="P6" s="268"/>
      <c r="Q6" s="268"/>
      <c r="R6" s="268"/>
      <c r="S6" s="268"/>
      <c r="T6" s="268"/>
      <c r="U6" s="309"/>
      <c r="V6" s="310" t="s">
        <v>18</v>
      </c>
      <c r="W6" s="310"/>
      <c r="X6" s="331" t="s">
        <v>19</v>
      </c>
      <c r="Y6" s="351"/>
      <c r="Z6" s="352"/>
      <c r="AA6" s="331" t="s">
        <v>20</v>
      </c>
      <c r="AB6" s="353"/>
    </row>
    <row r="7" ht="21.75" spans="1:28">
      <c r="A7" s="269"/>
      <c r="B7" s="270"/>
      <c r="C7" s="271"/>
      <c r="D7" s="272">
        <v>1</v>
      </c>
      <c r="E7" s="273" t="s">
        <v>21</v>
      </c>
      <c r="F7" s="274"/>
      <c r="G7" s="274"/>
      <c r="H7" s="274"/>
      <c r="I7" s="311"/>
      <c r="J7" s="287" t="s">
        <v>22</v>
      </c>
      <c r="K7" s="287"/>
      <c r="L7" s="287"/>
      <c r="M7" s="287"/>
      <c r="N7" s="287"/>
      <c r="O7" s="312" t="s">
        <v>23</v>
      </c>
      <c r="P7" s="313"/>
      <c r="Q7" s="313"/>
      <c r="R7" s="313"/>
      <c r="S7" s="313"/>
      <c r="T7" s="313"/>
      <c r="U7" s="332"/>
      <c r="V7" s="273">
        <v>1</v>
      </c>
      <c r="W7" s="311"/>
      <c r="X7" s="333"/>
      <c r="Y7" s="354"/>
      <c r="Z7" s="355"/>
      <c r="AA7" s="291"/>
      <c r="AB7" s="356"/>
    </row>
    <row r="8" s="239" customFormat="1" ht="21.75" spans="1:28">
      <c r="A8" s="275"/>
      <c r="B8" s="276"/>
      <c r="C8" s="277"/>
      <c r="D8" s="278">
        <v>2</v>
      </c>
      <c r="E8" s="279" t="s">
        <v>24</v>
      </c>
      <c r="F8" s="280"/>
      <c r="G8" s="280"/>
      <c r="H8" s="280"/>
      <c r="I8" s="314"/>
      <c r="J8" s="315" t="s">
        <v>22</v>
      </c>
      <c r="K8" s="315"/>
      <c r="L8" s="315"/>
      <c r="M8" s="315"/>
      <c r="N8" s="315"/>
      <c r="O8" s="316" t="s">
        <v>25</v>
      </c>
      <c r="P8" s="317"/>
      <c r="Q8" s="317"/>
      <c r="R8" s="317"/>
      <c r="S8" s="317"/>
      <c r="T8" s="317"/>
      <c r="U8" s="334"/>
      <c r="V8" s="279">
        <v>1</v>
      </c>
      <c r="W8" s="314"/>
      <c r="X8" s="335"/>
      <c r="Y8" s="357"/>
      <c r="Z8" s="358"/>
      <c r="AA8" s="359"/>
      <c r="AB8" s="360"/>
    </row>
    <row r="9" ht="21.75" spans="1:28">
      <c r="A9" s="281"/>
      <c r="B9" s="282"/>
      <c r="C9" s="283"/>
      <c r="D9" s="272">
        <v>3</v>
      </c>
      <c r="E9" s="273" t="s">
        <v>26</v>
      </c>
      <c r="F9" s="274"/>
      <c r="G9" s="274"/>
      <c r="H9" s="274"/>
      <c r="I9" s="311"/>
      <c r="J9" s="287" t="s">
        <v>27</v>
      </c>
      <c r="K9" s="287"/>
      <c r="L9" s="287"/>
      <c r="M9" s="287"/>
      <c r="N9" s="287"/>
      <c r="O9" s="312" t="s">
        <v>28</v>
      </c>
      <c r="P9" s="313"/>
      <c r="Q9" s="313"/>
      <c r="R9" s="313"/>
      <c r="S9" s="313"/>
      <c r="T9" s="313"/>
      <c r="U9" s="332"/>
      <c r="V9" s="273">
        <v>1</v>
      </c>
      <c r="W9" s="311"/>
      <c r="X9" s="333"/>
      <c r="Y9" s="354"/>
      <c r="Z9" s="355"/>
      <c r="AA9" s="291"/>
      <c r="AB9" s="356"/>
    </row>
    <row r="10" ht="21.75" spans="1:28">
      <c r="A10" s="281"/>
      <c r="B10" s="282"/>
      <c r="C10" s="283"/>
      <c r="D10" s="272">
        <v>4</v>
      </c>
      <c r="E10" s="273" t="s">
        <v>29</v>
      </c>
      <c r="F10" s="274"/>
      <c r="G10" s="274"/>
      <c r="H10" s="274"/>
      <c r="I10" s="311"/>
      <c r="J10" s="287" t="s">
        <v>30</v>
      </c>
      <c r="K10" s="287"/>
      <c r="L10" s="287"/>
      <c r="M10" s="287"/>
      <c r="N10" s="287"/>
      <c r="O10" s="312" t="s">
        <v>31</v>
      </c>
      <c r="P10" s="313"/>
      <c r="Q10" s="313"/>
      <c r="R10" s="313"/>
      <c r="S10" s="313"/>
      <c r="T10" s="313"/>
      <c r="U10" s="332"/>
      <c r="V10" s="273">
        <v>1</v>
      </c>
      <c r="W10" s="311"/>
      <c r="X10" s="333"/>
      <c r="Y10" s="354"/>
      <c r="Z10" s="355"/>
      <c r="AA10" s="291"/>
      <c r="AB10" s="356"/>
    </row>
    <row r="11" ht="24.95" customHeight="1" spans="1:28">
      <c r="A11" s="281"/>
      <c r="B11" s="282"/>
      <c r="C11" s="283"/>
      <c r="D11" s="272">
        <v>5</v>
      </c>
      <c r="E11" s="273" t="s">
        <v>32</v>
      </c>
      <c r="F11" s="274"/>
      <c r="G11" s="274"/>
      <c r="H11" s="274"/>
      <c r="I11" s="311"/>
      <c r="J11" s="287" t="s">
        <v>33</v>
      </c>
      <c r="K11" s="287"/>
      <c r="L11" s="287"/>
      <c r="M11" s="287"/>
      <c r="N11" s="287"/>
      <c r="O11" s="273" t="s">
        <v>34</v>
      </c>
      <c r="P11" s="274"/>
      <c r="Q11" s="274"/>
      <c r="R11" s="274"/>
      <c r="S11" s="274"/>
      <c r="T11" s="274"/>
      <c r="U11" s="311"/>
      <c r="V11" s="273">
        <v>1</v>
      </c>
      <c r="W11" s="311"/>
      <c r="X11" s="333"/>
      <c r="Y11" s="354"/>
      <c r="Z11" s="355"/>
      <c r="AA11" s="291"/>
      <c r="AB11" s="356"/>
    </row>
    <row r="12" ht="24.95" customHeight="1" spans="1:28">
      <c r="A12" s="281"/>
      <c r="B12" s="282"/>
      <c r="C12" s="283"/>
      <c r="D12" s="272">
        <v>6</v>
      </c>
      <c r="E12" s="273" t="s">
        <v>35</v>
      </c>
      <c r="F12" s="274"/>
      <c r="G12" s="274"/>
      <c r="H12" s="274"/>
      <c r="I12" s="311"/>
      <c r="J12" s="287"/>
      <c r="K12" s="287"/>
      <c r="L12" s="287"/>
      <c r="M12" s="287"/>
      <c r="N12" s="287"/>
      <c r="O12" s="273"/>
      <c r="P12" s="274"/>
      <c r="Q12" s="274"/>
      <c r="R12" s="274"/>
      <c r="S12" s="274"/>
      <c r="T12" s="274"/>
      <c r="U12" s="311"/>
      <c r="V12" s="273"/>
      <c r="W12" s="311"/>
      <c r="X12" s="333"/>
      <c r="Y12" s="354"/>
      <c r="Z12" s="355"/>
      <c r="AA12" s="291"/>
      <c r="AB12" s="356"/>
    </row>
    <row r="13" ht="24.95" customHeight="1" spans="1:28">
      <c r="A13" s="281"/>
      <c r="B13" s="282"/>
      <c r="C13" s="283"/>
      <c r="D13" s="272">
        <v>7</v>
      </c>
      <c r="E13" s="273"/>
      <c r="F13" s="274"/>
      <c r="G13" s="274"/>
      <c r="H13" s="274"/>
      <c r="I13" s="311"/>
      <c r="J13" s="273"/>
      <c r="K13" s="274"/>
      <c r="L13" s="274"/>
      <c r="M13" s="274"/>
      <c r="N13" s="311"/>
      <c r="O13" s="312"/>
      <c r="P13" s="313"/>
      <c r="Q13" s="313"/>
      <c r="R13" s="313"/>
      <c r="S13" s="313"/>
      <c r="T13" s="313"/>
      <c r="U13" s="332"/>
      <c r="V13" s="273"/>
      <c r="W13" s="311"/>
      <c r="X13" s="333"/>
      <c r="Y13" s="354"/>
      <c r="Z13" s="355"/>
      <c r="AA13" s="319"/>
      <c r="AB13" s="356"/>
    </row>
    <row r="14" ht="24.95" customHeight="1" spans="1:28">
      <c r="A14" s="284"/>
      <c r="B14" s="285"/>
      <c r="C14" s="286"/>
      <c r="D14" s="272">
        <v>8</v>
      </c>
      <c r="E14" s="287"/>
      <c r="F14" s="287"/>
      <c r="G14" s="287"/>
      <c r="H14" s="287"/>
      <c r="I14" s="287"/>
      <c r="J14" s="287"/>
      <c r="K14" s="287"/>
      <c r="L14" s="287"/>
      <c r="M14" s="287"/>
      <c r="N14" s="287"/>
      <c r="O14" s="318"/>
      <c r="P14" s="318"/>
      <c r="Q14" s="318"/>
      <c r="R14" s="318"/>
      <c r="S14" s="318"/>
      <c r="T14" s="318"/>
      <c r="U14" s="318"/>
      <c r="V14" s="287"/>
      <c r="W14" s="287"/>
      <c r="X14" s="336"/>
      <c r="Y14" s="336"/>
      <c r="Z14" s="336"/>
      <c r="AA14" s="319"/>
      <c r="AB14" s="356"/>
    </row>
    <row r="15" ht="29.25" customHeight="1" spans="1:28">
      <c r="A15" s="288" t="s">
        <v>36</v>
      </c>
      <c r="B15" s="288"/>
      <c r="C15" s="288"/>
      <c r="E15" s="289"/>
      <c r="F15" s="289"/>
      <c r="G15" s="289"/>
      <c r="H15" s="289"/>
      <c r="I15" s="289"/>
      <c r="J15" s="289"/>
      <c r="K15" s="289"/>
      <c r="L15" s="289"/>
      <c r="M15" s="289"/>
      <c r="N15" s="289"/>
      <c r="O15" s="289"/>
      <c r="P15" s="289"/>
      <c r="Q15" s="289"/>
      <c r="R15" s="289"/>
      <c r="S15" s="289"/>
      <c r="T15" s="289"/>
      <c r="U15" s="289"/>
      <c r="V15" s="289"/>
      <c r="W15" s="289"/>
      <c r="X15" s="289"/>
      <c r="Y15" s="289"/>
      <c r="Z15" s="289"/>
      <c r="AA15" s="361"/>
      <c r="AB15" s="362"/>
    </row>
    <row r="16" ht="18" customHeight="1" spans="1:28">
      <c r="A16" s="290" t="s">
        <v>37</v>
      </c>
      <c r="B16" s="291" t="s">
        <v>38</v>
      </c>
      <c r="C16" s="291"/>
      <c r="D16" s="291" t="s">
        <v>39</v>
      </c>
      <c r="E16" s="291" t="s">
        <v>40</v>
      </c>
      <c r="F16" s="291" t="s">
        <v>41</v>
      </c>
      <c r="G16" s="291" t="s">
        <v>42</v>
      </c>
      <c r="H16" s="291"/>
      <c r="I16" s="291"/>
      <c r="J16" s="291" t="s">
        <v>43</v>
      </c>
      <c r="K16" s="291"/>
      <c r="L16" s="291"/>
      <c r="M16" s="291" t="s">
        <v>44</v>
      </c>
      <c r="N16" s="291"/>
      <c r="O16" s="291"/>
      <c r="P16" s="319" t="s">
        <v>37</v>
      </c>
      <c r="Q16" s="291" t="s">
        <v>45</v>
      </c>
      <c r="R16" s="291"/>
      <c r="S16" s="291" t="s">
        <v>40</v>
      </c>
      <c r="T16" s="291"/>
      <c r="U16" s="291" t="s">
        <v>41</v>
      </c>
      <c r="V16" s="291" t="s">
        <v>42</v>
      </c>
      <c r="W16" s="291"/>
      <c r="X16" s="291"/>
      <c r="Y16" s="291" t="s">
        <v>43</v>
      </c>
      <c r="Z16" s="291"/>
      <c r="AA16" s="319" t="s">
        <v>44</v>
      </c>
      <c r="AB16" s="356"/>
    </row>
    <row r="17" ht="16.5" spans="1:28">
      <c r="A17" s="292">
        <f>ROW()-16</f>
        <v>1</v>
      </c>
      <c r="B17" s="292"/>
      <c r="C17" s="292"/>
      <c r="D17" s="292" t="s">
        <v>46</v>
      </c>
      <c r="E17" s="292" t="s">
        <v>47</v>
      </c>
      <c r="F17" s="292"/>
      <c r="G17" s="292"/>
      <c r="H17" s="292"/>
      <c r="I17" s="292"/>
      <c r="J17" s="292"/>
      <c r="K17" s="292"/>
      <c r="L17" s="292"/>
      <c r="M17" s="292"/>
      <c r="N17" s="292"/>
      <c r="O17" s="292"/>
      <c r="P17" s="320"/>
      <c r="Q17" s="337"/>
      <c r="R17" s="320"/>
      <c r="S17" s="337"/>
      <c r="T17" s="320"/>
      <c r="U17" s="292"/>
      <c r="V17" s="292"/>
      <c r="W17" s="292"/>
      <c r="X17" s="292"/>
      <c r="Y17" s="292"/>
      <c r="Z17" s="292"/>
      <c r="AA17" s="320"/>
      <c r="AB17" s="363"/>
    </row>
    <row r="18" ht="25.5" customHeight="1" spans="1:28">
      <c r="A18" s="292">
        <f t="shared" ref="A18:A81" si="0">ROW()-16</f>
        <v>2</v>
      </c>
      <c r="B18" s="293" t="s">
        <v>48</v>
      </c>
      <c r="C18" s="294"/>
      <c r="D18" s="295" t="s">
        <v>49</v>
      </c>
      <c r="E18" s="295" t="s">
        <v>50</v>
      </c>
      <c r="F18" s="295" t="s">
        <v>51</v>
      </c>
      <c r="G18" s="295" t="s">
        <v>52</v>
      </c>
      <c r="H18" s="295" t="s">
        <v>53</v>
      </c>
      <c r="I18" s="295" t="s">
        <v>54</v>
      </c>
      <c r="J18" s="295" t="s">
        <v>55</v>
      </c>
      <c r="K18" s="295"/>
      <c r="L18" s="295"/>
      <c r="M18" s="292" t="s">
        <v>56</v>
      </c>
      <c r="N18" s="292"/>
      <c r="O18" s="292"/>
      <c r="P18" s="320"/>
      <c r="Q18" s="338"/>
      <c r="R18" s="339"/>
      <c r="S18" s="337"/>
      <c r="T18" s="320"/>
      <c r="U18" s="292"/>
      <c r="V18" s="292"/>
      <c r="W18" s="292"/>
      <c r="X18" s="292"/>
      <c r="Y18" s="292"/>
      <c r="Z18" s="292"/>
      <c r="AA18" s="320"/>
      <c r="AB18" s="363"/>
    </row>
    <row r="19" ht="26.1" customHeight="1" spans="1:28">
      <c r="A19" s="292">
        <f t="shared" si="0"/>
        <v>3</v>
      </c>
      <c r="B19" s="293" t="s">
        <v>48</v>
      </c>
      <c r="C19" s="294"/>
      <c r="D19" s="295" t="s">
        <v>49</v>
      </c>
      <c r="E19" s="295" t="s">
        <v>57</v>
      </c>
      <c r="F19" s="295" t="s">
        <v>58</v>
      </c>
      <c r="G19" s="295" t="s">
        <v>52</v>
      </c>
      <c r="H19" s="295" t="s">
        <v>59</v>
      </c>
      <c r="I19" s="295" t="s">
        <v>60</v>
      </c>
      <c r="J19" s="295" t="s">
        <v>61</v>
      </c>
      <c r="K19" s="295"/>
      <c r="L19" s="295"/>
      <c r="M19" s="292" t="s">
        <v>56</v>
      </c>
      <c r="N19" s="292"/>
      <c r="O19" s="292"/>
      <c r="P19" s="320"/>
      <c r="Q19" s="338"/>
      <c r="R19" s="339"/>
      <c r="S19" s="337"/>
      <c r="T19" s="320"/>
      <c r="U19" s="292"/>
      <c r="V19" s="337"/>
      <c r="W19" s="340"/>
      <c r="X19" s="320"/>
      <c r="Y19" s="337"/>
      <c r="Z19" s="320"/>
      <c r="AA19" s="364"/>
      <c r="AB19" s="365"/>
    </row>
    <row r="20" ht="33" spans="1:28">
      <c r="A20" s="292">
        <f t="shared" si="0"/>
        <v>4</v>
      </c>
      <c r="B20" s="293" t="s">
        <v>48</v>
      </c>
      <c r="C20" s="294"/>
      <c r="D20" s="295" t="s">
        <v>49</v>
      </c>
      <c r="E20" s="295" t="s">
        <v>62</v>
      </c>
      <c r="F20" s="295" t="s">
        <v>63</v>
      </c>
      <c r="G20" s="295" t="s">
        <v>52</v>
      </c>
      <c r="H20" s="295" t="s">
        <v>64</v>
      </c>
      <c r="I20" s="295" t="s">
        <v>65</v>
      </c>
      <c r="J20" s="295" t="s">
        <v>55</v>
      </c>
      <c r="K20" s="295"/>
      <c r="L20" s="295"/>
      <c r="M20" s="292" t="s">
        <v>56</v>
      </c>
      <c r="N20" s="292"/>
      <c r="O20" s="292"/>
      <c r="P20" s="320"/>
      <c r="Q20" s="301"/>
      <c r="R20" s="301"/>
      <c r="S20" s="292"/>
      <c r="T20" s="292"/>
      <c r="U20" s="341"/>
      <c r="V20" s="292"/>
      <c r="W20" s="292"/>
      <c r="X20" s="292"/>
      <c r="Y20" s="337"/>
      <c r="Z20" s="320"/>
      <c r="AA20" s="337"/>
      <c r="AB20" s="366"/>
    </row>
    <row r="21" ht="26.1" customHeight="1" spans="1:28">
      <c r="A21" s="292">
        <f t="shared" si="0"/>
        <v>5</v>
      </c>
      <c r="B21" s="293" t="s">
        <v>48</v>
      </c>
      <c r="C21" s="294"/>
      <c r="D21" s="295" t="s">
        <v>49</v>
      </c>
      <c r="E21" s="295" t="s">
        <v>66</v>
      </c>
      <c r="F21" s="295" t="s">
        <v>67</v>
      </c>
      <c r="G21" s="295" t="s">
        <v>52</v>
      </c>
      <c r="H21" s="295" t="s">
        <v>68</v>
      </c>
      <c r="I21" s="295" t="s">
        <v>69</v>
      </c>
      <c r="J21" s="295" t="s">
        <v>61</v>
      </c>
      <c r="K21" s="295"/>
      <c r="L21" s="295"/>
      <c r="M21" s="292" t="s">
        <v>56</v>
      </c>
      <c r="N21" s="292"/>
      <c r="O21" s="292"/>
      <c r="P21" s="320"/>
      <c r="Q21" s="301"/>
      <c r="R21" s="301"/>
      <c r="S21" s="292"/>
      <c r="T21" s="292"/>
      <c r="U21" s="341"/>
      <c r="V21" s="292"/>
      <c r="W21" s="292"/>
      <c r="X21" s="292"/>
      <c r="Y21" s="337"/>
      <c r="Z21" s="320"/>
      <c r="AA21" s="337"/>
      <c r="AB21" s="366"/>
    </row>
    <row r="22" ht="26.1" customHeight="1" spans="1:28">
      <c r="A22" s="292">
        <f t="shared" si="0"/>
        <v>6</v>
      </c>
      <c r="B22" s="293" t="s">
        <v>48</v>
      </c>
      <c r="C22" s="294"/>
      <c r="D22" s="295" t="s">
        <v>49</v>
      </c>
      <c r="E22" s="295" t="s">
        <v>70</v>
      </c>
      <c r="F22" s="295" t="s">
        <v>71</v>
      </c>
      <c r="G22" s="295" t="s">
        <v>52</v>
      </c>
      <c r="H22" s="295" t="s">
        <v>72</v>
      </c>
      <c r="I22" s="295" t="s">
        <v>73</v>
      </c>
      <c r="J22" s="295" t="s">
        <v>61</v>
      </c>
      <c r="K22" s="295"/>
      <c r="L22" s="295"/>
      <c r="M22" s="292" t="s">
        <v>56</v>
      </c>
      <c r="N22" s="292"/>
      <c r="O22" s="292"/>
      <c r="P22" s="320"/>
      <c r="Q22" s="301"/>
      <c r="R22" s="301"/>
      <c r="S22" s="292"/>
      <c r="T22" s="292"/>
      <c r="U22" s="341"/>
      <c r="V22" s="292"/>
      <c r="W22" s="292"/>
      <c r="X22" s="292"/>
      <c r="Y22" s="337"/>
      <c r="Z22" s="320"/>
      <c r="AA22" s="337"/>
      <c r="AB22" s="366"/>
    </row>
    <row r="23" ht="26.1" customHeight="1" spans="1:28">
      <c r="A23" s="292">
        <f t="shared" si="0"/>
        <v>7</v>
      </c>
      <c r="B23" s="293" t="s">
        <v>48</v>
      </c>
      <c r="C23" s="294"/>
      <c r="D23" s="295" t="s">
        <v>49</v>
      </c>
      <c r="E23" s="295" t="s">
        <v>74</v>
      </c>
      <c r="F23" s="295" t="s">
        <v>75</v>
      </c>
      <c r="G23" s="295" t="s">
        <v>52</v>
      </c>
      <c r="H23" s="295" t="s">
        <v>72</v>
      </c>
      <c r="I23" s="295" t="s">
        <v>73</v>
      </c>
      <c r="J23" s="295" t="s">
        <v>61</v>
      </c>
      <c r="K23" s="295"/>
      <c r="L23" s="295"/>
      <c r="M23" s="292" t="s">
        <v>56</v>
      </c>
      <c r="N23" s="292"/>
      <c r="O23" s="292"/>
      <c r="P23" s="320"/>
      <c r="Q23" s="301"/>
      <c r="R23" s="301"/>
      <c r="S23" s="292"/>
      <c r="T23" s="292"/>
      <c r="U23" s="341"/>
      <c r="V23" s="292"/>
      <c r="W23" s="292"/>
      <c r="X23" s="292"/>
      <c r="Y23" s="337"/>
      <c r="Z23" s="320"/>
      <c r="AA23" s="337"/>
      <c r="AB23" s="366"/>
    </row>
    <row r="24" ht="26.1" customHeight="1" spans="1:28">
      <c r="A24" s="292">
        <f t="shared" si="0"/>
        <v>8</v>
      </c>
      <c r="B24" s="293" t="s">
        <v>48</v>
      </c>
      <c r="C24" s="294"/>
      <c r="D24" s="295" t="s">
        <v>49</v>
      </c>
      <c r="E24" s="295" t="s">
        <v>76</v>
      </c>
      <c r="F24" s="295" t="s">
        <v>77</v>
      </c>
      <c r="G24" s="295" t="s">
        <v>52</v>
      </c>
      <c r="H24" s="295" t="s">
        <v>72</v>
      </c>
      <c r="I24" s="295" t="s">
        <v>73</v>
      </c>
      <c r="J24" s="295" t="s">
        <v>61</v>
      </c>
      <c r="K24" s="295"/>
      <c r="L24" s="295"/>
      <c r="M24" s="292" t="s">
        <v>56</v>
      </c>
      <c r="N24" s="292"/>
      <c r="O24" s="292"/>
      <c r="P24" s="320"/>
      <c r="Q24" s="301"/>
      <c r="R24" s="301"/>
      <c r="S24" s="292"/>
      <c r="T24" s="292"/>
      <c r="U24" s="341"/>
      <c r="V24" s="292"/>
      <c r="W24" s="292"/>
      <c r="X24" s="292"/>
      <c r="Y24" s="337"/>
      <c r="Z24" s="320"/>
      <c r="AA24" s="337"/>
      <c r="AB24" s="366"/>
    </row>
    <row r="25" ht="27.75" customHeight="1" spans="1:28">
      <c r="A25" s="292">
        <f t="shared" si="0"/>
        <v>9</v>
      </c>
      <c r="B25" s="293" t="s">
        <v>48</v>
      </c>
      <c r="C25" s="294"/>
      <c r="D25" s="295" t="s">
        <v>49</v>
      </c>
      <c r="E25" s="295" t="s">
        <v>78</v>
      </c>
      <c r="F25" s="295" t="s">
        <v>79</v>
      </c>
      <c r="G25" s="295" t="s">
        <v>52</v>
      </c>
      <c r="H25" s="295" t="s">
        <v>72</v>
      </c>
      <c r="I25" s="295" t="s">
        <v>73</v>
      </c>
      <c r="J25" s="295" t="s">
        <v>55</v>
      </c>
      <c r="K25" s="295"/>
      <c r="L25" s="295"/>
      <c r="M25" s="292" t="s">
        <v>56</v>
      </c>
      <c r="N25" s="292"/>
      <c r="O25" s="292"/>
      <c r="P25" s="320"/>
      <c r="Q25" s="301"/>
      <c r="R25" s="301"/>
      <c r="S25" s="292"/>
      <c r="T25" s="292"/>
      <c r="U25" s="341"/>
      <c r="V25" s="292"/>
      <c r="W25" s="292"/>
      <c r="X25" s="292"/>
      <c r="Y25" s="337"/>
      <c r="Z25" s="320"/>
      <c r="AA25" s="337"/>
      <c r="AB25" s="366"/>
    </row>
    <row r="26" ht="26.1" customHeight="1" spans="1:28">
      <c r="A26" s="292">
        <f t="shared" si="0"/>
        <v>10</v>
      </c>
      <c r="B26" s="293" t="s">
        <v>48</v>
      </c>
      <c r="C26" s="294"/>
      <c r="D26" s="295" t="s">
        <v>49</v>
      </c>
      <c r="E26" s="295" t="s">
        <v>80</v>
      </c>
      <c r="F26" s="295" t="s">
        <v>81</v>
      </c>
      <c r="G26" s="295" t="s">
        <v>52</v>
      </c>
      <c r="H26" s="295" t="s">
        <v>72</v>
      </c>
      <c r="I26" s="295" t="s">
        <v>73</v>
      </c>
      <c r="J26" s="295" t="s">
        <v>55</v>
      </c>
      <c r="K26" s="295"/>
      <c r="L26" s="295"/>
      <c r="M26" s="292" t="s">
        <v>56</v>
      </c>
      <c r="N26" s="292"/>
      <c r="O26" s="292"/>
      <c r="P26" s="320"/>
      <c r="Q26" s="301"/>
      <c r="R26" s="301"/>
      <c r="S26" s="292"/>
      <c r="T26" s="292"/>
      <c r="U26" s="341"/>
      <c r="V26" s="292"/>
      <c r="W26" s="292"/>
      <c r="X26" s="292"/>
      <c r="Y26" s="337"/>
      <c r="Z26" s="320"/>
      <c r="AA26" s="337"/>
      <c r="AB26" s="366"/>
    </row>
    <row r="27" ht="26.1" customHeight="1" spans="1:28">
      <c r="A27" s="292">
        <f t="shared" si="0"/>
        <v>11</v>
      </c>
      <c r="B27" s="293" t="s">
        <v>48</v>
      </c>
      <c r="C27" s="294"/>
      <c r="D27" s="295" t="s">
        <v>49</v>
      </c>
      <c r="E27" s="295" t="s">
        <v>82</v>
      </c>
      <c r="F27" s="295" t="s">
        <v>83</v>
      </c>
      <c r="G27" s="295" t="s">
        <v>52</v>
      </c>
      <c r="H27" s="295" t="s">
        <v>72</v>
      </c>
      <c r="I27" s="295" t="s">
        <v>73</v>
      </c>
      <c r="J27" s="295" t="s">
        <v>55</v>
      </c>
      <c r="K27" s="295"/>
      <c r="L27" s="295"/>
      <c r="M27" s="292" t="s">
        <v>56</v>
      </c>
      <c r="N27" s="292"/>
      <c r="O27" s="292"/>
      <c r="P27" s="320"/>
      <c r="Q27" s="301"/>
      <c r="R27" s="301"/>
      <c r="S27" s="292"/>
      <c r="T27" s="292"/>
      <c r="U27" s="341"/>
      <c r="V27" s="292"/>
      <c r="W27" s="292"/>
      <c r="X27" s="292"/>
      <c r="Y27" s="337"/>
      <c r="Z27" s="320"/>
      <c r="AA27" s="337"/>
      <c r="AB27" s="366"/>
    </row>
    <row r="28" ht="26.1" customHeight="1" spans="1:28">
      <c r="A28" s="292">
        <f t="shared" si="0"/>
        <v>12</v>
      </c>
      <c r="B28" s="293" t="s">
        <v>48</v>
      </c>
      <c r="C28" s="294"/>
      <c r="D28" s="295" t="s">
        <v>49</v>
      </c>
      <c r="E28" s="295" t="s">
        <v>84</v>
      </c>
      <c r="F28" s="295" t="s">
        <v>85</v>
      </c>
      <c r="G28" s="295" t="s">
        <v>52</v>
      </c>
      <c r="H28" s="295" t="s">
        <v>72</v>
      </c>
      <c r="I28" s="295" t="s">
        <v>73</v>
      </c>
      <c r="J28" s="295" t="s">
        <v>55</v>
      </c>
      <c r="K28" s="295"/>
      <c r="L28" s="295"/>
      <c r="M28" s="292" t="s">
        <v>56</v>
      </c>
      <c r="N28" s="292"/>
      <c r="O28" s="292"/>
      <c r="P28" s="320"/>
      <c r="Q28" s="301"/>
      <c r="R28" s="301"/>
      <c r="S28" s="292"/>
      <c r="T28" s="292"/>
      <c r="U28" s="342"/>
      <c r="V28" s="292"/>
      <c r="W28" s="292"/>
      <c r="X28" s="292"/>
      <c r="Y28" s="337"/>
      <c r="Z28" s="320"/>
      <c r="AA28" s="337"/>
      <c r="AB28" s="366"/>
    </row>
    <row r="29" ht="26.1" customHeight="1" spans="1:28">
      <c r="A29" s="292">
        <f t="shared" si="0"/>
        <v>13</v>
      </c>
      <c r="B29" s="293" t="s">
        <v>48</v>
      </c>
      <c r="C29" s="294"/>
      <c r="D29" s="295" t="s">
        <v>49</v>
      </c>
      <c r="E29" s="295" t="s">
        <v>86</v>
      </c>
      <c r="F29" s="295" t="s">
        <v>87</v>
      </c>
      <c r="G29" s="295" t="s">
        <v>52</v>
      </c>
      <c r="H29" s="295" t="s">
        <v>72</v>
      </c>
      <c r="I29" s="295" t="s">
        <v>73</v>
      </c>
      <c r="J29" s="295" t="s">
        <v>55</v>
      </c>
      <c r="K29" s="295"/>
      <c r="L29" s="295"/>
      <c r="M29" s="292" t="s">
        <v>56</v>
      </c>
      <c r="N29" s="292"/>
      <c r="O29" s="292"/>
      <c r="P29" s="320"/>
      <c r="Q29" s="301"/>
      <c r="R29" s="301"/>
      <c r="S29" s="292"/>
      <c r="T29" s="292"/>
      <c r="U29" s="341"/>
      <c r="V29" s="292"/>
      <c r="W29" s="292"/>
      <c r="X29" s="292"/>
      <c r="Y29" s="337"/>
      <c r="Z29" s="320"/>
      <c r="AA29" s="337"/>
      <c r="AB29" s="366"/>
    </row>
    <row r="30" ht="26.1" customHeight="1" spans="1:28">
      <c r="A30" s="292">
        <f t="shared" si="0"/>
        <v>14</v>
      </c>
      <c r="B30" s="293" t="s">
        <v>48</v>
      </c>
      <c r="C30" s="294"/>
      <c r="D30" s="295" t="s">
        <v>49</v>
      </c>
      <c r="E30" s="295" t="s">
        <v>88</v>
      </c>
      <c r="F30" s="295" t="s">
        <v>89</v>
      </c>
      <c r="G30" s="295" t="s">
        <v>52</v>
      </c>
      <c r="H30" s="295" t="s">
        <v>72</v>
      </c>
      <c r="I30" s="295" t="s">
        <v>73</v>
      </c>
      <c r="J30" s="295" t="s">
        <v>55</v>
      </c>
      <c r="K30" s="295"/>
      <c r="L30" s="295"/>
      <c r="M30" s="292" t="s">
        <v>56</v>
      </c>
      <c r="N30" s="292"/>
      <c r="O30" s="292"/>
      <c r="P30" s="320"/>
      <c r="Q30" s="301"/>
      <c r="R30" s="301"/>
      <c r="S30" s="292"/>
      <c r="T30" s="292"/>
      <c r="U30" s="342"/>
      <c r="V30" s="292"/>
      <c r="W30" s="292"/>
      <c r="X30" s="292"/>
      <c r="Y30" s="337"/>
      <c r="Z30" s="320"/>
      <c r="AA30" s="337"/>
      <c r="AB30" s="366"/>
    </row>
    <row r="31" ht="26.1" customHeight="1" spans="1:28">
      <c r="A31" s="292">
        <f t="shared" si="0"/>
        <v>15</v>
      </c>
      <c r="B31" s="293" t="s">
        <v>48</v>
      </c>
      <c r="C31" s="294"/>
      <c r="D31" s="295" t="s">
        <v>49</v>
      </c>
      <c r="E31" s="295" t="s">
        <v>90</v>
      </c>
      <c r="F31" s="295" t="s">
        <v>91</v>
      </c>
      <c r="G31" s="295" t="s">
        <v>52</v>
      </c>
      <c r="H31" s="295" t="s">
        <v>72</v>
      </c>
      <c r="I31" s="295" t="s">
        <v>73</v>
      </c>
      <c r="J31" s="295" t="s">
        <v>55</v>
      </c>
      <c r="K31" s="295"/>
      <c r="L31" s="295"/>
      <c r="M31" s="292" t="s">
        <v>56</v>
      </c>
      <c r="N31" s="292"/>
      <c r="O31" s="292"/>
      <c r="P31" s="320"/>
      <c r="Q31" s="301"/>
      <c r="R31" s="301"/>
      <c r="S31" s="292"/>
      <c r="T31" s="292"/>
      <c r="U31" s="341"/>
      <c r="V31" s="292"/>
      <c r="W31" s="292"/>
      <c r="X31" s="292"/>
      <c r="Y31" s="337"/>
      <c r="Z31" s="320"/>
      <c r="AA31" s="337"/>
      <c r="AB31" s="366"/>
    </row>
    <row r="32" ht="26.1" customHeight="1" spans="1:28">
      <c r="A32" s="292">
        <f t="shared" si="0"/>
        <v>16</v>
      </c>
      <c r="B32" s="293" t="s">
        <v>48</v>
      </c>
      <c r="C32" s="294"/>
      <c r="D32" s="295" t="s">
        <v>49</v>
      </c>
      <c r="E32" s="295" t="s">
        <v>92</v>
      </c>
      <c r="F32" s="295" t="s">
        <v>93</v>
      </c>
      <c r="G32" s="295" t="s">
        <v>52</v>
      </c>
      <c r="H32" s="295" t="s">
        <v>94</v>
      </c>
      <c r="I32" s="295" t="s">
        <v>95</v>
      </c>
      <c r="J32" s="295" t="s">
        <v>55</v>
      </c>
      <c r="K32" s="295"/>
      <c r="L32" s="295"/>
      <c r="M32" s="292" t="s">
        <v>56</v>
      </c>
      <c r="N32" s="292"/>
      <c r="O32" s="292"/>
      <c r="P32" s="320"/>
      <c r="Q32" s="301"/>
      <c r="R32" s="301"/>
      <c r="S32" s="292"/>
      <c r="T32" s="292"/>
      <c r="U32" s="342"/>
      <c r="V32" s="292"/>
      <c r="W32" s="292"/>
      <c r="X32" s="292"/>
      <c r="Y32" s="337"/>
      <c r="Z32" s="320"/>
      <c r="AA32" s="337"/>
      <c r="AB32" s="366"/>
    </row>
    <row r="33" ht="26.1" customHeight="1" spans="1:28">
      <c r="A33" s="292">
        <f t="shared" si="0"/>
        <v>17</v>
      </c>
      <c r="B33" s="293" t="s">
        <v>48</v>
      </c>
      <c r="C33" s="294"/>
      <c r="D33" s="295" t="s">
        <v>49</v>
      </c>
      <c r="E33" s="295" t="s">
        <v>96</v>
      </c>
      <c r="F33" s="296" t="s">
        <v>97</v>
      </c>
      <c r="G33" s="295" t="s">
        <v>52</v>
      </c>
      <c r="H33" s="297" t="s">
        <v>98</v>
      </c>
      <c r="I33" s="297" t="s">
        <v>99</v>
      </c>
      <c r="J33" s="295" t="s">
        <v>55</v>
      </c>
      <c r="K33" s="295"/>
      <c r="L33" s="295"/>
      <c r="M33" s="292" t="s">
        <v>56</v>
      </c>
      <c r="N33" s="292"/>
      <c r="O33" s="292"/>
      <c r="P33" s="320"/>
      <c r="Q33" s="301"/>
      <c r="R33" s="301"/>
      <c r="S33" s="292"/>
      <c r="T33" s="292"/>
      <c r="U33" s="341"/>
      <c r="V33" s="292"/>
      <c r="W33" s="292"/>
      <c r="X33" s="292"/>
      <c r="Y33" s="337"/>
      <c r="Z33" s="320"/>
      <c r="AA33" s="337"/>
      <c r="AB33" s="366"/>
    </row>
    <row r="34" ht="26.1" customHeight="1" spans="1:28">
      <c r="A34" s="292">
        <f t="shared" si="0"/>
        <v>18</v>
      </c>
      <c r="B34" s="293" t="s">
        <v>48</v>
      </c>
      <c r="C34" s="294"/>
      <c r="D34" s="295" t="s">
        <v>49</v>
      </c>
      <c r="E34" s="295" t="s">
        <v>100</v>
      </c>
      <c r="F34" s="296" t="s">
        <v>101</v>
      </c>
      <c r="G34" s="295" t="s">
        <v>52</v>
      </c>
      <c r="H34" s="297" t="s">
        <v>98</v>
      </c>
      <c r="I34" s="297" t="s">
        <v>99</v>
      </c>
      <c r="J34" s="295" t="s">
        <v>55</v>
      </c>
      <c r="K34" s="295"/>
      <c r="L34" s="295"/>
      <c r="M34" s="292" t="s">
        <v>56</v>
      </c>
      <c r="N34" s="292"/>
      <c r="O34" s="292"/>
      <c r="P34" s="320"/>
      <c r="Q34" s="301"/>
      <c r="R34" s="301"/>
      <c r="S34" s="292"/>
      <c r="T34" s="292"/>
      <c r="U34" s="341"/>
      <c r="V34" s="292"/>
      <c r="W34" s="292"/>
      <c r="X34" s="292"/>
      <c r="Y34" s="337"/>
      <c r="Z34" s="320"/>
      <c r="AA34" s="337"/>
      <c r="AB34" s="366"/>
    </row>
    <row r="35" ht="26.1" customHeight="1" spans="1:28">
      <c r="A35" s="292">
        <f t="shared" si="0"/>
        <v>19</v>
      </c>
      <c r="B35" s="293" t="s">
        <v>48</v>
      </c>
      <c r="C35" s="294"/>
      <c r="D35" s="295" t="s">
        <v>49</v>
      </c>
      <c r="E35" s="295" t="s">
        <v>102</v>
      </c>
      <c r="F35" s="298" t="s">
        <v>103</v>
      </c>
      <c r="G35" s="295" t="s">
        <v>52</v>
      </c>
      <c r="H35" s="297" t="s">
        <v>104</v>
      </c>
      <c r="I35" s="295" t="s">
        <v>105</v>
      </c>
      <c r="J35" s="295" t="s">
        <v>55</v>
      </c>
      <c r="K35" s="295"/>
      <c r="L35" s="295"/>
      <c r="M35" s="292" t="s">
        <v>56</v>
      </c>
      <c r="N35" s="292"/>
      <c r="O35" s="292"/>
      <c r="P35" s="321"/>
      <c r="Q35" s="343"/>
      <c r="R35" s="343"/>
      <c r="S35" s="321"/>
      <c r="T35" s="321"/>
      <c r="U35" s="344"/>
      <c r="V35" s="321"/>
      <c r="W35" s="321"/>
      <c r="X35" s="321"/>
      <c r="Y35" s="321"/>
      <c r="Z35" s="321"/>
      <c r="AA35" s="321"/>
      <c r="AB35" s="321"/>
    </row>
    <row r="36" ht="26.1" customHeight="1" spans="1:28">
      <c r="A36" s="292">
        <f t="shared" si="0"/>
        <v>20</v>
      </c>
      <c r="B36" s="293" t="s">
        <v>48</v>
      </c>
      <c r="C36" s="294"/>
      <c r="D36" s="295" t="s">
        <v>49</v>
      </c>
      <c r="E36" s="295" t="s">
        <v>106</v>
      </c>
      <c r="F36" s="295" t="s">
        <v>107</v>
      </c>
      <c r="G36" s="295" t="s">
        <v>52</v>
      </c>
      <c r="H36" s="295" t="s">
        <v>108</v>
      </c>
      <c r="I36" s="295" t="s">
        <v>109</v>
      </c>
      <c r="J36" s="295" t="s">
        <v>110</v>
      </c>
      <c r="K36" s="295"/>
      <c r="L36" s="295"/>
      <c r="M36" s="292" t="s">
        <v>56</v>
      </c>
      <c r="N36" s="292"/>
      <c r="O36" s="292"/>
      <c r="P36" s="321"/>
      <c r="Q36" s="343"/>
      <c r="R36" s="343"/>
      <c r="S36" s="321"/>
      <c r="T36" s="321"/>
      <c r="U36" s="344"/>
      <c r="V36" s="321"/>
      <c r="W36" s="321"/>
      <c r="X36" s="321"/>
      <c r="Y36" s="321"/>
      <c r="Z36" s="321"/>
      <c r="AA36" s="321"/>
      <c r="AB36" s="321"/>
    </row>
    <row r="37" ht="26.1" customHeight="1" spans="1:28">
      <c r="A37" s="292">
        <f t="shared" si="0"/>
        <v>21</v>
      </c>
      <c r="B37" s="293" t="s">
        <v>48</v>
      </c>
      <c r="C37" s="294"/>
      <c r="D37" s="295" t="s">
        <v>49</v>
      </c>
      <c r="E37" s="295" t="s">
        <v>111</v>
      </c>
      <c r="F37" s="299" t="s">
        <v>112</v>
      </c>
      <c r="G37" s="295" t="s">
        <v>52</v>
      </c>
      <c r="H37" s="295" t="s">
        <v>113</v>
      </c>
      <c r="I37" s="295" t="s">
        <v>114</v>
      </c>
      <c r="J37" s="295" t="s">
        <v>55</v>
      </c>
      <c r="K37" s="295"/>
      <c r="L37" s="295"/>
      <c r="M37" s="292" t="s">
        <v>56</v>
      </c>
      <c r="N37" s="292"/>
      <c r="O37" s="292"/>
      <c r="P37" s="321"/>
      <c r="Q37" s="343"/>
      <c r="R37" s="343"/>
      <c r="S37" s="321"/>
      <c r="T37" s="321"/>
      <c r="U37" s="344"/>
      <c r="V37" s="321"/>
      <c r="W37" s="321"/>
      <c r="X37" s="321"/>
      <c r="Y37" s="321"/>
      <c r="Z37" s="321"/>
      <c r="AA37" s="321"/>
      <c r="AB37" s="321"/>
    </row>
    <row r="38" ht="26.1" customHeight="1" spans="1:28">
      <c r="A38" s="292">
        <f t="shared" si="0"/>
        <v>22</v>
      </c>
      <c r="B38" s="293" t="s">
        <v>48</v>
      </c>
      <c r="C38" s="294"/>
      <c r="D38" s="295" t="s">
        <v>49</v>
      </c>
      <c r="E38" s="295" t="s">
        <v>115</v>
      </c>
      <c r="F38" s="299" t="s">
        <v>116</v>
      </c>
      <c r="G38" s="295" t="s">
        <v>52</v>
      </c>
      <c r="H38" s="295" t="s">
        <v>113</v>
      </c>
      <c r="I38" s="295" t="s">
        <v>114</v>
      </c>
      <c r="J38" s="295" t="s">
        <v>55</v>
      </c>
      <c r="K38" s="295"/>
      <c r="L38" s="295"/>
      <c r="M38" s="292" t="s">
        <v>56</v>
      </c>
      <c r="N38" s="292"/>
      <c r="O38" s="292"/>
      <c r="P38" s="321"/>
      <c r="Q38" s="343"/>
      <c r="R38" s="343"/>
      <c r="S38" s="321"/>
      <c r="T38" s="321"/>
      <c r="U38" s="344"/>
      <c r="V38" s="321"/>
      <c r="W38" s="321"/>
      <c r="X38" s="321"/>
      <c r="Y38" s="321"/>
      <c r="Z38" s="321"/>
      <c r="AA38" s="321"/>
      <c r="AB38" s="321"/>
    </row>
    <row r="39" ht="81" customHeight="1" spans="1:28">
      <c r="A39" s="292">
        <f t="shared" si="0"/>
        <v>23</v>
      </c>
      <c r="B39" s="293" t="s">
        <v>48</v>
      </c>
      <c r="C39" s="294"/>
      <c r="D39" s="295" t="s">
        <v>49</v>
      </c>
      <c r="E39" s="299" t="s">
        <v>117</v>
      </c>
      <c r="F39" s="299" t="s">
        <v>118</v>
      </c>
      <c r="G39" s="295" t="s">
        <v>119</v>
      </c>
      <c r="H39" s="300" t="s">
        <v>120</v>
      </c>
      <c r="I39" s="300" t="s">
        <v>121</v>
      </c>
      <c r="J39" s="295" t="s">
        <v>122</v>
      </c>
      <c r="K39" s="295"/>
      <c r="L39" s="295"/>
      <c r="M39" s="292" t="s">
        <v>56</v>
      </c>
      <c r="N39" s="292"/>
      <c r="O39" s="292"/>
      <c r="P39" s="321"/>
      <c r="Q39" s="343"/>
      <c r="R39" s="343"/>
      <c r="S39" s="321"/>
      <c r="T39" s="321"/>
      <c r="U39" s="344"/>
      <c r="V39" s="321"/>
      <c r="W39" s="321"/>
      <c r="X39" s="321"/>
      <c r="Y39" s="321"/>
      <c r="Z39" s="321"/>
      <c r="AA39" s="321"/>
      <c r="AB39" s="321"/>
    </row>
    <row r="40" ht="26.1" customHeight="1" spans="1:28">
      <c r="A40" s="292">
        <f t="shared" si="0"/>
        <v>24</v>
      </c>
      <c r="B40" s="293" t="s">
        <v>48</v>
      </c>
      <c r="C40" s="294"/>
      <c r="D40" s="295" t="s">
        <v>49</v>
      </c>
      <c r="E40" s="299" t="s">
        <v>123</v>
      </c>
      <c r="F40" s="299" t="s">
        <v>124</v>
      </c>
      <c r="G40" s="295" t="s">
        <v>125</v>
      </c>
      <c r="H40" s="300" t="s">
        <v>126</v>
      </c>
      <c r="I40" s="300" t="s">
        <v>123</v>
      </c>
      <c r="J40" s="295" t="s">
        <v>127</v>
      </c>
      <c r="K40" s="295"/>
      <c r="L40" s="295"/>
      <c r="M40" s="292" t="s">
        <v>56</v>
      </c>
      <c r="N40" s="292"/>
      <c r="O40" s="292"/>
      <c r="P40" s="321"/>
      <c r="Q40" s="343"/>
      <c r="R40" s="343"/>
      <c r="S40" s="321"/>
      <c r="T40" s="321"/>
      <c r="U40" s="344"/>
      <c r="V40" s="321"/>
      <c r="W40" s="321"/>
      <c r="X40" s="321"/>
      <c r="Y40" s="321"/>
      <c r="Z40" s="321"/>
      <c r="AA40" s="321"/>
      <c r="AB40" s="321"/>
    </row>
    <row r="41" ht="49.5" spans="1:28">
      <c r="A41" s="292">
        <f t="shared" si="0"/>
        <v>25</v>
      </c>
      <c r="B41" s="293" t="s">
        <v>48</v>
      </c>
      <c r="C41" s="294"/>
      <c r="D41" s="295" t="s">
        <v>49</v>
      </c>
      <c r="E41" s="299" t="s">
        <v>128</v>
      </c>
      <c r="F41" s="299" t="s">
        <v>129</v>
      </c>
      <c r="G41" s="295" t="s">
        <v>130</v>
      </c>
      <c r="H41" s="300" t="s">
        <v>131</v>
      </c>
      <c r="I41" s="300" t="s">
        <v>132</v>
      </c>
      <c r="J41" s="295" t="s">
        <v>127</v>
      </c>
      <c r="K41" s="295"/>
      <c r="L41" s="295"/>
      <c r="M41" s="292" t="s">
        <v>56</v>
      </c>
      <c r="N41" s="292"/>
      <c r="O41" s="292"/>
      <c r="P41" s="321"/>
      <c r="Q41" s="343"/>
      <c r="R41" s="343"/>
      <c r="S41" s="321"/>
      <c r="T41" s="321"/>
      <c r="U41" s="344"/>
      <c r="V41" s="321"/>
      <c r="W41" s="321"/>
      <c r="X41" s="321"/>
      <c r="Y41" s="321"/>
      <c r="Z41" s="321"/>
      <c r="AA41" s="321"/>
      <c r="AB41" s="321"/>
    </row>
    <row r="42" ht="33" spans="1:28">
      <c r="A42" s="292">
        <f t="shared" si="0"/>
        <v>26</v>
      </c>
      <c r="B42" s="293" t="s">
        <v>133</v>
      </c>
      <c r="C42" s="294"/>
      <c r="D42" s="295" t="s">
        <v>134</v>
      </c>
      <c r="E42" s="299" t="s">
        <v>135</v>
      </c>
      <c r="F42" s="298" t="s">
        <v>136</v>
      </c>
      <c r="G42" s="300" t="s">
        <v>137</v>
      </c>
      <c r="H42" s="300" t="s">
        <v>138</v>
      </c>
      <c r="I42" s="300" t="s">
        <v>139</v>
      </c>
      <c r="J42" s="295" t="s">
        <v>55</v>
      </c>
      <c r="K42" s="295"/>
      <c r="L42" s="295"/>
      <c r="M42" s="292" t="s">
        <v>140</v>
      </c>
      <c r="N42" s="292"/>
      <c r="O42" s="292"/>
      <c r="P42" s="321"/>
      <c r="Q42" s="343"/>
      <c r="R42" s="343"/>
      <c r="S42" s="321"/>
      <c r="T42" s="321"/>
      <c r="U42" s="344"/>
      <c r="V42" s="321"/>
      <c r="W42" s="321"/>
      <c r="X42" s="321"/>
      <c r="Y42" s="321"/>
      <c r="Z42" s="321"/>
      <c r="AA42" s="321"/>
      <c r="AB42" s="321"/>
    </row>
    <row r="43" ht="33" spans="1:28">
      <c r="A43" s="292">
        <f t="shared" si="0"/>
        <v>27</v>
      </c>
      <c r="B43" s="301"/>
      <c r="C43" s="301"/>
      <c r="D43" s="295" t="s">
        <v>134</v>
      </c>
      <c r="E43" s="299" t="s">
        <v>141</v>
      </c>
      <c r="F43" s="298" t="s">
        <v>142</v>
      </c>
      <c r="G43" s="300" t="s">
        <v>137</v>
      </c>
      <c r="H43" s="300" t="s">
        <v>138</v>
      </c>
      <c r="I43" s="300" t="s">
        <v>143</v>
      </c>
      <c r="J43" s="295" t="s">
        <v>55</v>
      </c>
      <c r="K43" s="295"/>
      <c r="L43" s="295"/>
      <c r="M43" s="292" t="s">
        <v>140</v>
      </c>
      <c r="N43" s="292"/>
      <c r="O43" s="292"/>
      <c r="P43" s="321"/>
      <c r="Q43" s="343"/>
      <c r="R43" s="343"/>
      <c r="S43" s="321"/>
      <c r="T43" s="321"/>
      <c r="U43" s="344"/>
      <c r="V43" s="321"/>
      <c r="W43" s="321"/>
      <c r="X43" s="321"/>
      <c r="Y43" s="321"/>
      <c r="Z43" s="321"/>
      <c r="AA43" s="321"/>
      <c r="AB43" s="321"/>
    </row>
    <row r="44" ht="33" spans="1:28">
      <c r="A44" s="292">
        <f t="shared" si="0"/>
        <v>28</v>
      </c>
      <c r="B44" s="301"/>
      <c r="C44" s="301"/>
      <c r="D44" s="295" t="s">
        <v>134</v>
      </c>
      <c r="E44" s="295" t="s">
        <v>144</v>
      </c>
      <c r="F44" s="295" t="s">
        <v>145</v>
      </c>
      <c r="G44" s="300" t="s">
        <v>137</v>
      </c>
      <c r="H44" s="300" t="s">
        <v>138</v>
      </c>
      <c r="I44" s="300" t="s">
        <v>146</v>
      </c>
      <c r="J44" s="295" t="s">
        <v>55</v>
      </c>
      <c r="K44" s="295"/>
      <c r="L44" s="295"/>
      <c r="M44" s="292" t="s">
        <v>140</v>
      </c>
      <c r="N44" s="292"/>
      <c r="O44" s="292"/>
      <c r="P44" s="321"/>
      <c r="Q44" s="343"/>
      <c r="R44" s="343"/>
      <c r="S44" s="321"/>
      <c r="T44" s="321"/>
      <c r="U44" s="344"/>
      <c r="V44" s="321"/>
      <c r="W44" s="321"/>
      <c r="X44" s="321"/>
      <c r="Y44" s="321"/>
      <c r="Z44" s="321"/>
      <c r="AA44" s="321"/>
      <c r="AB44" s="321"/>
    </row>
    <row r="45" ht="33" spans="1:28">
      <c r="A45" s="292">
        <f t="shared" si="0"/>
        <v>29</v>
      </c>
      <c r="B45" s="301"/>
      <c r="C45" s="301"/>
      <c r="D45" s="295" t="s">
        <v>134</v>
      </c>
      <c r="E45" s="295" t="s">
        <v>147</v>
      </c>
      <c r="F45" s="295" t="s">
        <v>148</v>
      </c>
      <c r="G45" s="300" t="s">
        <v>137</v>
      </c>
      <c r="H45" s="300" t="s">
        <v>138</v>
      </c>
      <c r="I45" s="300" t="s">
        <v>149</v>
      </c>
      <c r="J45" s="295" t="s">
        <v>55</v>
      </c>
      <c r="K45" s="295"/>
      <c r="L45" s="295"/>
      <c r="M45" s="292" t="s">
        <v>140</v>
      </c>
      <c r="N45" s="292"/>
      <c r="O45" s="292"/>
      <c r="P45" s="321"/>
      <c r="Q45" s="343"/>
      <c r="R45" s="343"/>
      <c r="S45" s="321"/>
      <c r="T45" s="321"/>
      <c r="U45" s="344"/>
      <c r="V45" s="321"/>
      <c r="W45" s="321"/>
      <c r="X45" s="321"/>
      <c r="Y45" s="321"/>
      <c r="Z45" s="321"/>
      <c r="AA45" s="321"/>
      <c r="AB45" s="321"/>
    </row>
    <row r="46" ht="33" spans="1:28">
      <c r="A46" s="292">
        <f t="shared" si="0"/>
        <v>30</v>
      </c>
      <c r="B46" s="301"/>
      <c r="C46" s="301"/>
      <c r="D46" s="295" t="s">
        <v>134</v>
      </c>
      <c r="E46" s="299" t="s">
        <v>150</v>
      </c>
      <c r="F46" s="298" t="s">
        <v>151</v>
      </c>
      <c r="G46" s="300" t="s">
        <v>137</v>
      </c>
      <c r="H46" s="300" t="s">
        <v>138</v>
      </c>
      <c r="I46" s="300" t="s">
        <v>152</v>
      </c>
      <c r="J46" s="295" t="s">
        <v>55</v>
      </c>
      <c r="K46" s="295"/>
      <c r="L46" s="295"/>
      <c r="M46" s="292" t="s">
        <v>140</v>
      </c>
      <c r="N46" s="292"/>
      <c r="O46" s="292"/>
      <c r="P46" s="321"/>
      <c r="Q46" s="343"/>
      <c r="R46" s="343"/>
      <c r="S46" s="321"/>
      <c r="T46" s="321"/>
      <c r="U46" s="344"/>
      <c r="V46" s="321"/>
      <c r="W46" s="321"/>
      <c r="X46" s="321"/>
      <c r="Y46" s="321"/>
      <c r="Z46" s="321"/>
      <c r="AA46" s="321"/>
      <c r="AB46" s="321"/>
    </row>
    <row r="47" ht="33" spans="1:28">
      <c r="A47" s="292">
        <f t="shared" si="0"/>
        <v>31</v>
      </c>
      <c r="B47" s="301"/>
      <c r="C47" s="301"/>
      <c r="D47" s="295" t="s">
        <v>134</v>
      </c>
      <c r="E47" s="299" t="s">
        <v>153</v>
      </c>
      <c r="F47" s="298" t="s">
        <v>154</v>
      </c>
      <c r="G47" s="300" t="s">
        <v>137</v>
      </c>
      <c r="H47" s="300" t="s">
        <v>138</v>
      </c>
      <c r="I47" s="300" t="s">
        <v>155</v>
      </c>
      <c r="J47" s="295" t="s">
        <v>55</v>
      </c>
      <c r="K47" s="295"/>
      <c r="L47" s="295"/>
      <c r="M47" s="292" t="s">
        <v>140</v>
      </c>
      <c r="N47" s="292"/>
      <c r="O47" s="292"/>
      <c r="P47" s="321"/>
      <c r="Q47" s="343"/>
      <c r="R47" s="343"/>
      <c r="S47" s="321"/>
      <c r="T47" s="321"/>
      <c r="U47" s="344"/>
      <c r="V47" s="321"/>
      <c r="W47" s="321"/>
      <c r="X47" s="321"/>
      <c r="Y47" s="321"/>
      <c r="Z47" s="321"/>
      <c r="AA47" s="321"/>
      <c r="AB47" s="321"/>
    </row>
    <row r="48" ht="33" spans="1:28">
      <c r="A48" s="292">
        <f t="shared" si="0"/>
        <v>32</v>
      </c>
      <c r="B48" s="301"/>
      <c r="C48" s="301"/>
      <c r="D48" s="295" t="s">
        <v>134</v>
      </c>
      <c r="E48" s="295" t="s">
        <v>156</v>
      </c>
      <c r="F48" s="295" t="s">
        <v>157</v>
      </c>
      <c r="G48" s="300" t="s">
        <v>137</v>
      </c>
      <c r="H48" s="300" t="s">
        <v>138</v>
      </c>
      <c r="I48" s="300" t="s">
        <v>158</v>
      </c>
      <c r="J48" s="295" t="s">
        <v>55</v>
      </c>
      <c r="K48" s="295"/>
      <c r="L48" s="295"/>
      <c r="M48" s="292" t="s">
        <v>140</v>
      </c>
      <c r="N48" s="292"/>
      <c r="O48" s="292"/>
      <c r="P48" s="321"/>
      <c r="Q48" s="343"/>
      <c r="R48" s="343"/>
      <c r="S48" s="321"/>
      <c r="T48" s="321"/>
      <c r="U48" s="344"/>
      <c r="V48" s="321"/>
      <c r="W48" s="321"/>
      <c r="X48" s="321"/>
      <c r="Y48" s="321"/>
      <c r="Z48" s="321"/>
      <c r="AA48" s="321"/>
      <c r="AB48" s="321"/>
    </row>
    <row r="49" ht="33" spans="1:28">
      <c r="A49" s="292">
        <f t="shared" si="0"/>
        <v>33</v>
      </c>
      <c r="B49" s="301"/>
      <c r="C49" s="301"/>
      <c r="D49" s="295" t="s">
        <v>134</v>
      </c>
      <c r="E49" s="295" t="s">
        <v>159</v>
      </c>
      <c r="F49" s="295" t="s">
        <v>160</v>
      </c>
      <c r="G49" s="300" t="s">
        <v>137</v>
      </c>
      <c r="H49" s="300" t="s">
        <v>138</v>
      </c>
      <c r="I49" s="300" t="s">
        <v>161</v>
      </c>
      <c r="J49" s="295" t="s">
        <v>55</v>
      </c>
      <c r="K49" s="295"/>
      <c r="L49" s="295"/>
      <c r="M49" s="292" t="s">
        <v>140</v>
      </c>
      <c r="N49" s="292"/>
      <c r="O49" s="292"/>
      <c r="P49" s="321"/>
      <c r="Q49" s="343"/>
      <c r="R49" s="343"/>
      <c r="S49" s="321"/>
      <c r="T49" s="321"/>
      <c r="U49" s="344"/>
      <c r="V49" s="321"/>
      <c r="W49" s="321"/>
      <c r="X49" s="321"/>
      <c r="Y49" s="321"/>
      <c r="Z49" s="321"/>
      <c r="AA49" s="321"/>
      <c r="AB49" s="321"/>
    </row>
    <row r="50" ht="33" spans="1:28">
      <c r="A50" s="292">
        <f t="shared" si="0"/>
        <v>34</v>
      </c>
      <c r="B50" s="301"/>
      <c r="C50" s="301"/>
      <c r="D50" s="295" t="s">
        <v>134</v>
      </c>
      <c r="E50" s="299" t="s">
        <v>162</v>
      </c>
      <c r="F50" s="298" t="s">
        <v>163</v>
      </c>
      <c r="G50" s="300" t="s">
        <v>137</v>
      </c>
      <c r="H50" s="300" t="s">
        <v>138</v>
      </c>
      <c r="I50" s="300" t="s">
        <v>164</v>
      </c>
      <c r="J50" s="295" t="s">
        <v>55</v>
      </c>
      <c r="K50" s="295"/>
      <c r="L50" s="295"/>
      <c r="M50" s="292" t="s">
        <v>140</v>
      </c>
      <c r="N50" s="292"/>
      <c r="O50" s="292"/>
      <c r="P50" s="321"/>
      <c r="Q50" s="343"/>
      <c r="R50" s="343"/>
      <c r="S50" s="321"/>
      <c r="T50" s="321"/>
      <c r="U50" s="344"/>
      <c r="V50" s="321"/>
      <c r="W50" s="321"/>
      <c r="X50" s="321"/>
      <c r="Y50" s="321"/>
      <c r="Z50" s="321"/>
      <c r="AA50" s="321"/>
      <c r="AB50" s="321"/>
    </row>
    <row r="51" ht="33" spans="1:28">
      <c r="A51" s="292">
        <f t="shared" si="0"/>
        <v>35</v>
      </c>
      <c r="B51" s="301"/>
      <c r="C51" s="301"/>
      <c r="D51" s="295" t="s">
        <v>134</v>
      </c>
      <c r="E51" s="299" t="s">
        <v>165</v>
      </c>
      <c r="F51" s="298" t="s">
        <v>166</v>
      </c>
      <c r="G51" s="300" t="s">
        <v>137</v>
      </c>
      <c r="H51" s="300" t="s">
        <v>138</v>
      </c>
      <c r="I51" s="300" t="s">
        <v>167</v>
      </c>
      <c r="J51" s="295" t="s">
        <v>55</v>
      </c>
      <c r="K51" s="295"/>
      <c r="L51" s="295"/>
      <c r="M51" s="292" t="s">
        <v>140</v>
      </c>
      <c r="N51" s="292"/>
      <c r="O51" s="292"/>
      <c r="P51" s="321"/>
      <c r="Q51" s="343"/>
      <c r="R51" s="343"/>
      <c r="S51" s="321"/>
      <c r="T51" s="321"/>
      <c r="U51" s="344"/>
      <c r="V51" s="321"/>
      <c r="W51" s="321"/>
      <c r="X51" s="321"/>
      <c r="Y51" s="321"/>
      <c r="Z51" s="321"/>
      <c r="AA51" s="321"/>
      <c r="AB51" s="321"/>
    </row>
    <row r="52" ht="33" spans="1:28">
      <c r="A52" s="292">
        <f t="shared" si="0"/>
        <v>36</v>
      </c>
      <c r="B52" s="301"/>
      <c r="C52" s="301"/>
      <c r="D52" s="295" t="s">
        <v>134</v>
      </c>
      <c r="E52" s="299" t="s">
        <v>168</v>
      </c>
      <c r="F52" s="298" t="s">
        <v>169</v>
      </c>
      <c r="G52" s="300" t="s">
        <v>137</v>
      </c>
      <c r="H52" s="300" t="s">
        <v>138</v>
      </c>
      <c r="I52" s="300" t="s">
        <v>170</v>
      </c>
      <c r="J52" s="295" t="s">
        <v>55</v>
      </c>
      <c r="K52" s="295"/>
      <c r="L52" s="295"/>
      <c r="M52" s="292" t="s">
        <v>140</v>
      </c>
      <c r="N52" s="292"/>
      <c r="O52" s="292"/>
      <c r="P52" s="321"/>
      <c r="Q52" s="343"/>
      <c r="R52" s="343"/>
      <c r="S52" s="321"/>
      <c r="T52" s="321"/>
      <c r="U52" s="344"/>
      <c r="V52" s="321"/>
      <c r="W52" s="321"/>
      <c r="X52" s="321"/>
      <c r="Y52" s="321"/>
      <c r="Z52" s="321"/>
      <c r="AA52" s="321"/>
      <c r="AB52" s="321"/>
    </row>
    <row r="53" ht="33" spans="1:28">
      <c r="A53" s="292">
        <f t="shared" si="0"/>
        <v>37</v>
      </c>
      <c r="B53" s="301"/>
      <c r="C53" s="301"/>
      <c r="D53" s="295" t="s">
        <v>134</v>
      </c>
      <c r="E53" s="299" t="s">
        <v>171</v>
      </c>
      <c r="F53" s="298" t="s">
        <v>172</v>
      </c>
      <c r="G53" s="300" t="s">
        <v>137</v>
      </c>
      <c r="H53" s="300" t="s">
        <v>138</v>
      </c>
      <c r="I53" s="300" t="s">
        <v>173</v>
      </c>
      <c r="J53" s="295" t="s">
        <v>55</v>
      </c>
      <c r="K53" s="295"/>
      <c r="L53" s="295"/>
      <c r="M53" s="292" t="s">
        <v>140</v>
      </c>
      <c r="N53" s="292"/>
      <c r="O53" s="292"/>
      <c r="P53" s="321"/>
      <c r="Q53" s="343"/>
      <c r="R53" s="343"/>
      <c r="S53" s="321"/>
      <c r="T53" s="321"/>
      <c r="U53" s="344"/>
      <c r="V53" s="321"/>
      <c r="W53" s="321"/>
      <c r="X53" s="321"/>
      <c r="Y53" s="321"/>
      <c r="Z53" s="321"/>
      <c r="AA53" s="321"/>
      <c r="AB53" s="321"/>
    </row>
    <row r="54" ht="33" spans="1:28">
      <c r="A54" s="292">
        <f t="shared" si="0"/>
        <v>38</v>
      </c>
      <c r="B54" s="301"/>
      <c r="C54" s="301"/>
      <c r="D54" s="295" t="s">
        <v>134</v>
      </c>
      <c r="E54" s="299" t="s">
        <v>174</v>
      </c>
      <c r="F54" s="298" t="s">
        <v>175</v>
      </c>
      <c r="G54" s="300" t="s">
        <v>137</v>
      </c>
      <c r="H54" s="300" t="s">
        <v>138</v>
      </c>
      <c r="I54" s="300" t="s">
        <v>176</v>
      </c>
      <c r="J54" s="295" t="s">
        <v>55</v>
      </c>
      <c r="K54" s="295"/>
      <c r="L54" s="295"/>
      <c r="M54" s="292" t="s">
        <v>140</v>
      </c>
      <c r="N54" s="292"/>
      <c r="O54" s="292"/>
      <c r="P54" s="321"/>
      <c r="Q54" s="343"/>
      <c r="R54" s="343"/>
      <c r="S54" s="321"/>
      <c r="T54" s="321"/>
      <c r="U54" s="344"/>
      <c r="V54" s="321"/>
      <c r="W54" s="321"/>
      <c r="X54" s="321"/>
      <c r="Y54" s="321"/>
      <c r="Z54" s="321"/>
      <c r="AA54" s="321"/>
      <c r="AB54" s="321"/>
    </row>
    <row r="55" ht="16.5" spans="1:28">
      <c r="A55" s="292">
        <f t="shared" si="0"/>
        <v>39</v>
      </c>
      <c r="B55" s="301" t="s">
        <v>177</v>
      </c>
      <c r="C55" s="301"/>
      <c r="D55" s="295" t="s">
        <v>178</v>
      </c>
      <c r="E55" s="295" t="s">
        <v>179</v>
      </c>
      <c r="F55" s="302" t="s">
        <v>180</v>
      </c>
      <c r="G55" s="300" t="s">
        <v>130</v>
      </c>
      <c r="H55" s="300" t="s">
        <v>181</v>
      </c>
      <c r="I55" s="300" t="s">
        <v>179</v>
      </c>
      <c r="J55" s="292" t="s">
        <v>182</v>
      </c>
      <c r="K55" s="292"/>
      <c r="L55" s="292"/>
      <c r="M55" s="292" t="s">
        <v>183</v>
      </c>
      <c r="N55" s="292"/>
      <c r="O55" s="292"/>
      <c r="P55" s="321"/>
      <c r="Q55" s="343"/>
      <c r="R55" s="343"/>
      <c r="S55" s="321"/>
      <c r="T55" s="321"/>
      <c r="U55" s="344"/>
      <c r="V55" s="321"/>
      <c r="W55" s="321"/>
      <c r="X55" s="321"/>
      <c r="Y55" s="321"/>
      <c r="Z55" s="321"/>
      <c r="AA55" s="321"/>
      <c r="AB55" s="321"/>
    </row>
    <row r="56" ht="26.1" customHeight="1" spans="1:28">
      <c r="A56" s="292">
        <f t="shared" si="0"/>
        <v>40</v>
      </c>
      <c r="B56" s="301" t="s">
        <v>184</v>
      </c>
      <c r="C56" s="301"/>
      <c r="D56" s="295" t="s">
        <v>185</v>
      </c>
      <c r="E56" s="303" t="s">
        <v>186</v>
      </c>
      <c r="F56" s="304" t="s">
        <v>187</v>
      </c>
      <c r="G56" s="300" t="s">
        <v>130</v>
      </c>
      <c r="H56" s="300"/>
      <c r="I56" s="300"/>
      <c r="J56" s="292" t="s">
        <v>188</v>
      </c>
      <c r="K56" s="292"/>
      <c r="L56" s="292"/>
      <c r="M56" s="292" t="s">
        <v>189</v>
      </c>
      <c r="N56" s="292"/>
      <c r="O56" s="292"/>
      <c r="P56" s="321"/>
      <c r="Q56" s="343"/>
      <c r="R56" s="343"/>
      <c r="S56" s="321"/>
      <c r="T56" s="321"/>
      <c r="U56" s="344"/>
      <c r="V56" s="321"/>
      <c r="W56" s="321"/>
      <c r="X56" s="321"/>
      <c r="Y56" s="321"/>
      <c r="Z56" s="321"/>
      <c r="AA56" s="321"/>
      <c r="AB56" s="321"/>
    </row>
    <row r="57" ht="16.5" spans="1:28">
      <c r="A57" s="292">
        <f t="shared" si="0"/>
        <v>41</v>
      </c>
      <c r="B57" s="301" t="s">
        <v>184</v>
      </c>
      <c r="C57" s="301"/>
      <c r="D57" s="295" t="s">
        <v>185</v>
      </c>
      <c r="E57" s="305" t="s">
        <v>190</v>
      </c>
      <c r="F57" s="304" t="s">
        <v>191</v>
      </c>
      <c r="G57" s="300" t="s">
        <v>130</v>
      </c>
      <c r="H57" s="300"/>
      <c r="I57" s="300"/>
      <c r="J57" s="292" t="s">
        <v>188</v>
      </c>
      <c r="K57" s="292"/>
      <c r="L57" s="292"/>
      <c r="M57" s="292" t="s">
        <v>189</v>
      </c>
      <c r="N57" s="292"/>
      <c r="O57" s="292"/>
      <c r="P57" s="321"/>
      <c r="Q57" s="343"/>
      <c r="R57" s="343"/>
      <c r="S57" s="321"/>
      <c r="T57" s="321"/>
      <c r="U57" s="344"/>
      <c r="V57" s="321"/>
      <c r="W57" s="321"/>
      <c r="X57" s="321"/>
      <c r="Y57" s="321"/>
      <c r="Z57" s="321"/>
      <c r="AA57" s="321"/>
      <c r="AB57" s="321"/>
    </row>
    <row r="58" ht="26.1" customHeight="1" spans="1:28">
      <c r="A58" s="292">
        <f t="shared" si="0"/>
        <v>42</v>
      </c>
      <c r="B58" s="301" t="s">
        <v>184</v>
      </c>
      <c r="C58" s="301"/>
      <c r="D58" s="295" t="s">
        <v>185</v>
      </c>
      <c r="E58" s="306" t="s">
        <v>192</v>
      </c>
      <c r="F58" s="307" t="s">
        <v>193</v>
      </c>
      <c r="G58" s="300" t="s">
        <v>194</v>
      </c>
      <c r="H58" s="300" t="s">
        <v>195</v>
      </c>
      <c r="I58" s="300" t="s">
        <v>196</v>
      </c>
      <c r="J58" s="292" t="s">
        <v>197</v>
      </c>
      <c r="K58" s="292"/>
      <c r="L58" s="292"/>
      <c r="M58" s="292" t="s">
        <v>189</v>
      </c>
      <c r="N58" s="292"/>
      <c r="O58" s="292"/>
      <c r="P58" s="321"/>
      <c r="Q58" s="343"/>
      <c r="R58" s="343"/>
      <c r="S58" s="321"/>
      <c r="T58" s="321"/>
      <c r="U58" s="344"/>
      <c r="V58" s="321"/>
      <c r="W58" s="321"/>
      <c r="X58" s="321"/>
      <c r="Y58" s="321"/>
      <c r="Z58" s="321"/>
      <c r="AA58" s="321"/>
      <c r="AB58" s="321"/>
    </row>
    <row r="59" ht="26.1" customHeight="1" spans="1:28">
      <c r="A59" s="292">
        <f t="shared" si="0"/>
        <v>43</v>
      </c>
      <c r="B59" s="301" t="s">
        <v>184</v>
      </c>
      <c r="C59" s="301"/>
      <c r="D59" s="295" t="s">
        <v>185</v>
      </c>
      <c r="E59" s="308" t="s">
        <v>198</v>
      </c>
      <c r="F59" s="295" t="s">
        <v>199</v>
      </c>
      <c r="G59" s="300" t="s">
        <v>200</v>
      </c>
      <c r="H59" s="300" t="s">
        <v>201</v>
      </c>
      <c r="I59" s="300" t="s">
        <v>202</v>
      </c>
      <c r="J59" s="292" t="s">
        <v>203</v>
      </c>
      <c r="K59" s="292"/>
      <c r="L59" s="292"/>
      <c r="M59" s="292" t="s">
        <v>189</v>
      </c>
      <c r="N59" s="292"/>
      <c r="O59" s="292"/>
      <c r="P59" s="321"/>
      <c r="Q59" s="343"/>
      <c r="R59" s="343"/>
      <c r="S59" s="321"/>
      <c r="T59" s="321"/>
      <c r="U59" s="344"/>
      <c r="V59" s="321"/>
      <c r="W59" s="321"/>
      <c r="X59" s="321"/>
      <c r="Y59" s="321"/>
      <c r="Z59" s="321"/>
      <c r="AA59" s="321"/>
      <c r="AB59" s="321"/>
    </row>
    <row r="60" ht="26.1" customHeight="1" spans="1:28">
      <c r="A60" s="292">
        <f t="shared" si="0"/>
        <v>44</v>
      </c>
      <c r="B60" s="301" t="s">
        <v>184</v>
      </c>
      <c r="C60" s="301"/>
      <c r="D60" s="295" t="s">
        <v>185</v>
      </c>
      <c r="E60" s="308" t="s">
        <v>204</v>
      </c>
      <c r="F60" s="295" t="s">
        <v>205</v>
      </c>
      <c r="G60" s="300" t="s">
        <v>200</v>
      </c>
      <c r="H60" s="300" t="s">
        <v>201</v>
      </c>
      <c r="I60" s="300" t="s">
        <v>202</v>
      </c>
      <c r="J60" s="292" t="s">
        <v>203</v>
      </c>
      <c r="K60" s="292"/>
      <c r="L60" s="292"/>
      <c r="M60" s="292" t="s">
        <v>189</v>
      </c>
      <c r="N60" s="292"/>
      <c r="O60" s="292"/>
      <c r="P60" s="321"/>
      <c r="Q60" s="343"/>
      <c r="R60" s="343"/>
      <c r="S60" s="321"/>
      <c r="T60" s="321"/>
      <c r="U60" s="344"/>
      <c r="V60" s="321"/>
      <c r="W60" s="321"/>
      <c r="X60" s="321"/>
      <c r="Y60" s="321"/>
      <c r="Z60" s="321"/>
      <c r="AA60" s="321"/>
      <c r="AB60" s="321"/>
    </row>
    <row r="61" ht="26.1" customHeight="1" spans="1:28">
      <c r="A61" s="292">
        <f t="shared" si="0"/>
        <v>45</v>
      </c>
      <c r="B61" s="301" t="s">
        <v>184</v>
      </c>
      <c r="C61" s="301"/>
      <c r="D61" s="295" t="s">
        <v>185</v>
      </c>
      <c r="E61" s="308" t="s">
        <v>206</v>
      </c>
      <c r="F61" s="295" t="s">
        <v>207</v>
      </c>
      <c r="G61" s="300" t="s">
        <v>200</v>
      </c>
      <c r="H61" s="300" t="s">
        <v>201</v>
      </c>
      <c r="I61" s="300" t="s">
        <v>202</v>
      </c>
      <c r="J61" s="292" t="s">
        <v>203</v>
      </c>
      <c r="K61" s="292"/>
      <c r="L61" s="292"/>
      <c r="M61" s="292" t="s">
        <v>189</v>
      </c>
      <c r="N61" s="292"/>
      <c r="O61" s="292"/>
      <c r="P61" s="321"/>
      <c r="Q61" s="343"/>
      <c r="R61" s="343"/>
      <c r="S61" s="321"/>
      <c r="T61" s="321"/>
      <c r="U61" s="344"/>
      <c r="V61" s="321"/>
      <c r="W61" s="321"/>
      <c r="X61" s="321"/>
      <c r="Y61" s="321"/>
      <c r="Z61" s="321"/>
      <c r="AA61" s="321"/>
      <c r="AB61" s="321"/>
    </row>
    <row r="62" ht="26.1" customHeight="1" spans="1:28">
      <c r="A62" s="292">
        <f t="shared" si="0"/>
        <v>46</v>
      </c>
      <c r="B62" s="301" t="s">
        <v>184</v>
      </c>
      <c r="C62" s="301"/>
      <c r="D62" s="295" t="s">
        <v>185</v>
      </c>
      <c r="E62" s="308" t="s">
        <v>208</v>
      </c>
      <c r="F62" s="295" t="s">
        <v>209</v>
      </c>
      <c r="G62" s="300" t="s">
        <v>200</v>
      </c>
      <c r="H62" s="300" t="s">
        <v>201</v>
      </c>
      <c r="I62" s="300" t="s">
        <v>202</v>
      </c>
      <c r="J62" s="292" t="s">
        <v>203</v>
      </c>
      <c r="K62" s="292"/>
      <c r="L62" s="292"/>
      <c r="M62" s="292" t="s">
        <v>189</v>
      </c>
      <c r="N62" s="292"/>
      <c r="O62" s="292"/>
      <c r="P62" s="321"/>
      <c r="Q62" s="343"/>
      <c r="R62" s="343"/>
      <c r="S62" s="321"/>
      <c r="T62" s="321"/>
      <c r="U62" s="344"/>
      <c r="V62" s="321"/>
      <c r="W62" s="321"/>
      <c r="X62" s="321"/>
      <c r="Y62" s="321"/>
      <c r="Z62" s="321"/>
      <c r="AA62" s="321"/>
      <c r="AB62" s="321"/>
    </row>
    <row r="63" ht="26.1" customHeight="1" spans="1:28">
      <c r="A63" s="292">
        <f t="shared" si="0"/>
        <v>47</v>
      </c>
      <c r="B63" s="301" t="s">
        <v>184</v>
      </c>
      <c r="C63" s="301"/>
      <c r="D63" s="295" t="s">
        <v>185</v>
      </c>
      <c r="E63" s="308" t="s">
        <v>210</v>
      </c>
      <c r="F63" s="295" t="s">
        <v>211</v>
      </c>
      <c r="G63" s="300" t="s">
        <v>200</v>
      </c>
      <c r="H63" s="300" t="s">
        <v>201</v>
      </c>
      <c r="I63" s="300" t="s">
        <v>202</v>
      </c>
      <c r="J63" s="292" t="s">
        <v>203</v>
      </c>
      <c r="K63" s="292"/>
      <c r="L63" s="292"/>
      <c r="M63" s="292" t="s">
        <v>189</v>
      </c>
      <c r="N63" s="292"/>
      <c r="O63" s="292"/>
      <c r="P63" s="321"/>
      <c r="Q63" s="343"/>
      <c r="R63" s="343"/>
      <c r="S63" s="321"/>
      <c r="T63" s="321"/>
      <c r="U63" s="344"/>
      <c r="V63" s="321"/>
      <c r="W63" s="321"/>
      <c r="X63" s="321"/>
      <c r="Y63" s="321"/>
      <c r="Z63" s="321"/>
      <c r="AA63" s="321"/>
      <c r="AB63" s="321"/>
    </row>
    <row r="64" ht="26.1" customHeight="1" spans="1:28">
      <c r="A64" s="292">
        <f t="shared" si="0"/>
        <v>48</v>
      </c>
      <c r="B64" s="301" t="s">
        <v>184</v>
      </c>
      <c r="C64" s="301"/>
      <c r="D64" s="295" t="s">
        <v>185</v>
      </c>
      <c r="E64" s="308" t="s">
        <v>212</v>
      </c>
      <c r="F64" s="295" t="s">
        <v>213</v>
      </c>
      <c r="G64" s="300" t="s">
        <v>200</v>
      </c>
      <c r="H64" s="300" t="s">
        <v>201</v>
      </c>
      <c r="I64" s="300" t="s">
        <v>202</v>
      </c>
      <c r="J64" s="292" t="s">
        <v>203</v>
      </c>
      <c r="K64" s="292"/>
      <c r="L64" s="292"/>
      <c r="M64" s="292" t="s">
        <v>189</v>
      </c>
      <c r="N64" s="292"/>
      <c r="O64" s="292"/>
      <c r="P64" s="321"/>
      <c r="Q64" s="343"/>
      <c r="R64" s="343"/>
      <c r="S64" s="321"/>
      <c r="T64" s="321"/>
      <c r="U64" s="344"/>
      <c r="V64" s="321"/>
      <c r="W64" s="321"/>
      <c r="X64" s="321"/>
      <c r="Y64" s="321"/>
      <c r="Z64" s="321"/>
      <c r="AA64" s="321"/>
      <c r="AB64" s="321"/>
    </row>
    <row r="65" ht="26.1" customHeight="1" spans="1:28">
      <c r="A65" s="292">
        <f t="shared" si="0"/>
        <v>49</v>
      </c>
      <c r="B65" s="301" t="s">
        <v>184</v>
      </c>
      <c r="C65" s="301"/>
      <c r="D65" s="295" t="s">
        <v>185</v>
      </c>
      <c r="E65" s="308" t="s">
        <v>214</v>
      </c>
      <c r="F65" s="295" t="s">
        <v>215</v>
      </c>
      <c r="G65" s="300" t="s">
        <v>200</v>
      </c>
      <c r="H65" s="300" t="s">
        <v>201</v>
      </c>
      <c r="I65" s="300" t="s">
        <v>202</v>
      </c>
      <c r="J65" s="292" t="s">
        <v>203</v>
      </c>
      <c r="K65" s="292"/>
      <c r="L65" s="292"/>
      <c r="M65" s="292" t="s">
        <v>189</v>
      </c>
      <c r="N65" s="292"/>
      <c r="O65" s="292"/>
      <c r="P65" s="321"/>
      <c r="Q65" s="343"/>
      <c r="R65" s="343"/>
      <c r="S65" s="321"/>
      <c r="T65" s="321"/>
      <c r="U65" s="344"/>
      <c r="V65" s="321"/>
      <c r="W65" s="321"/>
      <c r="X65" s="321"/>
      <c r="Y65" s="321"/>
      <c r="Z65" s="321"/>
      <c r="AA65" s="321"/>
      <c r="AB65" s="321"/>
    </row>
    <row r="66" ht="26.1" customHeight="1" spans="1:28">
      <c r="A66" s="292">
        <f t="shared" si="0"/>
        <v>50</v>
      </c>
      <c r="B66" s="301" t="s">
        <v>184</v>
      </c>
      <c r="C66" s="301"/>
      <c r="D66" s="295" t="s">
        <v>185</v>
      </c>
      <c r="E66" s="308" t="s">
        <v>216</v>
      </c>
      <c r="F66" s="295" t="s">
        <v>217</v>
      </c>
      <c r="G66" s="300" t="s">
        <v>200</v>
      </c>
      <c r="H66" s="300" t="s">
        <v>201</v>
      </c>
      <c r="I66" s="300" t="s">
        <v>202</v>
      </c>
      <c r="J66" s="292" t="s">
        <v>203</v>
      </c>
      <c r="K66" s="292"/>
      <c r="L66" s="292"/>
      <c r="M66" s="292" t="s">
        <v>189</v>
      </c>
      <c r="N66" s="292"/>
      <c r="O66" s="292"/>
      <c r="P66" s="321"/>
      <c r="Q66" s="343"/>
      <c r="R66" s="343"/>
      <c r="S66" s="321"/>
      <c r="T66" s="321"/>
      <c r="U66" s="344"/>
      <c r="V66" s="321"/>
      <c r="W66" s="321"/>
      <c r="X66" s="321"/>
      <c r="Y66" s="321"/>
      <c r="Z66" s="321"/>
      <c r="AA66" s="321"/>
      <c r="AB66" s="321"/>
    </row>
    <row r="67" ht="26.1" customHeight="1" spans="1:28">
      <c r="A67" s="292">
        <f t="shared" si="0"/>
        <v>51</v>
      </c>
      <c r="B67" s="301" t="s">
        <v>184</v>
      </c>
      <c r="C67" s="301"/>
      <c r="D67" s="295" t="s">
        <v>185</v>
      </c>
      <c r="E67" s="308" t="s">
        <v>218</v>
      </c>
      <c r="F67" s="295" t="s">
        <v>219</v>
      </c>
      <c r="G67" s="300" t="s">
        <v>200</v>
      </c>
      <c r="H67" s="300" t="s">
        <v>201</v>
      </c>
      <c r="I67" s="300" t="s">
        <v>202</v>
      </c>
      <c r="J67" s="292" t="s">
        <v>203</v>
      </c>
      <c r="K67" s="292"/>
      <c r="L67" s="292"/>
      <c r="M67" s="292" t="s">
        <v>189</v>
      </c>
      <c r="N67" s="292"/>
      <c r="O67" s="292"/>
      <c r="P67" s="321"/>
      <c r="Q67" s="343"/>
      <c r="R67" s="343"/>
      <c r="S67" s="321"/>
      <c r="T67" s="321"/>
      <c r="U67" s="344"/>
      <c r="V67" s="321"/>
      <c r="W67" s="321"/>
      <c r="X67" s="321"/>
      <c r="Y67" s="321"/>
      <c r="Z67" s="321"/>
      <c r="AA67" s="321"/>
      <c r="AB67" s="321"/>
    </row>
    <row r="68" ht="26.1" customHeight="1" spans="1:28">
      <c r="A68" s="292">
        <f t="shared" si="0"/>
        <v>52</v>
      </c>
      <c r="B68" s="301" t="s">
        <v>184</v>
      </c>
      <c r="C68" s="301"/>
      <c r="D68" s="295" t="s">
        <v>185</v>
      </c>
      <c r="E68" s="308" t="s">
        <v>220</v>
      </c>
      <c r="F68" s="295" t="s">
        <v>221</v>
      </c>
      <c r="G68" s="300" t="s">
        <v>200</v>
      </c>
      <c r="H68" s="300" t="s">
        <v>201</v>
      </c>
      <c r="I68" s="300" t="s">
        <v>202</v>
      </c>
      <c r="J68" s="292" t="s">
        <v>203</v>
      </c>
      <c r="K68" s="292"/>
      <c r="L68" s="292"/>
      <c r="M68" s="292" t="s">
        <v>189</v>
      </c>
      <c r="N68" s="292"/>
      <c r="O68" s="292"/>
      <c r="P68" s="321"/>
      <c r="Q68" s="343"/>
      <c r="R68" s="343"/>
      <c r="S68" s="321"/>
      <c r="T68" s="321"/>
      <c r="U68" s="344"/>
      <c r="V68" s="321"/>
      <c r="W68" s="321"/>
      <c r="X68" s="321"/>
      <c r="Y68" s="321"/>
      <c r="Z68" s="321"/>
      <c r="AA68" s="321"/>
      <c r="AB68" s="321"/>
    </row>
    <row r="69" ht="26.1" customHeight="1" spans="1:28">
      <c r="A69" s="292">
        <f t="shared" si="0"/>
        <v>53</v>
      </c>
      <c r="B69" s="301" t="s">
        <v>184</v>
      </c>
      <c r="C69" s="301"/>
      <c r="D69" s="295" t="s">
        <v>185</v>
      </c>
      <c r="E69" s="308" t="s">
        <v>222</v>
      </c>
      <c r="F69" s="295" t="s">
        <v>223</v>
      </c>
      <c r="G69" s="300" t="s">
        <v>200</v>
      </c>
      <c r="H69" s="300" t="s">
        <v>201</v>
      </c>
      <c r="I69" s="300" t="s">
        <v>202</v>
      </c>
      <c r="J69" s="292" t="s">
        <v>203</v>
      </c>
      <c r="K69" s="292"/>
      <c r="L69" s="292"/>
      <c r="M69" s="292" t="s">
        <v>189</v>
      </c>
      <c r="N69" s="292"/>
      <c r="O69" s="292"/>
      <c r="P69" s="321"/>
      <c r="Q69" s="343"/>
      <c r="R69" s="343"/>
      <c r="S69" s="321"/>
      <c r="T69" s="321"/>
      <c r="U69" s="344"/>
      <c r="V69" s="321"/>
      <c r="W69" s="321"/>
      <c r="X69" s="321"/>
      <c r="Y69" s="321"/>
      <c r="Z69" s="321"/>
      <c r="AA69" s="321"/>
      <c r="AB69" s="321"/>
    </row>
    <row r="70" ht="26.1" customHeight="1" spans="1:28">
      <c r="A70" s="292">
        <f t="shared" si="0"/>
        <v>54</v>
      </c>
      <c r="B70" s="301" t="s">
        <v>184</v>
      </c>
      <c r="C70" s="301"/>
      <c r="D70" s="295" t="s">
        <v>185</v>
      </c>
      <c r="E70" s="308" t="s">
        <v>224</v>
      </c>
      <c r="F70" s="295" t="s">
        <v>225</v>
      </c>
      <c r="G70" s="300" t="s">
        <v>200</v>
      </c>
      <c r="H70" s="300" t="s">
        <v>201</v>
      </c>
      <c r="I70" s="300" t="s">
        <v>202</v>
      </c>
      <c r="J70" s="292" t="s">
        <v>203</v>
      </c>
      <c r="K70" s="292"/>
      <c r="L70" s="292"/>
      <c r="M70" s="292" t="s">
        <v>189</v>
      </c>
      <c r="N70" s="292"/>
      <c r="O70" s="292"/>
      <c r="P70" s="321"/>
      <c r="Q70" s="343"/>
      <c r="R70" s="343"/>
      <c r="S70" s="321"/>
      <c r="T70" s="321"/>
      <c r="U70" s="344"/>
      <c r="V70" s="321"/>
      <c r="W70" s="321"/>
      <c r="X70" s="321"/>
      <c r="Y70" s="321"/>
      <c r="Z70" s="321"/>
      <c r="AA70" s="321"/>
      <c r="AB70" s="321"/>
    </row>
    <row r="71" ht="26.1" customHeight="1" spans="1:28">
      <c r="A71" s="292">
        <f t="shared" si="0"/>
        <v>55</v>
      </c>
      <c r="B71" s="301" t="s">
        <v>184</v>
      </c>
      <c r="C71" s="301"/>
      <c r="D71" s="295" t="s">
        <v>185</v>
      </c>
      <c r="E71" s="308" t="s">
        <v>226</v>
      </c>
      <c r="F71" s="295" t="s">
        <v>227</v>
      </c>
      <c r="G71" s="300" t="s">
        <v>200</v>
      </c>
      <c r="H71" s="300" t="s">
        <v>201</v>
      </c>
      <c r="I71" s="300" t="s">
        <v>202</v>
      </c>
      <c r="J71" s="292" t="s">
        <v>203</v>
      </c>
      <c r="K71" s="292"/>
      <c r="L71" s="292"/>
      <c r="M71" s="292" t="s">
        <v>189</v>
      </c>
      <c r="N71" s="292"/>
      <c r="O71" s="292"/>
      <c r="P71" s="321"/>
      <c r="Q71" s="343"/>
      <c r="R71" s="343"/>
      <c r="S71" s="321"/>
      <c r="T71" s="321"/>
      <c r="U71" s="344"/>
      <c r="V71" s="321"/>
      <c r="W71" s="321"/>
      <c r="X71" s="321"/>
      <c r="Y71" s="321"/>
      <c r="Z71" s="321"/>
      <c r="AA71" s="321"/>
      <c r="AB71" s="321"/>
    </row>
    <row r="72" ht="26.1" customHeight="1" spans="1:28">
      <c r="A72" s="292">
        <f t="shared" si="0"/>
        <v>56</v>
      </c>
      <c r="B72" s="301" t="s">
        <v>184</v>
      </c>
      <c r="C72" s="301"/>
      <c r="D72" s="295" t="s">
        <v>185</v>
      </c>
      <c r="E72" s="308" t="s">
        <v>228</v>
      </c>
      <c r="F72" s="295" t="s">
        <v>229</v>
      </c>
      <c r="G72" s="300" t="s">
        <v>200</v>
      </c>
      <c r="H72" s="300" t="s">
        <v>201</v>
      </c>
      <c r="I72" s="300" t="s">
        <v>202</v>
      </c>
      <c r="J72" s="292" t="s">
        <v>203</v>
      </c>
      <c r="K72" s="292"/>
      <c r="L72" s="292"/>
      <c r="M72" s="292" t="s">
        <v>189</v>
      </c>
      <c r="N72" s="292"/>
      <c r="O72" s="292"/>
      <c r="P72" s="321"/>
      <c r="Q72" s="343"/>
      <c r="R72" s="343"/>
      <c r="S72" s="321"/>
      <c r="T72" s="321"/>
      <c r="U72" s="344"/>
      <c r="V72" s="321"/>
      <c r="W72" s="321"/>
      <c r="X72" s="321"/>
      <c r="Y72" s="321"/>
      <c r="Z72" s="321"/>
      <c r="AA72" s="321"/>
      <c r="AB72" s="321"/>
    </row>
    <row r="73" ht="26.1" customHeight="1" spans="1:28">
      <c r="A73" s="292">
        <f t="shared" si="0"/>
        <v>57</v>
      </c>
      <c r="B73" s="301" t="s">
        <v>184</v>
      </c>
      <c r="C73" s="301"/>
      <c r="D73" s="295" t="s">
        <v>185</v>
      </c>
      <c r="E73" s="308" t="s">
        <v>230</v>
      </c>
      <c r="F73" s="295" t="s">
        <v>231</v>
      </c>
      <c r="G73" s="300" t="s">
        <v>200</v>
      </c>
      <c r="H73" s="300" t="s">
        <v>201</v>
      </c>
      <c r="I73" s="300" t="s">
        <v>202</v>
      </c>
      <c r="J73" s="292" t="s">
        <v>203</v>
      </c>
      <c r="K73" s="292"/>
      <c r="L73" s="292"/>
      <c r="M73" s="292" t="s">
        <v>189</v>
      </c>
      <c r="N73" s="292"/>
      <c r="O73" s="292"/>
      <c r="P73" s="321"/>
      <c r="Q73" s="343"/>
      <c r="R73" s="343"/>
      <c r="S73" s="321"/>
      <c r="T73" s="321"/>
      <c r="U73" s="344"/>
      <c r="V73" s="321"/>
      <c r="W73" s="321"/>
      <c r="X73" s="321"/>
      <c r="Y73" s="321"/>
      <c r="Z73" s="321"/>
      <c r="AA73" s="321"/>
      <c r="AB73" s="321"/>
    </row>
    <row r="74" ht="26.1" customHeight="1" spans="1:28">
      <c r="A74" s="292">
        <f t="shared" si="0"/>
        <v>58</v>
      </c>
      <c r="B74" s="301" t="s">
        <v>184</v>
      </c>
      <c r="C74" s="301"/>
      <c r="D74" s="295" t="s">
        <v>185</v>
      </c>
      <c r="E74" s="308" t="s">
        <v>232</v>
      </c>
      <c r="F74" s="295" t="s">
        <v>233</v>
      </c>
      <c r="G74" s="300" t="s">
        <v>200</v>
      </c>
      <c r="H74" s="300" t="s">
        <v>201</v>
      </c>
      <c r="I74" s="300" t="s">
        <v>202</v>
      </c>
      <c r="J74" s="292" t="s">
        <v>203</v>
      </c>
      <c r="K74" s="292"/>
      <c r="L74" s="292"/>
      <c r="M74" s="292" t="s">
        <v>189</v>
      </c>
      <c r="N74" s="292"/>
      <c r="O74" s="292"/>
      <c r="P74" s="321"/>
      <c r="Q74" s="343"/>
      <c r="R74" s="343"/>
      <c r="S74" s="321"/>
      <c r="T74" s="321"/>
      <c r="U74" s="344"/>
      <c r="V74" s="321"/>
      <c r="W74" s="321"/>
      <c r="X74" s="321"/>
      <c r="Y74" s="321"/>
      <c r="Z74" s="321"/>
      <c r="AA74" s="321"/>
      <c r="AB74" s="321"/>
    </row>
    <row r="75" ht="26.1" customHeight="1" spans="1:28">
      <c r="A75" s="292">
        <f t="shared" si="0"/>
        <v>59</v>
      </c>
      <c r="B75" s="301" t="s">
        <v>184</v>
      </c>
      <c r="C75" s="301"/>
      <c r="D75" s="295" t="s">
        <v>185</v>
      </c>
      <c r="E75" s="308" t="s">
        <v>234</v>
      </c>
      <c r="F75" s="295" t="s">
        <v>235</v>
      </c>
      <c r="G75" s="300" t="s">
        <v>200</v>
      </c>
      <c r="H75" s="300" t="s">
        <v>201</v>
      </c>
      <c r="I75" s="300" t="s">
        <v>202</v>
      </c>
      <c r="J75" s="292" t="s">
        <v>203</v>
      </c>
      <c r="K75" s="292"/>
      <c r="L75" s="292"/>
      <c r="M75" s="292" t="s">
        <v>189</v>
      </c>
      <c r="N75" s="292"/>
      <c r="O75" s="292"/>
      <c r="P75" s="321"/>
      <c r="Q75" s="343"/>
      <c r="R75" s="343"/>
      <c r="S75" s="321"/>
      <c r="T75" s="321"/>
      <c r="U75" s="344"/>
      <c r="V75" s="321"/>
      <c r="W75" s="321"/>
      <c r="X75" s="321"/>
      <c r="Y75" s="321"/>
      <c r="Z75" s="321"/>
      <c r="AA75" s="321"/>
      <c r="AB75" s="321"/>
    </row>
    <row r="76" ht="26.1" customHeight="1" spans="1:28">
      <c r="A76" s="292">
        <f t="shared" si="0"/>
        <v>60</v>
      </c>
      <c r="B76" s="301" t="s">
        <v>184</v>
      </c>
      <c r="C76" s="301"/>
      <c r="D76" s="295" t="s">
        <v>185</v>
      </c>
      <c r="E76" s="308" t="s">
        <v>236</v>
      </c>
      <c r="F76" s="295" t="s">
        <v>237</v>
      </c>
      <c r="G76" s="300" t="s">
        <v>200</v>
      </c>
      <c r="H76" s="300" t="s">
        <v>201</v>
      </c>
      <c r="I76" s="300" t="s">
        <v>202</v>
      </c>
      <c r="J76" s="292" t="s">
        <v>203</v>
      </c>
      <c r="K76" s="292"/>
      <c r="L76" s="292"/>
      <c r="M76" s="292" t="s">
        <v>189</v>
      </c>
      <c r="N76" s="292"/>
      <c r="O76" s="292"/>
      <c r="P76" s="321"/>
      <c r="Q76" s="343"/>
      <c r="R76" s="343"/>
      <c r="S76" s="321"/>
      <c r="T76" s="321"/>
      <c r="U76" s="344"/>
      <c r="V76" s="321"/>
      <c r="W76" s="321"/>
      <c r="X76" s="321"/>
      <c r="Y76" s="321"/>
      <c r="Z76" s="321"/>
      <c r="AA76" s="321"/>
      <c r="AB76" s="321"/>
    </row>
    <row r="77" ht="26.1" customHeight="1" spans="1:28">
      <c r="A77" s="292">
        <f t="shared" si="0"/>
        <v>61</v>
      </c>
      <c r="B77" s="301" t="s">
        <v>184</v>
      </c>
      <c r="C77" s="301"/>
      <c r="D77" s="295" t="s">
        <v>185</v>
      </c>
      <c r="E77" s="308" t="s">
        <v>238</v>
      </c>
      <c r="F77" s="295" t="s">
        <v>239</v>
      </c>
      <c r="G77" s="300" t="s">
        <v>200</v>
      </c>
      <c r="H77" s="300" t="s">
        <v>201</v>
      </c>
      <c r="I77" s="300" t="s">
        <v>202</v>
      </c>
      <c r="J77" s="292" t="s">
        <v>203</v>
      </c>
      <c r="K77" s="292"/>
      <c r="L77" s="292"/>
      <c r="M77" s="292" t="s">
        <v>189</v>
      </c>
      <c r="N77" s="292"/>
      <c r="O77" s="292"/>
      <c r="P77" s="321"/>
      <c r="Q77" s="343"/>
      <c r="R77" s="343"/>
      <c r="S77" s="321"/>
      <c r="T77" s="321"/>
      <c r="U77" s="344"/>
      <c r="V77" s="321"/>
      <c r="W77" s="321"/>
      <c r="X77" s="321"/>
      <c r="Y77" s="321"/>
      <c r="Z77" s="321"/>
      <c r="AA77" s="321"/>
      <c r="AB77" s="321"/>
    </row>
    <row r="78" ht="26.1" customHeight="1" spans="1:28">
      <c r="A78" s="292">
        <f t="shared" si="0"/>
        <v>62</v>
      </c>
      <c r="B78" s="301" t="s">
        <v>184</v>
      </c>
      <c r="C78" s="301"/>
      <c r="D78" s="295" t="s">
        <v>185</v>
      </c>
      <c r="E78" s="308" t="s">
        <v>240</v>
      </c>
      <c r="F78" s="295" t="s">
        <v>241</v>
      </c>
      <c r="G78" s="300" t="s">
        <v>200</v>
      </c>
      <c r="H78" s="300" t="s">
        <v>201</v>
      </c>
      <c r="I78" s="300" t="s">
        <v>202</v>
      </c>
      <c r="J78" s="292" t="s">
        <v>203</v>
      </c>
      <c r="K78" s="292"/>
      <c r="L78" s="292"/>
      <c r="M78" s="292" t="s">
        <v>189</v>
      </c>
      <c r="N78" s="292"/>
      <c r="O78" s="292"/>
      <c r="P78" s="321"/>
      <c r="Q78" s="343"/>
      <c r="R78" s="343"/>
      <c r="S78" s="321"/>
      <c r="T78" s="321"/>
      <c r="U78" s="344"/>
      <c r="V78" s="321"/>
      <c r="W78" s="321"/>
      <c r="X78" s="321"/>
      <c r="Y78" s="321"/>
      <c r="Z78" s="321"/>
      <c r="AA78" s="321"/>
      <c r="AB78" s="321"/>
    </row>
    <row r="79" ht="26.1" customHeight="1" spans="1:28">
      <c r="A79" s="292">
        <f t="shared" si="0"/>
        <v>63</v>
      </c>
      <c r="B79" s="301" t="s">
        <v>184</v>
      </c>
      <c r="C79" s="301"/>
      <c r="D79" s="295" t="s">
        <v>185</v>
      </c>
      <c r="E79" s="308" t="s">
        <v>242</v>
      </c>
      <c r="F79" s="298" t="s">
        <v>243</v>
      </c>
      <c r="G79" s="300" t="s">
        <v>200</v>
      </c>
      <c r="H79" s="300" t="s">
        <v>201</v>
      </c>
      <c r="I79" s="300" t="s">
        <v>202</v>
      </c>
      <c r="J79" s="292" t="s">
        <v>203</v>
      </c>
      <c r="K79" s="292"/>
      <c r="L79" s="292"/>
      <c r="M79" s="292" t="s">
        <v>189</v>
      </c>
      <c r="N79" s="292"/>
      <c r="O79" s="292"/>
      <c r="P79" s="321"/>
      <c r="Q79" s="343"/>
      <c r="R79" s="343"/>
      <c r="S79" s="321"/>
      <c r="T79" s="321"/>
      <c r="U79" s="344"/>
      <c r="V79" s="321"/>
      <c r="W79" s="321"/>
      <c r="X79" s="321"/>
      <c r="Y79" s="321"/>
      <c r="Z79" s="321"/>
      <c r="AA79" s="321"/>
      <c r="AB79" s="321"/>
    </row>
    <row r="80" ht="33" spans="1:28">
      <c r="A80" s="292">
        <f t="shared" si="0"/>
        <v>64</v>
      </c>
      <c r="B80" s="301" t="s">
        <v>184</v>
      </c>
      <c r="C80" s="301"/>
      <c r="D80" s="295" t="s">
        <v>244</v>
      </c>
      <c r="E80" s="367" t="s">
        <v>245</v>
      </c>
      <c r="F80" s="292" t="s">
        <v>246</v>
      </c>
      <c r="G80" s="300" t="s">
        <v>247</v>
      </c>
      <c r="H80" s="300" t="s">
        <v>248</v>
      </c>
      <c r="I80" s="300" t="s">
        <v>249</v>
      </c>
      <c r="J80" s="292" t="s">
        <v>188</v>
      </c>
      <c r="K80" s="292"/>
      <c r="L80" s="292"/>
      <c r="M80" s="292" t="s">
        <v>250</v>
      </c>
      <c r="N80" s="292"/>
      <c r="O80" s="292"/>
      <c r="P80" s="321"/>
      <c r="Q80" s="343"/>
      <c r="R80" s="343"/>
      <c r="S80" s="321"/>
      <c r="T80" s="321"/>
      <c r="U80" s="344"/>
      <c r="V80" s="321"/>
      <c r="W80" s="321"/>
      <c r="X80" s="321"/>
      <c r="Y80" s="321"/>
      <c r="Z80" s="321"/>
      <c r="AA80" s="321"/>
      <c r="AB80" s="321"/>
    </row>
    <row r="81" ht="49.5" spans="1:28">
      <c r="A81" s="292">
        <f t="shared" si="0"/>
        <v>65</v>
      </c>
      <c r="B81" s="301" t="s">
        <v>184</v>
      </c>
      <c r="C81" s="301"/>
      <c r="D81" s="295" t="s">
        <v>244</v>
      </c>
      <c r="E81" s="292" t="s">
        <v>251</v>
      </c>
      <c r="F81" s="292" t="s">
        <v>252</v>
      </c>
      <c r="G81" s="300" t="s">
        <v>130</v>
      </c>
      <c r="H81" s="300" t="s">
        <v>253</v>
      </c>
      <c r="I81" s="300" t="s">
        <v>254</v>
      </c>
      <c r="J81" s="292" t="s">
        <v>188</v>
      </c>
      <c r="K81" s="292"/>
      <c r="L81" s="292"/>
      <c r="M81" s="292" t="s">
        <v>250</v>
      </c>
      <c r="N81" s="292"/>
      <c r="O81" s="292"/>
      <c r="P81" s="321"/>
      <c r="Q81" s="343"/>
      <c r="R81" s="343"/>
      <c r="S81" s="321"/>
      <c r="T81" s="321"/>
      <c r="U81" s="344"/>
      <c r="V81" s="321"/>
      <c r="W81" s="321"/>
      <c r="X81" s="321"/>
      <c r="Y81" s="321"/>
      <c r="Z81" s="321"/>
      <c r="AA81" s="321"/>
      <c r="AB81" s="321"/>
    </row>
    <row r="82" ht="16.5" spans="1:28">
      <c r="A82" s="292">
        <f t="shared" ref="A82:A145" si="1">ROW()-16</f>
        <v>66</v>
      </c>
      <c r="B82" s="301" t="s">
        <v>184</v>
      </c>
      <c r="C82" s="301"/>
      <c r="D82" s="295" t="s">
        <v>244</v>
      </c>
      <c r="E82" s="367" t="s">
        <v>255</v>
      </c>
      <c r="F82" s="307" t="s">
        <v>256</v>
      </c>
      <c r="G82" s="300" t="s">
        <v>200</v>
      </c>
      <c r="H82" s="300" t="s">
        <v>201</v>
      </c>
      <c r="I82" s="300" t="s">
        <v>202</v>
      </c>
      <c r="J82" s="292" t="s">
        <v>203</v>
      </c>
      <c r="K82" s="292"/>
      <c r="L82" s="292"/>
      <c r="M82" s="292" t="s">
        <v>250</v>
      </c>
      <c r="N82" s="292"/>
      <c r="O82" s="292"/>
      <c r="P82" s="372"/>
      <c r="Q82" s="372"/>
      <c r="R82" s="372"/>
      <c r="S82" s="372"/>
      <c r="T82" s="372"/>
      <c r="U82" s="372"/>
      <c r="V82" s="372"/>
      <c r="W82" s="372"/>
      <c r="X82" s="372"/>
      <c r="Y82" s="372"/>
      <c r="Z82" s="372"/>
      <c r="AA82" s="372"/>
      <c r="AB82" s="372"/>
    </row>
    <row r="83" ht="16.5" spans="1:28">
      <c r="A83" s="292">
        <f t="shared" si="1"/>
        <v>67</v>
      </c>
      <c r="B83" s="301" t="s">
        <v>184</v>
      </c>
      <c r="C83" s="301"/>
      <c r="D83" s="295" t="s">
        <v>244</v>
      </c>
      <c r="E83" s="367" t="s">
        <v>257</v>
      </c>
      <c r="F83" s="307" t="s">
        <v>258</v>
      </c>
      <c r="G83" s="300" t="s">
        <v>200</v>
      </c>
      <c r="H83" s="300" t="s">
        <v>201</v>
      </c>
      <c r="I83" s="300" t="s">
        <v>202</v>
      </c>
      <c r="J83" s="292" t="s">
        <v>203</v>
      </c>
      <c r="K83" s="292"/>
      <c r="L83" s="292"/>
      <c r="M83" s="292" t="s">
        <v>250</v>
      </c>
      <c r="N83" s="292"/>
      <c r="O83" s="292"/>
      <c r="P83" s="372"/>
      <c r="Q83" s="372"/>
      <c r="R83" s="372"/>
      <c r="S83" s="372"/>
      <c r="T83" s="372"/>
      <c r="U83" s="372"/>
      <c r="V83" s="372"/>
      <c r="W83" s="372"/>
      <c r="X83" s="372"/>
      <c r="Y83" s="372"/>
      <c r="Z83" s="372"/>
      <c r="AA83" s="372"/>
      <c r="AB83" s="372"/>
    </row>
    <row r="84" ht="16.5" spans="1:28">
      <c r="A84" s="292">
        <f t="shared" si="1"/>
        <v>68</v>
      </c>
      <c r="B84" s="301" t="s">
        <v>184</v>
      </c>
      <c r="C84" s="301"/>
      <c r="D84" s="295" t="s">
        <v>244</v>
      </c>
      <c r="E84" s="367">
        <v>5100022</v>
      </c>
      <c r="F84" s="307" t="s">
        <v>259</v>
      </c>
      <c r="G84" s="300" t="s">
        <v>200</v>
      </c>
      <c r="H84" s="300" t="s">
        <v>201</v>
      </c>
      <c r="I84" s="300" t="s">
        <v>202</v>
      </c>
      <c r="J84" s="292" t="s">
        <v>203</v>
      </c>
      <c r="K84" s="292"/>
      <c r="L84" s="292"/>
      <c r="M84" s="292" t="s">
        <v>250</v>
      </c>
      <c r="N84" s="292"/>
      <c r="O84" s="292"/>
      <c r="P84" s="372"/>
      <c r="Q84" s="372"/>
      <c r="R84" s="372"/>
      <c r="S84" s="372"/>
      <c r="T84" s="372"/>
      <c r="U84" s="372"/>
      <c r="V84" s="372"/>
      <c r="W84" s="372"/>
      <c r="X84" s="372"/>
      <c r="Y84" s="372"/>
      <c r="Z84" s="372"/>
      <c r="AA84" s="372"/>
      <c r="AB84" s="372"/>
    </row>
    <row r="85" ht="16.5" spans="1:28">
      <c r="A85" s="292">
        <f t="shared" si="1"/>
        <v>69</v>
      </c>
      <c r="B85" s="301" t="s">
        <v>184</v>
      </c>
      <c r="C85" s="301"/>
      <c r="D85" s="295" t="s">
        <v>244</v>
      </c>
      <c r="E85" s="367">
        <v>5100018</v>
      </c>
      <c r="F85" s="307" t="s">
        <v>260</v>
      </c>
      <c r="G85" s="300" t="s">
        <v>200</v>
      </c>
      <c r="H85" s="300" t="s">
        <v>201</v>
      </c>
      <c r="I85" s="300" t="s">
        <v>202</v>
      </c>
      <c r="J85" s="292" t="s">
        <v>203</v>
      </c>
      <c r="K85" s="292"/>
      <c r="L85" s="292"/>
      <c r="M85" s="292" t="s">
        <v>250</v>
      </c>
      <c r="N85" s="292"/>
      <c r="O85" s="292"/>
      <c r="P85" s="372"/>
      <c r="Q85" s="372"/>
      <c r="R85" s="372"/>
      <c r="S85" s="372"/>
      <c r="T85" s="372"/>
      <c r="U85" s="372"/>
      <c r="V85" s="372"/>
      <c r="W85" s="372"/>
      <c r="X85" s="372"/>
      <c r="Y85" s="372"/>
      <c r="Z85" s="372"/>
      <c r="AA85" s="372"/>
      <c r="AB85" s="372"/>
    </row>
    <row r="86" ht="16.5" spans="1:28">
      <c r="A86" s="292">
        <f t="shared" si="1"/>
        <v>70</v>
      </c>
      <c r="B86" s="301" t="s">
        <v>184</v>
      </c>
      <c r="C86" s="301"/>
      <c r="D86" s="295" t="s">
        <v>244</v>
      </c>
      <c r="E86" s="367" t="s">
        <v>261</v>
      </c>
      <c r="F86" s="307" t="s">
        <v>262</v>
      </c>
      <c r="G86" s="300" t="s">
        <v>200</v>
      </c>
      <c r="H86" s="300" t="s">
        <v>201</v>
      </c>
      <c r="I86" s="300" t="s">
        <v>202</v>
      </c>
      <c r="J86" s="292" t="s">
        <v>203</v>
      </c>
      <c r="K86" s="292"/>
      <c r="L86" s="292"/>
      <c r="M86" s="292" t="s">
        <v>250</v>
      </c>
      <c r="N86" s="292"/>
      <c r="O86" s="292"/>
      <c r="P86" s="372"/>
      <c r="Q86" s="372"/>
      <c r="R86" s="372"/>
      <c r="S86" s="372"/>
      <c r="T86" s="372"/>
      <c r="U86" s="372"/>
      <c r="V86" s="372"/>
      <c r="W86" s="372"/>
      <c r="X86" s="372"/>
      <c r="Y86" s="372"/>
      <c r="Z86" s="372"/>
      <c r="AA86" s="372"/>
      <c r="AB86" s="372"/>
    </row>
    <row r="87" ht="16.5" spans="1:28">
      <c r="A87" s="292">
        <f t="shared" si="1"/>
        <v>71</v>
      </c>
      <c r="B87" s="301" t="s">
        <v>184</v>
      </c>
      <c r="C87" s="301"/>
      <c r="D87" s="295" t="s">
        <v>244</v>
      </c>
      <c r="E87" s="367" t="s">
        <v>263</v>
      </c>
      <c r="F87" s="307" t="s">
        <v>264</v>
      </c>
      <c r="G87" s="300" t="s">
        <v>200</v>
      </c>
      <c r="H87" s="300" t="s">
        <v>201</v>
      </c>
      <c r="I87" s="300" t="s">
        <v>202</v>
      </c>
      <c r="J87" s="292" t="s">
        <v>203</v>
      </c>
      <c r="K87" s="292"/>
      <c r="L87" s="292"/>
      <c r="M87" s="292" t="s">
        <v>250</v>
      </c>
      <c r="N87" s="292"/>
      <c r="O87" s="292"/>
      <c r="P87" s="372"/>
      <c r="Q87" s="372"/>
      <c r="R87" s="372"/>
      <c r="S87" s="372"/>
      <c r="T87" s="372"/>
      <c r="U87" s="372"/>
      <c r="V87" s="372"/>
      <c r="W87" s="372"/>
      <c r="X87" s="372"/>
      <c r="Y87" s="372"/>
      <c r="Z87" s="372"/>
      <c r="AA87" s="372"/>
      <c r="AB87" s="372"/>
    </row>
    <row r="88" ht="16.5" spans="1:28">
      <c r="A88" s="292">
        <f t="shared" si="1"/>
        <v>72</v>
      </c>
      <c r="B88" s="301" t="s">
        <v>184</v>
      </c>
      <c r="C88" s="301"/>
      <c r="D88" s="295" t="s">
        <v>244</v>
      </c>
      <c r="E88" s="368" t="s">
        <v>265</v>
      </c>
      <c r="F88" s="369" t="s">
        <v>266</v>
      </c>
      <c r="G88" s="300" t="s">
        <v>200</v>
      </c>
      <c r="H88" s="300" t="s">
        <v>201</v>
      </c>
      <c r="I88" s="300" t="s">
        <v>202</v>
      </c>
      <c r="J88" s="292" t="s">
        <v>203</v>
      </c>
      <c r="K88" s="292"/>
      <c r="L88" s="292"/>
      <c r="M88" s="292" t="s">
        <v>250</v>
      </c>
      <c r="N88" s="292"/>
      <c r="O88" s="292"/>
      <c r="P88" s="372"/>
      <c r="Q88" s="372"/>
      <c r="R88" s="372"/>
      <c r="S88" s="372"/>
      <c r="T88" s="372"/>
      <c r="U88" s="372"/>
      <c r="V88" s="372"/>
      <c r="W88" s="372"/>
      <c r="X88" s="372"/>
      <c r="Y88" s="372"/>
      <c r="Z88" s="372"/>
      <c r="AA88" s="372"/>
      <c r="AB88" s="372"/>
    </row>
    <row r="89" ht="39.75" customHeight="1" spans="1:28">
      <c r="A89" s="292">
        <f t="shared" si="1"/>
        <v>73</v>
      </c>
      <c r="B89" s="301" t="s">
        <v>267</v>
      </c>
      <c r="C89" s="301"/>
      <c r="D89" s="295" t="s">
        <v>268</v>
      </c>
      <c r="E89" s="368" t="s">
        <v>269</v>
      </c>
      <c r="F89" s="369" t="s">
        <v>270</v>
      </c>
      <c r="G89" s="368" t="s">
        <v>271</v>
      </c>
      <c r="H89" s="300" t="s">
        <v>272</v>
      </c>
      <c r="I89" s="300" t="s">
        <v>273</v>
      </c>
      <c r="J89" s="300" t="s">
        <v>274</v>
      </c>
      <c r="K89" s="300"/>
      <c r="L89" s="300"/>
      <c r="M89" s="292" t="s">
        <v>275</v>
      </c>
      <c r="N89" s="292"/>
      <c r="O89" s="292"/>
      <c r="P89" s="372"/>
      <c r="Q89" s="372"/>
      <c r="R89" s="372"/>
      <c r="S89" s="372"/>
      <c r="T89" s="372"/>
      <c r="U89" s="372"/>
      <c r="V89" s="372"/>
      <c r="W89" s="372"/>
      <c r="X89" s="372"/>
      <c r="Y89" s="372"/>
      <c r="Z89" s="372"/>
      <c r="AA89" s="372"/>
      <c r="AB89" s="372"/>
    </row>
    <row r="90" ht="16.5" spans="1:28">
      <c r="A90" s="292">
        <f t="shared" si="1"/>
        <v>74</v>
      </c>
      <c r="B90" s="301" t="s">
        <v>267</v>
      </c>
      <c r="C90" s="301"/>
      <c r="D90" s="295" t="s">
        <v>268</v>
      </c>
      <c r="E90" s="368" t="s">
        <v>276</v>
      </c>
      <c r="F90" s="369" t="s">
        <v>277</v>
      </c>
      <c r="G90" s="368"/>
      <c r="H90" s="300"/>
      <c r="I90" s="300"/>
      <c r="J90" s="300"/>
      <c r="K90" s="300"/>
      <c r="L90" s="300"/>
      <c r="M90" s="292"/>
      <c r="N90" s="292"/>
      <c r="O90" s="292"/>
      <c r="P90" s="372"/>
      <c r="Q90" s="372"/>
      <c r="R90" s="372"/>
      <c r="S90" s="372"/>
      <c r="T90" s="372"/>
      <c r="U90" s="372"/>
      <c r="V90" s="372"/>
      <c r="W90" s="372"/>
      <c r="X90" s="372"/>
      <c r="Y90" s="372"/>
      <c r="Z90" s="372"/>
      <c r="AA90" s="372"/>
      <c r="AB90" s="372"/>
    </row>
    <row r="91" ht="16.5" spans="1:28">
      <c r="A91" s="292">
        <f t="shared" si="1"/>
        <v>75</v>
      </c>
      <c r="B91" s="301" t="s">
        <v>267</v>
      </c>
      <c r="C91" s="301"/>
      <c r="D91" s="295" t="s">
        <v>268</v>
      </c>
      <c r="E91" s="368" t="s">
        <v>278</v>
      </c>
      <c r="F91" s="369" t="s">
        <v>279</v>
      </c>
      <c r="G91" s="368"/>
      <c r="H91" s="300"/>
      <c r="I91" s="300"/>
      <c r="J91" s="300"/>
      <c r="K91" s="300"/>
      <c r="L91" s="300"/>
      <c r="M91" s="292"/>
      <c r="N91" s="292"/>
      <c r="O91" s="292"/>
      <c r="P91" s="372"/>
      <c r="Q91" s="372"/>
      <c r="R91" s="372"/>
      <c r="S91" s="372"/>
      <c r="T91" s="372"/>
      <c r="U91" s="372"/>
      <c r="V91" s="372"/>
      <c r="W91" s="372"/>
      <c r="X91" s="372"/>
      <c r="Y91" s="372"/>
      <c r="Z91" s="372"/>
      <c r="AA91" s="372"/>
      <c r="AB91" s="372"/>
    </row>
    <row r="92" ht="16.5" spans="1:28">
      <c r="A92" s="292">
        <f t="shared" si="1"/>
        <v>76</v>
      </c>
      <c r="B92" s="301" t="s">
        <v>267</v>
      </c>
      <c r="C92" s="301"/>
      <c r="D92" s="295" t="s">
        <v>268</v>
      </c>
      <c r="E92" s="368" t="s">
        <v>280</v>
      </c>
      <c r="F92" s="369" t="s">
        <v>281</v>
      </c>
      <c r="G92" s="368"/>
      <c r="H92" s="300"/>
      <c r="I92" s="300"/>
      <c r="J92" s="300"/>
      <c r="K92" s="300"/>
      <c r="L92" s="300"/>
      <c r="M92" s="292"/>
      <c r="N92" s="292"/>
      <c r="O92" s="292"/>
      <c r="P92" s="372"/>
      <c r="Q92" s="372"/>
      <c r="R92" s="372"/>
      <c r="S92" s="372"/>
      <c r="T92" s="372"/>
      <c r="U92" s="372"/>
      <c r="V92" s="372"/>
      <c r="W92" s="372"/>
      <c r="X92" s="372"/>
      <c r="Y92" s="372"/>
      <c r="Z92" s="372"/>
      <c r="AA92" s="372"/>
      <c r="AB92" s="372"/>
    </row>
    <row r="93" ht="16.5" spans="1:28">
      <c r="A93" s="292">
        <f t="shared" si="1"/>
        <v>77</v>
      </c>
      <c r="B93" s="301" t="s">
        <v>267</v>
      </c>
      <c r="C93" s="301"/>
      <c r="D93" s="295" t="s">
        <v>268</v>
      </c>
      <c r="E93" s="368" t="s">
        <v>282</v>
      </c>
      <c r="F93" s="369" t="s">
        <v>283</v>
      </c>
      <c r="G93" s="368"/>
      <c r="H93" s="300"/>
      <c r="I93" s="300"/>
      <c r="J93" s="300"/>
      <c r="K93" s="300"/>
      <c r="L93" s="300"/>
      <c r="M93" s="292"/>
      <c r="N93" s="292"/>
      <c r="O93" s="292"/>
      <c r="P93" s="372"/>
      <c r="Q93" s="372"/>
      <c r="R93" s="372"/>
      <c r="S93" s="372"/>
      <c r="T93" s="372"/>
      <c r="U93" s="372"/>
      <c r="V93" s="372"/>
      <c r="W93" s="372"/>
      <c r="X93" s="372"/>
      <c r="Y93" s="372"/>
      <c r="Z93" s="372"/>
      <c r="AA93" s="372"/>
      <c r="AB93" s="372"/>
    </row>
    <row r="94" ht="16.5" spans="1:28">
      <c r="A94" s="292">
        <f t="shared" si="1"/>
        <v>78</v>
      </c>
      <c r="B94" s="301" t="s">
        <v>267</v>
      </c>
      <c r="C94" s="301"/>
      <c r="D94" s="295" t="s">
        <v>268</v>
      </c>
      <c r="E94" s="368" t="s">
        <v>284</v>
      </c>
      <c r="F94" s="369" t="s">
        <v>285</v>
      </c>
      <c r="G94" s="368"/>
      <c r="H94" s="300"/>
      <c r="I94" s="300"/>
      <c r="J94" s="300"/>
      <c r="K94" s="300"/>
      <c r="L94" s="300"/>
      <c r="M94" s="292"/>
      <c r="N94" s="292"/>
      <c r="O94" s="292"/>
      <c r="P94" s="372"/>
      <c r="Q94" s="372"/>
      <c r="R94" s="372"/>
      <c r="S94" s="372"/>
      <c r="T94" s="372"/>
      <c r="U94" s="372"/>
      <c r="V94" s="372"/>
      <c r="W94" s="372"/>
      <c r="X94" s="372"/>
      <c r="Y94" s="372"/>
      <c r="Z94" s="372"/>
      <c r="AA94" s="372"/>
      <c r="AB94" s="372"/>
    </row>
    <row r="95" ht="16.5" spans="1:28">
      <c r="A95" s="292">
        <f t="shared" si="1"/>
        <v>79</v>
      </c>
      <c r="B95" s="301" t="s">
        <v>267</v>
      </c>
      <c r="C95" s="301"/>
      <c r="D95" s="295" t="s">
        <v>268</v>
      </c>
      <c r="E95" s="368" t="s">
        <v>286</v>
      </c>
      <c r="F95" s="369" t="s">
        <v>287</v>
      </c>
      <c r="G95" s="368"/>
      <c r="H95" s="300"/>
      <c r="I95" s="300"/>
      <c r="J95" s="300"/>
      <c r="K95" s="300"/>
      <c r="L95" s="300"/>
      <c r="M95" s="292"/>
      <c r="N95" s="292"/>
      <c r="O95" s="292"/>
      <c r="P95" s="372"/>
      <c r="Q95" s="372"/>
      <c r="R95" s="372"/>
      <c r="S95" s="372"/>
      <c r="T95" s="372"/>
      <c r="U95" s="372"/>
      <c r="V95" s="372"/>
      <c r="W95" s="372"/>
      <c r="X95" s="372"/>
      <c r="Y95" s="372"/>
      <c r="Z95" s="372"/>
      <c r="AA95" s="372"/>
      <c r="AB95" s="372"/>
    </row>
    <row r="96" ht="16.5" spans="1:28">
      <c r="A96" s="292">
        <f t="shared" si="1"/>
        <v>80</v>
      </c>
      <c r="B96" s="301" t="s">
        <v>267</v>
      </c>
      <c r="C96" s="301"/>
      <c r="D96" s="295" t="s">
        <v>268</v>
      </c>
      <c r="E96" s="368" t="s">
        <v>288</v>
      </c>
      <c r="F96" s="369" t="s">
        <v>289</v>
      </c>
      <c r="G96" s="368"/>
      <c r="H96" s="300"/>
      <c r="I96" s="300"/>
      <c r="J96" s="300"/>
      <c r="K96" s="300"/>
      <c r="L96" s="300"/>
      <c r="M96" s="292"/>
      <c r="N96" s="292"/>
      <c r="O96" s="292"/>
      <c r="P96" s="372"/>
      <c r="Q96" s="372"/>
      <c r="R96" s="372"/>
      <c r="S96" s="372"/>
      <c r="T96" s="372"/>
      <c r="U96" s="372"/>
      <c r="V96" s="372"/>
      <c r="W96" s="372"/>
      <c r="X96" s="372"/>
      <c r="Y96" s="372"/>
      <c r="Z96" s="372"/>
      <c r="AA96" s="372"/>
      <c r="AB96" s="372"/>
    </row>
    <row r="97" ht="33" spans="1:28">
      <c r="A97" s="292">
        <f t="shared" si="1"/>
        <v>81</v>
      </c>
      <c r="B97" s="301" t="s">
        <v>267</v>
      </c>
      <c r="C97" s="301"/>
      <c r="D97" s="295" t="s">
        <v>290</v>
      </c>
      <c r="E97" s="368" t="s">
        <v>291</v>
      </c>
      <c r="F97" s="369" t="s">
        <v>292</v>
      </c>
      <c r="G97" s="300" t="s">
        <v>247</v>
      </c>
      <c r="H97" s="300" t="s">
        <v>293</v>
      </c>
      <c r="I97" s="300" t="s">
        <v>294</v>
      </c>
      <c r="J97" s="292" t="s">
        <v>295</v>
      </c>
      <c r="K97" s="292"/>
      <c r="L97" s="292"/>
      <c r="M97" s="292" t="s">
        <v>296</v>
      </c>
      <c r="N97" s="292"/>
      <c r="O97" s="292"/>
      <c r="P97" s="372"/>
      <c r="Q97" s="372"/>
      <c r="R97" s="372"/>
      <c r="S97" s="372"/>
      <c r="T97" s="372"/>
      <c r="U97" s="372"/>
      <c r="V97" s="372"/>
      <c r="W97" s="372"/>
      <c r="X97" s="372"/>
      <c r="Y97" s="372"/>
      <c r="Z97" s="372"/>
      <c r="AA97" s="372"/>
      <c r="AB97" s="372"/>
    </row>
    <row r="98" ht="16.5" spans="1:28">
      <c r="A98" s="292">
        <f t="shared" si="1"/>
        <v>82</v>
      </c>
      <c r="B98" s="301" t="s">
        <v>267</v>
      </c>
      <c r="C98" s="301"/>
      <c r="D98" s="295" t="s">
        <v>290</v>
      </c>
      <c r="E98" s="368" t="s">
        <v>291</v>
      </c>
      <c r="F98" s="369" t="s">
        <v>292</v>
      </c>
      <c r="G98" s="300" t="s">
        <v>297</v>
      </c>
      <c r="H98" s="300" t="s">
        <v>298</v>
      </c>
      <c r="I98" s="300" t="s">
        <v>299</v>
      </c>
      <c r="J98" s="292" t="s">
        <v>300</v>
      </c>
      <c r="K98" s="292"/>
      <c r="L98" s="292"/>
      <c r="M98" s="292" t="s">
        <v>296</v>
      </c>
      <c r="N98" s="292"/>
      <c r="O98" s="292"/>
      <c r="P98" s="372"/>
      <c r="Q98" s="372"/>
      <c r="R98" s="372"/>
      <c r="S98" s="372"/>
      <c r="T98" s="372"/>
      <c r="U98" s="372"/>
      <c r="V98" s="372"/>
      <c r="W98" s="372"/>
      <c r="X98" s="372"/>
      <c r="Y98" s="372"/>
      <c r="Z98" s="372"/>
      <c r="AA98" s="372"/>
      <c r="AB98" s="372"/>
    </row>
    <row r="99" ht="16.5" spans="1:28">
      <c r="A99" s="292">
        <f t="shared" si="1"/>
        <v>83</v>
      </c>
      <c r="B99" s="301" t="s">
        <v>267</v>
      </c>
      <c r="C99" s="301"/>
      <c r="D99" s="295" t="s">
        <v>290</v>
      </c>
      <c r="E99" s="368" t="s">
        <v>291</v>
      </c>
      <c r="F99" s="369" t="s">
        <v>292</v>
      </c>
      <c r="G99" s="300" t="s">
        <v>301</v>
      </c>
      <c r="H99" s="300" t="s">
        <v>302</v>
      </c>
      <c r="I99" s="300" t="s">
        <v>303</v>
      </c>
      <c r="J99" s="292" t="s">
        <v>304</v>
      </c>
      <c r="K99" s="292"/>
      <c r="L99" s="292"/>
      <c r="M99" s="292" t="s">
        <v>296</v>
      </c>
      <c r="N99" s="292"/>
      <c r="O99" s="292"/>
      <c r="P99" s="372"/>
      <c r="Q99" s="372"/>
      <c r="R99" s="372"/>
      <c r="S99" s="372"/>
      <c r="T99" s="372"/>
      <c r="U99" s="372"/>
      <c r="V99" s="372"/>
      <c r="W99" s="372"/>
      <c r="X99" s="372"/>
      <c r="Y99" s="372"/>
      <c r="Z99" s="372"/>
      <c r="AA99" s="372"/>
      <c r="AB99" s="372"/>
    </row>
    <row r="100" ht="16.5" spans="1:28">
      <c r="A100" s="292">
        <f t="shared" si="1"/>
        <v>84</v>
      </c>
      <c r="B100" s="301" t="s">
        <v>267</v>
      </c>
      <c r="C100" s="301"/>
      <c r="D100" s="295" t="s">
        <v>290</v>
      </c>
      <c r="E100" s="368" t="s">
        <v>269</v>
      </c>
      <c r="F100" s="369" t="s">
        <v>270</v>
      </c>
      <c r="G100" s="300" t="s">
        <v>297</v>
      </c>
      <c r="H100" s="300" t="s">
        <v>298</v>
      </c>
      <c r="I100" s="300" t="s">
        <v>299</v>
      </c>
      <c r="J100" s="292" t="s">
        <v>300</v>
      </c>
      <c r="K100" s="292"/>
      <c r="L100" s="292"/>
      <c r="M100" s="292" t="s">
        <v>296</v>
      </c>
      <c r="N100" s="292"/>
      <c r="O100" s="292"/>
      <c r="P100" s="372"/>
      <c r="Q100" s="372"/>
      <c r="R100" s="372"/>
      <c r="S100" s="372"/>
      <c r="T100" s="372"/>
      <c r="U100" s="372"/>
      <c r="V100" s="372"/>
      <c r="W100" s="372"/>
      <c r="X100" s="372"/>
      <c r="Y100" s="372"/>
      <c r="Z100" s="372"/>
      <c r="AA100" s="372"/>
      <c r="AB100" s="372"/>
    </row>
    <row r="101" ht="16.5" spans="1:28">
      <c r="A101" s="292">
        <f t="shared" si="1"/>
        <v>85</v>
      </c>
      <c r="B101" s="301" t="s">
        <v>267</v>
      </c>
      <c r="C101" s="301"/>
      <c r="D101" s="295" t="s">
        <v>290</v>
      </c>
      <c r="E101" s="368" t="s">
        <v>276</v>
      </c>
      <c r="F101" s="369" t="s">
        <v>277</v>
      </c>
      <c r="G101" s="300" t="s">
        <v>297</v>
      </c>
      <c r="H101" s="300" t="s">
        <v>298</v>
      </c>
      <c r="I101" s="300" t="s">
        <v>299</v>
      </c>
      <c r="J101" s="292" t="s">
        <v>300</v>
      </c>
      <c r="K101" s="292"/>
      <c r="L101" s="292"/>
      <c r="M101" s="292" t="s">
        <v>296</v>
      </c>
      <c r="N101" s="292"/>
      <c r="O101" s="292"/>
      <c r="P101" s="372"/>
      <c r="Q101" s="372"/>
      <c r="R101" s="372"/>
      <c r="S101" s="372"/>
      <c r="T101" s="372"/>
      <c r="U101" s="372"/>
      <c r="V101" s="372"/>
      <c r="W101" s="372"/>
      <c r="X101" s="372"/>
      <c r="Y101" s="372"/>
      <c r="Z101" s="372"/>
      <c r="AA101" s="372"/>
      <c r="AB101" s="372"/>
    </row>
    <row r="102" ht="16.5" spans="1:28">
      <c r="A102" s="292">
        <f t="shared" si="1"/>
        <v>86</v>
      </c>
      <c r="B102" s="301" t="s">
        <v>267</v>
      </c>
      <c r="C102" s="301"/>
      <c r="D102" s="295" t="s">
        <v>290</v>
      </c>
      <c r="E102" s="295" t="s">
        <v>305</v>
      </c>
      <c r="F102" s="298" t="s">
        <v>306</v>
      </c>
      <c r="G102" s="300" t="s">
        <v>297</v>
      </c>
      <c r="H102" s="300" t="s">
        <v>298</v>
      </c>
      <c r="I102" s="300" t="s">
        <v>299</v>
      </c>
      <c r="J102" s="292" t="s">
        <v>300</v>
      </c>
      <c r="K102" s="292"/>
      <c r="L102" s="292"/>
      <c r="M102" s="292" t="s">
        <v>296</v>
      </c>
      <c r="N102" s="292"/>
      <c r="O102" s="292"/>
      <c r="P102" s="372"/>
      <c r="Q102" s="372"/>
      <c r="R102" s="372"/>
      <c r="S102" s="372"/>
      <c r="T102" s="372"/>
      <c r="U102" s="372"/>
      <c r="V102" s="372"/>
      <c r="W102" s="372"/>
      <c r="X102" s="372"/>
      <c r="Y102" s="372"/>
      <c r="Z102" s="372"/>
      <c r="AA102" s="372"/>
      <c r="AB102" s="372"/>
    </row>
    <row r="103" ht="16.5" spans="1:28">
      <c r="A103" s="292">
        <f t="shared" si="1"/>
        <v>87</v>
      </c>
      <c r="B103" s="301" t="s">
        <v>267</v>
      </c>
      <c r="C103" s="301"/>
      <c r="D103" s="295" t="s">
        <v>290</v>
      </c>
      <c r="E103" s="368" t="s">
        <v>278</v>
      </c>
      <c r="F103" s="369" t="s">
        <v>279</v>
      </c>
      <c r="G103" s="300" t="s">
        <v>297</v>
      </c>
      <c r="H103" s="300" t="s">
        <v>298</v>
      </c>
      <c r="I103" s="300" t="s">
        <v>299</v>
      </c>
      <c r="J103" s="292" t="s">
        <v>300</v>
      </c>
      <c r="K103" s="292"/>
      <c r="L103" s="292"/>
      <c r="M103" s="292" t="s">
        <v>296</v>
      </c>
      <c r="N103" s="292"/>
      <c r="O103" s="292"/>
      <c r="P103" s="372"/>
      <c r="Q103" s="372"/>
      <c r="R103" s="372"/>
      <c r="S103" s="372"/>
      <c r="T103" s="372"/>
      <c r="U103" s="372"/>
      <c r="V103" s="372"/>
      <c r="W103" s="372"/>
      <c r="X103" s="372"/>
      <c r="Y103" s="372"/>
      <c r="Z103" s="372"/>
      <c r="AA103" s="372"/>
      <c r="AB103" s="372"/>
    </row>
    <row r="104" ht="16.5" spans="1:28">
      <c r="A104" s="292">
        <f t="shared" si="1"/>
        <v>88</v>
      </c>
      <c r="B104" s="301" t="s">
        <v>267</v>
      </c>
      <c r="C104" s="301"/>
      <c r="D104" s="295" t="s">
        <v>290</v>
      </c>
      <c r="E104" s="368" t="s">
        <v>280</v>
      </c>
      <c r="F104" s="369" t="s">
        <v>281</v>
      </c>
      <c r="G104" s="300" t="s">
        <v>297</v>
      </c>
      <c r="H104" s="300" t="s">
        <v>298</v>
      </c>
      <c r="I104" s="300" t="s">
        <v>299</v>
      </c>
      <c r="J104" s="292" t="s">
        <v>300</v>
      </c>
      <c r="K104" s="292"/>
      <c r="L104" s="292"/>
      <c r="M104" s="292" t="s">
        <v>296</v>
      </c>
      <c r="N104" s="292"/>
      <c r="O104" s="292"/>
      <c r="P104" s="372"/>
      <c r="Q104" s="372"/>
      <c r="R104" s="372"/>
      <c r="S104" s="372"/>
      <c r="T104" s="372"/>
      <c r="U104" s="372"/>
      <c r="V104" s="372"/>
      <c r="W104" s="372"/>
      <c r="X104" s="372"/>
      <c r="Y104" s="372"/>
      <c r="Z104" s="372"/>
      <c r="AA104" s="372"/>
      <c r="AB104" s="372"/>
    </row>
    <row r="105" ht="16.5" spans="1:28">
      <c r="A105" s="292">
        <f t="shared" si="1"/>
        <v>89</v>
      </c>
      <c r="B105" s="301" t="s">
        <v>267</v>
      </c>
      <c r="C105" s="301"/>
      <c r="D105" s="295" t="s">
        <v>290</v>
      </c>
      <c r="E105" s="368" t="s">
        <v>282</v>
      </c>
      <c r="F105" s="369" t="s">
        <v>283</v>
      </c>
      <c r="G105" s="300" t="s">
        <v>297</v>
      </c>
      <c r="H105" s="300" t="s">
        <v>298</v>
      </c>
      <c r="I105" s="300" t="s">
        <v>299</v>
      </c>
      <c r="J105" s="292" t="s">
        <v>300</v>
      </c>
      <c r="K105" s="292"/>
      <c r="L105" s="292"/>
      <c r="M105" s="292" t="s">
        <v>296</v>
      </c>
      <c r="N105" s="292"/>
      <c r="O105" s="292"/>
      <c r="P105" s="372"/>
      <c r="Q105" s="372"/>
      <c r="R105" s="372"/>
      <c r="S105" s="372"/>
      <c r="T105" s="372"/>
      <c r="U105" s="372"/>
      <c r="V105" s="372"/>
      <c r="W105" s="372"/>
      <c r="X105" s="372"/>
      <c r="Y105" s="372"/>
      <c r="Z105" s="372"/>
      <c r="AA105" s="372"/>
      <c r="AB105" s="372"/>
    </row>
    <row r="106" ht="16.5" spans="1:28">
      <c r="A106" s="292">
        <f t="shared" si="1"/>
        <v>90</v>
      </c>
      <c r="B106" s="301" t="s">
        <v>267</v>
      </c>
      <c r="C106" s="301"/>
      <c r="D106" s="295" t="s">
        <v>290</v>
      </c>
      <c r="E106" s="368" t="s">
        <v>284</v>
      </c>
      <c r="F106" s="369" t="s">
        <v>285</v>
      </c>
      <c r="G106" s="300" t="s">
        <v>297</v>
      </c>
      <c r="H106" s="300" t="s">
        <v>298</v>
      </c>
      <c r="I106" s="300" t="s">
        <v>299</v>
      </c>
      <c r="J106" s="292" t="s">
        <v>300</v>
      </c>
      <c r="K106" s="292"/>
      <c r="L106" s="292"/>
      <c r="M106" s="292" t="s">
        <v>296</v>
      </c>
      <c r="N106" s="292"/>
      <c r="O106" s="292"/>
      <c r="P106" s="372"/>
      <c r="Q106" s="372"/>
      <c r="R106" s="372"/>
      <c r="S106" s="372"/>
      <c r="T106" s="372"/>
      <c r="U106" s="372"/>
      <c r="V106" s="372"/>
      <c r="W106" s="372"/>
      <c r="X106" s="372"/>
      <c r="Y106" s="372"/>
      <c r="Z106" s="372"/>
      <c r="AA106" s="372"/>
      <c r="AB106" s="372"/>
    </row>
    <row r="107" ht="16.5" spans="1:28">
      <c r="A107" s="292">
        <f t="shared" si="1"/>
        <v>91</v>
      </c>
      <c r="B107" s="301" t="s">
        <v>267</v>
      </c>
      <c r="C107" s="301"/>
      <c r="D107" s="295" t="s">
        <v>290</v>
      </c>
      <c r="E107" s="368" t="s">
        <v>284</v>
      </c>
      <c r="F107" s="369" t="s">
        <v>285</v>
      </c>
      <c r="G107" s="300" t="s">
        <v>301</v>
      </c>
      <c r="H107" s="300" t="s">
        <v>307</v>
      </c>
      <c r="I107" s="300" t="s">
        <v>308</v>
      </c>
      <c r="J107" s="292" t="s">
        <v>304</v>
      </c>
      <c r="K107" s="292"/>
      <c r="L107" s="292"/>
      <c r="M107" s="292" t="s">
        <v>296</v>
      </c>
      <c r="N107" s="292"/>
      <c r="O107" s="292"/>
      <c r="P107" s="372"/>
      <c r="Q107" s="372"/>
      <c r="R107" s="372"/>
      <c r="S107" s="372"/>
      <c r="T107" s="372"/>
      <c r="U107" s="372"/>
      <c r="V107" s="372"/>
      <c r="W107" s="372"/>
      <c r="X107" s="372"/>
      <c r="Y107" s="372"/>
      <c r="Z107" s="372"/>
      <c r="AA107" s="372"/>
      <c r="AB107" s="372"/>
    </row>
    <row r="108" ht="16.5" spans="1:28">
      <c r="A108" s="292">
        <f t="shared" si="1"/>
        <v>92</v>
      </c>
      <c r="B108" s="301" t="s">
        <v>267</v>
      </c>
      <c r="C108" s="301"/>
      <c r="D108" s="295" t="s">
        <v>290</v>
      </c>
      <c r="E108" s="368" t="s">
        <v>286</v>
      </c>
      <c r="F108" s="369" t="s">
        <v>287</v>
      </c>
      <c r="G108" s="300" t="s">
        <v>297</v>
      </c>
      <c r="H108" s="300" t="s">
        <v>298</v>
      </c>
      <c r="I108" s="300" t="s">
        <v>299</v>
      </c>
      <c r="J108" s="292" t="s">
        <v>300</v>
      </c>
      <c r="K108" s="292"/>
      <c r="L108" s="292"/>
      <c r="M108" s="292" t="s">
        <v>296</v>
      </c>
      <c r="N108" s="292"/>
      <c r="O108" s="292"/>
      <c r="P108" s="372"/>
      <c r="Q108" s="372"/>
      <c r="R108" s="372"/>
      <c r="S108" s="372"/>
      <c r="T108" s="372"/>
      <c r="U108" s="372"/>
      <c r="V108" s="372"/>
      <c r="W108" s="372"/>
      <c r="X108" s="372"/>
      <c r="Y108" s="372"/>
      <c r="Z108" s="372"/>
      <c r="AA108" s="372"/>
      <c r="AB108" s="372"/>
    </row>
    <row r="109" ht="16.5" spans="1:28">
      <c r="A109" s="292">
        <f t="shared" si="1"/>
        <v>93</v>
      </c>
      <c r="B109" s="301" t="s">
        <v>267</v>
      </c>
      <c r="C109" s="301"/>
      <c r="D109" s="295" t="s">
        <v>290</v>
      </c>
      <c r="E109" s="368" t="s">
        <v>288</v>
      </c>
      <c r="F109" s="369" t="s">
        <v>289</v>
      </c>
      <c r="G109" s="300" t="s">
        <v>297</v>
      </c>
      <c r="H109" s="300" t="s">
        <v>298</v>
      </c>
      <c r="I109" s="300" t="s">
        <v>299</v>
      </c>
      <c r="J109" s="292" t="s">
        <v>300</v>
      </c>
      <c r="K109" s="292"/>
      <c r="L109" s="292"/>
      <c r="M109" s="292" t="s">
        <v>296</v>
      </c>
      <c r="N109" s="292"/>
      <c r="O109" s="292"/>
      <c r="P109" s="372"/>
      <c r="Q109" s="372"/>
      <c r="R109" s="372"/>
      <c r="S109" s="372"/>
      <c r="T109" s="372"/>
      <c r="U109" s="372"/>
      <c r="V109" s="372"/>
      <c r="W109" s="372"/>
      <c r="X109" s="372"/>
      <c r="Y109" s="372"/>
      <c r="Z109" s="372"/>
      <c r="AA109" s="372"/>
      <c r="AB109" s="372"/>
    </row>
    <row r="110" ht="19.5" customHeight="1" spans="1:28">
      <c r="A110" s="292">
        <f t="shared" si="1"/>
        <v>94</v>
      </c>
      <c r="B110" s="301" t="s">
        <v>309</v>
      </c>
      <c r="C110" s="301"/>
      <c r="D110" s="295" t="s">
        <v>310</v>
      </c>
      <c r="E110" s="368" t="s">
        <v>311</v>
      </c>
      <c r="F110" s="369" t="s">
        <v>312</v>
      </c>
      <c r="G110" s="300" t="s">
        <v>200</v>
      </c>
      <c r="H110" s="300" t="s">
        <v>313</v>
      </c>
      <c r="I110" s="300" t="s">
        <v>314</v>
      </c>
      <c r="J110" s="300" t="s">
        <v>315</v>
      </c>
      <c r="K110" s="300"/>
      <c r="L110" s="300"/>
      <c r="M110" s="292" t="s">
        <v>316</v>
      </c>
      <c r="N110" s="292"/>
      <c r="O110" s="292"/>
      <c r="P110" s="372"/>
      <c r="Q110" s="372"/>
      <c r="R110" s="372"/>
      <c r="S110" s="372"/>
      <c r="T110" s="372"/>
      <c r="U110" s="372"/>
      <c r="V110" s="372"/>
      <c r="W110" s="372"/>
      <c r="X110" s="372"/>
      <c r="Y110" s="372"/>
      <c r="Z110" s="372"/>
      <c r="AA110" s="372"/>
      <c r="AB110" s="372"/>
    </row>
    <row r="111" ht="16.5" spans="1:28">
      <c r="A111" s="292">
        <f t="shared" si="1"/>
        <v>95</v>
      </c>
      <c r="B111" s="301" t="s">
        <v>309</v>
      </c>
      <c r="C111" s="301"/>
      <c r="D111" s="295" t="s">
        <v>310</v>
      </c>
      <c r="E111" s="368" t="s">
        <v>317</v>
      </c>
      <c r="F111" s="369" t="s">
        <v>318</v>
      </c>
      <c r="G111" s="300" t="s">
        <v>200</v>
      </c>
      <c r="H111" s="300"/>
      <c r="I111" s="300"/>
      <c r="J111" s="300"/>
      <c r="K111" s="300"/>
      <c r="L111" s="300"/>
      <c r="M111" s="292" t="s">
        <v>316</v>
      </c>
      <c r="N111" s="292"/>
      <c r="O111" s="292"/>
      <c r="P111" s="372"/>
      <c r="Q111" s="372"/>
      <c r="R111" s="372"/>
      <c r="S111" s="372"/>
      <c r="T111" s="372"/>
      <c r="U111" s="372"/>
      <c r="V111" s="372"/>
      <c r="W111" s="372"/>
      <c r="X111" s="372"/>
      <c r="Y111" s="372"/>
      <c r="Z111" s="372"/>
      <c r="AA111" s="372"/>
      <c r="AB111" s="372"/>
    </row>
    <row r="112" ht="16.5" spans="1:28">
      <c r="A112" s="292">
        <f t="shared" si="1"/>
        <v>96</v>
      </c>
      <c r="B112" s="301" t="s">
        <v>309</v>
      </c>
      <c r="C112" s="301"/>
      <c r="D112" s="295" t="s">
        <v>310</v>
      </c>
      <c r="E112" s="368" t="s">
        <v>319</v>
      </c>
      <c r="F112" s="369" t="s">
        <v>320</v>
      </c>
      <c r="G112" s="300" t="s">
        <v>200</v>
      </c>
      <c r="H112" s="300"/>
      <c r="I112" s="300"/>
      <c r="J112" s="300"/>
      <c r="K112" s="300"/>
      <c r="L112" s="300"/>
      <c r="M112" s="292" t="s">
        <v>316</v>
      </c>
      <c r="N112" s="292"/>
      <c r="O112" s="292"/>
      <c r="P112" s="372"/>
      <c r="Q112" s="372"/>
      <c r="R112" s="372"/>
      <c r="S112" s="372"/>
      <c r="T112" s="372"/>
      <c r="U112" s="372"/>
      <c r="V112" s="372"/>
      <c r="W112" s="372"/>
      <c r="X112" s="372"/>
      <c r="Y112" s="372"/>
      <c r="Z112" s="372"/>
      <c r="AA112" s="372"/>
      <c r="AB112" s="372"/>
    </row>
    <row r="113" ht="16.5" spans="1:28">
      <c r="A113" s="292">
        <f t="shared" si="1"/>
        <v>97</v>
      </c>
      <c r="B113" s="301" t="s">
        <v>309</v>
      </c>
      <c r="C113" s="301"/>
      <c r="D113" s="295" t="s">
        <v>310</v>
      </c>
      <c r="E113" s="368" t="s">
        <v>321</v>
      </c>
      <c r="F113" s="369" t="s">
        <v>322</v>
      </c>
      <c r="G113" s="300" t="s">
        <v>200</v>
      </c>
      <c r="H113" s="300"/>
      <c r="I113" s="300"/>
      <c r="J113" s="300"/>
      <c r="K113" s="300"/>
      <c r="L113" s="300"/>
      <c r="M113" s="292" t="s">
        <v>316</v>
      </c>
      <c r="N113" s="292"/>
      <c r="O113" s="292"/>
      <c r="P113" s="372"/>
      <c r="Q113" s="372"/>
      <c r="R113" s="372"/>
      <c r="S113" s="372"/>
      <c r="T113" s="372"/>
      <c r="U113" s="372"/>
      <c r="V113" s="372"/>
      <c r="W113" s="372"/>
      <c r="X113" s="372"/>
      <c r="Y113" s="372"/>
      <c r="Z113" s="372"/>
      <c r="AA113" s="372"/>
      <c r="AB113" s="372"/>
    </row>
    <row r="114" ht="16.5" spans="1:28">
      <c r="A114" s="292">
        <f t="shared" si="1"/>
        <v>98</v>
      </c>
      <c r="B114" s="301" t="s">
        <v>309</v>
      </c>
      <c r="C114" s="301"/>
      <c r="D114" s="295" t="s">
        <v>310</v>
      </c>
      <c r="E114" s="368" t="s">
        <v>323</v>
      </c>
      <c r="F114" s="369" t="s">
        <v>324</v>
      </c>
      <c r="G114" s="300" t="s">
        <v>200</v>
      </c>
      <c r="H114" s="300"/>
      <c r="I114" s="300"/>
      <c r="J114" s="300"/>
      <c r="K114" s="300"/>
      <c r="L114" s="300"/>
      <c r="M114" s="292" t="s">
        <v>316</v>
      </c>
      <c r="N114" s="292"/>
      <c r="O114" s="292"/>
      <c r="P114" s="372"/>
      <c r="Q114" s="372"/>
      <c r="R114" s="372"/>
      <c r="S114" s="372"/>
      <c r="T114" s="372"/>
      <c r="U114" s="372"/>
      <c r="V114" s="372"/>
      <c r="W114" s="372"/>
      <c r="X114" s="372"/>
      <c r="Y114" s="372"/>
      <c r="Z114" s="372"/>
      <c r="AA114" s="372"/>
      <c r="AB114" s="372"/>
    </row>
    <row r="115" ht="16.5" spans="1:28">
      <c r="A115" s="292">
        <f t="shared" si="1"/>
        <v>99</v>
      </c>
      <c r="B115" s="301" t="s">
        <v>325</v>
      </c>
      <c r="C115" s="301"/>
      <c r="D115" s="295" t="s">
        <v>326</v>
      </c>
      <c r="E115" s="368" t="s">
        <v>327</v>
      </c>
      <c r="F115" s="369" t="s">
        <v>328</v>
      </c>
      <c r="G115" s="300" t="s">
        <v>301</v>
      </c>
      <c r="H115" s="300" t="s">
        <v>329</v>
      </c>
      <c r="I115" s="300" t="s">
        <v>330</v>
      </c>
      <c r="J115" s="300" t="s">
        <v>331</v>
      </c>
      <c r="K115" s="300"/>
      <c r="L115" s="300"/>
      <c r="M115" s="292" t="s">
        <v>332</v>
      </c>
      <c r="N115" s="292"/>
      <c r="O115" s="292"/>
      <c r="P115" s="372"/>
      <c r="Q115" s="372"/>
      <c r="R115" s="372"/>
      <c r="S115" s="372"/>
      <c r="T115" s="372"/>
      <c r="U115" s="372"/>
      <c r="V115" s="372"/>
      <c r="W115" s="372"/>
      <c r="X115" s="372"/>
      <c r="Y115" s="372"/>
      <c r="Z115" s="372"/>
      <c r="AA115" s="372"/>
      <c r="AB115" s="372"/>
    </row>
    <row r="116" ht="16.5" spans="1:28">
      <c r="A116" s="292">
        <f t="shared" si="1"/>
        <v>100</v>
      </c>
      <c r="B116" s="301" t="s">
        <v>325</v>
      </c>
      <c r="C116" s="301"/>
      <c r="D116" s="295" t="s">
        <v>326</v>
      </c>
      <c r="E116" s="299" t="s">
        <v>333</v>
      </c>
      <c r="F116" s="298" t="s">
        <v>334</v>
      </c>
      <c r="G116" s="300" t="s">
        <v>335</v>
      </c>
      <c r="H116" s="370" t="s">
        <v>336</v>
      </c>
      <c r="I116" s="370" t="s">
        <v>337</v>
      </c>
      <c r="J116" s="300"/>
      <c r="K116" s="300"/>
      <c r="L116" s="300"/>
      <c r="M116" s="292" t="s">
        <v>332</v>
      </c>
      <c r="N116" s="292"/>
      <c r="O116" s="292"/>
      <c r="P116" s="372"/>
      <c r="Q116" s="372"/>
      <c r="R116" s="372"/>
      <c r="S116" s="372"/>
      <c r="T116" s="372"/>
      <c r="U116" s="372"/>
      <c r="V116" s="372"/>
      <c r="W116" s="372"/>
      <c r="X116" s="372"/>
      <c r="Y116" s="372"/>
      <c r="Z116" s="372"/>
      <c r="AA116" s="372"/>
      <c r="AB116" s="372"/>
    </row>
    <row r="117" ht="16.5" spans="1:28">
      <c r="A117" s="292">
        <f t="shared" si="1"/>
        <v>101</v>
      </c>
      <c r="B117" s="301" t="s">
        <v>325</v>
      </c>
      <c r="C117" s="301"/>
      <c r="D117" s="295" t="s">
        <v>326</v>
      </c>
      <c r="E117" s="299" t="s">
        <v>338</v>
      </c>
      <c r="F117" s="298" t="s">
        <v>339</v>
      </c>
      <c r="G117" s="300" t="s">
        <v>335</v>
      </c>
      <c r="H117" s="370" t="s">
        <v>336</v>
      </c>
      <c r="I117" s="370" t="s">
        <v>337</v>
      </c>
      <c r="J117" s="300"/>
      <c r="K117" s="300"/>
      <c r="L117" s="300"/>
      <c r="M117" s="292" t="s">
        <v>332</v>
      </c>
      <c r="N117" s="292"/>
      <c r="O117" s="292"/>
      <c r="P117" s="372"/>
      <c r="Q117" s="372"/>
      <c r="R117" s="372"/>
      <c r="S117" s="372"/>
      <c r="T117" s="372"/>
      <c r="U117" s="372"/>
      <c r="V117" s="372"/>
      <c r="W117" s="372"/>
      <c r="X117" s="372"/>
      <c r="Y117" s="372"/>
      <c r="Z117" s="372"/>
      <c r="AA117" s="372"/>
      <c r="AB117" s="372"/>
    </row>
    <row r="118" ht="16.5" spans="1:28">
      <c r="A118" s="292">
        <f t="shared" si="1"/>
        <v>102</v>
      </c>
      <c r="B118" s="301" t="s">
        <v>325</v>
      </c>
      <c r="C118" s="301"/>
      <c r="D118" s="295" t="s">
        <v>326</v>
      </c>
      <c r="E118" s="299" t="s">
        <v>340</v>
      </c>
      <c r="F118" s="298" t="s">
        <v>341</v>
      </c>
      <c r="G118" s="300" t="s">
        <v>335</v>
      </c>
      <c r="H118" s="370" t="s">
        <v>336</v>
      </c>
      <c r="I118" s="370" t="s">
        <v>337</v>
      </c>
      <c r="J118" s="300"/>
      <c r="K118" s="300"/>
      <c r="L118" s="300"/>
      <c r="M118" s="292" t="s">
        <v>332</v>
      </c>
      <c r="N118" s="292"/>
      <c r="O118" s="292"/>
      <c r="P118" s="372"/>
      <c r="Q118" s="372"/>
      <c r="R118" s="372"/>
      <c r="S118" s="372"/>
      <c r="T118" s="372"/>
      <c r="U118" s="372"/>
      <c r="V118" s="372"/>
      <c r="W118" s="372"/>
      <c r="X118" s="372"/>
      <c r="Y118" s="372"/>
      <c r="Z118" s="372"/>
      <c r="AA118" s="372"/>
      <c r="AB118" s="372"/>
    </row>
    <row r="119" ht="16.5" spans="1:28">
      <c r="A119" s="292">
        <f t="shared" si="1"/>
        <v>103</v>
      </c>
      <c r="B119" s="301" t="s">
        <v>325</v>
      </c>
      <c r="C119" s="301"/>
      <c r="D119" s="295" t="s">
        <v>326</v>
      </c>
      <c r="E119" s="299" t="s">
        <v>342</v>
      </c>
      <c r="F119" s="298" t="s">
        <v>343</v>
      </c>
      <c r="G119" s="300" t="s">
        <v>335</v>
      </c>
      <c r="H119" s="370" t="s">
        <v>336</v>
      </c>
      <c r="I119" s="370" t="s">
        <v>337</v>
      </c>
      <c r="J119" s="300"/>
      <c r="K119" s="300"/>
      <c r="L119" s="300"/>
      <c r="M119" s="292" t="s">
        <v>332</v>
      </c>
      <c r="N119" s="292"/>
      <c r="O119" s="292"/>
      <c r="P119" s="372"/>
      <c r="Q119" s="372"/>
      <c r="R119" s="372"/>
      <c r="S119" s="372"/>
      <c r="T119" s="372"/>
      <c r="U119" s="372"/>
      <c r="V119" s="372"/>
      <c r="W119" s="372"/>
      <c r="X119" s="372"/>
      <c r="Y119" s="372"/>
      <c r="Z119" s="372"/>
      <c r="AA119" s="372"/>
      <c r="AB119" s="372"/>
    </row>
    <row r="120" customHeight="1" spans="1:28">
      <c r="A120" s="292">
        <f t="shared" si="1"/>
        <v>104</v>
      </c>
      <c r="B120" s="301" t="s">
        <v>344</v>
      </c>
      <c r="C120" s="301"/>
      <c r="D120" s="295" t="s">
        <v>345</v>
      </c>
      <c r="E120" s="299" t="s">
        <v>346</v>
      </c>
      <c r="F120" s="298" t="s">
        <v>347</v>
      </c>
      <c r="G120" s="300" t="s">
        <v>335</v>
      </c>
      <c r="H120" s="370" t="s">
        <v>348</v>
      </c>
      <c r="I120" s="370" t="s">
        <v>349</v>
      </c>
      <c r="J120" s="300" t="s">
        <v>350</v>
      </c>
      <c r="K120" s="300"/>
      <c r="L120" s="300"/>
      <c r="M120" s="292" t="s">
        <v>351</v>
      </c>
      <c r="N120" s="292"/>
      <c r="O120" s="292"/>
      <c r="P120" s="372"/>
      <c r="Q120" s="372"/>
      <c r="R120" s="372"/>
      <c r="S120" s="372"/>
      <c r="T120" s="372"/>
      <c r="U120" s="372"/>
      <c r="V120" s="372"/>
      <c r="W120" s="372"/>
      <c r="X120" s="372"/>
      <c r="Y120" s="372"/>
      <c r="Z120" s="372"/>
      <c r="AA120" s="372"/>
      <c r="AB120" s="372"/>
    </row>
    <row r="121" ht="16.5" spans="1:28">
      <c r="A121" s="292">
        <f t="shared" si="1"/>
        <v>105</v>
      </c>
      <c r="B121" s="301" t="s">
        <v>344</v>
      </c>
      <c r="C121" s="301"/>
      <c r="D121" s="295" t="s">
        <v>345</v>
      </c>
      <c r="E121" s="299" t="s">
        <v>352</v>
      </c>
      <c r="F121" s="298" t="s">
        <v>353</v>
      </c>
      <c r="G121" s="300" t="s">
        <v>335</v>
      </c>
      <c r="H121" s="370" t="s">
        <v>348</v>
      </c>
      <c r="I121" s="370" t="s">
        <v>349</v>
      </c>
      <c r="J121" s="300"/>
      <c r="K121" s="300"/>
      <c r="L121" s="300"/>
      <c r="M121" s="292" t="s">
        <v>351</v>
      </c>
      <c r="N121" s="292"/>
      <c r="O121" s="292"/>
      <c r="P121" s="372"/>
      <c r="Q121" s="372"/>
      <c r="R121" s="372"/>
      <c r="S121" s="372"/>
      <c r="T121" s="372"/>
      <c r="U121" s="372"/>
      <c r="V121" s="372"/>
      <c r="W121" s="372"/>
      <c r="X121" s="372"/>
      <c r="Y121" s="372"/>
      <c r="Z121" s="372"/>
      <c r="AA121" s="372"/>
      <c r="AB121" s="372"/>
    </row>
    <row r="122" ht="34.5" customHeight="1" spans="1:28">
      <c r="A122" s="292">
        <f t="shared" si="1"/>
        <v>106</v>
      </c>
      <c r="B122" s="301" t="s">
        <v>344</v>
      </c>
      <c r="C122" s="301"/>
      <c r="D122" s="295" t="s">
        <v>345</v>
      </c>
      <c r="E122" s="299" t="s">
        <v>354</v>
      </c>
      <c r="F122" s="298" t="s">
        <v>355</v>
      </c>
      <c r="G122" s="300" t="s">
        <v>335</v>
      </c>
      <c r="H122" s="370" t="s">
        <v>356</v>
      </c>
      <c r="I122" s="370" t="s">
        <v>357</v>
      </c>
      <c r="J122" s="300"/>
      <c r="K122" s="300"/>
      <c r="L122" s="300"/>
      <c r="M122" s="292" t="s">
        <v>351</v>
      </c>
      <c r="N122" s="292"/>
      <c r="O122" s="292"/>
      <c r="P122" s="372"/>
      <c r="Q122" s="372"/>
      <c r="R122" s="372"/>
      <c r="S122" s="372"/>
      <c r="T122" s="372"/>
      <c r="U122" s="372"/>
      <c r="V122" s="372"/>
      <c r="W122" s="372"/>
      <c r="X122" s="372"/>
      <c r="Y122" s="372"/>
      <c r="Z122" s="372"/>
      <c r="AA122" s="372"/>
      <c r="AB122" s="372"/>
    </row>
    <row r="123" ht="36.75" customHeight="1" spans="1:28">
      <c r="A123" s="292">
        <f t="shared" si="1"/>
        <v>107</v>
      </c>
      <c r="B123" s="301" t="s">
        <v>344</v>
      </c>
      <c r="C123" s="301"/>
      <c r="D123" s="295" t="s">
        <v>345</v>
      </c>
      <c r="E123" s="299" t="s">
        <v>358</v>
      </c>
      <c r="F123" s="298" t="s">
        <v>359</v>
      </c>
      <c r="G123" s="300" t="s">
        <v>200</v>
      </c>
      <c r="H123" s="300"/>
      <c r="I123" s="300" t="s">
        <v>360</v>
      </c>
      <c r="J123" s="300"/>
      <c r="K123" s="300"/>
      <c r="L123" s="300"/>
      <c r="M123" s="292" t="s">
        <v>351</v>
      </c>
      <c r="N123" s="292"/>
      <c r="O123" s="292"/>
      <c r="P123" s="372"/>
      <c r="Q123" s="372"/>
      <c r="R123" s="372"/>
      <c r="S123" s="372"/>
      <c r="T123" s="372"/>
      <c r="U123" s="372"/>
      <c r="V123" s="372"/>
      <c r="W123" s="372"/>
      <c r="X123" s="372"/>
      <c r="Y123" s="372"/>
      <c r="Z123" s="372"/>
      <c r="AA123" s="372"/>
      <c r="AB123" s="372"/>
    </row>
    <row r="124" ht="16.5" spans="1:28">
      <c r="A124" s="292">
        <f t="shared" si="1"/>
        <v>108</v>
      </c>
      <c r="B124" s="301" t="s">
        <v>344</v>
      </c>
      <c r="C124" s="301"/>
      <c r="D124" s="295" t="s">
        <v>345</v>
      </c>
      <c r="E124" s="299" t="s">
        <v>165</v>
      </c>
      <c r="F124" s="298" t="s">
        <v>166</v>
      </c>
      <c r="G124" s="371" t="s">
        <v>335</v>
      </c>
      <c r="H124" s="370" t="s">
        <v>361</v>
      </c>
      <c r="I124" s="370" t="s">
        <v>362</v>
      </c>
      <c r="J124" s="300"/>
      <c r="K124" s="300"/>
      <c r="L124" s="300"/>
      <c r="M124" s="292" t="s">
        <v>351</v>
      </c>
      <c r="N124" s="292"/>
      <c r="O124" s="292"/>
      <c r="P124" s="372"/>
      <c r="Q124" s="372"/>
      <c r="R124" s="372"/>
      <c r="S124" s="372"/>
      <c r="T124" s="372"/>
      <c r="U124" s="372"/>
      <c r="V124" s="372"/>
      <c r="W124" s="372"/>
      <c r="X124" s="372"/>
      <c r="Y124" s="372"/>
      <c r="Z124" s="372"/>
      <c r="AA124" s="372"/>
      <c r="AB124" s="372"/>
    </row>
    <row r="125" ht="16.5" spans="1:28">
      <c r="A125" s="292">
        <f t="shared" si="1"/>
        <v>109</v>
      </c>
      <c r="B125" s="301" t="s">
        <v>344</v>
      </c>
      <c r="C125" s="301"/>
      <c r="D125" s="295" t="s">
        <v>345</v>
      </c>
      <c r="E125" s="299" t="s">
        <v>174</v>
      </c>
      <c r="F125" s="298" t="s">
        <v>175</v>
      </c>
      <c r="G125" s="371" t="s">
        <v>335</v>
      </c>
      <c r="H125" s="370" t="s">
        <v>361</v>
      </c>
      <c r="I125" s="370" t="s">
        <v>362</v>
      </c>
      <c r="J125" s="300"/>
      <c r="K125" s="300"/>
      <c r="L125" s="300"/>
      <c r="M125" s="292" t="s">
        <v>351</v>
      </c>
      <c r="N125" s="292"/>
      <c r="O125" s="292"/>
      <c r="P125" s="372"/>
      <c r="Q125" s="372"/>
      <c r="R125" s="372"/>
      <c r="S125" s="372"/>
      <c r="T125" s="372"/>
      <c r="U125" s="372"/>
      <c r="V125" s="372"/>
      <c r="W125" s="372"/>
      <c r="X125" s="372"/>
      <c r="Y125" s="372"/>
      <c r="Z125" s="372"/>
      <c r="AA125" s="372"/>
      <c r="AB125" s="372"/>
    </row>
    <row r="126" ht="16.5" spans="1:28">
      <c r="A126" s="292">
        <f t="shared" si="1"/>
        <v>110</v>
      </c>
      <c r="B126" s="301" t="s">
        <v>344</v>
      </c>
      <c r="C126" s="301"/>
      <c r="D126" s="295" t="s">
        <v>345</v>
      </c>
      <c r="E126" s="299" t="s">
        <v>327</v>
      </c>
      <c r="F126" s="298" t="s">
        <v>328</v>
      </c>
      <c r="G126" s="300" t="s">
        <v>200</v>
      </c>
      <c r="H126" s="300"/>
      <c r="I126" s="300"/>
      <c r="J126" s="300"/>
      <c r="K126" s="300"/>
      <c r="L126" s="300"/>
      <c r="M126" s="292" t="s">
        <v>351</v>
      </c>
      <c r="N126" s="292"/>
      <c r="O126" s="292"/>
      <c r="P126" s="372"/>
      <c r="Q126" s="372"/>
      <c r="R126" s="372"/>
      <c r="S126" s="372"/>
      <c r="T126" s="372"/>
      <c r="U126" s="372"/>
      <c r="V126" s="372"/>
      <c r="W126" s="372"/>
      <c r="X126" s="372"/>
      <c r="Y126" s="372"/>
      <c r="Z126" s="372"/>
      <c r="AA126" s="372"/>
      <c r="AB126" s="372"/>
    </row>
    <row r="127" ht="16.5" spans="1:28">
      <c r="A127" s="292">
        <f t="shared" si="1"/>
        <v>111</v>
      </c>
      <c r="B127" s="301" t="s">
        <v>344</v>
      </c>
      <c r="C127" s="301"/>
      <c r="D127" s="295" t="s">
        <v>345</v>
      </c>
      <c r="E127" s="299" t="s">
        <v>333</v>
      </c>
      <c r="F127" s="298" t="s">
        <v>334</v>
      </c>
      <c r="G127" s="371" t="s">
        <v>335</v>
      </c>
      <c r="H127" s="370" t="s">
        <v>361</v>
      </c>
      <c r="I127" s="370" t="s">
        <v>362</v>
      </c>
      <c r="J127" s="300"/>
      <c r="K127" s="300"/>
      <c r="L127" s="300"/>
      <c r="M127" s="292" t="s">
        <v>351</v>
      </c>
      <c r="N127" s="292"/>
      <c r="O127" s="292"/>
      <c r="P127" s="372"/>
      <c r="Q127" s="372"/>
      <c r="R127" s="372"/>
      <c r="S127" s="372"/>
      <c r="T127" s="372"/>
      <c r="U127" s="372"/>
      <c r="V127" s="372"/>
      <c r="W127" s="372"/>
      <c r="X127" s="372"/>
      <c r="Y127" s="372"/>
      <c r="Z127" s="372"/>
      <c r="AA127" s="372"/>
      <c r="AB127" s="372"/>
    </row>
    <row r="128" ht="16.5" spans="1:28">
      <c r="A128" s="292">
        <f t="shared" si="1"/>
        <v>112</v>
      </c>
      <c r="B128" s="301" t="s">
        <v>344</v>
      </c>
      <c r="C128" s="301"/>
      <c r="D128" s="295" t="s">
        <v>345</v>
      </c>
      <c r="E128" s="299" t="s">
        <v>338</v>
      </c>
      <c r="F128" s="298" t="s">
        <v>339</v>
      </c>
      <c r="G128" s="371" t="s">
        <v>335</v>
      </c>
      <c r="H128" s="370" t="s">
        <v>361</v>
      </c>
      <c r="I128" s="370" t="s">
        <v>362</v>
      </c>
      <c r="J128" s="300"/>
      <c r="K128" s="300"/>
      <c r="L128" s="300"/>
      <c r="M128" s="292" t="s">
        <v>351</v>
      </c>
      <c r="N128" s="292"/>
      <c r="O128" s="292"/>
      <c r="P128" s="372"/>
      <c r="Q128" s="372"/>
      <c r="R128" s="372"/>
      <c r="S128" s="372"/>
      <c r="T128" s="372"/>
      <c r="U128" s="372"/>
      <c r="V128" s="372"/>
      <c r="W128" s="372"/>
      <c r="X128" s="372"/>
      <c r="Y128" s="372"/>
      <c r="Z128" s="372"/>
      <c r="AA128" s="372"/>
      <c r="AB128" s="372"/>
    </row>
    <row r="129" ht="16.5" spans="1:28">
      <c r="A129" s="292">
        <f t="shared" si="1"/>
        <v>113</v>
      </c>
      <c r="B129" s="301" t="s">
        <v>344</v>
      </c>
      <c r="C129" s="301"/>
      <c r="D129" s="295" t="s">
        <v>345</v>
      </c>
      <c r="E129" s="299" t="s">
        <v>363</v>
      </c>
      <c r="F129" s="298" t="s">
        <v>364</v>
      </c>
      <c r="G129" s="371" t="s">
        <v>335</v>
      </c>
      <c r="H129" s="370" t="s">
        <v>348</v>
      </c>
      <c r="I129" s="370" t="s">
        <v>349</v>
      </c>
      <c r="J129" s="300"/>
      <c r="K129" s="300"/>
      <c r="L129" s="300"/>
      <c r="M129" s="292" t="s">
        <v>351</v>
      </c>
      <c r="N129" s="292"/>
      <c r="O129" s="292"/>
      <c r="P129" s="372"/>
      <c r="Q129" s="372"/>
      <c r="R129" s="372"/>
      <c r="S129" s="372"/>
      <c r="T129" s="372"/>
      <c r="U129" s="372"/>
      <c r="V129" s="372"/>
      <c r="W129" s="372"/>
      <c r="X129" s="372"/>
      <c r="Y129" s="372"/>
      <c r="Z129" s="372"/>
      <c r="AA129" s="372"/>
      <c r="AB129" s="372"/>
    </row>
    <row r="130" ht="16.5" spans="1:28">
      <c r="A130" s="292">
        <f t="shared" si="1"/>
        <v>114</v>
      </c>
      <c r="B130" s="301" t="s">
        <v>344</v>
      </c>
      <c r="C130" s="301"/>
      <c r="D130" s="295" t="s">
        <v>345</v>
      </c>
      <c r="E130" s="299" t="s">
        <v>365</v>
      </c>
      <c r="F130" s="298" t="s">
        <v>366</v>
      </c>
      <c r="G130" s="371" t="s">
        <v>335</v>
      </c>
      <c r="H130" s="370" t="s">
        <v>348</v>
      </c>
      <c r="I130" s="370" t="s">
        <v>349</v>
      </c>
      <c r="J130" s="300"/>
      <c r="K130" s="300"/>
      <c r="L130" s="300"/>
      <c r="M130" s="292" t="s">
        <v>351</v>
      </c>
      <c r="N130" s="292"/>
      <c r="O130" s="292"/>
      <c r="P130" s="372"/>
      <c r="Q130" s="372"/>
      <c r="R130" s="372"/>
      <c r="S130" s="372"/>
      <c r="T130" s="372"/>
      <c r="U130" s="372"/>
      <c r="V130" s="372"/>
      <c r="W130" s="372"/>
      <c r="X130" s="372"/>
      <c r="Y130" s="372"/>
      <c r="Z130" s="372"/>
      <c r="AA130" s="372"/>
      <c r="AB130" s="372"/>
    </row>
    <row r="131" customHeight="1" spans="1:28">
      <c r="A131" s="292">
        <f t="shared" si="1"/>
        <v>115</v>
      </c>
      <c r="B131" s="301" t="s">
        <v>344</v>
      </c>
      <c r="C131" s="301"/>
      <c r="D131" s="295" t="s">
        <v>345</v>
      </c>
      <c r="E131" s="367" t="s">
        <v>367</v>
      </c>
      <c r="F131" s="298" t="s">
        <v>368</v>
      </c>
      <c r="G131" s="300" t="s">
        <v>369</v>
      </c>
      <c r="H131" s="300">
        <v>0.007</v>
      </c>
      <c r="I131" s="300"/>
      <c r="J131" s="300"/>
      <c r="K131" s="300"/>
      <c r="L131" s="300"/>
      <c r="M131" s="292" t="s">
        <v>351</v>
      </c>
      <c r="N131" s="292"/>
      <c r="O131" s="292"/>
      <c r="P131" s="372"/>
      <c r="Q131" s="372"/>
      <c r="R131" s="372"/>
      <c r="S131" s="372"/>
      <c r="T131" s="372"/>
      <c r="U131" s="372"/>
      <c r="V131" s="372"/>
      <c r="W131" s="372"/>
      <c r="X131" s="372"/>
      <c r="Y131" s="372"/>
      <c r="Z131" s="372"/>
      <c r="AA131" s="372"/>
      <c r="AB131" s="372"/>
    </row>
    <row r="132" customHeight="1" spans="1:28">
      <c r="A132" s="292">
        <f t="shared" si="1"/>
        <v>116</v>
      </c>
      <c r="B132" s="301" t="s">
        <v>344</v>
      </c>
      <c r="C132" s="301"/>
      <c r="D132" s="295" t="s">
        <v>345</v>
      </c>
      <c r="E132" s="299" t="s">
        <v>111</v>
      </c>
      <c r="F132" s="298" t="s">
        <v>112</v>
      </c>
      <c r="G132" s="371" t="s">
        <v>335</v>
      </c>
      <c r="H132" s="370" t="s">
        <v>348</v>
      </c>
      <c r="I132" s="370" t="s">
        <v>349</v>
      </c>
      <c r="J132" s="300"/>
      <c r="K132" s="300"/>
      <c r="L132" s="300"/>
      <c r="M132" s="292" t="s">
        <v>351</v>
      </c>
      <c r="N132" s="292"/>
      <c r="O132" s="292"/>
      <c r="P132" s="372"/>
      <c r="Q132" s="372"/>
      <c r="R132" s="372"/>
      <c r="S132" s="372"/>
      <c r="T132" s="372"/>
      <c r="U132" s="372"/>
      <c r="V132" s="372"/>
      <c r="W132" s="372"/>
      <c r="X132" s="372"/>
      <c r="Y132" s="372"/>
      <c r="Z132" s="372"/>
      <c r="AA132" s="372"/>
      <c r="AB132" s="372"/>
    </row>
    <row r="133" ht="33" spans="1:28">
      <c r="A133" s="292">
        <f t="shared" si="1"/>
        <v>117</v>
      </c>
      <c r="B133" s="301"/>
      <c r="C133" s="301"/>
      <c r="D133" s="295" t="s">
        <v>345</v>
      </c>
      <c r="E133" s="299" t="s">
        <v>370</v>
      </c>
      <c r="F133" s="298" t="s">
        <v>371</v>
      </c>
      <c r="G133" s="300" t="s">
        <v>372</v>
      </c>
      <c r="H133" s="300" t="s">
        <v>373</v>
      </c>
      <c r="I133" s="300" t="s">
        <v>374</v>
      </c>
      <c r="J133" s="300"/>
      <c r="K133" s="300"/>
      <c r="L133" s="300"/>
      <c r="M133" s="292" t="s">
        <v>351</v>
      </c>
      <c r="N133" s="292"/>
      <c r="O133" s="292"/>
      <c r="P133" s="372"/>
      <c r="Q133" s="372"/>
      <c r="R133" s="372"/>
      <c r="S133" s="372"/>
      <c r="T133" s="372"/>
      <c r="U133" s="372"/>
      <c r="V133" s="372"/>
      <c r="W133" s="372"/>
      <c r="X133" s="372"/>
      <c r="Y133" s="372"/>
      <c r="Z133" s="372"/>
      <c r="AA133" s="372"/>
      <c r="AB133" s="372"/>
    </row>
    <row r="134" ht="16.5" spans="1:28">
      <c r="A134" s="292">
        <f t="shared" si="1"/>
        <v>118</v>
      </c>
      <c r="B134" s="301" t="s">
        <v>344</v>
      </c>
      <c r="C134" s="301"/>
      <c r="D134" s="295" t="s">
        <v>345</v>
      </c>
      <c r="E134" s="299" t="s">
        <v>375</v>
      </c>
      <c r="F134" s="298" t="s">
        <v>376</v>
      </c>
      <c r="G134" s="300" t="s">
        <v>377</v>
      </c>
      <c r="H134" s="300" t="s">
        <v>378</v>
      </c>
      <c r="I134" s="300" t="s">
        <v>379</v>
      </c>
      <c r="J134" s="300"/>
      <c r="K134" s="300"/>
      <c r="L134" s="300"/>
      <c r="M134" s="292" t="s">
        <v>351</v>
      </c>
      <c r="N134" s="292"/>
      <c r="O134" s="292"/>
      <c r="P134" s="372"/>
      <c r="Q134" s="372"/>
      <c r="R134" s="372"/>
      <c r="S134" s="372"/>
      <c r="T134" s="372"/>
      <c r="U134" s="372"/>
      <c r="V134" s="372"/>
      <c r="W134" s="372"/>
      <c r="X134" s="372"/>
      <c r="Y134" s="372"/>
      <c r="Z134" s="372"/>
      <c r="AA134" s="372"/>
      <c r="AB134" s="372"/>
    </row>
    <row r="135" ht="16.5" spans="1:28">
      <c r="A135" s="292">
        <f t="shared" si="1"/>
        <v>119</v>
      </c>
      <c r="B135" s="301" t="s">
        <v>344</v>
      </c>
      <c r="C135" s="301"/>
      <c r="D135" s="295" t="s">
        <v>345</v>
      </c>
      <c r="E135" s="299" t="s">
        <v>380</v>
      </c>
      <c r="F135" s="298" t="s">
        <v>381</v>
      </c>
      <c r="G135" s="300" t="s">
        <v>200</v>
      </c>
      <c r="H135" s="300" t="s">
        <v>382</v>
      </c>
      <c r="I135" s="300" t="s">
        <v>383</v>
      </c>
      <c r="J135" s="300"/>
      <c r="K135" s="300"/>
      <c r="L135" s="300"/>
      <c r="M135" s="292" t="s">
        <v>351</v>
      </c>
      <c r="N135" s="292"/>
      <c r="O135" s="292"/>
      <c r="P135" s="372"/>
      <c r="Q135" s="372"/>
      <c r="R135" s="372"/>
      <c r="S135" s="372"/>
      <c r="T135" s="372"/>
      <c r="U135" s="372"/>
      <c r="V135" s="372"/>
      <c r="W135" s="372"/>
      <c r="X135" s="372"/>
      <c r="Y135" s="372"/>
      <c r="Z135" s="372"/>
      <c r="AA135" s="372"/>
      <c r="AB135" s="372"/>
    </row>
    <row r="136" ht="16.5" spans="1:28">
      <c r="A136" s="292">
        <f t="shared" si="1"/>
        <v>120</v>
      </c>
      <c r="B136" s="301" t="s">
        <v>344</v>
      </c>
      <c r="C136" s="301"/>
      <c r="D136" s="295" t="s">
        <v>345</v>
      </c>
      <c r="E136" s="299" t="s">
        <v>384</v>
      </c>
      <c r="F136" s="298" t="s">
        <v>385</v>
      </c>
      <c r="G136" s="300" t="s">
        <v>200</v>
      </c>
      <c r="H136" s="300"/>
      <c r="I136" s="300"/>
      <c r="J136" s="300"/>
      <c r="K136" s="300"/>
      <c r="L136" s="300"/>
      <c r="M136" s="292" t="s">
        <v>351</v>
      </c>
      <c r="N136" s="292"/>
      <c r="O136" s="292"/>
      <c r="P136" s="372"/>
      <c r="Q136" s="372"/>
      <c r="R136" s="372"/>
      <c r="S136" s="372"/>
      <c r="T136" s="372"/>
      <c r="U136" s="372"/>
      <c r="V136" s="372"/>
      <c r="W136" s="372"/>
      <c r="X136" s="372"/>
      <c r="Y136" s="372"/>
      <c r="Z136" s="372"/>
      <c r="AA136" s="372"/>
      <c r="AB136" s="372"/>
    </row>
    <row r="137" ht="16.5" spans="1:28">
      <c r="A137" s="292">
        <f t="shared" si="1"/>
        <v>121</v>
      </c>
      <c r="B137" s="301" t="s">
        <v>344</v>
      </c>
      <c r="C137" s="301"/>
      <c r="D137" s="295" t="s">
        <v>345</v>
      </c>
      <c r="E137" s="299" t="s">
        <v>386</v>
      </c>
      <c r="F137" s="298" t="s">
        <v>387</v>
      </c>
      <c r="G137" s="300" t="s">
        <v>200</v>
      </c>
      <c r="H137" s="300"/>
      <c r="I137" s="300"/>
      <c r="J137" s="300"/>
      <c r="K137" s="300"/>
      <c r="L137" s="300"/>
      <c r="M137" s="292" t="s">
        <v>351</v>
      </c>
      <c r="N137" s="292"/>
      <c r="O137" s="292"/>
      <c r="P137" s="372"/>
      <c r="Q137" s="372"/>
      <c r="R137" s="372"/>
      <c r="S137" s="372"/>
      <c r="T137" s="372"/>
      <c r="U137" s="372"/>
      <c r="V137" s="372"/>
      <c r="W137" s="372"/>
      <c r="X137" s="372"/>
      <c r="Y137" s="372"/>
      <c r="Z137" s="372"/>
      <c r="AA137" s="372"/>
      <c r="AB137" s="372"/>
    </row>
    <row r="138" ht="16.5" spans="1:28">
      <c r="A138" s="292">
        <f t="shared" si="1"/>
        <v>122</v>
      </c>
      <c r="B138" s="301" t="s">
        <v>344</v>
      </c>
      <c r="C138" s="301"/>
      <c r="D138" s="295" t="s">
        <v>345</v>
      </c>
      <c r="E138" s="299" t="s">
        <v>388</v>
      </c>
      <c r="F138" s="298" t="s">
        <v>389</v>
      </c>
      <c r="G138" s="300" t="s">
        <v>200</v>
      </c>
      <c r="H138" s="300"/>
      <c r="I138" s="300"/>
      <c r="J138" s="300"/>
      <c r="K138" s="300"/>
      <c r="L138" s="300"/>
      <c r="M138" s="292" t="s">
        <v>351</v>
      </c>
      <c r="N138" s="292"/>
      <c r="O138" s="292"/>
      <c r="P138" s="372"/>
      <c r="Q138" s="372"/>
      <c r="R138" s="372"/>
      <c r="S138" s="372"/>
      <c r="T138" s="372"/>
      <c r="U138" s="372"/>
      <c r="V138" s="372"/>
      <c r="W138" s="372"/>
      <c r="X138" s="372"/>
      <c r="Y138" s="372"/>
      <c r="Z138" s="372"/>
      <c r="AA138" s="372"/>
      <c r="AB138" s="372"/>
    </row>
    <row r="139" ht="16.5" spans="1:28">
      <c r="A139" s="292">
        <f t="shared" si="1"/>
        <v>123</v>
      </c>
      <c r="B139" s="301" t="s">
        <v>344</v>
      </c>
      <c r="C139" s="301"/>
      <c r="D139" s="295" t="s">
        <v>345</v>
      </c>
      <c r="E139" s="299" t="s">
        <v>390</v>
      </c>
      <c r="F139" s="298" t="s">
        <v>391</v>
      </c>
      <c r="G139" s="300" t="s">
        <v>200</v>
      </c>
      <c r="H139" s="300"/>
      <c r="I139" s="300"/>
      <c r="J139" s="300"/>
      <c r="K139" s="300"/>
      <c r="L139" s="300"/>
      <c r="M139" s="292" t="s">
        <v>351</v>
      </c>
      <c r="N139" s="292"/>
      <c r="O139" s="292"/>
      <c r="P139" s="372"/>
      <c r="Q139" s="372"/>
      <c r="R139" s="372"/>
      <c r="S139" s="372"/>
      <c r="T139" s="372"/>
      <c r="U139" s="372"/>
      <c r="V139" s="372"/>
      <c r="W139" s="372"/>
      <c r="X139" s="372"/>
      <c r="Y139" s="372"/>
      <c r="Z139" s="372"/>
      <c r="AA139" s="372"/>
      <c r="AB139" s="372"/>
    </row>
    <row r="140" ht="33" spans="1:28">
      <c r="A140" s="292">
        <f t="shared" si="1"/>
        <v>124</v>
      </c>
      <c r="B140" s="301" t="s">
        <v>344</v>
      </c>
      <c r="C140" s="301"/>
      <c r="D140" s="295" t="s">
        <v>345</v>
      </c>
      <c r="E140" s="299" t="s">
        <v>392</v>
      </c>
      <c r="F140" s="298" t="s">
        <v>391</v>
      </c>
      <c r="G140" s="300" t="s">
        <v>393</v>
      </c>
      <c r="H140" s="300" t="s">
        <v>394</v>
      </c>
      <c r="I140" s="300" t="s">
        <v>395</v>
      </c>
      <c r="J140" s="300"/>
      <c r="K140" s="300"/>
      <c r="L140" s="300"/>
      <c r="M140" s="292" t="s">
        <v>351</v>
      </c>
      <c r="N140" s="292"/>
      <c r="O140" s="292"/>
      <c r="P140" s="372"/>
      <c r="Q140" s="372"/>
      <c r="R140" s="372"/>
      <c r="S140" s="372"/>
      <c r="T140" s="372"/>
      <c r="U140" s="372"/>
      <c r="V140" s="372"/>
      <c r="W140" s="372"/>
      <c r="X140" s="372"/>
      <c r="Y140" s="372"/>
      <c r="Z140" s="372"/>
      <c r="AA140" s="372"/>
      <c r="AB140" s="372"/>
    </row>
    <row r="141" ht="16.5" spans="1:28">
      <c r="A141" s="292">
        <f t="shared" si="1"/>
        <v>125</v>
      </c>
      <c r="B141" s="301" t="s">
        <v>344</v>
      </c>
      <c r="C141" s="301"/>
      <c r="D141" s="295" t="s">
        <v>345</v>
      </c>
      <c r="E141" s="299" t="s">
        <v>396</v>
      </c>
      <c r="F141" s="295" t="s">
        <v>397</v>
      </c>
      <c r="G141" s="300" t="s">
        <v>398</v>
      </c>
      <c r="H141" s="300" t="s">
        <v>399</v>
      </c>
      <c r="I141" s="300" t="s">
        <v>400</v>
      </c>
      <c r="J141" s="300"/>
      <c r="K141" s="300"/>
      <c r="L141" s="300"/>
      <c r="M141" s="292" t="s">
        <v>351</v>
      </c>
      <c r="N141" s="292"/>
      <c r="O141" s="292"/>
      <c r="P141" s="372"/>
      <c r="Q141" s="372"/>
      <c r="R141" s="372"/>
      <c r="S141" s="372"/>
      <c r="T141" s="372"/>
      <c r="U141" s="372"/>
      <c r="V141" s="372"/>
      <c r="W141" s="372"/>
      <c r="X141" s="372"/>
      <c r="Y141" s="372"/>
      <c r="Z141" s="372"/>
      <c r="AA141" s="372"/>
      <c r="AB141" s="372"/>
    </row>
    <row r="142" ht="16.5" spans="1:28">
      <c r="A142" s="292">
        <f t="shared" si="1"/>
        <v>126</v>
      </c>
      <c r="B142" s="301" t="s">
        <v>344</v>
      </c>
      <c r="C142" s="301"/>
      <c r="D142" s="295" t="s">
        <v>345</v>
      </c>
      <c r="E142" s="299" t="s">
        <v>286</v>
      </c>
      <c r="F142" s="298" t="s">
        <v>287</v>
      </c>
      <c r="G142" s="300" t="s">
        <v>401</v>
      </c>
      <c r="H142" s="300" t="s">
        <v>399</v>
      </c>
      <c r="I142" s="300" t="s">
        <v>400</v>
      </c>
      <c r="J142" s="300"/>
      <c r="K142" s="300"/>
      <c r="L142" s="300"/>
      <c r="M142" s="292" t="s">
        <v>351</v>
      </c>
      <c r="N142" s="292"/>
      <c r="O142" s="292"/>
      <c r="P142" s="372"/>
      <c r="Q142" s="372"/>
      <c r="R142" s="372"/>
      <c r="S142" s="372"/>
      <c r="T142" s="372"/>
      <c r="U142" s="372"/>
      <c r="V142" s="372"/>
      <c r="W142" s="372"/>
      <c r="X142" s="372"/>
      <c r="Y142" s="372"/>
      <c r="Z142" s="372"/>
      <c r="AA142" s="372"/>
      <c r="AB142" s="372"/>
    </row>
    <row r="143" ht="16.5" spans="1:28">
      <c r="A143" s="292">
        <f t="shared" si="1"/>
        <v>127</v>
      </c>
      <c r="B143" s="301" t="s">
        <v>344</v>
      </c>
      <c r="C143" s="301"/>
      <c r="D143" s="295" t="s">
        <v>345</v>
      </c>
      <c r="E143" s="299" t="s">
        <v>402</v>
      </c>
      <c r="F143" s="295" t="s">
        <v>397</v>
      </c>
      <c r="G143" s="300" t="s">
        <v>369</v>
      </c>
      <c r="H143" s="300"/>
      <c r="I143" s="300" t="s">
        <v>403</v>
      </c>
      <c r="J143" s="300"/>
      <c r="K143" s="300"/>
      <c r="L143" s="300"/>
      <c r="M143" s="292" t="s">
        <v>351</v>
      </c>
      <c r="N143" s="292"/>
      <c r="O143" s="292"/>
      <c r="P143" s="372"/>
      <c r="Q143" s="372"/>
      <c r="R143" s="372"/>
      <c r="S143" s="372"/>
      <c r="T143" s="372"/>
      <c r="U143" s="372"/>
      <c r="V143" s="372"/>
      <c r="W143" s="372"/>
      <c r="X143" s="372"/>
      <c r="Y143" s="372"/>
      <c r="Z143" s="372"/>
      <c r="AA143" s="372"/>
      <c r="AB143" s="372"/>
    </row>
    <row r="144" ht="16.5" spans="1:28">
      <c r="A144" s="292">
        <f t="shared" si="1"/>
        <v>128</v>
      </c>
      <c r="B144" s="301" t="s">
        <v>344</v>
      </c>
      <c r="C144" s="301"/>
      <c r="D144" s="295" t="s">
        <v>345</v>
      </c>
      <c r="E144" s="299" t="s">
        <v>396</v>
      </c>
      <c r="F144" s="295" t="s">
        <v>397</v>
      </c>
      <c r="G144" s="300" t="s">
        <v>404</v>
      </c>
      <c r="H144" s="300" t="s">
        <v>405</v>
      </c>
      <c r="I144" s="300" t="s">
        <v>400</v>
      </c>
      <c r="J144" s="300"/>
      <c r="K144" s="300"/>
      <c r="L144" s="300"/>
      <c r="M144" s="292" t="s">
        <v>351</v>
      </c>
      <c r="N144" s="292"/>
      <c r="O144" s="292"/>
      <c r="P144" s="372"/>
      <c r="Q144" s="372"/>
      <c r="R144" s="372"/>
      <c r="S144" s="372"/>
      <c r="T144" s="372"/>
      <c r="U144" s="372"/>
      <c r="V144" s="372"/>
      <c r="W144" s="372"/>
      <c r="X144" s="372"/>
      <c r="Y144" s="372"/>
      <c r="Z144" s="372"/>
      <c r="AA144" s="372"/>
      <c r="AB144" s="372"/>
    </row>
    <row r="145" ht="16.5" spans="1:28">
      <c r="A145" s="292">
        <f t="shared" si="1"/>
        <v>129</v>
      </c>
      <c r="B145" s="301" t="s">
        <v>406</v>
      </c>
      <c r="C145" s="301"/>
      <c r="D145" s="295" t="s">
        <v>407</v>
      </c>
      <c r="E145" s="299" t="s">
        <v>408</v>
      </c>
      <c r="F145" s="298" t="s">
        <v>409</v>
      </c>
      <c r="G145" s="300" t="s">
        <v>410</v>
      </c>
      <c r="H145" s="297" t="s">
        <v>411</v>
      </c>
      <c r="I145" s="297" t="s">
        <v>411</v>
      </c>
      <c r="J145" s="300" t="s">
        <v>412</v>
      </c>
      <c r="K145" s="300"/>
      <c r="L145" s="300"/>
      <c r="M145" s="292" t="s">
        <v>413</v>
      </c>
      <c r="N145" s="292"/>
      <c r="O145" s="292"/>
      <c r="P145" s="372"/>
      <c r="Q145" s="372"/>
      <c r="R145" s="372"/>
      <c r="S145" s="372"/>
      <c r="T145" s="372"/>
      <c r="U145" s="372"/>
      <c r="V145" s="372"/>
      <c r="W145" s="372"/>
      <c r="X145" s="372"/>
      <c r="Y145" s="372"/>
      <c r="Z145" s="372"/>
      <c r="AA145" s="372"/>
      <c r="AB145" s="372"/>
    </row>
    <row r="146" ht="16.5" spans="1:28">
      <c r="A146" s="292">
        <f t="shared" ref="A146:A215" si="2">ROW()-16</f>
        <v>130</v>
      </c>
      <c r="B146" s="301" t="s">
        <v>406</v>
      </c>
      <c r="C146" s="301"/>
      <c r="D146" s="295" t="s">
        <v>407</v>
      </c>
      <c r="E146" s="299" t="s">
        <v>414</v>
      </c>
      <c r="F146" s="295" t="s">
        <v>415</v>
      </c>
      <c r="G146" s="300" t="s">
        <v>410</v>
      </c>
      <c r="H146" s="300" t="s">
        <v>416</v>
      </c>
      <c r="I146" s="300" t="s">
        <v>417</v>
      </c>
      <c r="J146" s="300" t="s">
        <v>304</v>
      </c>
      <c r="K146" s="300"/>
      <c r="L146" s="300"/>
      <c r="M146" s="292" t="s">
        <v>413</v>
      </c>
      <c r="N146" s="292"/>
      <c r="O146" s="292"/>
      <c r="P146" s="372"/>
      <c r="Q146" s="372"/>
      <c r="R146" s="372"/>
      <c r="S146" s="372"/>
      <c r="T146" s="372"/>
      <c r="U146" s="372"/>
      <c r="V146" s="372"/>
      <c r="W146" s="372"/>
      <c r="X146" s="372"/>
      <c r="Y146" s="372"/>
      <c r="Z146" s="372"/>
      <c r="AA146" s="372"/>
      <c r="AB146" s="372"/>
    </row>
    <row r="147" ht="16.5" spans="1:28">
      <c r="A147" s="292">
        <f t="shared" si="2"/>
        <v>131</v>
      </c>
      <c r="B147" s="301" t="s">
        <v>406</v>
      </c>
      <c r="C147" s="301"/>
      <c r="D147" s="295" t="s">
        <v>407</v>
      </c>
      <c r="E147" s="299" t="s">
        <v>418</v>
      </c>
      <c r="F147" s="298" t="s">
        <v>419</v>
      </c>
      <c r="G147" s="300" t="s">
        <v>410</v>
      </c>
      <c r="H147" s="300" t="s">
        <v>416</v>
      </c>
      <c r="I147" s="300" t="s">
        <v>417</v>
      </c>
      <c r="J147" s="300" t="s">
        <v>304</v>
      </c>
      <c r="K147" s="300"/>
      <c r="L147" s="300"/>
      <c r="M147" s="292" t="s">
        <v>413</v>
      </c>
      <c r="N147" s="292"/>
      <c r="O147" s="292"/>
      <c r="P147" s="372"/>
      <c r="Q147" s="372"/>
      <c r="R147" s="372"/>
      <c r="S147" s="372"/>
      <c r="T147" s="372"/>
      <c r="U147" s="372"/>
      <c r="V147" s="372"/>
      <c r="W147" s="372"/>
      <c r="X147" s="372"/>
      <c r="Y147" s="372"/>
      <c r="Z147" s="372"/>
      <c r="AA147" s="372"/>
      <c r="AB147" s="372"/>
    </row>
    <row r="148" ht="16.5" spans="1:28">
      <c r="A148" s="292">
        <f t="shared" si="2"/>
        <v>132</v>
      </c>
      <c r="B148" s="301" t="s">
        <v>406</v>
      </c>
      <c r="C148" s="301"/>
      <c r="D148" s="295" t="s">
        <v>407</v>
      </c>
      <c r="E148" s="299" t="s">
        <v>420</v>
      </c>
      <c r="F148" s="295" t="s">
        <v>421</v>
      </c>
      <c r="G148" s="300" t="s">
        <v>410</v>
      </c>
      <c r="H148" s="297" t="s">
        <v>411</v>
      </c>
      <c r="I148" s="297" t="s">
        <v>411</v>
      </c>
      <c r="J148" s="300" t="s">
        <v>422</v>
      </c>
      <c r="K148" s="300"/>
      <c r="L148" s="300"/>
      <c r="M148" s="292" t="s">
        <v>413</v>
      </c>
      <c r="N148" s="292"/>
      <c r="O148" s="292"/>
      <c r="P148" s="372"/>
      <c r="Q148" s="372"/>
      <c r="R148" s="372"/>
      <c r="S148" s="372"/>
      <c r="T148" s="372"/>
      <c r="U148" s="372"/>
      <c r="V148" s="372"/>
      <c r="W148" s="372"/>
      <c r="X148" s="372"/>
      <c r="Y148" s="372"/>
      <c r="Z148" s="372"/>
      <c r="AA148" s="372"/>
      <c r="AB148" s="372"/>
    </row>
    <row r="149" ht="16.5" spans="1:28">
      <c r="A149" s="292">
        <f t="shared" si="2"/>
        <v>133</v>
      </c>
      <c r="B149" s="301" t="s">
        <v>406</v>
      </c>
      <c r="C149" s="301"/>
      <c r="D149" s="295" t="s">
        <v>407</v>
      </c>
      <c r="E149" s="299" t="s">
        <v>423</v>
      </c>
      <c r="F149" s="298" t="s">
        <v>424</v>
      </c>
      <c r="G149" s="300" t="s">
        <v>410</v>
      </c>
      <c r="H149" s="297" t="s">
        <v>411</v>
      </c>
      <c r="I149" s="297" t="s">
        <v>411</v>
      </c>
      <c r="J149" s="300" t="s">
        <v>425</v>
      </c>
      <c r="K149" s="300"/>
      <c r="L149" s="300"/>
      <c r="M149" s="292" t="s">
        <v>413</v>
      </c>
      <c r="N149" s="292"/>
      <c r="O149" s="292"/>
      <c r="P149" s="372"/>
      <c r="Q149" s="372"/>
      <c r="R149" s="372"/>
      <c r="S149" s="372"/>
      <c r="T149" s="372"/>
      <c r="U149" s="372"/>
      <c r="V149" s="372"/>
      <c r="W149" s="372"/>
      <c r="X149" s="372"/>
      <c r="Y149" s="372"/>
      <c r="Z149" s="372"/>
      <c r="AA149" s="372"/>
      <c r="AB149" s="372"/>
    </row>
    <row r="150" ht="33" spans="1:28">
      <c r="A150" s="292">
        <f t="shared" si="2"/>
        <v>134</v>
      </c>
      <c r="B150" s="301" t="s">
        <v>406</v>
      </c>
      <c r="C150" s="301"/>
      <c r="D150" s="295" t="s">
        <v>407</v>
      </c>
      <c r="E150" s="299" t="s">
        <v>426</v>
      </c>
      <c r="F150" s="298" t="s">
        <v>427</v>
      </c>
      <c r="G150" s="300" t="s">
        <v>410</v>
      </c>
      <c r="H150" s="300" t="s">
        <v>428</v>
      </c>
      <c r="I150" s="300" t="s">
        <v>429</v>
      </c>
      <c r="J150" s="300" t="s">
        <v>430</v>
      </c>
      <c r="K150" s="300"/>
      <c r="L150" s="300"/>
      <c r="M150" s="292" t="s">
        <v>413</v>
      </c>
      <c r="N150" s="292"/>
      <c r="O150" s="292"/>
      <c r="P150" s="372"/>
      <c r="Q150" s="372"/>
      <c r="R150" s="372"/>
      <c r="S150" s="372"/>
      <c r="T150" s="372"/>
      <c r="U150" s="372"/>
      <c r="V150" s="372"/>
      <c r="W150" s="372"/>
      <c r="X150" s="372"/>
      <c r="Y150" s="372"/>
      <c r="Z150" s="372"/>
      <c r="AA150" s="372"/>
      <c r="AB150" s="372"/>
    </row>
    <row r="151" ht="33" spans="1:28">
      <c r="A151" s="292">
        <f t="shared" si="2"/>
        <v>135</v>
      </c>
      <c r="B151" s="301" t="s">
        <v>406</v>
      </c>
      <c r="C151" s="301"/>
      <c r="D151" s="295" t="s">
        <v>407</v>
      </c>
      <c r="E151" s="299" t="s">
        <v>431</v>
      </c>
      <c r="F151" s="298" t="s">
        <v>432</v>
      </c>
      <c r="G151" s="300" t="s">
        <v>410</v>
      </c>
      <c r="H151" s="300" t="s">
        <v>428</v>
      </c>
      <c r="I151" s="300" t="s">
        <v>429</v>
      </c>
      <c r="J151" s="300" t="s">
        <v>430</v>
      </c>
      <c r="K151" s="300"/>
      <c r="L151" s="300"/>
      <c r="M151" s="292" t="s">
        <v>413</v>
      </c>
      <c r="N151" s="292"/>
      <c r="O151" s="292"/>
      <c r="P151" s="372"/>
      <c r="Q151" s="372"/>
      <c r="R151" s="372"/>
      <c r="S151" s="372"/>
      <c r="T151" s="372"/>
      <c r="U151" s="372"/>
      <c r="V151" s="372"/>
      <c r="W151" s="372"/>
      <c r="X151" s="372"/>
      <c r="Y151" s="372"/>
      <c r="Z151" s="372"/>
      <c r="AA151" s="372"/>
      <c r="AB151" s="372"/>
    </row>
    <row r="152" ht="33" spans="1:28">
      <c r="A152" s="292">
        <f t="shared" si="2"/>
        <v>136</v>
      </c>
      <c r="B152" s="301" t="s">
        <v>406</v>
      </c>
      <c r="C152" s="301"/>
      <c r="D152" s="295" t="s">
        <v>407</v>
      </c>
      <c r="E152" s="299" t="s">
        <v>433</v>
      </c>
      <c r="F152" s="298" t="s">
        <v>434</v>
      </c>
      <c r="G152" s="300" t="s">
        <v>410</v>
      </c>
      <c r="H152" s="300" t="s">
        <v>428</v>
      </c>
      <c r="I152" s="300" t="s">
        <v>429</v>
      </c>
      <c r="J152" s="300" t="s">
        <v>430</v>
      </c>
      <c r="K152" s="300"/>
      <c r="L152" s="300"/>
      <c r="M152" s="292" t="s">
        <v>413</v>
      </c>
      <c r="N152" s="292"/>
      <c r="O152" s="292"/>
      <c r="P152" s="372"/>
      <c r="Q152" s="372"/>
      <c r="R152" s="372"/>
      <c r="S152" s="372"/>
      <c r="T152" s="372"/>
      <c r="U152" s="372"/>
      <c r="V152" s="372"/>
      <c r="W152" s="372"/>
      <c r="X152" s="372"/>
      <c r="Y152" s="372"/>
      <c r="Z152" s="372"/>
      <c r="AA152" s="372"/>
      <c r="AB152" s="372"/>
    </row>
    <row r="153" ht="33" spans="1:28">
      <c r="A153" s="292">
        <f t="shared" si="2"/>
        <v>137</v>
      </c>
      <c r="B153" s="301" t="s">
        <v>406</v>
      </c>
      <c r="C153" s="301"/>
      <c r="D153" s="295" t="s">
        <v>407</v>
      </c>
      <c r="E153" s="299" t="s">
        <v>435</v>
      </c>
      <c r="F153" s="298" t="s">
        <v>436</v>
      </c>
      <c r="G153" s="300" t="s">
        <v>437</v>
      </c>
      <c r="H153" s="300" t="s">
        <v>438</v>
      </c>
      <c r="I153" s="300" t="s">
        <v>439</v>
      </c>
      <c r="J153" s="300" t="s">
        <v>440</v>
      </c>
      <c r="K153" s="300"/>
      <c r="L153" s="300"/>
      <c r="M153" s="292" t="s">
        <v>413</v>
      </c>
      <c r="N153" s="292"/>
      <c r="O153" s="292"/>
      <c r="P153" s="372"/>
      <c r="Q153" s="372"/>
      <c r="R153" s="372"/>
      <c r="S153" s="372"/>
      <c r="T153" s="372"/>
      <c r="U153" s="372"/>
      <c r="V153" s="372"/>
      <c r="W153" s="372"/>
      <c r="X153" s="372"/>
      <c r="Y153" s="372"/>
      <c r="Z153" s="372"/>
      <c r="AA153" s="372"/>
      <c r="AB153" s="372"/>
    </row>
    <row r="154" ht="16.5" spans="1:28">
      <c r="A154" s="292">
        <f t="shared" si="2"/>
        <v>138</v>
      </c>
      <c r="B154" s="301" t="s">
        <v>406</v>
      </c>
      <c r="C154" s="301"/>
      <c r="D154" s="295" t="s">
        <v>407</v>
      </c>
      <c r="E154" s="299" t="s">
        <v>441</v>
      </c>
      <c r="F154" s="298" t="s">
        <v>442</v>
      </c>
      <c r="G154" s="300" t="s">
        <v>410</v>
      </c>
      <c r="H154" s="297" t="s">
        <v>411</v>
      </c>
      <c r="I154" s="297" t="s">
        <v>411</v>
      </c>
      <c r="J154" s="300" t="s">
        <v>443</v>
      </c>
      <c r="K154" s="300"/>
      <c r="L154" s="300"/>
      <c r="M154" s="292" t="s">
        <v>413</v>
      </c>
      <c r="N154" s="292"/>
      <c r="O154" s="292"/>
      <c r="P154" s="372"/>
      <c r="Q154" s="372"/>
      <c r="R154" s="372"/>
      <c r="S154" s="372"/>
      <c r="T154" s="372"/>
      <c r="U154" s="372"/>
      <c r="V154" s="372"/>
      <c r="W154" s="372"/>
      <c r="X154" s="372"/>
      <c r="Y154" s="372"/>
      <c r="Z154" s="372"/>
      <c r="AA154" s="372"/>
      <c r="AB154" s="372"/>
    </row>
    <row r="155" customHeight="1" spans="1:28">
      <c r="A155" s="292">
        <f t="shared" si="2"/>
        <v>139</v>
      </c>
      <c r="B155" s="301" t="s">
        <v>406</v>
      </c>
      <c r="C155" s="301"/>
      <c r="D155" s="295" t="s">
        <v>407</v>
      </c>
      <c r="E155" s="299" t="s">
        <v>444</v>
      </c>
      <c r="F155" s="298" t="s">
        <v>445</v>
      </c>
      <c r="G155" s="300" t="s">
        <v>410</v>
      </c>
      <c r="H155" s="297" t="s">
        <v>411</v>
      </c>
      <c r="I155" s="297" t="s">
        <v>411</v>
      </c>
      <c r="J155" s="300" t="s">
        <v>443</v>
      </c>
      <c r="K155" s="300"/>
      <c r="L155" s="300"/>
      <c r="M155" s="292" t="s">
        <v>413</v>
      </c>
      <c r="N155" s="292"/>
      <c r="O155" s="292"/>
      <c r="P155" s="372"/>
      <c r="Q155" s="372"/>
      <c r="R155" s="372"/>
      <c r="S155" s="372"/>
      <c r="T155" s="372"/>
      <c r="U155" s="372"/>
      <c r="V155" s="372"/>
      <c r="W155" s="372"/>
      <c r="X155" s="372"/>
      <c r="Y155" s="372"/>
      <c r="Z155" s="372"/>
      <c r="AA155" s="372"/>
      <c r="AB155" s="372"/>
    </row>
    <row r="156" customHeight="1" spans="1:28">
      <c r="A156" s="292">
        <f t="shared" si="2"/>
        <v>140</v>
      </c>
      <c r="B156" s="301" t="s">
        <v>406</v>
      </c>
      <c r="C156" s="301"/>
      <c r="D156" s="295" t="s">
        <v>407</v>
      </c>
      <c r="E156" s="299" t="s">
        <v>446</v>
      </c>
      <c r="F156" s="298" t="s">
        <v>447</v>
      </c>
      <c r="G156" s="300" t="s">
        <v>410</v>
      </c>
      <c r="H156" s="297" t="s">
        <v>411</v>
      </c>
      <c r="I156" s="297" t="s">
        <v>411</v>
      </c>
      <c r="J156" s="300" t="s">
        <v>443</v>
      </c>
      <c r="K156" s="300"/>
      <c r="L156" s="300"/>
      <c r="M156" s="292" t="s">
        <v>413</v>
      </c>
      <c r="N156" s="292"/>
      <c r="O156" s="292"/>
      <c r="P156" s="372"/>
      <c r="Q156" s="372"/>
      <c r="R156" s="372"/>
      <c r="S156" s="372"/>
      <c r="T156" s="372"/>
      <c r="U156" s="372"/>
      <c r="V156" s="372"/>
      <c r="W156" s="372"/>
      <c r="X156" s="372"/>
      <c r="Y156" s="372"/>
      <c r="Z156" s="372"/>
      <c r="AA156" s="372"/>
      <c r="AB156" s="372"/>
    </row>
    <row r="157" customHeight="1" spans="1:28">
      <c r="A157" s="292">
        <f t="shared" si="2"/>
        <v>141</v>
      </c>
      <c r="B157" s="301" t="s">
        <v>406</v>
      </c>
      <c r="C157" s="301"/>
      <c r="D157" s="295" t="s">
        <v>407</v>
      </c>
      <c r="E157" s="299" t="s">
        <v>448</v>
      </c>
      <c r="F157" s="298" t="s">
        <v>449</v>
      </c>
      <c r="G157" s="300" t="s">
        <v>410</v>
      </c>
      <c r="H157" s="297" t="s">
        <v>411</v>
      </c>
      <c r="I157" s="297" t="s">
        <v>411</v>
      </c>
      <c r="J157" s="300" t="s">
        <v>443</v>
      </c>
      <c r="K157" s="300"/>
      <c r="L157" s="300"/>
      <c r="M157" s="292" t="s">
        <v>413</v>
      </c>
      <c r="N157" s="292"/>
      <c r="O157" s="292"/>
      <c r="P157" s="372"/>
      <c r="Q157" s="372"/>
      <c r="R157" s="372"/>
      <c r="S157" s="372"/>
      <c r="T157" s="372"/>
      <c r="U157" s="372"/>
      <c r="V157" s="372"/>
      <c r="W157" s="372"/>
      <c r="X157" s="372"/>
      <c r="Y157" s="372"/>
      <c r="Z157" s="372"/>
      <c r="AA157" s="372"/>
      <c r="AB157" s="372"/>
    </row>
    <row r="158" ht="16.5" spans="1:28">
      <c r="A158" s="292">
        <f t="shared" si="2"/>
        <v>142</v>
      </c>
      <c r="B158" s="301" t="s">
        <v>406</v>
      </c>
      <c r="C158" s="301"/>
      <c r="D158" s="295" t="s">
        <v>407</v>
      </c>
      <c r="E158" s="299" t="s">
        <v>450</v>
      </c>
      <c r="F158" s="298" t="s">
        <v>451</v>
      </c>
      <c r="G158" s="300" t="s">
        <v>410</v>
      </c>
      <c r="H158" s="297" t="s">
        <v>411</v>
      </c>
      <c r="I158" s="297" t="s">
        <v>411</v>
      </c>
      <c r="J158" s="300" t="s">
        <v>443</v>
      </c>
      <c r="K158" s="300"/>
      <c r="L158" s="300"/>
      <c r="M158" s="292" t="s">
        <v>413</v>
      </c>
      <c r="N158" s="292"/>
      <c r="O158" s="292"/>
      <c r="P158" s="372"/>
      <c r="Q158" s="372"/>
      <c r="R158" s="372"/>
      <c r="S158" s="372"/>
      <c r="T158" s="372"/>
      <c r="U158" s="372"/>
      <c r="V158" s="372"/>
      <c r="W158" s="372"/>
      <c r="X158" s="372"/>
      <c r="Y158" s="372"/>
      <c r="Z158" s="372"/>
      <c r="AA158" s="372"/>
      <c r="AB158" s="372"/>
    </row>
    <row r="159" customHeight="1" spans="1:28">
      <c r="A159" s="292">
        <f t="shared" si="2"/>
        <v>143</v>
      </c>
      <c r="B159" s="301" t="s">
        <v>452</v>
      </c>
      <c r="C159" s="301"/>
      <c r="D159" s="295" t="s">
        <v>453</v>
      </c>
      <c r="E159" s="299" t="s">
        <v>454</v>
      </c>
      <c r="F159" s="298" t="s">
        <v>455</v>
      </c>
      <c r="G159" s="300" t="s">
        <v>456</v>
      </c>
      <c r="H159" s="297" t="s">
        <v>457</v>
      </c>
      <c r="I159" s="297"/>
      <c r="J159" s="300" t="s">
        <v>458</v>
      </c>
      <c r="K159" s="300"/>
      <c r="L159" s="300"/>
      <c r="M159" s="292" t="s">
        <v>459</v>
      </c>
      <c r="N159" s="292"/>
      <c r="O159" s="292"/>
      <c r="P159" s="372"/>
      <c r="Q159" s="372"/>
      <c r="R159" s="372"/>
      <c r="S159" s="372"/>
      <c r="T159" s="372"/>
      <c r="U159" s="372"/>
      <c r="V159" s="372"/>
      <c r="W159" s="372"/>
      <c r="X159" s="372"/>
      <c r="Y159" s="372"/>
      <c r="Z159" s="372"/>
      <c r="AA159" s="372"/>
      <c r="AB159" s="372"/>
    </row>
    <row r="160" customHeight="1" spans="1:28">
      <c r="A160" s="292">
        <f t="shared" si="2"/>
        <v>144</v>
      </c>
      <c r="B160" s="301" t="s">
        <v>452</v>
      </c>
      <c r="C160" s="301"/>
      <c r="D160" s="295" t="s">
        <v>453</v>
      </c>
      <c r="E160" s="373" t="s">
        <v>460</v>
      </c>
      <c r="F160" s="298" t="s">
        <v>461</v>
      </c>
      <c r="G160" s="300" t="s">
        <v>462</v>
      </c>
      <c r="H160" s="297"/>
      <c r="I160" s="297"/>
      <c r="J160" s="300"/>
      <c r="K160" s="300"/>
      <c r="L160" s="300"/>
      <c r="M160" s="292" t="s">
        <v>459</v>
      </c>
      <c r="N160" s="292"/>
      <c r="O160" s="292"/>
      <c r="P160" s="372"/>
      <c r="Q160" s="372"/>
      <c r="R160" s="372"/>
      <c r="S160" s="372"/>
      <c r="T160" s="372"/>
      <c r="U160" s="372"/>
      <c r="V160" s="372"/>
      <c r="W160" s="372"/>
      <c r="X160" s="372"/>
      <c r="Y160" s="372"/>
      <c r="Z160" s="372"/>
      <c r="AA160" s="372"/>
      <c r="AB160" s="372"/>
    </row>
    <row r="161" customHeight="1" spans="1:28">
      <c r="A161" s="292">
        <f t="shared" si="2"/>
        <v>145</v>
      </c>
      <c r="B161" s="301" t="s">
        <v>452</v>
      </c>
      <c r="C161" s="301"/>
      <c r="D161" s="295" t="s">
        <v>453</v>
      </c>
      <c r="E161" s="373" t="s">
        <v>463</v>
      </c>
      <c r="F161" s="298" t="s">
        <v>464</v>
      </c>
      <c r="G161" s="300" t="s">
        <v>410</v>
      </c>
      <c r="H161" s="297"/>
      <c r="I161" s="297"/>
      <c r="J161" s="300"/>
      <c r="K161" s="300"/>
      <c r="L161" s="300"/>
      <c r="M161" s="292" t="s">
        <v>459</v>
      </c>
      <c r="N161" s="292"/>
      <c r="O161" s="292"/>
      <c r="P161" s="372"/>
      <c r="Q161" s="372"/>
      <c r="R161" s="372"/>
      <c r="S161" s="372"/>
      <c r="T161" s="372"/>
      <c r="U161" s="372"/>
      <c r="V161" s="372"/>
      <c r="W161" s="372"/>
      <c r="X161" s="372"/>
      <c r="Y161" s="372"/>
      <c r="Z161" s="372"/>
      <c r="AA161" s="372"/>
      <c r="AB161" s="372"/>
    </row>
    <row r="162" customHeight="1" spans="1:28">
      <c r="A162" s="292">
        <f t="shared" si="2"/>
        <v>146</v>
      </c>
      <c r="B162" s="301" t="s">
        <v>452</v>
      </c>
      <c r="C162" s="301"/>
      <c r="D162" s="295" t="s">
        <v>453</v>
      </c>
      <c r="E162" s="373" t="s">
        <v>280</v>
      </c>
      <c r="F162" s="298" t="s">
        <v>281</v>
      </c>
      <c r="G162" s="300" t="s">
        <v>410</v>
      </c>
      <c r="H162" s="297"/>
      <c r="I162" s="297"/>
      <c r="J162" s="300"/>
      <c r="K162" s="300"/>
      <c r="L162" s="300"/>
      <c r="M162" s="292" t="s">
        <v>459</v>
      </c>
      <c r="N162" s="292"/>
      <c r="O162" s="292"/>
      <c r="P162" s="372"/>
      <c r="Q162" s="372"/>
      <c r="R162" s="372"/>
      <c r="S162" s="372"/>
      <c r="T162" s="372"/>
      <c r="U162" s="372"/>
      <c r="V162" s="372"/>
      <c r="W162" s="372"/>
      <c r="X162" s="372"/>
      <c r="Y162" s="372"/>
      <c r="Z162" s="372"/>
      <c r="AA162" s="372"/>
      <c r="AB162" s="372"/>
    </row>
    <row r="163" customHeight="1" spans="1:28">
      <c r="A163" s="292">
        <f t="shared" si="2"/>
        <v>147</v>
      </c>
      <c r="B163" s="301" t="s">
        <v>452</v>
      </c>
      <c r="C163" s="301"/>
      <c r="D163" s="295" t="s">
        <v>453</v>
      </c>
      <c r="E163" s="373" t="s">
        <v>465</v>
      </c>
      <c r="F163" s="298" t="s">
        <v>466</v>
      </c>
      <c r="G163" s="300" t="s">
        <v>410</v>
      </c>
      <c r="H163" s="297"/>
      <c r="I163" s="297"/>
      <c r="J163" s="300"/>
      <c r="K163" s="300"/>
      <c r="L163" s="300"/>
      <c r="M163" s="292" t="s">
        <v>459</v>
      </c>
      <c r="N163" s="292"/>
      <c r="O163" s="292"/>
      <c r="P163" s="372"/>
      <c r="Q163" s="372"/>
      <c r="R163" s="372"/>
      <c r="S163" s="372"/>
      <c r="T163" s="372"/>
      <c r="U163" s="372"/>
      <c r="V163" s="372"/>
      <c r="W163" s="372"/>
      <c r="X163" s="372"/>
      <c r="Y163" s="372"/>
      <c r="Z163" s="372"/>
      <c r="AA163" s="372"/>
      <c r="AB163" s="372"/>
    </row>
    <row r="164" customHeight="1" spans="1:28">
      <c r="A164" s="292">
        <f t="shared" si="2"/>
        <v>148</v>
      </c>
      <c r="B164" s="301" t="s">
        <v>452</v>
      </c>
      <c r="C164" s="301"/>
      <c r="D164" s="295" t="s">
        <v>453</v>
      </c>
      <c r="E164" s="299" t="s">
        <v>333</v>
      </c>
      <c r="F164" s="298" t="s">
        <v>334</v>
      </c>
      <c r="G164" s="300" t="s">
        <v>410</v>
      </c>
      <c r="H164" s="297"/>
      <c r="I164" s="297"/>
      <c r="J164" s="300"/>
      <c r="K164" s="300"/>
      <c r="L164" s="300"/>
      <c r="M164" s="292" t="s">
        <v>459</v>
      </c>
      <c r="N164" s="292"/>
      <c r="O164" s="292"/>
      <c r="P164" s="372"/>
      <c r="Q164" s="372"/>
      <c r="R164" s="372"/>
      <c r="S164" s="372"/>
      <c r="T164" s="372"/>
      <c r="U164" s="372"/>
      <c r="V164" s="372"/>
      <c r="W164" s="372"/>
      <c r="X164" s="372"/>
      <c r="Y164" s="372"/>
      <c r="Z164" s="372"/>
      <c r="AA164" s="372"/>
      <c r="AB164" s="372"/>
    </row>
    <row r="165" customHeight="1" spans="1:28">
      <c r="A165" s="292">
        <f t="shared" si="2"/>
        <v>149</v>
      </c>
      <c r="B165" s="301" t="s">
        <v>452</v>
      </c>
      <c r="C165" s="301"/>
      <c r="D165" s="295" t="s">
        <v>453</v>
      </c>
      <c r="E165" s="299" t="s">
        <v>338</v>
      </c>
      <c r="F165" s="298" t="s">
        <v>339</v>
      </c>
      <c r="G165" s="300" t="s">
        <v>410</v>
      </c>
      <c r="H165" s="297"/>
      <c r="I165" s="297"/>
      <c r="J165" s="300"/>
      <c r="K165" s="300"/>
      <c r="L165" s="300"/>
      <c r="M165" s="292" t="s">
        <v>459</v>
      </c>
      <c r="N165" s="292"/>
      <c r="O165" s="292"/>
      <c r="P165" s="372"/>
      <c r="Q165" s="372"/>
      <c r="R165" s="372"/>
      <c r="S165" s="372"/>
      <c r="T165" s="372"/>
      <c r="U165" s="372"/>
      <c r="V165" s="372"/>
      <c r="W165" s="372"/>
      <c r="X165" s="372"/>
      <c r="Y165" s="372"/>
      <c r="Z165" s="372"/>
      <c r="AA165" s="372"/>
      <c r="AB165" s="372"/>
    </row>
    <row r="166" customHeight="1" spans="1:28">
      <c r="A166" s="292">
        <f t="shared" si="2"/>
        <v>150</v>
      </c>
      <c r="B166" s="301" t="s">
        <v>452</v>
      </c>
      <c r="C166" s="301"/>
      <c r="D166" s="295" t="s">
        <v>453</v>
      </c>
      <c r="E166" s="299" t="s">
        <v>342</v>
      </c>
      <c r="F166" s="298" t="s">
        <v>343</v>
      </c>
      <c r="G166" s="300" t="s">
        <v>410</v>
      </c>
      <c r="H166" s="297"/>
      <c r="I166" s="297"/>
      <c r="J166" s="300"/>
      <c r="K166" s="300"/>
      <c r="L166" s="300"/>
      <c r="M166" s="292" t="s">
        <v>459</v>
      </c>
      <c r="N166" s="292"/>
      <c r="O166" s="292"/>
      <c r="P166" s="372"/>
      <c r="Q166" s="372"/>
      <c r="R166" s="372"/>
      <c r="S166" s="372"/>
      <c r="T166" s="372"/>
      <c r="U166" s="372"/>
      <c r="V166" s="372"/>
      <c r="W166" s="372"/>
      <c r="X166" s="372"/>
      <c r="Y166" s="372"/>
      <c r="Z166" s="372"/>
      <c r="AA166" s="372"/>
      <c r="AB166" s="372"/>
    </row>
    <row r="167" customHeight="1" spans="1:28">
      <c r="A167" s="292">
        <f t="shared" si="2"/>
        <v>151</v>
      </c>
      <c r="B167" s="301" t="s">
        <v>452</v>
      </c>
      <c r="C167" s="301"/>
      <c r="D167" s="295" t="s">
        <v>453</v>
      </c>
      <c r="E167" s="299" t="s">
        <v>340</v>
      </c>
      <c r="F167" s="298" t="s">
        <v>341</v>
      </c>
      <c r="G167" s="300" t="s">
        <v>410</v>
      </c>
      <c r="H167" s="297"/>
      <c r="I167" s="297"/>
      <c r="J167" s="300"/>
      <c r="K167" s="300"/>
      <c r="L167" s="300"/>
      <c r="M167" s="292" t="s">
        <v>459</v>
      </c>
      <c r="N167" s="292"/>
      <c r="O167" s="292"/>
      <c r="P167" s="372"/>
      <c r="Q167" s="372"/>
      <c r="R167" s="372"/>
      <c r="S167" s="372"/>
      <c r="T167" s="372"/>
      <c r="U167" s="372"/>
      <c r="V167" s="372"/>
      <c r="W167" s="372"/>
      <c r="X167" s="372"/>
      <c r="Y167" s="372"/>
      <c r="Z167" s="372"/>
      <c r="AA167" s="372"/>
      <c r="AB167" s="372"/>
    </row>
    <row r="168" customHeight="1" spans="1:28">
      <c r="A168" s="292">
        <f t="shared" si="2"/>
        <v>152</v>
      </c>
      <c r="B168" s="301" t="s">
        <v>452</v>
      </c>
      <c r="C168" s="301"/>
      <c r="D168" s="295" t="s">
        <v>453</v>
      </c>
      <c r="E168" s="299" t="s">
        <v>363</v>
      </c>
      <c r="F168" s="298" t="s">
        <v>364</v>
      </c>
      <c r="G168" s="300" t="s">
        <v>410</v>
      </c>
      <c r="H168" s="297"/>
      <c r="I168" s="297"/>
      <c r="J168" s="300"/>
      <c r="K168" s="300"/>
      <c r="L168" s="300"/>
      <c r="M168" s="292" t="s">
        <v>459</v>
      </c>
      <c r="N168" s="292"/>
      <c r="O168" s="292"/>
      <c r="P168" s="372"/>
      <c r="Q168" s="372"/>
      <c r="R168" s="372"/>
      <c r="S168" s="372"/>
      <c r="T168" s="372"/>
      <c r="U168" s="372"/>
      <c r="V168" s="372"/>
      <c r="W168" s="372"/>
      <c r="X168" s="372"/>
      <c r="Y168" s="372"/>
      <c r="Z168" s="372"/>
      <c r="AA168" s="372"/>
      <c r="AB168" s="372"/>
    </row>
    <row r="169" customHeight="1" spans="1:28">
      <c r="A169" s="292">
        <f t="shared" si="2"/>
        <v>153</v>
      </c>
      <c r="B169" s="301" t="s">
        <v>452</v>
      </c>
      <c r="C169" s="301"/>
      <c r="D169" s="295" t="s">
        <v>453</v>
      </c>
      <c r="E169" s="299" t="s">
        <v>365</v>
      </c>
      <c r="F169" s="298" t="s">
        <v>366</v>
      </c>
      <c r="G169" s="300" t="s">
        <v>410</v>
      </c>
      <c r="H169" s="297"/>
      <c r="I169" s="297"/>
      <c r="J169" s="300"/>
      <c r="K169" s="300"/>
      <c r="L169" s="300"/>
      <c r="M169" s="292" t="s">
        <v>459</v>
      </c>
      <c r="N169" s="292"/>
      <c r="O169" s="292"/>
      <c r="P169" s="372"/>
      <c r="Q169" s="372"/>
      <c r="R169" s="372"/>
      <c r="S169" s="372"/>
      <c r="T169" s="372"/>
      <c r="U169" s="372"/>
      <c r="V169" s="372"/>
      <c r="W169" s="372"/>
      <c r="X169" s="372"/>
      <c r="Y169" s="372"/>
      <c r="Z169" s="372"/>
      <c r="AA169" s="372"/>
      <c r="AB169" s="372"/>
    </row>
    <row r="170" ht="33" spans="1:28">
      <c r="A170" s="292">
        <f t="shared" si="2"/>
        <v>154</v>
      </c>
      <c r="B170" s="301" t="s">
        <v>452</v>
      </c>
      <c r="C170" s="301"/>
      <c r="D170" s="295" t="s">
        <v>453</v>
      </c>
      <c r="E170" s="374" t="s">
        <v>467</v>
      </c>
      <c r="F170" s="298" t="s">
        <v>468</v>
      </c>
      <c r="G170" s="300" t="s">
        <v>469</v>
      </c>
      <c r="H170" s="300" t="s">
        <v>470</v>
      </c>
      <c r="I170" s="300" t="s">
        <v>471</v>
      </c>
      <c r="J170" s="300"/>
      <c r="K170" s="300"/>
      <c r="L170" s="300"/>
      <c r="M170" s="292" t="s">
        <v>459</v>
      </c>
      <c r="N170" s="292"/>
      <c r="O170" s="292"/>
      <c r="P170" s="372"/>
      <c r="Q170" s="372"/>
      <c r="R170" s="372"/>
      <c r="S170" s="372"/>
      <c r="T170" s="372"/>
      <c r="U170" s="372"/>
      <c r="V170" s="372"/>
      <c r="W170" s="372"/>
      <c r="X170" s="372"/>
      <c r="Y170" s="372"/>
      <c r="Z170" s="372"/>
      <c r="AA170" s="372"/>
      <c r="AB170" s="372"/>
    </row>
    <row r="171" ht="33" spans="1:28">
      <c r="A171" s="292">
        <f t="shared" si="2"/>
        <v>155</v>
      </c>
      <c r="B171" s="301" t="s">
        <v>472</v>
      </c>
      <c r="C171" s="301"/>
      <c r="D171" s="295" t="s">
        <v>473</v>
      </c>
      <c r="E171" s="299" t="s">
        <v>96</v>
      </c>
      <c r="F171" s="298" t="s">
        <v>97</v>
      </c>
      <c r="G171" s="300" t="s">
        <v>297</v>
      </c>
      <c r="H171" s="300" t="s">
        <v>474</v>
      </c>
      <c r="I171" s="300" t="s">
        <v>475</v>
      </c>
      <c r="J171" s="300" t="s">
        <v>476</v>
      </c>
      <c r="K171" s="300"/>
      <c r="L171" s="300"/>
      <c r="M171" s="292" t="s">
        <v>477</v>
      </c>
      <c r="N171" s="292"/>
      <c r="O171" s="292"/>
      <c r="P171" s="372"/>
      <c r="Q171" s="372"/>
      <c r="R171" s="372"/>
      <c r="S171" s="372"/>
      <c r="T171" s="372"/>
      <c r="U171" s="372"/>
      <c r="V171" s="372"/>
      <c r="W171" s="372"/>
      <c r="X171" s="372"/>
      <c r="Y171" s="372"/>
      <c r="Z171" s="372"/>
      <c r="AA171" s="372"/>
      <c r="AB171" s="372"/>
    </row>
    <row r="172" ht="33" spans="1:28">
      <c r="A172" s="292">
        <f t="shared" si="2"/>
        <v>156</v>
      </c>
      <c r="B172" s="301" t="s">
        <v>472</v>
      </c>
      <c r="C172" s="301"/>
      <c r="D172" s="295" t="s">
        <v>473</v>
      </c>
      <c r="E172" s="299" t="s">
        <v>100</v>
      </c>
      <c r="F172" s="298" t="s">
        <v>101</v>
      </c>
      <c r="G172" s="300" t="s">
        <v>297</v>
      </c>
      <c r="H172" s="300" t="s">
        <v>474</v>
      </c>
      <c r="I172" s="300" t="s">
        <v>475</v>
      </c>
      <c r="J172" s="300"/>
      <c r="K172" s="300"/>
      <c r="L172" s="300"/>
      <c r="M172" s="292" t="s">
        <v>477</v>
      </c>
      <c r="N172" s="292"/>
      <c r="O172" s="292"/>
      <c r="P172" s="372"/>
      <c r="Q172" s="372"/>
      <c r="R172" s="372"/>
      <c r="S172" s="372"/>
      <c r="T172" s="372"/>
      <c r="U172" s="372"/>
      <c r="V172" s="372"/>
      <c r="W172" s="372"/>
      <c r="X172" s="372"/>
      <c r="Y172" s="372"/>
      <c r="Z172" s="372"/>
      <c r="AA172" s="372"/>
      <c r="AB172" s="372"/>
    </row>
    <row r="173" ht="16.5" spans="1:28">
      <c r="A173" s="292">
        <f t="shared" si="2"/>
        <v>157</v>
      </c>
      <c r="B173" s="301" t="s">
        <v>472</v>
      </c>
      <c r="C173" s="301"/>
      <c r="D173" s="295" t="s">
        <v>473</v>
      </c>
      <c r="E173" s="299" t="s">
        <v>363</v>
      </c>
      <c r="F173" s="298" t="s">
        <v>364</v>
      </c>
      <c r="G173" s="371" t="s">
        <v>335</v>
      </c>
      <c r="H173" s="370" t="s">
        <v>478</v>
      </c>
      <c r="I173" s="370" t="s">
        <v>479</v>
      </c>
      <c r="J173" s="300"/>
      <c r="K173" s="300"/>
      <c r="L173" s="300"/>
      <c r="M173" s="292" t="s">
        <v>477</v>
      </c>
      <c r="N173" s="292"/>
      <c r="O173" s="292"/>
      <c r="P173" s="372"/>
      <c r="Q173" s="372"/>
      <c r="R173" s="372"/>
      <c r="S173" s="372"/>
      <c r="T173" s="372"/>
      <c r="U173" s="372"/>
      <c r="V173" s="372"/>
      <c r="W173" s="372"/>
      <c r="X173" s="372"/>
      <c r="Y173" s="372"/>
      <c r="Z173" s="372"/>
      <c r="AA173" s="372"/>
      <c r="AB173" s="372"/>
    </row>
    <row r="174" ht="16.5" spans="1:28">
      <c r="A174" s="292">
        <f t="shared" si="2"/>
        <v>158</v>
      </c>
      <c r="B174" s="301" t="s">
        <v>472</v>
      </c>
      <c r="C174" s="301"/>
      <c r="D174" s="295" t="s">
        <v>473</v>
      </c>
      <c r="E174" s="299" t="s">
        <v>365</v>
      </c>
      <c r="F174" s="298" t="s">
        <v>366</v>
      </c>
      <c r="G174" s="371" t="s">
        <v>335</v>
      </c>
      <c r="H174" s="370" t="s">
        <v>478</v>
      </c>
      <c r="I174" s="370" t="s">
        <v>479</v>
      </c>
      <c r="J174" s="300"/>
      <c r="K174" s="300"/>
      <c r="L174" s="300"/>
      <c r="M174" s="292" t="s">
        <v>477</v>
      </c>
      <c r="N174" s="292"/>
      <c r="O174" s="292"/>
      <c r="P174" s="372"/>
      <c r="Q174" s="372"/>
      <c r="R174" s="372"/>
      <c r="S174" s="372"/>
      <c r="T174" s="372"/>
      <c r="U174" s="372"/>
      <c r="V174" s="372"/>
      <c r="W174" s="372"/>
      <c r="X174" s="372"/>
      <c r="Y174" s="372"/>
      <c r="Z174" s="372"/>
      <c r="AA174" s="372"/>
      <c r="AB174" s="372"/>
    </row>
    <row r="175" ht="16.5" spans="1:28">
      <c r="A175" s="292">
        <f t="shared" si="2"/>
        <v>159</v>
      </c>
      <c r="B175" s="301" t="s">
        <v>480</v>
      </c>
      <c r="C175" s="301"/>
      <c r="D175" s="295" t="s">
        <v>481</v>
      </c>
      <c r="E175" s="299" t="s">
        <v>482</v>
      </c>
      <c r="F175" s="298" t="s">
        <v>483</v>
      </c>
      <c r="G175" s="300" t="s">
        <v>401</v>
      </c>
      <c r="H175" s="300" t="s">
        <v>484</v>
      </c>
      <c r="I175" s="300" t="s">
        <v>485</v>
      </c>
      <c r="J175" s="300" t="s">
        <v>486</v>
      </c>
      <c r="K175" s="300"/>
      <c r="L175" s="300"/>
      <c r="M175" s="292" t="s">
        <v>487</v>
      </c>
      <c r="N175" s="292"/>
      <c r="O175" s="292"/>
      <c r="P175" s="372"/>
      <c r="Q175" s="372"/>
      <c r="R175" s="372"/>
      <c r="S175" s="372"/>
      <c r="T175" s="372"/>
      <c r="U175" s="372"/>
      <c r="V175" s="372"/>
      <c r="W175" s="372"/>
      <c r="X175" s="372"/>
      <c r="Y175" s="372"/>
      <c r="Z175" s="372"/>
      <c r="AA175" s="372"/>
      <c r="AB175" s="372"/>
    </row>
    <row r="176" ht="16.5" spans="1:28">
      <c r="A176" s="292">
        <f t="shared" si="2"/>
        <v>160</v>
      </c>
      <c r="B176" s="301" t="s">
        <v>480</v>
      </c>
      <c r="C176" s="301"/>
      <c r="D176" s="295" t="s">
        <v>481</v>
      </c>
      <c r="E176" s="299" t="s">
        <v>488</v>
      </c>
      <c r="F176" s="298" t="s">
        <v>483</v>
      </c>
      <c r="G176" s="300" t="s">
        <v>401</v>
      </c>
      <c r="H176" s="300" t="s">
        <v>484</v>
      </c>
      <c r="I176" s="300" t="s">
        <v>489</v>
      </c>
      <c r="J176" s="300"/>
      <c r="K176" s="300"/>
      <c r="L176" s="300"/>
      <c r="M176" s="292" t="s">
        <v>487</v>
      </c>
      <c r="N176" s="292"/>
      <c r="O176" s="292"/>
      <c r="P176" s="372"/>
      <c r="Q176" s="372"/>
      <c r="R176" s="372"/>
      <c r="S176" s="372"/>
      <c r="T176" s="372"/>
      <c r="U176" s="372"/>
      <c r="V176" s="372"/>
      <c r="W176" s="372"/>
      <c r="X176" s="372"/>
      <c r="Y176" s="372"/>
      <c r="Z176" s="372"/>
      <c r="AA176" s="372"/>
      <c r="AB176" s="372"/>
    </row>
    <row r="177" customHeight="1" spans="1:15">
      <c r="A177" s="292">
        <f t="shared" si="2"/>
        <v>161</v>
      </c>
      <c r="B177" s="301" t="s">
        <v>490</v>
      </c>
      <c r="C177" s="301"/>
      <c r="D177" s="295" t="s">
        <v>491</v>
      </c>
      <c r="E177" s="375" t="s">
        <v>492</v>
      </c>
      <c r="F177" s="376"/>
      <c r="G177" s="376"/>
      <c r="H177" s="376"/>
      <c r="I177" s="377"/>
      <c r="J177" s="378" t="s">
        <v>493</v>
      </c>
      <c r="K177" s="379"/>
      <c r="L177" s="380"/>
      <c r="M177" s="292"/>
      <c r="N177" s="292"/>
      <c r="O177" s="292"/>
    </row>
    <row r="178" customHeight="1" spans="1:15">
      <c r="A178" s="292">
        <f t="shared" si="2"/>
        <v>162</v>
      </c>
      <c r="B178" s="301" t="s">
        <v>490</v>
      </c>
      <c r="C178" s="301"/>
      <c r="D178" s="295" t="s">
        <v>491</v>
      </c>
      <c r="E178" s="375" t="s">
        <v>494</v>
      </c>
      <c r="F178" s="376"/>
      <c r="G178" s="376"/>
      <c r="H178" s="376"/>
      <c r="I178" s="377"/>
      <c r="J178" s="381"/>
      <c r="K178" s="382"/>
      <c r="L178" s="383"/>
      <c r="M178" s="292"/>
      <c r="N178" s="292"/>
      <c r="O178" s="292"/>
    </row>
    <row r="179" spans="1:15">
      <c r="A179" s="292">
        <f t="shared" si="2"/>
        <v>163</v>
      </c>
      <c r="B179" s="301" t="s">
        <v>490</v>
      </c>
      <c r="C179" s="301"/>
      <c r="D179" s="295" t="s">
        <v>491</v>
      </c>
      <c r="E179" s="375" t="s">
        <v>495</v>
      </c>
      <c r="F179" s="376"/>
      <c r="G179" s="376"/>
      <c r="H179" s="376"/>
      <c r="I179" s="377"/>
      <c r="J179" s="381"/>
      <c r="K179" s="382"/>
      <c r="L179" s="383"/>
      <c r="M179" s="291"/>
      <c r="N179" s="291"/>
      <c r="O179" s="291"/>
    </row>
    <row r="180" customHeight="1" spans="1:15">
      <c r="A180" s="292">
        <f t="shared" si="2"/>
        <v>164</v>
      </c>
      <c r="B180" s="301" t="s">
        <v>490</v>
      </c>
      <c r="C180" s="301"/>
      <c r="D180" s="295" t="s">
        <v>491</v>
      </c>
      <c r="E180" s="375" t="s">
        <v>496</v>
      </c>
      <c r="F180" s="376"/>
      <c r="G180" s="376"/>
      <c r="H180" s="376"/>
      <c r="I180" s="377"/>
      <c r="J180" s="381"/>
      <c r="K180" s="382"/>
      <c r="L180" s="383"/>
      <c r="M180" s="291"/>
      <c r="N180" s="291"/>
      <c r="O180" s="291"/>
    </row>
    <row r="181" ht="36.75" customHeight="1" spans="1:15">
      <c r="A181" s="292">
        <f t="shared" si="2"/>
        <v>165</v>
      </c>
      <c r="B181" s="301" t="s">
        <v>490</v>
      </c>
      <c r="C181" s="301"/>
      <c r="D181" s="295" t="s">
        <v>491</v>
      </c>
      <c r="E181" s="375" t="s">
        <v>497</v>
      </c>
      <c r="F181" s="376"/>
      <c r="G181" s="376"/>
      <c r="H181" s="376"/>
      <c r="I181" s="377"/>
      <c r="J181" s="381"/>
      <c r="K181" s="382"/>
      <c r="L181" s="383"/>
      <c r="M181" s="291"/>
      <c r="N181" s="291"/>
      <c r="O181" s="291"/>
    </row>
    <row r="182" customHeight="1" spans="1:15">
      <c r="A182" s="292">
        <f t="shared" si="2"/>
        <v>166</v>
      </c>
      <c r="B182" s="301" t="s">
        <v>490</v>
      </c>
      <c r="C182" s="301"/>
      <c r="D182" s="295" t="s">
        <v>491</v>
      </c>
      <c r="E182" s="375" t="s">
        <v>498</v>
      </c>
      <c r="F182" s="376"/>
      <c r="G182" s="376"/>
      <c r="H182" s="376"/>
      <c r="I182" s="377"/>
      <c r="J182" s="381"/>
      <c r="K182" s="382"/>
      <c r="L182" s="383"/>
      <c r="M182" s="291"/>
      <c r="N182" s="291"/>
      <c r="O182" s="291"/>
    </row>
    <row r="183" customHeight="1" spans="1:15">
      <c r="A183" s="292">
        <f t="shared" si="2"/>
        <v>167</v>
      </c>
      <c r="B183" s="301" t="s">
        <v>490</v>
      </c>
      <c r="C183" s="301"/>
      <c r="D183" s="295" t="s">
        <v>491</v>
      </c>
      <c r="E183" s="375" t="s">
        <v>499</v>
      </c>
      <c r="F183" s="376"/>
      <c r="G183" s="376"/>
      <c r="H183" s="376"/>
      <c r="I183" s="377"/>
      <c r="J183" s="381"/>
      <c r="K183" s="382"/>
      <c r="L183" s="383"/>
      <c r="M183" s="291"/>
      <c r="N183" s="291"/>
      <c r="O183" s="291"/>
    </row>
    <row r="184" spans="1:15">
      <c r="A184" s="292">
        <f t="shared" si="2"/>
        <v>168</v>
      </c>
      <c r="B184" s="301" t="s">
        <v>490</v>
      </c>
      <c r="C184" s="301"/>
      <c r="D184" s="295" t="s">
        <v>491</v>
      </c>
      <c r="E184" s="375" t="s">
        <v>500</v>
      </c>
      <c r="F184" s="376"/>
      <c r="G184" s="376"/>
      <c r="H184" s="376"/>
      <c r="I184" s="377"/>
      <c r="J184" s="381"/>
      <c r="K184" s="382"/>
      <c r="L184" s="383"/>
      <c r="M184" s="291"/>
      <c r="N184" s="291"/>
      <c r="O184" s="291"/>
    </row>
    <row r="185" spans="1:15">
      <c r="A185" s="292">
        <f t="shared" si="2"/>
        <v>169</v>
      </c>
      <c r="B185" s="301" t="s">
        <v>490</v>
      </c>
      <c r="C185" s="301"/>
      <c r="D185" s="295" t="s">
        <v>491</v>
      </c>
      <c r="E185" s="375" t="s">
        <v>501</v>
      </c>
      <c r="F185" s="376"/>
      <c r="G185" s="376"/>
      <c r="H185" s="376"/>
      <c r="I185" s="377"/>
      <c r="J185" s="381"/>
      <c r="K185" s="382"/>
      <c r="L185" s="383"/>
      <c r="M185" s="291"/>
      <c r="N185" s="291"/>
      <c r="O185" s="291"/>
    </row>
    <row r="186" spans="1:15">
      <c r="A186" s="292">
        <f t="shared" si="2"/>
        <v>170</v>
      </c>
      <c r="B186" s="301" t="s">
        <v>490</v>
      </c>
      <c r="C186" s="301"/>
      <c r="D186" s="295" t="s">
        <v>491</v>
      </c>
      <c r="E186" s="374" t="s">
        <v>467</v>
      </c>
      <c r="F186" s="298" t="s">
        <v>468</v>
      </c>
      <c r="G186" s="300" t="s">
        <v>502</v>
      </c>
      <c r="H186" s="300"/>
      <c r="I186" s="300"/>
      <c r="J186" s="381"/>
      <c r="K186" s="382"/>
      <c r="L186" s="383"/>
      <c r="M186" s="291"/>
      <c r="N186" s="291"/>
      <c r="O186" s="291"/>
    </row>
    <row r="187" spans="1:15">
      <c r="A187" s="292">
        <f t="shared" si="2"/>
        <v>171</v>
      </c>
      <c r="B187" s="301" t="s">
        <v>490</v>
      </c>
      <c r="C187" s="301"/>
      <c r="D187" s="295" t="s">
        <v>491</v>
      </c>
      <c r="E187" s="374" t="s">
        <v>503</v>
      </c>
      <c r="F187" s="374" t="s">
        <v>504</v>
      </c>
      <c r="G187" s="300" t="s">
        <v>505</v>
      </c>
      <c r="H187" s="300"/>
      <c r="I187" s="300"/>
      <c r="J187" s="381"/>
      <c r="K187" s="382"/>
      <c r="L187" s="383"/>
      <c r="M187" s="291"/>
      <c r="N187" s="291"/>
      <c r="O187" s="291"/>
    </row>
    <row r="188" spans="1:15">
      <c r="A188" s="292">
        <f t="shared" si="2"/>
        <v>172</v>
      </c>
      <c r="B188" s="301" t="s">
        <v>490</v>
      </c>
      <c r="C188" s="301"/>
      <c r="D188" s="295" t="s">
        <v>491</v>
      </c>
      <c r="E188" s="374" t="s">
        <v>506</v>
      </c>
      <c r="F188" s="374" t="s">
        <v>507</v>
      </c>
      <c r="G188" s="300" t="s">
        <v>508</v>
      </c>
      <c r="H188" s="300"/>
      <c r="I188" s="300"/>
      <c r="J188" s="384"/>
      <c r="K188" s="385"/>
      <c r="L188" s="386"/>
      <c r="M188" s="291"/>
      <c r="N188" s="291"/>
      <c r="O188" s="291"/>
    </row>
    <row r="189" spans="1:15">
      <c r="A189" s="292">
        <f t="shared" si="2"/>
        <v>173</v>
      </c>
      <c r="B189" s="301" t="s">
        <v>509</v>
      </c>
      <c r="C189" s="301"/>
      <c r="D189" s="292" t="s">
        <v>510</v>
      </c>
      <c r="E189" s="374" t="s">
        <v>511</v>
      </c>
      <c r="F189" s="374" t="s">
        <v>512</v>
      </c>
      <c r="G189" s="300" t="s">
        <v>130</v>
      </c>
      <c r="H189" s="300" t="s">
        <v>513</v>
      </c>
      <c r="I189" s="300" t="s">
        <v>514</v>
      </c>
      <c r="J189" s="337" t="s">
        <v>515</v>
      </c>
      <c r="K189" s="340"/>
      <c r="L189" s="320"/>
      <c r="M189" s="387"/>
      <c r="N189" s="361"/>
      <c r="O189" s="319"/>
    </row>
    <row r="190" ht="16.5" spans="1:15">
      <c r="A190" s="292">
        <f t="shared" si="2"/>
        <v>174</v>
      </c>
      <c r="B190" s="301" t="s">
        <v>509</v>
      </c>
      <c r="C190" s="301"/>
      <c r="D190" s="292" t="s">
        <v>516</v>
      </c>
      <c r="E190" s="374" t="s">
        <v>517</v>
      </c>
      <c r="F190" s="374" t="s">
        <v>518</v>
      </c>
      <c r="G190" s="300" t="s">
        <v>519</v>
      </c>
      <c r="H190" s="300" t="s">
        <v>520</v>
      </c>
      <c r="I190" s="300" t="s">
        <v>521</v>
      </c>
      <c r="J190" s="388" t="s">
        <v>522</v>
      </c>
      <c r="K190" s="364"/>
      <c r="L190" s="389"/>
      <c r="M190" s="388" t="s">
        <v>523</v>
      </c>
      <c r="N190" s="364"/>
      <c r="O190" s="389"/>
    </row>
    <row r="191" ht="16.5" spans="1:15">
      <c r="A191" s="292">
        <f t="shared" si="2"/>
        <v>175</v>
      </c>
      <c r="B191" s="301" t="s">
        <v>509</v>
      </c>
      <c r="C191" s="301"/>
      <c r="D191" s="292" t="s">
        <v>516</v>
      </c>
      <c r="E191" s="374" t="s">
        <v>88</v>
      </c>
      <c r="F191" s="374" t="s">
        <v>89</v>
      </c>
      <c r="G191" s="300" t="s">
        <v>524</v>
      </c>
      <c r="H191" s="300" t="s">
        <v>520</v>
      </c>
      <c r="I191" s="300" t="s">
        <v>521</v>
      </c>
      <c r="J191" s="390"/>
      <c r="K191" s="391"/>
      <c r="L191" s="392"/>
      <c r="M191" s="390"/>
      <c r="N191" s="391"/>
      <c r="O191" s="392"/>
    </row>
    <row r="192" ht="16.5" spans="1:15">
      <c r="A192" s="292">
        <f t="shared" si="2"/>
        <v>176</v>
      </c>
      <c r="B192" s="301" t="s">
        <v>509</v>
      </c>
      <c r="C192" s="301"/>
      <c r="D192" s="292" t="s">
        <v>516</v>
      </c>
      <c r="E192" s="374" t="s">
        <v>525</v>
      </c>
      <c r="F192" s="374" t="s">
        <v>526</v>
      </c>
      <c r="G192" s="300" t="s">
        <v>527</v>
      </c>
      <c r="H192" s="300" t="s">
        <v>528</v>
      </c>
      <c r="I192" s="300" t="s">
        <v>529</v>
      </c>
      <c r="J192" s="388" t="s">
        <v>530</v>
      </c>
      <c r="K192" s="364"/>
      <c r="L192" s="389"/>
      <c r="M192" s="388" t="s">
        <v>531</v>
      </c>
      <c r="N192" s="364"/>
      <c r="O192" s="389"/>
    </row>
    <row r="193" ht="16.5" spans="1:15">
      <c r="A193" s="292">
        <f t="shared" si="2"/>
        <v>177</v>
      </c>
      <c r="B193" s="301" t="s">
        <v>509</v>
      </c>
      <c r="C193" s="301"/>
      <c r="D193" s="292" t="s">
        <v>516</v>
      </c>
      <c r="E193" s="374" t="s">
        <v>532</v>
      </c>
      <c r="F193" s="374" t="s">
        <v>533</v>
      </c>
      <c r="G193" s="300" t="s">
        <v>130</v>
      </c>
      <c r="H193" s="300" t="s">
        <v>513</v>
      </c>
      <c r="I193" s="300" t="s">
        <v>514</v>
      </c>
      <c r="J193" s="390"/>
      <c r="K193" s="391"/>
      <c r="L193" s="392"/>
      <c r="M193" s="390"/>
      <c r="N193" s="391"/>
      <c r="O193" s="392"/>
    </row>
    <row r="194" ht="38.25" customHeight="1" spans="1:15">
      <c r="A194" s="292">
        <f t="shared" si="2"/>
        <v>178</v>
      </c>
      <c r="B194" s="301" t="s">
        <v>534</v>
      </c>
      <c r="C194" s="301"/>
      <c r="D194" s="292" t="s">
        <v>535</v>
      </c>
      <c r="E194" s="374" t="s">
        <v>536</v>
      </c>
      <c r="F194" s="374" t="s">
        <v>537</v>
      </c>
      <c r="G194" s="300" t="s">
        <v>130</v>
      </c>
      <c r="H194" s="300" t="s">
        <v>513</v>
      </c>
      <c r="I194" s="300" t="s">
        <v>514</v>
      </c>
      <c r="J194" s="378" t="s">
        <v>538</v>
      </c>
      <c r="K194" s="379"/>
      <c r="L194" s="380"/>
      <c r="M194" s="388"/>
      <c r="N194" s="364"/>
      <c r="O194" s="389"/>
    </row>
    <row r="195" ht="16.5" spans="1:15">
      <c r="A195" s="292">
        <f t="shared" si="2"/>
        <v>179</v>
      </c>
      <c r="B195" s="301" t="s">
        <v>539</v>
      </c>
      <c r="C195" s="301"/>
      <c r="D195" s="292" t="s">
        <v>540</v>
      </c>
      <c r="E195" s="374" t="s">
        <v>541</v>
      </c>
      <c r="F195" s="374" t="s">
        <v>542</v>
      </c>
      <c r="G195" s="300" t="s">
        <v>130</v>
      </c>
      <c r="H195" s="300" t="s">
        <v>513</v>
      </c>
      <c r="I195" s="300" t="s">
        <v>400</v>
      </c>
      <c r="J195" s="300" t="s">
        <v>543</v>
      </c>
      <c r="K195" s="300"/>
      <c r="L195" s="300"/>
      <c r="M195" s="292" t="s">
        <v>544</v>
      </c>
      <c r="N195" s="292"/>
      <c r="O195" s="292"/>
    </row>
    <row r="196" customHeight="1" spans="1:15">
      <c r="A196" s="292">
        <f t="shared" si="2"/>
        <v>180</v>
      </c>
      <c r="B196" s="338" t="s">
        <v>545</v>
      </c>
      <c r="C196" s="339"/>
      <c r="D196" s="292" t="s">
        <v>546</v>
      </c>
      <c r="E196" s="393" t="s">
        <v>547</v>
      </c>
      <c r="F196" s="394"/>
      <c r="G196" s="394"/>
      <c r="H196" s="394"/>
      <c r="I196" s="405"/>
      <c r="J196" s="375" t="s">
        <v>548</v>
      </c>
      <c r="K196" s="376"/>
      <c r="L196" s="377"/>
      <c r="M196" s="337" t="s">
        <v>549</v>
      </c>
      <c r="N196" s="340"/>
      <c r="O196" s="320"/>
    </row>
    <row r="197" ht="16.5" spans="1:15">
      <c r="A197" s="292">
        <f t="shared" si="2"/>
        <v>181</v>
      </c>
      <c r="B197" s="338" t="s">
        <v>550</v>
      </c>
      <c r="C197" s="339"/>
      <c r="D197" s="292" t="s">
        <v>551</v>
      </c>
      <c r="E197" s="374" t="s">
        <v>552</v>
      </c>
      <c r="F197" s="374" t="s">
        <v>553</v>
      </c>
      <c r="G197" s="300" t="s">
        <v>393</v>
      </c>
      <c r="H197" s="300" t="s">
        <v>399</v>
      </c>
      <c r="I197" s="300" t="s">
        <v>400</v>
      </c>
      <c r="J197" s="375" t="s">
        <v>554</v>
      </c>
      <c r="K197" s="376"/>
      <c r="L197" s="377"/>
      <c r="M197" s="337"/>
      <c r="N197" s="340"/>
      <c r="O197" s="320"/>
    </row>
    <row r="198" ht="16.5" spans="1:15">
      <c r="A198" s="292">
        <f t="shared" si="2"/>
        <v>182</v>
      </c>
      <c r="B198" s="338" t="s">
        <v>550</v>
      </c>
      <c r="C198" s="339"/>
      <c r="D198" s="292" t="s">
        <v>551</v>
      </c>
      <c r="E198" s="374" t="s">
        <v>555</v>
      </c>
      <c r="F198" s="374" t="s">
        <v>556</v>
      </c>
      <c r="G198" s="300" t="s">
        <v>393</v>
      </c>
      <c r="H198" s="300" t="s">
        <v>484</v>
      </c>
      <c r="I198" s="300" t="s">
        <v>514</v>
      </c>
      <c r="J198" s="375" t="s">
        <v>554</v>
      </c>
      <c r="K198" s="376"/>
      <c r="L198" s="377"/>
      <c r="M198" s="337"/>
      <c r="N198" s="340"/>
      <c r="O198" s="320"/>
    </row>
    <row r="199" ht="16.5" spans="1:15">
      <c r="A199" s="292">
        <f t="shared" si="2"/>
        <v>183</v>
      </c>
      <c r="B199" s="338" t="s">
        <v>550</v>
      </c>
      <c r="C199" s="339"/>
      <c r="D199" s="292" t="s">
        <v>551</v>
      </c>
      <c r="E199" s="374" t="s">
        <v>557</v>
      </c>
      <c r="F199" s="374" t="s">
        <v>558</v>
      </c>
      <c r="G199" s="300" t="s">
        <v>393</v>
      </c>
      <c r="H199" s="300" t="s">
        <v>484</v>
      </c>
      <c r="I199" s="300" t="s">
        <v>514</v>
      </c>
      <c r="J199" s="375" t="s">
        <v>554</v>
      </c>
      <c r="K199" s="376"/>
      <c r="L199" s="377"/>
      <c r="M199" s="337"/>
      <c r="N199" s="340"/>
      <c r="O199" s="320"/>
    </row>
    <row r="200" ht="16.5" spans="1:15">
      <c r="A200" s="292">
        <f t="shared" si="2"/>
        <v>184</v>
      </c>
      <c r="B200" s="338" t="s">
        <v>550</v>
      </c>
      <c r="C200" s="339"/>
      <c r="D200" s="292" t="s">
        <v>551</v>
      </c>
      <c r="E200" s="374" t="s">
        <v>559</v>
      </c>
      <c r="F200" s="374" t="s">
        <v>560</v>
      </c>
      <c r="G200" s="300" t="s">
        <v>130</v>
      </c>
      <c r="H200" s="300" t="s">
        <v>513</v>
      </c>
      <c r="I200" s="300" t="s">
        <v>514</v>
      </c>
      <c r="J200" s="375" t="s">
        <v>561</v>
      </c>
      <c r="K200" s="376"/>
      <c r="L200" s="377"/>
      <c r="M200" s="337" t="s">
        <v>562</v>
      </c>
      <c r="N200" s="340"/>
      <c r="O200" s="320"/>
    </row>
    <row r="201" ht="16.5" spans="1:15">
      <c r="A201" s="292">
        <f t="shared" si="2"/>
        <v>185</v>
      </c>
      <c r="B201" s="338" t="s">
        <v>550</v>
      </c>
      <c r="C201" s="339"/>
      <c r="D201" s="292" t="s">
        <v>551</v>
      </c>
      <c r="E201" s="374" t="s">
        <v>563</v>
      </c>
      <c r="F201" s="374" t="s">
        <v>564</v>
      </c>
      <c r="G201" s="300" t="s">
        <v>565</v>
      </c>
      <c r="H201" s="300" t="s">
        <v>399</v>
      </c>
      <c r="I201" s="300" t="s">
        <v>489</v>
      </c>
      <c r="J201" s="375" t="s">
        <v>561</v>
      </c>
      <c r="K201" s="376"/>
      <c r="L201" s="377"/>
      <c r="M201" s="337" t="s">
        <v>562</v>
      </c>
      <c r="N201" s="340"/>
      <c r="O201" s="320"/>
    </row>
    <row r="202" ht="33" spans="1:15">
      <c r="A202" s="292">
        <f t="shared" si="2"/>
        <v>186</v>
      </c>
      <c r="B202" s="338" t="s">
        <v>550</v>
      </c>
      <c r="C202" s="339"/>
      <c r="D202" s="292" t="s">
        <v>551</v>
      </c>
      <c r="E202" s="374" t="s">
        <v>566</v>
      </c>
      <c r="F202" s="374" t="s">
        <v>180</v>
      </c>
      <c r="G202" s="300" t="s">
        <v>567</v>
      </c>
      <c r="H202" s="300" t="s">
        <v>399</v>
      </c>
      <c r="I202" s="300" t="s">
        <v>489</v>
      </c>
      <c r="J202" s="375" t="s">
        <v>561</v>
      </c>
      <c r="K202" s="376"/>
      <c r="L202" s="377"/>
      <c r="M202" s="337" t="s">
        <v>562</v>
      </c>
      <c r="N202" s="340"/>
      <c r="O202" s="320"/>
    </row>
    <row r="203" ht="33" spans="1:15">
      <c r="A203" s="292">
        <f t="shared" si="2"/>
        <v>187</v>
      </c>
      <c r="B203" s="338" t="s">
        <v>550</v>
      </c>
      <c r="C203" s="339"/>
      <c r="D203" s="292" t="s">
        <v>551</v>
      </c>
      <c r="E203" s="374" t="s">
        <v>568</v>
      </c>
      <c r="F203" s="374" t="s">
        <v>569</v>
      </c>
      <c r="G203" s="300" t="s">
        <v>570</v>
      </c>
      <c r="H203" s="300" t="s">
        <v>399</v>
      </c>
      <c r="I203" s="300" t="s">
        <v>514</v>
      </c>
      <c r="J203" s="375" t="s">
        <v>561</v>
      </c>
      <c r="K203" s="376"/>
      <c r="L203" s="377"/>
      <c r="M203" s="337" t="s">
        <v>562</v>
      </c>
      <c r="N203" s="340"/>
      <c r="O203" s="320"/>
    </row>
    <row r="204" ht="16.5" spans="1:15">
      <c r="A204" s="292">
        <f t="shared" si="2"/>
        <v>188</v>
      </c>
      <c r="B204" s="338" t="s">
        <v>550</v>
      </c>
      <c r="C204" s="339"/>
      <c r="D204" s="292" t="s">
        <v>551</v>
      </c>
      <c r="E204" s="374" t="s">
        <v>571</v>
      </c>
      <c r="F204" s="374" t="s">
        <v>572</v>
      </c>
      <c r="G204" s="300" t="s">
        <v>519</v>
      </c>
      <c r="H204" s="300" t="s">
        <v>573</v>
      </c>
      <c r="I204" s="300" t="s">
        <v>574</v>
      </c>
      <c r="J204" s="378" t="s">
        <v>575</v>
      </c>
      <c r="K204" s="379"/>
      <c r="L204" s="380"/>
      <c r="M204" s="388" t="s">
        <v>562</v>
      </c>
      <c r="N204" s="364"/>
      <c r="O204" s="389"/>
    </row>
    <row r="205" ht="16.5" spans="1:15">
      <c r="A205" s="292">
        <f t="shared" si="2"/>
        <v>189</v>
      </c>
      <c r="B205" s="338" t="s">
        <v>550</v>
      </c>
      <c r="C205" s="339"/>
      <c r="D205" s="292" t="s">
        <v>551</v>
      </c>
      <c r="E205" s="374" t="s">
        <v>576</v>
      </c>
      <c r="F205" s="374" t="s">
        <v>577</v>
      </c>
      <c r="G205" s="300" t="s">
        <v>519</v>
      </c>
      <c r="H205" s="300" t="s">
        <v>520</v>
      </c>
      <c r="I205" s="300" t="s">
        <v>521</v>
      </c>
      <c r="J205" s="381"/>
      <c r="K205" s="382"/>
      <c r="L205" s="383"/>
      <c r="M205" s="406"/>
      <c r="N205" s="321"/>
      <c r="O205" s="407"/>
    </row>
    <row r="206" ht="16.5" spans="1:15">
      <c r="A206" s="292">
        <f t="shared" si="2"/>
        <v>190</v>
      </c>
      <c r="B206" s="338" t="s">
        <v>550</v>
      </c>
      <c r="C206" s="339"/>
      <c r="D206" s="292" t="s">
        <v>551</v>
      </c>
      <c r="E206" s="374" t="s">
        <v>578</v>
      </c>
      <c r="F206" s="374" t="s">
        <v>579</v>
      </c>
      <c r="G206" s="300" t="s">
        <v>519</v>
      </c>
      <c r="H206" s="300" t="s">
        <v>573</v>
      </c>
      <c r="I206" s="300" t="s">
        <v>574</v>
      </c>
      <c r="J206" s="384"/>
      <c r="K206" s="385"/>
      <c r="L206" s="386"/>
      <c r="M206" s="390"/>
      <c r="N206" s="391"/>
      <c r="O206" s="392"/>
    </row>
    <row r="207" customHeight="1" spans="1:15">
      <c r="A207" s="292">
        <f t="shared" si="2"/>
        <v>191</v>
      </c>
      <c r="B207" s="338" t="s">
        <v>580</v>
      </c>
      <c r="C207" s="339"/>
      <c r="D207" s="292" t="s">
        <v>551</v>
      </c>
      <c r="E207" s="374" t="s">
        <v>581</v>
      </c>
      <c r="F207" s="374" t="s">
        <v>582</v>
      </c>
      <c r="G207" s="375" t="s">
        <v>583</v>
      </c>
      <c r="H207" s="376"/>
      <c r="I207" s="377"/>
      <c r="J207" s="378" t="s">
        <v>584</v>
      </c>
      <c r="K207" s="379"/>
      <c r="L207" s="380"/>
      <c r="M207" s="375" t="s">
        <v>585</v>
      </c>
      <c r="N207" s="376"/>
      <c r="O207" s="377"/>
    </row>
    <row r="208" ht="16.5" spans="1:15">
      <c r="A208" s="292">
        <f t="shared" si="2"/>
        <v>192</v>
      </c>
      <c r="B208" s="338" t="s">
        <v>580</v>
      </c>
      <c r="C208" s="339"/>
      <c r="D208" s="292" t="s">
        <v>551</v>
      </c>
      <c r="E208" s="374" t="s">
        <v>586</v>
      </c>
      <c r="F208" s="374" t="s">
        <v>587</v>
      </c>
      <c r="G208" s="300" t="s">
        <v>565</v>
      </c>
      <c r="H208" s="300" t="s">
        <v>588</v>
      </c>
      <c r="I208" s="300" t="s">
        <v>489</v>
      </c>
      <c r="J208" s="381"/>
      <c r="K208" s="382"/>
      <c r="L208" s="383"/>
      <c r="M208" s="375" t="s">
        <v>585</v>
      </c>
      <c r="N208" s="376"/>
      <c r="O208" s="377"/>
    </row>
    <row r="209" ht="16.5" spans="1:15">
      <c r="A209" s="292">
        <f t="shared" si="2"/>
        <v>193</v>
      </c>
      <c r="B209" s="338" t="s">
        <v>580</v>
      </c>
      <c r="C209" s="339"/>
      <c r="D209" s="292" t="s">
        <v>551</v>
      </c>
      <c r="E209" s="374" t="s">
        <v>589</v>
      </c>
      <c r="F209" s="374" t="s">
        <v>590</v>
      </c>
      <c r="G209" s="300" t="s">
        <v>565</v>
      </c>
      <c r="H209" s="300" t="s">
        <v>399</v>
      </c>
      <c r="I209" s="300" t="s">
        <v>489</v>
      </c>
      <c r="J209" s="381"/>
      <c r="K209" s="382"/>
      <c r="L209" s="383"/>
      <c r="M209" s="375" t="s">
        <v>585</v>
      </c>
      <c r="N209" s="376"/>
      <c r="O209" s="377"/>
    </row>
    <row r="210" ht="16.5" spans="1:15">
      <c r="A210" s="292">
        <f t="shared" si="2"/>
        <v>194</v>
      </c>
      <c r="B210" s="338" t="s">
        <v>580</v>
      </c>
      <c r="C210" s="339"/>
      <c r="D210" s="292" t="s">
        <v>551</v>
      </c>
      <c r="E210" s="374" t="s">
        <v>591</v>
      </c>
      <c r="F210" s="374" t="s">
        <v>592</v>
      </c>
      <c r="G210" s="300" t="s">
        <v>393</v>
      </c>
      <c r="H210" s="300" t="s">
        <v>593</v>
      </c>
      <c r="I210" s="300" t="s">
        <v>594</v>
      </c>
      <c r="J210" s="384"/>
      <c r="K210" s="385"/>
      <c r="L210" s="386"/>
      <c r="M210" s="375" t="s">
        <v>585</v>
      </c>
      <c r="N210" s="376"/>
      <c r="O210" s="377"/>
    </row>
    <row r="211" ht="16.5" spans="1:15">
      <c r="A211" s="292">
        <f t="shared" si="2"/>
        <v>195</v>
      </c>
      <c r="B211" s="338" t="s">
        <v>580</v>
      </c>
      <c r="C211" s="339"/>
      <c r="D211" s="292" t="s">
        <v>551</v>
      </c>
      <c r="E211" s="374" t="s">
        <v>595</v>
      </c>
      <c r="F211" s="374" t="s">
        <v>596</v>
      </c>
      <c r="G211" s="300" t="s">
        <v>130</v>
      </c>
      <c r="H211" s="300" t="s">
        <v>513</v>
      </c>
      <c r="I211" s="300" t="s">
        <v>514</v>
      </c>
      <c r="J211" s="375" t="s">
        <v>597</v>
      </c>
      <c r="K211" s="376"/>
      <c r="L211" s="377"/>
      <c r="M211" s="375" t="s">
        <v>598</v>
      </c>
      <c r="N211" s="376"/>
      <c r="O211" s="377"/>
    </row>
    <row r="212" ht="16.5" spans="1:15">
      <c r="A212" s="292">
        <f t="shared" si="2"/>
        <v>196</v>
      </c>
      <c r="B212" s="338" t="s">
        <v>599</v>
      </c>
      <c r="C212" s="339"/>
      <c r="D212" s="292" t="s">
        <v>600</v>
      </c>
      <c r="E212" s="374" t="s">
        <v>601</v>
      </c>
      <c r="F212" s="374" t="s">
        <v>602</v>
      </c>
      <c r="G212" s="300" t="s">
        <v>603</v>
      </c>
      <c r="H212" s="300"/>
      <c r="I212" s="300"/>
      <c r="J212" s="375" t="s">
        <v>604</v>
      </c>
      <c r="K212" s="376"/>
      <c r="L212" s="377"/>
      <c r="M212" s="375" t="s">
        <v>554</v>
      </c>
      <c r="N212" s="376"/>
      <c r="O212" s="377"/>
    </row>
    <row r="213" customHeight="1" spans="1:15">
      <c r="A213" s="292">
        <f t="shared" si="2"/>
        <v>197</v>
      </c>
      <c r="B213" s="338" t="s">
        <v>599</v>
      </c>
      <c r="C213" s="339"/>
      <c r="D213" s="292" t="s">
        <v>600</v>
      </c>
      <c r="E213" s="300" t="s">
        <v>605</v>
      </c>
      <c r="F213" s="300" t="s">
        <v>606</v>
      </c>
      <c r="G213" s="300" t="s">
        <v>565</v>
      </c>
      <c r="H213" s="300" t="s">
        <v>405</v>
      </c>
      <c r="I213" s="300" t="s">
        <v>489</v>
      </c>
      <c r="J213" s="378" t="s">
        <v>607</v>
      </c>
      <c r="K213" s="379"/>
      <c r="L213" s="380"/>
      <c r="M213" s="378" t="s">
        <v>608</v>
      </c>
      <c r="N213" s="379"/>
      <c r="O213" s="380"/>
    </row>
    <row r="214" customHeight="1" spans="1:15">
      <c r="A214" s="292">
        <f t="shared" si="2"/>
        <v>198</v>
      </c>
      <c r="B214" s="338" t="s">
        <v>599</v>
      </c>
      <c r="C214" s="339"/>
      <c r="D214" s="292" t="s">
        <v>600</v>
      </c>
      <c r="E214" s="300" t="s">
        <v>609</v>
      </c>
      <c r="F214" s="300" t="s">
        <v>610</v>
      </c>
      <c r="G214" s="300" t="s">
        <v>130</v>
      </c>
      <c r="H214" s="300" t="s">
        <v>513</v>
      </c>
      <c r="I214" s="300" t="s">
        <v>485</v>
      </c>
      <c r="J214" s="384"/>
      <c r="K214" s="385"/>
      <c r="L214" s="386"/>
      <c r="M214" s="384"/>
      <c r="N214" s="385"/>
      <c r="O214" s="386"/>
    </row>
    <row r="215" ht="33" spans="1:15">
      <c r="A215" s="292">
        <f t="shared" si="2"/>
        <v>199</v>
      </c>
      <c r="B215" s="338" t="s">
        <v>611</v>
      </c>
      <c r="C215" s="339"/>
      <c r="D215" s="292" t="s">
        <v>612</v>
      </c>
      <c r="E215" s="374" t="s">
        <v>566</v>
      </c>
      <c r="F215" s="374" t="s">
        <v>180</v>
      </c>
      <c r="G215" s="300" t="s">
        <v>613</v>
      </c>
      <c r="H215" s="375" t="s">
        <v>614</v>
      </c>
      <c r="I215" s="377"/>
      <c r="J215" s="375" t="s">
        <v>615</v>
      </c>
      <c r="K215" s="376"/>
      <c r="L215" s="377"/>
      <c r="M215" s="337" t="s">
        <v>616</v>
      </c>
      <c r="N215" s="340"/>
      <c r="O215" s="320"/>
    </row>
    <row r="216" ht="16.5" spans="1:15">
      <c r="A216" s="292">
        <f t="shared" ref="A216:A261" si="3">ROW()-16</f>
        <v>200</v>
      </c>
      <c r="B216" s="338" t="s">
        <v>611</v>
      </c>
      <c r="C216" s="339"/>
      <c r="D216" s="292" t="s">
        <v>612</v>
      </c>
      <c r="E216" s="374" t="s">
        <v>617</v>
      </c>
      <c r="F216" s="374" t="s">
        <v>618</v>
      </c>
      <c r="G216" s="300" t="s">
        <v>519</v>
      </c>
      <c r="H216" s="300" t="s">
        <v>619</v>
      </c>
      <c r="I216" s="300" t="s">
        <v>620</v>
      </c>
      <c r="J216" s="375" t="s">
        <v>561</v>
      </c>
      <c r="K216" s="376"/>
      <c r="L216" s="377"/>
      <c r="M216" s="375" t="s">
        <v>616</v>
      </c>
      <c r="N216" s="376"/>
      <c r="O216" s="377"/>
    </row>
    <row r="217" ht="16.5" spans="1:15">
      <c r="A217" s="292">
        <f t="shared" si="3"/>
        <v>201</v>
      </c>
      <c r="B217" s="338" t="s">
        <v>611</v>
      </c>
      <c r="C217" s="339"/>
      <c r="D217" s="292" t="s">
        <v>612</v>
      </c>
      <c r="E217" s="374" t="s">
        <v>147</v>
      </c>
      <c r="F217" s="374" t="s">
        <v>621</v>
      </c>
      <c r="G217" s="300" t="s">
        <v>519</v>
      </c>
      <c r="H217" s="300" t="s">
        <v>622</v>
      </c>
      <c r="I217" s="300" t="s">
        <v>623</v>
      </c>
      <c r="J217" s="375" t="s">
        <v>561</v>
      </c>
      <c r="K217" s="376"/>
      <c r="L217" s="377"/>
      <c r="M217" s="375" t="s">
        <v>616</v>
      </c>
      <c r="N217" s="376"/>
      <c r="O217" s="377"/>
    </row>
    <row r="218" ht="16.5" spans="1:15">
      <c r="A218" s="292">
        <f t="shared" si="3"/>
        <v>202</v>
      </c>
      <c r="B218" s="338" t="s">
        <v>611</v>
      </c>
      <c r="C218" s="339"/>
      <c r="D218" s="292" t="s">
        <v>612</v>
      </c>
      <c r="E218" s="374" t="s">
        <v>159</v>
      </c>
      <c r="F218" s="374" t="s">
        <v>624</v>
      </c>
      <c r="G218" s="300" t="s">
        <v>519</v>
      </c>
      <c r="H218" s="300" t="s">
        <v>622</v>
      </c>
      <c r="I218" s="300" t="s">
        <v>623</v>
      </c>
      <c r="J218" s="375" t="s">
        <v>561</v>
      </c>
      <c r="K218" s="376"/>
      <c r="L218" s="377"/>
      <c r="M218" s="375" t="s">
        <v>616</v>
      </c>
      <c r="N218" s="376"/>
      <c r="O218" s="377"/>
    </row>
    <row r="219" ht="16.5" spans="1:15">
      <c r="A219" s="292">
        <f t="shared" si="3"/>
        <v>203</v>
      </c>
      <c r="B219" s="338" t="s">
        <v>611</v>
      </c>
      <c r="C219" s="339"/>
      <c r="D219" s="292" t="s">
        <v>612</v>
      </c>
      <c r="E219" s="374" t="s">
        <v>625</v>
      </c>
      <c r="F219" s="374" t="s">
        <v>626</v>
      </c>
      <c r="G219" s="300" t="s">
        <v>519</v>
      </c>
      <c r="H219" s="300" t="s">
        <v>619</v>
      </c>
      <c r="I219" s="300" t="s">
        <v>620</v>
      </c>
      <c r="J219" s="375" t="s">
        <v>561</v>
      </c>
      <c r="K219" s="376"/>
      <c r="L219" s="377"/>
      <c r="M219" s="375" t="s">
        <v>616</v>
      </c>
      <c r="N219" s="376"/>
      <c r="O219" s="377"/>
    </row>
    <row r="220" ht="16.5" spans="1:15">
      <c r="A220" s="292">
        <f t="shared" si="3"/>
        <v>204</v>
      </c>
      <c r="B220" s="338" t="s">
        <v>611</v>
      </c>
      <c r="C220" s="339"/>
      <c r="D220" s="292" t="s">
        <v>612</v>
      </c>
      <c r="E220" s="374" t="s">
        <v>627</v>
      </c>
      <c r="F220" s="374" t="s">
        <v>628</v>
      </c>
      <c r="G220" s="300" t="s">
        <v>519</v>
      </c>
      <c r="H220" s="300" t="s">
        <v>619</v>
      </c>
      <c r="I220" s="300" t="s">
        <v>620</v>
      </c>
      <c r="J220" s="375" t="s">
        <v>561</v>
      </c>
      <c r="K220" s="376"/>
      <c r="L220" s="377"/>
      <c r="M220" s="375" t="s">
        <v>616</v>
      </c>
      <c r="N220" s="376"/>
      <c r="O220" s="377"/>
    </row>
    <row r="221" ht="16.5" spans="1:15">
      <c r="A221" s="292">
        <f t="shared" si="3"/>
        <v>205</v>
      </c>
      <c r="B221" s="338" t="s">
        <v>629</v>
      </c>
      <c r="C221" s="339"/>
      <c r="D221" s="292" t="s">
        <v>612</v>
      </c>
      <c r="E221" s="374" t="s">
        <v>630</v>
      </c>
      <c r="F221" s="374" t="s">
        <v>631</v>
      </c>
      <c r="G221" s="300" t="s">
        <v>632</v>
      </c>
      <c r="H221" s="300" t="s">
        <v>298</v>
      </c>
      <c r="I221" s="300" t="s">
        <v>299</v>
      </c>
      <c r="J221" s="375" t="s">
        <v>633</v>
      </c>
      <c r="K221" s="376"/>
      <c r="L221" s="377"/>
      <c r="M221" s="375" t="s">
        <v>634</v>
      </c>
      <c r="N221" s="376"/>
      <c r="O221" s="377"/>
    </row>
    <row r="222" customHeight="1" spans="1:15">
      <c r="A222" s="292">
        <f t="shared" si="3"/>
        <v>206</v>
      </c>
      <c r="B222" s="338" t="s">
        <v>629</v>
      </c>
      <c r="C222" s="339"/>
      <c r="D222" s="292" t="s">
        <v>612</v>
      </c>
      <c r="E222" s="374" t="s">
        <v>635</v>
      </c>
      <c r="F222" s="374" t="s">
        <v>636</v>
      </c>
      <c r="G222" s="300" t="s">
        <v>565</v>
      </c>
      <c r="H222" s="300" t="s">
        <v>405</v>
      </c>
      <c r="I222" s="300" t="s">
        <v>489</v>
      </c>
      <c r="J222" s="378" t="s">
        <v>637</v>
      </c>
      <c r="K222" s="379"/>
      <c r="L222" s="380"/>
      <c r="M222" s="378" t="s">
        <v>638</v>
      </c>
      <c r="N222" s="379"/>
      <c r="O222" s="380"/>
    </row>
    <row r="223" customHeight="1" spans="1:15">
      <c r="A223" s="292">
        <f t="shared" si="3"/>
        <v>207</v>
      </c>
      <c r="B223" s="338" t="s">
        <v>629</v>
      </c>
      <c r="C223" s="339"/>
      <c r="D223" s="292" t="s">
        <v>612</v>
      </c>
      <c r="E223" s="374" t="s">
        <v>639</v>
      </c>
      <c r="F223" s="374" t="s">
        <v>640</v>
      </c>
      <c r="G223" s="300" t="s">
        <v>130</v>
      </c>
      <c r="H223" s="300" t="s">
        <v>513</v>
      </c>
      <c r="I223" s="300" t="s">
        <v>485</v>
      </c>
      <c r="J223" s="384"/>
      <c r="K223" s="385"/>
      <c r="L223" s="386"/>
      <c r="M223" s="384"/>
      <c r="N223" s="385"/>
      <c r="O223" s="386"/>
    </row>
    <row r="224" ht="16.5" spans="1:15">
      <c r="A224" s="292">
        <f t="shared" si="3"/>
        <v>208</v>
      </c>
      <c r="B224" s="338" t="s">
        <v>629</v>
      </c>
      <c r="C224" s="339"/>
      <c r="D224" s="292" t="s">
        <v>612</v>
      </c>
      <c r="E224" s="374" t="s">
        <v>641</v>
      </c>
      <c r="F224" s="374" t="s">
        <v>642</v>
      </c>
      <c r="G224" s="300" t="s">
        <v>643</v>
      </c>
      <c r="H224" s="300" t="s">
        <v>644</v>
      </c>
      <c r="I224" s="300" t="s">
        <v>645</v>
      </c>
      <c r="J224" s="375" t="s">
        <v>646</v>
      </c>
      <c r="K224" s="376"/>
      <c r="L224" s="377"/>
      <c r="M224" s="375" t="s">
        <v>647</v>
      </c>
      <c r="N224" s="376"/>
      <c r="O224" s="377"/>
    </row>
    <row r="225" ht="16.5" spans="1:15">
      <c r="A225" s="292">
        <f t="shared" si="3"/>
        <v>209</v>
      </c>
      <c r="B225" s="338" t="s">
        <v>629</v>
      </c>
      <c r="C225" s="339"/>
      <c r="D225" s="292" t="s">
        <v>612</v>
      </c>
      <c r="E225" s="374" t="s">
        <v>648</v>
      </c>
      <c r="F225" s="374" t="s">
        <v>180</v>
      </c>
      <c r="G225" s="300" t="s">
        <v>130</v>
      </c>
      <c r="H225" s="300" t="s">
        <v>513</v>
      </c>
      <c r="I225" s="300" t="s">
        <v>514</v>
      </c>
      <c r="J225" s="300" t="s">
        <v>649</v>
      </c>
      <c r="K225" s="300"/>
      <c r="L225" s="300"/>
      <c r="M225" s="300" t="s">
        <v>650</v>
      </c>
      <c r="N225" s="300"/>
      <c r="O225" s="300"/>
    </row>
    <row r="226" ht="16.5" spans="1:15">
      <c r="A226" s="292">
        <f t="shared" si="3"/>
        <v>210</v>
      </c>
      <c r="B226" s="338" t="s">
        <v>629</v>
      </c>
      <c r="C226" s="339"/>
      <c r="D226" s="292" t="s">
        <v>612</v>
      </c>
      <c r="E226" s="374" t="s">
        <v>648</v>
      </c>
      <c r="F226" s="374" t="s">
        <v>180</v>
      </c>
      <c r="G226" s="300" t="s">
        <v>130</v>
      </c>
      <c r="H226" s="300" t="s">
        <v>513</v>
      </c>
      <c r="I226" s="300" t="s">
        <v>514</v>
      </c>
      <c r="J226" s="300" t="s">
        <v>651</v>
      </c>
      <c r="K226" s="300"/>
      <c r="L226" s="300"/>
      <c r="M226" s="300"/>
      <c r="N226" s="300"/>
      <c r="O226" s="300"/>
    </row>
    <row r="227" ht="16.5" spans="1:15">
      <c r="A227" s="292">
        <f t="shared" si="3"/>
        <v>211</v>
      </c>
      <c r="B227" s="338" t="s">
        <v>629</v>
      </c>
      <c r="C227" s="339"/>
      <c r="D227" s="292" t="s">
        <v>612</v>
      </c>
      <c r="E227" s="374" t="s">
        <v>652</v>
      </c>
      <c r="F227" s="374" t="s">
        <v>653</v>
      </c>
      <c r="G227" s="300" t="s">
        <v>130</v>
      </c>
      <c r="H227" s="300" t="s">
        <v>513</v>
      </c>
      <c r="I227" s="300" t="s">
        <v>514</v>
      </c>
      <c r="J227" s="300" t="s">
        <v>654</v>
      </c>
      <c r="K227" s="300"/>
      <c r="L227" s="300"/>
      <c r="M227" s="300"/>
      <c r="N227" s="300"/>
      <c r="O227" s="300"/>
    </row>
    <row r="228" ht="16.5" spans="1:15">
      <c r="A228" s="292">
        <f t="shared" si="3"/>
        <v>212</v>
      </c>
      <c r="B228" s="338" t="s">
        <v>629</v>
      </c>
      <c r="C228" s="339"/>
      <c r="D228" s="292" t="s">
        <v>612</v>
      </c>
      <c r="E228" s="374" t="s">
        <v>655</v>
      </c>
      <c r="F228" s="374" t="s">
        <v>656</v>
      </c>
      <c r="G228" s="300" t="s">
        <v>130</v>
      </c>
      <c r="H228" s="300" t="s">
        <v>513</v>
      </c>
      <c r="I228" s="300" t="s">
        <v>514</v>
      </c>
      <c r="J228" s="300"/>
      <c r="K228" s="300"/>
      <c r="L228" s="300"/>
      <c r="M228" s="300"/>
      <c r="N228" s="300"/>
      <c r="O228" s="300"/>
    </row>
    <row r="229" ht="16.5" spans="1:15">
      <c r="A229" s="292">
        <f t="shared" si="3"/>
        <v>213</v>
      </c>
      <c r="B229" s="338" t="s">
        <v>629</v>
      </c>
      <c r="C229" s="339"/>
      <c r="D229" s="292" t="s">
        <v>612</v>
      </c>
      <c r="E229" s="374" t="s">
        <v>657</v>
      </c>
      <c r="F229" s="374" t="s">
        <v>658</v>
      </c>
      <c r="G229" s="300" t="s">
        <v>130</v>
      </c>
      <c r="H229" s="300" t="s">
        <v>513</v>
      </c>
      <c r="I229" s="300" t="s">
        <v>400</v>
      </c>
      <c r="J229" s="300"/>
      <c r="K229" s="300"/>
      <c r="L229" s="300"/>
      <c r="M229" s="300"/>
      <c r="N229" s="300"/>
      <c r="O229" s="300"/>
    </row>
    <row r="230" ht="16.5" spans="1:15">
      <c r="A230" s="292">
        <f t="shared" si="3"/>
        <v>214</v>
      </c>
      <c r="B230" s="338" t="s">
        <v>629</v>
      </c>
      <c r="C230" s="339"/>
      <c r="D230" s="292" t="s">
        <v>612</v>
      </c>
      <c r="E230" s="374" t="s">
        <v>396</v>
      </c>
      <c r="F230" s="374" t="s">
        <v>397</v>
      </c>
      <c r="G230" s="300" t="s">
        <v>130</v>
      </c>
      <c r="H230" s="300" t="s">
        <v>513</v>
      </c>
      <c r="I230" s="300" t="s">
        <v>400</v>
      </c>
      <c r="J230" s="300"/>
      <c r="K230" s="300"/>
      <c r="L230" s="300"/>
      <c r="M230" s="300"/>
      <c r="N230" s="300"/>
      <c r="O230" s="300"/>
    </row>
    <row r="231" ht="16.5" spans="1:15">
      <c r="A231" s="292">
        <f t="shared" si="3"/>
        <v>215</v>
      </c>
      <c r="B231" s="338" t="s">
        <v>629</v>
      </c>
      <c r="C231" s="339"/>
      <c r="D231" s="292" t="s">
        <v>612</v>
      </c>
      <c r="E231" s="374" t="s">
        <v>396</v>
      </c>
      <c r="F231" s="374" t="s">
        <v>397</v>
      </c>
      <c r="G231" s="300" t="s">
        <v>565</v>
      </c>
      <c r="H231" s="300" t="s">
        <v>484</v>
      </c>
      <c r="I231" s="300" t="s">
        <v>489</v>
      </c>
      <c r="J231" s="292" t="s">
        <v>659</v>
      </c>
      <c r="K231" s="292"/>
      <c r="L231" s="292"/>
      <c r="M231" s="300"/>
      <c r="N231" s="300"/>
      <c r="O231" s="300"/>
    </row>
    <row r="232" ht="16.5" spans="1:15">
      <c r="A232" s="292">
        <f t="shared" si="3"/>
        <v>216</v>
      </c>
      <c r="B232" s="338" t="s">
        <v>629</v>
      </c>
      <c r="C232" s="339"/>
      <c r="D232" s="292" t="s">
        <v>612</v>
      </c>
      <c r="E232" s="374" t="s">
        <v>660</v>
      </c>
      <c r="F232" s="374" t="s">
        <v>661</v>
      </c>
      <c r="G232" s="300" t="s">
        <v>130</v>
      </c>
      <c r="H232" s="300" t="s">
        <v>513</v>
      </c>
      <c r="I232" s="300" t="s">
        <v>400</v>
      </c>
      <c r="J232" s="292"/>
      <c r="K232" s="292"/>
      <c r="L232" s="292"/>
      <c r="M232" s="300"/>
      <c r="N232" s="300"/>
      <c r="O232" s="300"/>
    </row>
    <row r="233" ht="16.5" spans="1:15">
      <c r="A233" s="292">
        <f t="shared" si="3"/>
        <v>217</v>
      </c>
      <c r="B233" s="338" t="s">
        <v>662</v>
      </c>
      <c r="C233" s="339"/>
      <c r="D233" s="292" t="s">
        <v>612</v>
      </c>
      <c r="E233" s="374" t="s">
        <v>663</v>
      </c>
      <c r="F233" s="374" t="s">
        <v>664</v>
      </c>
      <c r="G233" s="300" t="s">
        <v>130</v>
      </c>
      <c r="H233" s="300" t="s">
        <v>513</v>
      </c>
      <c r="I233" s="300" t="s">
        <v>514</v>
      </c>
      <c r="J233" s="292" t="s">
        <v>665</v>
      </c>
      <c r="K233" s="292"/>
      <c r="L233" s="292"/>
      <c r="M233" s="292" t="s">
        <v>666</v>
      </c>
      <c r="N233" s="292"/>
      <c r="O233" s="292"/>
    </row>
    <row r="234" ht="16.5" spans="1:15">
      <c r="A234" s="292">
        <f t="shared" si="3"/>
        <v>218</v>
      </c>
      <c r="B234" s="338" t="s">
        <v>662</v>
      </c>
      <c r="C234" s="339"/>
      <c r="D234" s="292" t="s">
        <v>612</v>
      </c>
      <c r="E234" s="374" t="s">
        <v>667</v>
      </c>
      <c r="F234" s="374" t="s">
        <v>668</v>
      </c>
      <c r="G234" s="300" t="s">
        <v>130</v>
      </c>
      <c r="H234" s="300" t="s">
        <v>513</v>
      </c>
      <c r="I234" s="300" t="s">
        <v>514</v>
      </c>
      <c r="J234" s="292"/>
      <c r="K234" s="292"/>
      <c r="L234" s="292"/>
      <c r="M234" s="292"/>
      <c r="N234" s="292"/>
      <c r="O234" s="292"/>
    </row>
    <row r="235" ht="16.5" spans="1:15">
      <c r="A235" s="292">
        <f t="shared" si="3"/>
        <v>219</v>
      </c>
      <c r="B235" s="338" t="s">
        <v>662</v>
      </c>
      <c r="C235" s="339"/>
      <c r="D235" s="292" t="s">
        <v>612</v>
      </c>
      <c r="E235" s="374" t="s">
        <v>111</v>
      </c>
      <c r="F235" s="374" t="s">
        <v>112</v>
      </c>
      <c r="G235" s="300" t="s">
        <v>669</v>
      </c>
      <c r="H235" s="395" t="s">
        <v>670</v>
      </c>
      <c r="I235" s="395" t="s">
        <v>671</v>
      </c>
      <c r="J235" s="300" t="s">
        <v>672</v>
      </c>
      <c r="K235" s="300"/>
      <c r="L235" s="300"/>
      <c r="M235" s="292" t="s">
        <v>673</v>
      </c>
      <c r="N235" s="292"/>
      <c r="O235" s="292"/>
    </row>
    <row r="236" ht="16.5" spans="1:15">
      <c r="A236" s="292">
        <f t="shared" si="3"/>
        <v>220</v>
      </c>
      <c r="B236" s="338" t="s">
        <v>662</v>
      </c>
      <c r="C236" s="339"/>
      <c r="D236" s="292" t="s">
        <v>612</v>
      </c>
      <c r="E236" s="374" t="s">
        <v>367</v>
      </c>
      <c r="F236" s="374" t="s">
        <v>368</v>
      </c>
      <c r="G236" s="300" t="s">
        <v>674</v>
      </c>
      <c r="H236" s="300" t="s">
        <v>675</v>
      </c>
      <c r="I236" s="300" t="s">
        <v>676</v>
      </c>
      <c r="J236" s="300"/>
      <c r="K236" s="300"/>
      <c r="L236" s="300"/>
      <c r="M236" s="292"/>
      <c r="N236" s="292"/>
      <c r="O236" s="292"/>
    </row>
    <row r="237" ht="16.5" spans="1:15">
      <c r="A237" s="292">
        <f t="shared" si="3"/>
        <v>221</v>
      </c>
      <c r="B237" s="338" t="s">
        <v>662</v>
      </c>
      <c r="C237" s="339"/>
      <c r="D237" s="292" t="s">
        <v>612</v>
      </c>
      <c r="E237" s="374" t="s">
        <v>392</v>
      </c>
      <c r="F237" s="374" t="s">
        <v>391</v>
      </c>
      <c r="G237" s="300" t="s">
        <v>677</v>
      </c>
      <c r="H237" s="300" t="s">
        <v>678</v>
      </c>
      <c r="I237" s="300" t="s">
        <v>679</v>
      </c>
      <c r="J237" s="300" t="s">
        <v>680</v>
      </c>
      <c r="K237" s="300"/>
      <c r="L237" s="300"/>
      <c r="M237" s="292" t="s">
        <v>681</v>
      </c>
      <c r="N237" s="292"/>
      <c r="O237" s="292"/>
    </row>
    <row r="238" ht="16.5" spans="1:15">
      <c r="A238" s="292">
        <f t="shared" si="3"/>
        <v>222</v>
      </c>
      <c r="B238" s="338" t="s">
        <v>682</v>
      </c>
      <c r="C238" s="339"/>
      <c r="D238" s="292" t="s">
        <v>683</v>
      </c>
      <c r="E238" s="374" t="s">
        <v>684</v>
      </c>
      <c r="F238" s="374" t="s">
        <v>685</v>
      </c>
      <c r="G238" s="300" t="s">
        <v>130</v>
      </c>
      <c r="H238" s="300" t="s">
        <v>513</v>
      </c>
      <c r="I238" s="300" t="s">
        <v>514</v>
      </c>
      <c r="J238" s="300" t="s">
        <v>665</v>
      </c>
      <c r="K238" s="300"/>
      <c r="L238" s="300"/>
      <c r="M238" s="292" t="s">
        <v>681</v>
      </c>
      <c r="N238" s="292"/>
      <c r="O238" s="292"/>
    </row>
    <row r="239" ht="16.5" spans="1:15">
      <c r="A239" s="292">
        <f t="shared" si="3"/>
        <v>223</v>
      </c>
      <c r="B239" s="338" t="s">
        <v>682</v>
      </c>
      <c r="C239" s="339"/>
      <c r="D239" s="292" t="s">
        <v>683</v>
      </c>
      <c r="E239" s="374" t="s">
        <v>686</v>
      </c>
      <c r="F239" s="374" t="s">
        <v>687</v>
      </c>
      <c r="G239" s="300" t="s">
        <v>688</v>
      </c>
      <c r="H239" s="300" t="s">
        <v>689</v>
      </c>
      <c r="I239" s="300" t="s">
        <v>690</v>
      </c>
      <c r="J239" s="300" t="s">
        <v>691</v>
      </c>
      <c r="K239" s="300"/>
      <c r="L239" s="300"/>
      <c r="M239" s="292" t="s">
        <v>692</v>
      </c>
      <c r="N239" s="292"/>
      <c r="O239" s="292"/>
    </row>
    <row r="240" ht="16.5" spans="1:15">
      <c r="A240" s="292">
        <f t="shared" si="3"/>
        <v>224</v>
      </c>
      <c r="B240" s="338" t="s">
        <v>693</v>
      </c>
      <c r="C240" s="339"/>
      <c r="D240" s="292" t="s">
        <v>694</v>
      </c>
      <c r="E240" s="374" t="s">
        <v>695</v>
      </c>
      <c r="F240" s="374" t="s">
        <v>696</v>
      </c>
      <c r="G240" s="300" t="s">
        <v>697</v>
      </c>
      <c r="H240" s="300" t="s">
        <v>698</v>
      </c>
      <c r="I240" s="300" t="s">
        <v>299</v>
      </c>
      <c r="J240" s="300" t="s">
        <v>699</v>
      </c>
      <c r="K240" s="300"/>
      <c r="L240" s="300"/>
      <c r="M240" s="292" t="s">
        <v>700</v>
      </c>
      <c r="N240" s="292"/>
      <c r="O240" s="292"/>
    </row>
    <row r="241" customHeight="1" spans="1:15">
      <c r="A241" s="292">
        <f t="shared" si="3"/>
        <v>225</v>
      </c>
      <c r="B241" s="338" t="s">
        <v>693</v>
      </c>
      <c r="C241" s="339"/>
      <c r="D241" s="292" t="s">
        <v>694</v>
      </c>
      <c r="E241" s="374" t="s">
        <v>701</v>
      </c>
      <c r="F241" s="374" t="s">
        <v>702</v>
      </c>
      <c r="G241" s="300" t="s">
        <v>703</v>
      </c>
      <c r="H241" s="300" t="s">
        <v>698</v>
      </c>
      <c r="I241" s="300" t="s">
        <v>704</v>
      </c>
      <c r="J241" s="300" t="s">
        <v>705</v>
      </c>
      <c r="K241" s="300"/>
      <c r="L241" s="300"/>
      <c r="M241" s="292" t="s">
        <v>706</v>
      </c>
      <c r="N241" s="292"/>
      <c r="O241" s="292"/>
    </row>
    <row r="242" customHeight="1" spans="1:15">
      <c r="A242" s="292">
        <f t="shared" si="3"/>
        <v>226</v>
      </c>
      <c r="B242" s="338" t="s">
        <v>693</v>
      </c>
      <c r="C242" s="339"/>
      <c r="D242" s="292" t="s">
        <v>694</v>
      </c>
      <c r="E242" s="374" t="s">
        <v>707</v>
      </c>
      <c r="F242" s="374" t="s">
        <v>708</v>
      </c>
      <c r="G242" s="300" t="s">
        <v>709</v>
      </c>
      <c r="H242" s="300" t="s">
        <v>710</v>
      </c>
      <c r="I242" s="300" t="s">
        <v>711</v>
      </c>
      <c r="J242" s="300"/>
      <c r="K242" s="300"/>
      <c r="L242" s="300"/>
      <c r="M242" s="292"/>
      <c r="N242" s="292"/>
      <c r="O242" s="292"/>
    </row>
    <row r="243" ht="16.5" spans="1:15">
      <c r="A243" s="292">
        <f t="shared" si="3"/>
        <v>227</v>
      </c>
      <c r="B243" s="338" t="s">
        <v>693</v>
      </c>
      <c r="C243" s="339"/>
      <c r="D243" s="292" t="s">
        <v>694</v>
      </c>
      <c r="E243" s="374" t="s">
        <v>712</v>
      </c>
      <c r="F243" s="374" t="s">
        <v>713</v>
      </c>
      <c r="G243" s="300" t="s">
        <v>697</v>
      </c>
      <c r="H243" s="300" t="s">
        <v>714</v>
      </c>
      <c r="I243" s="300" t="s">
        <v>715</v>
      </c>
      <c r="J243" s="300"/>
      <c r="K243" s="300"/>
      <c r="L243" s="300"/>
      <c r="M243" s="292"/>
      <c r="N243" s="292"/>
      <c r="O243" s="292"/>
    </row>
    <row r="244" ht="16.5" spans="1:15">
      <c r="A244" s="292">
        <f t="shared" si="3"/>
        <v>228</v>
      </c>
      <c r="B244" s="338" t="s">
        <v>693</v>
      </c>
      <c r="C244" s="339"/>
      <c r="D244" s="292" t="s">
        <v>694</v>
      </c>
      <c r="E244" s="374" t="s">
        <v>716</v>
      </c>
      <c r="F244" s="374" t="s">
        <v>717</v>
      </c>
      <c r="G244" s="300"/>
      <c r="H244" s="300"/>
      <c r="I244" s="300"/>
      <c r="J244" s="292" t="s">
        <v>718</v>
      </c>
      <c r="K244" s="292"/>
      <c r="L244" s="292"/>
      <c r="M244" s="292"/>
      <c r="N244" s="292"/>
      <c r="O244" s="292"/>
    </row>
    <row r="245" customHeight="1" spans="1:15">
      <c r="A245" s="292">
        <f t="shared" si="3"/>
        <v>229</v>
      </c>
      <c r="B245" s="338" t="s">
        <v>719</v>
      </c>
      <c r="C245" s="339"/>
      <c r="D245" s="292" t="s">
        <v>694</v>
      </c>
      <c r="E245" s="374" t="s">
        <v>595</v>
      </c>
      <c r="F245" s="374" t="s">
        <v>596</v>
      </c>
      <c r="G245" s="300" t="s">
        <v>720</v>
      </c>
      <c r="H245" s="300" t="s">
        <v>721</v>
      </c>
      <c r="I245" s="300" t="s">
        <v>722</v>
      </c>
      <c r="J245" s="292" t="s">
        <v>723</v>
      </c>
      <c r="K245" s="292"/>
      <c r="L245" s="292"/>
      <c r="M245" s="292" t="s">
        <v>598</v>
      </c>
      <c r="N245" s="292"/>
      <c r="O245" s="292"/>
    </row>
    <row r="246" ht="16.5" spans="1:15">
      <c r="A246" s="292">
        <f t="shared" si="3"/>
        <v>230</v>
      </c>
      <c r="B246" s="338" t="s">
        <v>719</v>
      </c>
      <c r="C246" s="339"/>
      <c r="D246" s="292" t="s">
        <v>694</v>
      </c>
      <c r="E246" s="374" t="s">
        <v>724</v>
      </c>
      <c r="F246" s="374" t="s">
        <v>596</v>
      </c>
      <c r="G246" s="300" t="s">
        <v>130</v>
      </c>
      <c r="H246" s="300" t="s">
        <v>513</v>
      </c>
      <c r="I246" s="300" t="s">
        <v>514</v>
      </c>
      <c r="J246" s="292" t="s">
        <v>725</v>
      </c>
      <c r="K246" s="292"/>
      <c r="L246" s="292"/>
      <c r="M246" s="292" t="s">
        <v>554</v>
      </c>
      <c r="N246" s="292"/>
      <c r="O246" s="292"/>
    </row>
    <row r="247" ht="16.5" spans="1:15">
      <c r="A247" s="292">
        <f t="shared" si="3"/>
        <v>231</v>
      </c>
      <c r="B247" s="338" t="s">
        <v>726</v>
      </c>
      <c r="C247" s="339"/>
      <c r="D247" s="292" t="s">
        <v>694</v>
      </c>
      <c r="E247" s="374" t="s">
        <v>727</v>
      </c>
      <c r="F247" s="374" t="s">
        <v>728</v>
      </c>
      <c r="G247" s="300" t="s">
        <v>130</v>
      </c>
      <c r="H247" s="300" t="s">
        <v>513</v>
      </c>
      <c r="I247" s="300" t="s">
        <v>514</v>
      </c>
      <c r="J247" s="292" t="s">
        <v>729</v>
      </c>
      <c r="K247" s="292"/>
      <c r="L247" s="292"/>
      <c r="M247" s="292" t="s">
        <v>554</v>
      </c>
      <c r="N247" s="292"/>
      <c r="O247" s="292"/>
    </row>
    <row r="248" ht="16.5" spans="1:15">
      <c r="A248" s="396">
        <f t="shared" si="3"/>
        <v>232</v>
      </c>
      <c r="B248" s="397" t="s">
        <v>730</v>
      </c>
      <c r="C248" s="397"/>
      <c r="D248" s="396" t="s">
        <v>731</v>
      </c>
      <c r="E248" s="396" t="s">
        <v>732</v>
      </c>
      <c r="F248" s="396" t="s">
        <v>733</v>
      </c>
      <c r="G248" s="398" t="s">
        <v>677</v>
      </c>
      <c r="H248" s="398" t="s">
        <v>678</v>
      </c>
      <c r="I248" s="398" t="s">
        <v>734</v>
      </c>
      <c r="J248" s="396" t="s">
        <v>735</v>
      </c>
      <c r="K248" s="396"/>
      <c r="L248" s="396"/>
      <c r="M248" s="396" t="s">
        <v>554</v>
      </c>
      <c r="N248" s="396"/>
      <c r="O248" s="396"/>
    </row>
    <row r="249" ht="16.5" spans="1:15">
      <c r="A249" s="396">
        <f t="shared" si="3"/>
        <v>233</v>
      </c>
      <c r="B249" s="397" t="s">
        <v>730</v>
      </c>
      <c r="C249" s="397"/>
      <c r="D249" s="396" t="s">
        <v>731</v>
      </c>
      <c r="E249" s="396" t="s">
        <v>736</v>
      </c>
      <c r="F249" s="396" t="s">
        <v>737</v>
      </c>
      <c r="G249" s="398" t="s">
        <v>738</v>
      </c>
      <c r="H249" s="398" t="s">
        <v>678</v>
      </c>
      <c r="I249" s="398" t="s">
        <v>679</v>
      </c>
      <c r="J249" s="396"/>
      <c r="K249" s="396"/>
      <c r="L249" s="396"/>
      <c r="M249" s="396"/>
      <c r="N249" s="396"/>
      <c r="O249" s="396"/>
    </row>
    <row r="250" ht="16.5" spans="1:15">
      <c r="A250" s="396">
        <f t="shared" si="3"/>
        <v>234</v>
      </c>
      <c r="B250" s="397" t="s">
        <v>730</v>
      </c>
      <c r="C250" s="397"/>
      <c r="D250" s="396" t="s">
        <v>731</v>
      </c>
      <c r="E250" s="396" t="s">
        <v>739</v>
      </c>
      <c r="F250" s="396"/>
      <c r="G250" s="396"/>
      <c r="H250" s="396"/>
      <c r="I250" s="396"/>
      <c r="J250" s="396"/>
      <c r="K250" s="396"/>
      <c r="L250" s="396"/>
      <c r="M250" s="396"/>
      <c r="N250" s="396"/>
      <c r="O250" s="396"/>
    </row>
    <row r="251" ht="16.5" spans="1:15">
      <c r="A251" s="396">
        <f t="shared" si="3"/>
        <v>235</v>
      </c>
      <c r="B251" s="397" t="s">
        <v>740</v>
      </c>
      <c r="C251" s="397"/>
      <c r="D251" s="396" t="s">
        <v>731</v>
      </c>
      <c r="E251" s="396" t="s">
        <v>454</v>
      </c>
      <c r="F251" s="396" t="s">
        <v>455</v>
      </c>
      <c r="G251" s="396" t="s">
        <v>677</v>
      </c>
      <c r="H251" s="396" t="s">
        <v>741</v>
      </c>
      <c r="I251" s="396" t="s">
        <v>742</v>
      </c>
      <c r="J251" s="408" t="s">
        <v>743</v>
      </c>
      <c r="K251" s="409"/>
      <c r="L251" s="410"/>
      <c r="M251" s="408" t="s">
        <v>554</v>
      </c>
      <c r="N251" s="409"/>
      <c r="O251" s="410"/>
    </row>
    <row r="252" ht="16.5" spans="1:15">
      <c r="A252" s="396">
        <f t="shared" si="3"/>
        <v>236</v>
      </c>
      <c r="B252" s="397" t="s">
        <v>740</v>
      </c>
      <c r="C252" s="397"/>
      <c r="D252" s="396" t="s">
        <v>731</v>
      </c>
      <c r="E252" s="396" t="s">
        <v>463</v>
      </c>
      <c r="F252" s="396" t="s">
        <v>464</v>
      </c>
      <c r="G252" s="396" t="s">
        <v>677</v>
      </c>
      <c r="H252" s="396" t="s">
        <v>741</v>
      </c>
      <c r="I252" s="396" t="s">
        <v>742</v>
      </c>
      <c r="J252" s="411"/>
      <c r="K252" s="412"/>
      <c r="L252" s="413"/>
      <c r="M252" s="411"/>
      <c r="N252" s="412"/>
      <c r="O252" s="413"/>
    </row>
    <row r="253" ht="16.5" spans="1:15">
      <c r="A253" s="396">
        <f t="shared" si="3"/>
        <v>237</v>
      </c>
      <c r="B253" s="397" t="s">
        <v>740</v>
      </c>
      <c r="C253" s="397"/>
      <c r="D253" s="396" t="s">
        <v>731</v>
      </c>
      <c r="E253" s="396" t="s">
        <v>291</v>
      </c>
      <c r="F253" s="396" t="s">
        <v>292</v>
      </c>
      <c r="G253" s="396" t="s">
        <v>677</v>
      </c>
      <c r="H253" s="396" t="s">
        <v>741</v>
      </c>
      <c r="I253" s="396" t="s">
        <v>742</v>
      </c>
      <c r="J253" s="414"/>
      <c r="K253" s="415"/>
      <c r="L253" s="416"/>
      <c r="M253" s="414"/>
      <c r="N253" s="415"/>
      <c r="O253" s="416"/>
    </row>
    <row r="254" ht="16.5" spans="1:15">
      <c r="A254" s="396">
        <f t="shared" si="3"/>
        <v>238</v>
      </c>
      <c r="B254" s="397" t="s">
        <v>744</v>
      </c>
      <c r="C254" s="397"/>
      <c r="D254" s="396" t="s">
        <v>731</v>
      </c>
      <c r="E254" s="396" t="s">
        <v>536</v>
      </c>
      <c r="F254" s="396" t="s">
        <v>537</v>
      </c>
      <c r="G254" s="399" t="s">
        <v>745</v>
      </c>
      <c r="H254" s="400"/>
      <c r="I254" s="400"/>
      <c r="J254" s="400"/>
      <c r="K254" s="400"/>
      <c r="L254" s="417"/>
      <c r="M254" s="399" t="s">
        <v>746</v>
      </c>
      <c r="N254" s="400"/>
      <c r="O254" s="417"/>
    </row>
    <row r="255" s="240" customFormat="1" spans="1:15">
      <c r="A255" s="401">
        <f t="shared" si="3"/>
        <v>239</v>
      </c>
      <c r="B255" s="402" t="s">
        <v>747</v>
      </c>
      <c r="C255" s="402"/>
      <c r="D255" s="401" t="s">
        <v>748</v>
      </c>
      <c r="E255" s="403" t="s">
        <v>749</v>
      </c>
      <c r="F255" s="404"/>
      <c r="G255" s="404"/>
      <c r="H255" s="404"/>
      <c r="I255" s="404"/>
      <c r="J255" s="404"/>
      <c r="K255" s="404"/>
      <c r="L255" s="418"/>
      <c r="M255" s="403" t="s">
        <v>750</v>
      </c>
      <c r="N255" s="404"/>
      <c r="O255" s="418"/>
    </row>
    <row r="256" s="240" customFormat="1" spans="1:15">
      <c r="A256" s="401">
        <f t="shared" si="3"/>
        <v>240</v>
      </c>
      <c r="B256" s="402" t="s">
        <v>747</v>
      </c>
      <c r="C256" s="402"/>
      <c r="D256" s="401" t="s">
        <v>748</v>
      </c>
      <c r="E256" s="403" t="s">
        <v>751</v>
      </c>
      <c r="F256" s="404"/>
      <c r="G256" s="404"/>
      <c r="H256" s="404"/>
      <c r="I256" s="404"/>
      <c r="J256" s="404"/>
      <c r="K256" s="404"/>
      <c r="L256" s="418"/>
      <c r="M256" s="403" t="s">
        <v>554</v>
      </c>
      <c r="N256" s="404"/>
      <c r="O256" s="418"/>
    </row>
    <row r="257" s="240" customFormat="1" spans="1:15">
      <c r="A257" s="401">
        <f t="shared" si="3"/>
        <v>241</v>
      </c>
      <c r="B257" s="402" t="s">
        <v>747</v>
      </c>
      <c r="C257" s="402"/>
      <c r="D257" s="401" t="s">
        <v>748</v>
      </c>
      <c r="E257" s="403" t="s">
        <v>752</v>
      </c>
      <c r="F257" s="404"/>
      <c r="G257" s="404"/>
      <c r="H257" s="404"/>
      <c r="I257" s="404"/>
      <c r="J257" s="404"/>
      <c r="K257" s="404"/>
      <c r="L257" s="418"/>
      <c r="M257" s="403"/>
      <c r="N257" s="404"/>
      <c r="O257" s="418"/>
    </row>
    <row r="258" s="241" customFormat="1" spans="1:15">
      <c r="A258" s="396">
        <f t="shared" si="3"/>
        <v>242</v>
      </c>
      <c r="B258" s="397" t="s">
        <v>753</v>
      </c>
      <c r="C258" s="397"/>
      <c r="D258" s="396" t="s">
        <v>754</v>
      </c>
      <c r="E258" s="399" t="s">
        <v>755</v>
      </c>
      <c r="F258" s="400"/>
      <c r="G258" s="400"/>
      <c r="H258" s="400"/>
      <c r="I258" s="400"/>
      <c r="J258" s="400"/>
      <c r="K258" s="400"/>
      <c r="L258" s="417"/>
      <c r="M258" s="399" t="s">
        <v>756</v>
      </c>
      <c r="N258" s="400"/>
      <c r="O258" s="417"/>
    </row>
    <row r="259" s="241" customFormat="1" spans="1:15">
      <c r="A259" s="396">
        <f t="shared" si="3"/>
        <v>243</v>
      </c>
      <c r="B259" s="397" t="s">
        <v>753</v>
      </c>
      <c r="C259" s="397"/>
      <c r="D259" s="396" t="s">
        <v>754</v>
      </c>
      <c r="E259" s="399" t="s">
        <v>757</v>
      </c>
      <c r="F259" s="400"/>
      <c r="G259" s="400"/>
      <c r="H259" s="400"/>
      <c r="I259" s="400"/>
      <c r="J259" s="400"/>
      <c r="K259" s="400"/>
      <c r="L259" s="417"/>
      <c r="M259" s="399" t="s">
        <v>758</v>
      </c>
      <c r="N259" s="400"/>
      <c r="O259" s="417"/>
    </row>
    <row r="260" ht="16.5" spans="1:15">
      <c r="A260" s="419">
        <f t="shared" si="3"/>
        <v>244</v>
      </c>
      <c r="B260" s="420" t="s">
        <v>759</v>
      </c>
      <c r="C260" s="420"/>
      <c r="D260" s="419" t="s">
        <v>760</v>
      </c>
      <c r="E260" s="421" t="s">
        <v>761</v>
      </c>
      <c r="F260" s="422"/>
      <c r="G260" s="422"/>
      <c r="H260" s="422"/>
      <c r="I260" s="422"/>
      <c r="J260" s="422"/>
      <c r="K260" s="422"/>
      <c r="L260" s="423"/>
      <c r="M260" s="421" t="s">
        <v>762</v>
      </c>
      <c r="N260" s="422"/>
      <c r="O260" s="423"/>
    </row>
    <row r="261" ht="16.5" spans="1:15">
      <c r="A261" s="419">
        <f t="shared" si="3"/>
        <v>245</v>
      </c>
      <c r="B261" s="420" t="s">
        <v>759</v>
      </c>
      <c r="C261" s="420"/>
      <c r="D261" s="419" t="s">
        <v>760</v>
      </c>
      <c r="E261" s="421" t="s">
        <v>763</v>
      </c>
      <c r="F261" s="422"/>
      <c r="G261" s="422"/>
      <c r="H261" s="422"/>
      <c r="I261" s="422"/>
      <c r="J261" s="422"/>
      <c r="K261" s="422"/>
      <c r="L261" s="423"/>
      <c r="M261" s="421" t="s">
        <v>764</v>
      </c>
      <c r="N261" s="422"/>
      <c r="O261" s="423"/>
    </row>
  </sheetData>
  <mergeCells count="816">
    <mergeCell ref="A1:B1"/>
    <mergeCell ref="C1:F1"/>
    <mergeCell ref="G1:W1"/>
    <mergeCell ref="A2:B2"/>
    <mergeCell ref="C2:F2"/>
    <mergeCell ref="G2:S2"/>
    <mergeCell ref="F3:S3"/>
    <mergeCell ref="F4:T4"/>
    <mergeCell ref="V4:W4"/>
    <mergeCell ref="F5:S5"/>
    <mergeCell ref="V5:W5"/>
    <mergeCell ref="A6:C6"/>
    <mergeCell ref="E6:I6"/>
    <mergeCell ref="J6:N6"/>
    <mergeCell ref="O6:U6"/>
    <mergeCell ref="V6:W6"/>
    <mergeCell ref="X6:Z6"/>
    <mergeCell ref="AA6:AB6"/>
    <mergeCell ref="E7:I7"/>
    <mergeCell ref="J7:N7"/>
    <mergeCell ref="O7:U7"/>
    <mergeCell ref="V7:W7"/>
    <mergeCell ref="X7:Z7"/>
    <mergeCell ref="AA7:AB7"/>
    <mergeCell ref="E8:I8"/>
    <mergeCell ref="J8:N8"/>
    <mergeCell ref="O8:U8"/>
    <mergeCell ref="V8:W8"/>
    <mergeCell ref="X8:Z8"/>
    <mergeCell ref="AA8:AB8"/>
    <mergeCell ref="E9:I9"/>
    <mergeCell ref="J9:N9"/>
    <mergeCell ref="O9:U9"/>
    <mergeCell ref="V9:W9"/>
    <mergeCell ref="X9:Z9"/>
    <mergeCell ref="AA9:AB9"/>
    <mergeCell ref="E10:I10"/>
    <mergeCell ref="J10:N10"/>
    <mergeCell ref="O10:U10"/>
    <mergeCell ref="V10:W10"/>
    <mergeCell ref="X10:Z10"/>
    <mergeCell ref="AA10:AB10"/>
    <mergeCell ref="E11:I11"/>
    <mergeCell ref="J11:N11"/>
    <mergeCell ref="O11:U11"/>
    <mergeCell ref="V11:W11"/>
    <mergeCell ref="X11:Z11"/>
    <mergeCell ref="AA11:AB11"/>
    <mergeCell ref="E12:I12"/>
    <mergeCell ref="J12:N12"/>
    <mergeCell ref="O12:U12"/>
    <mergeCell ref="V12:W12"/>
    <mergeCell ref="X12:Z12"/>
    <mergeCell ref="AA12:AB12"/>
    <mergeCell ref="E13:I13"/>
    <mergeCell ref="J13:N13"/>
    <mergeCell ref="O13:U13"/>
    <mergeCell ref="V13:W13"/>
    <mergeCell ref="X13:Z13"/>
    <mergeCell ref="AA13:AB13"/>
    <mergeCell ref="E14:I14"/>
    <mergeCell ref="J14:N14"/>
    <mergeCell ref="O14:U14"/>
    <mergeCell ref="V14:W14"/>
    <mergeCell ref="X14:Z14"/>
    <mergeCell ref="AA14:AB14"/>
    <mergeCell ref="A15:C15"/>
    <mergeCell ref="E15:I15"/>
    <mergeCell ref="J15:N15"/>
    <mergeCell ref="O15:U15"/>
    <mergeCell ref="V15:W15"/>
    <mergeCell ref="X15:Z15"/>
    <mergeCell ref="AA15:AB15"/>
    <mergeCell ref="B16:C16"/>
    <mergeCell ref="G16:I16"/>
    <mergeCell ref="J16:L16"/>
    <mergeCell ref="M16:O16"/>
    <mergeCell ref="Q16:R16"/>
    <mergeCell ref="S16:T16"/>
    <mergeCell ref="V16:X16"/>
    <mergeCell ref="Y16:Z16"/>
    <mergeCell ref="AA16:AB16"/>
    <mergeCell ref="B17:C17"/>
    <mergeCell ref="E17:O17"/>
    <mergeCell ref="Q17:R17"/>
    <mergeCell ref="B18:C18"/>
    <mergeCell ref="J18:L18"/>
    <mergeCell ref="M18:O18"/>
    <mergeCell ref="Q18:R18"/>
    <mergeCell ref="S18:T18"/>
    <mergeCell ref="V18:X18"/>
    <mergeCell ref="Y18:Z18"/>
    <mergeCell ref="AA18:AB18"/>
    <mergeCell ref="B19:C19"/>
    <mergeCell ref="J19:L19"/>
    <mergeCell ref="M19:O19"/>
    <mergeCell ref="Q19:R19"/>
    <mergeCell ref="S19:T19"/>
    <mergeCell ref="V19:X19"/>
    <mergeCell ref="Y19:Z19"/>
    <mergeCell ref="AA19:AB19"/>
    <mergeCell ref="B20:C20"/>
    <mergeCell ref="J20:L20"/>
    <mergeCell ref="M20:O20"/>
    <mergeCell ref="Q20:R20"/>
    <mergeCell ref="S20:T20"/>
    <mergeCell ref="V20:X20"/>
    <mergeCell ref="Y20:Z20"/>
    <mergeCell ref="AA20:AB20"/>
    <mergeCell ref="B21:C21"/>
    <mergeCell ref="J21:L21"/>
    <mergeCell ref="M21:O21"/>
    <mergeCell ref="Q21:R21"/>
    <mergeCell ref="S21:T21"/>
    <mergeCell ref="V21:X21"/>
    <mergeCell ref="Y21:Z21"/>
    <mergeCell ref="AA21:AB21"/>
    <mergeCell ref="B22:C22"/>
    <mergeCell ref="J22:L22"/>
    <mergeCell ref="M22:O22"/>
    <mergeCell ref="Q22:R22"/>
    <mergeCell ref="S22:T22"/>
    <mergeCell ref="V22:X22"/>
    <mergeCell ref="Y22:Z22"/>
    <mergeCell ref="AA22:AB22"/>
    <mergeCell ref="B23:C23"/>
    <mergeCell ref="J23:L23"/>
    <mergeCell ref="M23:O23"/>
    <mergeCell ref="Q23:R23"/>
    <mergeCell ref="S23:T23"/>
    <mergeCell ref="V23:X23"/>
    <mergeCell ref="Y23:Z23"/>
    <mergeCell ref="AA23:AB23"/>
    <mergeCell ref="B24:C24"/>
    <mergeCell ref="J24:L24"/>
    <mergeCell ref="M24:O24"/>
    <mergeCell ref="Q24:R24"/>
    <mergeCell ref="S24:T24"/>
    <mergeCell ref="V24:X24"/>
    <mergeCell ref="Y24:Z24"/>
    <mergeCell ref="AA24:AB24"/>
    <mergeCell ref="B25:C25"/>
    <mergeCell ref="J25:L25"/>
    <mergeCell ref="M25:O25"/>
    <mergeCell ref="Q25:R25"/>
    <mergeCell ref="S25:T25"/>
    <mergeCell ref="V25:X25"/>
    <mergeCell ref="Y25:Z25"/>
    <mergeCell ref="AA25:AB25"/>
    <mergeCell ref="B26:C26"/>
    <mergeCell ref="J26:L26"/>
    <mergeCell ref="M26:O26"/>
    <mergeCell ref="Q26:R26"/>
    <mergeCell ref="S26:T26"/>
    <mergeCell ref="V26:X26"/>
    <mergeCell ref="Y26:Z26"/>
    <mergeCell ref="AA26:AB26"/>
    <mergeCell ref="B27:C27"/>
    <mergeCell ref="J27:L27"/>
    <mergeCell ref="M27:O27"/>
    <mergeCell ref="Q27:R27"/>
    <mergeCell ref="S27:T27"/>
    <mergeCell ref="V27:X27"/>
    <mergeCell ref="Y27:Z27"/>
    <mergeCell ref="AA27:AB27"/>
    <mergeCell ref="B28:C28"/>
    <mergeCell ref="J28:L28"/>
    <mergeCell ref="M28:O28"/>
    <mergeCell ref="Q28:R28"/>
    <mergeCell ref="S28:T28"/>
    <mergeCell ref="V28:X28"/>
    <mergeCell ref="Y28:Z28"/>
    <mergeCell ref="AA28:AB28"/>
    <mergeCell ref="B29:C29"/>
    <mergeCell ref="J29:L29"/>
    <mergeCell ref="M29:O29"/>
    <mergeCell ref="Q29:R29"/>
    <mergeCell ref="S29:T29"/>
    <mergeCell ref="V29:X29"/>
    <mergeCell ref="Y29:Z29"/>
    <mergeCell ref="AA29:AB29"/>
    <mergeCell ref="B30:C30"/>
    <mergeCell ref="J30:L30"/>
    <mergeCell ref="M30:O30"/>
    <mergeCell ref="Q30:R30"/>
    <mergeCell ref="S30:T30"/>
    <mergeCell ref="V30:X30"/>
    <mergeCell ref="Y30:Z30"/>
    <mergeCell ref="AA30:AB30"/>
    <mergeCell ref="B31:C31"/>
    <mergeCell ref="J31:L31"/>
    <mergeCell ref="M31:O31"/>
    <mergeCell ref="Q31:R31"/>
    <mergeCell ref="S31:T31"/>
    <mergeCell ref="V31:X31"/>
    <mergeCell ref="Y31:Z31"/>
    <mergeCell ref="AA31:AB31"/>
    <mergeCell ref="B32:C32"/>
    <mergeCell ref="J32:L32"/>
    <mergeCell ref="M32:O32"/>
    <mergeCell ref="Q32:R32"/>
    <mergeCell ref="S32:T32"/>
    <mergeCell ref="V32:X32"/>
    <mergeCell ref="Y32:Z32"/>
    <mergeCell ref="AA32:AB32"/>
    <mergeCell ref="B33:C33"/>
    <mergeCell ref="J33:L33"/>
    <mergeCell ref="M33:O33"/>
    <mergeCell ref="Q33:R33"/>
    <mergeCell ref="S33:T33"/>
    <mergeCell ref="V33:X33"/>
    <mergeCell ref="Y33:Z33"/>
    <mergeCell ref="AA33:AB33"/>
    <mergeCell ref="B34:C34"/>
    <mergeCell ref="J34:L34"/>
    <mergeCell ref="M34:O34"/>
    <mergeCell ref="Q34:R34"/>
    <mergeCell ref="S34:T34"/>
    <mergeCell ref="V34:X34"/>
    <mergeCell ref="Y34:Z34"/>
    <mergeCell ref="AA34:AB34"/>
    <mergeCell ref="B35:C35"/>
    <mergeCell ref="J35:L35"/>
    <mergeCell ref="M35:O35"/>
    <mergeCell ref="B36:C36"/>
    <mergeCell ref="J36:L36"/>
    <mergeCell ref="M36:O36"/>
    <mergeCell ref="B37:C37"/>
    <mergeCell ref="J37:L37"/>
    <mergeCell ref="M37:O37"/>
    <mergeCell ref="B38:C38"/>
    <mergeCell ref="J38:L38"/>
    <mergeCell ref="M38:O38"/>
    <mergeCell ref="B39:C39"/>
    <mergeCell ref="J39:L39"/>
    <mergeCell ref="M39:O39"/>
    <mergeCell ref="B40:C40"/>
    <mergeCell ref="J40:L40"/>
    <mergeCell ref="M40:O40"/>
    <mergeCell ref="B41:C41"/>
    <mergeCell ref="J41:L41"/>
    <mergeCell ref="M41:O41"/>
    <mergeCell ref="B42:C42"/>
    <mergeCell ref="J42:L42"/>
    <mergeCell ref="M42:O42"/>
    <mergeCell ref="B43:C43"/>
    <mergeCell ref="J43:L43"/>
    <mergeCell ref="M43:O43"/>
    <mergeCell ref="B44:C44"/>
    <mergeCell ref="J44:L44"/>
    <mergeCell ref="M44:O44"/>
    <mergeCell ref="B45:C45"/>
    <mergeCell ref="J45:L45"/>
    <mergeCell ref="M45:O45"/>
    <mergeCell ref="B46:C46"/>
    <mergeCell ref="J46:L46"/>
    <mergeCell ref="M46:O46"/>
    <mergeCell ref="B47:C47"/>
    <mergeCell ref="J47:L47"/>
    <mergeCell ref="M47:O47"/>
    <mergeCell ref="B48:C48"/>
    <mergeCell ref="J48:L48"/>
    <mergeCell ref="M48:O48"/>
    <mergeCell ref="B49:C49"/>
    <mergeCell ref="J49:L49"/>
    <mergeCell ref="M49:O49"/>
    <mergeCell ref="B50:C50"/>
    <mergeCell ref="J50:L50"/>
    <mergeCell ref="M50:O50"/>
    <mergeCell ref="B51:C51"/>
    <mergeCell ref="J51:L51"/>
    <mergeCell ref="M51:O51"/>
    <mergeCell ref="B52:C52"/>
    <mergeCell ref="J52:L52"/>
    <mergeCell ref="M52:O52"/>
    <mergeCell ref="B53:C53"/>
    <mergeCell ref="J53:L53"/>
    <mergeCell ref="M53:O53"/>
    <mergeCell ref="B54:C54"/>
    <mergeCell ref="J54:L54"/>
    <mergeCell ref="M54:O54"/>
    <mergeCell ref="B55:C55"/>
    <mergeCell ref="J55:L55"/>
    <mergeCell ref="M55:O55"/>
    <mergeCell ref="B56:C56"/>
    <mergeCell ref="J56:L56"/>
    <mergeCell ref="M56:O56"/>
    <mergeCell ref="B57:C57"/>
    <mergeCell ref="J57:L57"/>
    <mergeCell ref="M57:O57"/>
    <mergeCell ref="B58:C58"/>
    <mergeCell ref="J58:L58"/>
    <mergeCell ref="M58:O58"/>
    <mergeCell ref="B59:C59"/>
    <mergeCell ref="J59:L59"/>
    <mergeCell ref="M59:O59"/>
    <mergeCell ref="B60:C60"/>
    <mergeCell ref="J60:L60"/>
    <mergeCell ref="M60:O60"/>
    <mergeCell ref="B61:C61"/>
    <mergeCell ref="J61:L61"/>
    <mergeCell ref="M61:O61"/>
    <mergeCell ref="B62:C62"/>
    <mergeCell ref="J62:L62"/>
    <mergeCell ref="M62:O62"/>
    <mergeCell ref="B63:C63"/>
    <mergeCell ref="J63:L63"/>
    <mergeCell ref="M63:O63"/>
    <mergeCell ref="B64:C64"/>
    <mergeCell ref="J64:L64"/>
    <mergeCell ref="M64:O64"/>
    <mergeCell ref="B65:C65"/>
    <mergeCell ref="J65:L65"/>
    <mergeCell ref="M65:O65"/>
    <mergeCell ref="B66:C66"/>
    <mergeCell ref="J66:L66"/>
    <mergeCell ref="M66:O66"/>
    <mergeCell ref="B67:C67"/>
    <mergeCell ref="J67:L67"/>
    <mergeCell ref="M67:O67"/>
    <mergeCell ref="B68:C68"/>
    <mergeCell ref="J68:L68"/>
    <mergeCell ref="M68:O68"/>
    <mergeCell ref="B69:C69"/>
    <mergeCell ref="J69:L69"/>
    <mergeCell ref="M69:O69"/>
    <mergeCell ref="B70:C70"/>
    <mergeCell ref="J70:L70"/>
    <mergeCell ref="M70:O70"/>
    <mergeCell ref="B71:C71"/>
    <mergeCell ref="J71:L71"/>
    <mergeCell ref="M71:O71"/>
    <mergeCell ref="B72:C72"/>
    <mergeCell ref="J72:L72"/>
    <mergeCell ref="M72:O72"/>
    <mergeCell ref="B73:C73"/>
    <mergeCell ref="J73:L73"/>
    <mergeCell ref="M73:O73"/>
    <mergeCell ref="B74:C74"/>
    <mergeCell ref="J74:L74"/>
    <mergeCell ref="M74:O74"/>
    <mergeCell ref="B75:C75"/>
    <mergeCell ref="J75:L75"/>
    <mergeCell ref="M75:O75"/>
    <mergeCell ref="B76:C76"/>
    <mergeCell ref="J76:L76"/>
    <mergeCell ref="M76:O76"/>
    <mergeCell ref="B77:C77"/>
    <mergeCell ref="J77:L77"/>
    <mergeCell ref="M77:O77"/>
    <mergeCell ref="B78:C78"/>
    <mergeCell ref="J78:L78"/>
    <mergeCell ref="M78:O78"/>
    <mergeCell ref="B79:C79"/>
    <mergeCell ref="J79:L79"/>
    <mergeCell ref="M79:O79"/>
    <mergeCell ref="B80:C80"/>
    <mergeCell ref="J80:L80"/>
    <mergeCell ref="M80:O80"/>
    <mergeCell ref="B81:C81"/>
    <mergeCell ref="J81:L81"/>
    <mergeCell ref="M81:O81"/>
    <mergeCell ref="B82:C82"/>
    <mergeCell ref="J82:L82"/>
    <mergeCell ref="M82:O82"/>
    <mergeCell ref="B83:C83"/>
    <mergeCell ref="J83:L83"/>
    <mergeCell ref="M83:O83"/>
    <mergeCell ref="B84:C84"/>
    <mergeCell ref="J84:L84"/>
    <mergeCell ref="M84:O84"/>
    <mergeCell ref="B85:C85"/>
    <mergeCell ref="J85:L85"/>
    <mergeCell ref="M85:O85"/>
    <mergeCell ref="B86:C86"/>
    <mergeCell ref="J86:L86"/>
    <mergeCell ref="M86:O86"/>
    <mergeCell ref="B87:C87"/>
    <mergeCell ref="J87:L87"/>
    <mergeCell ref="M87:O87"/>
    <mergeCell ref="B88:C88"/>
    <mergeCell ref="J88:L88"/>
    <mergeCell ref="M88:O88"/>
    <mergeCell ref="B89:C89"/>
    <mergeCell ref="B90:C90"/>
    <mergeCell ref="B91:C91"/>
    <mergeCell ref="B92:C92"/>
    <mergeCell ref="B93:C93"/>
    <mergeCell ref="B94:C94"/>
    <mergeCell ref="B95:C95"/>
    <mergeCell ref="B96:C96"/>
    <mergeCell ref="B97:C97"/>
    <mergeCell ref="J97:L97"/>
    <mergeCell ref="M97:O97"/>
    <mergeCell ref="B98:C98"/>
    <mergeCell ref="J98:L98"/>
    <mergeCell ref="M98:O98"/>
    <mergeCell ref="B99:C99"/>
    <mergeCell ref="J99:L99"/>
    <mergeCell ref="M99:O99"/>
    <mergeCell ref="B100:C100"/>
    <mergeCell ref="J100:L100"/>
    <mergeCell ref="M100:O100"/>
    <mergeCell ref="B101:C101"/>
    <mergeCell ref="J101:L101"/>
    <mergeCell ref="M101:O101"/>
    <mergeCell ref="B102:C102"/>
    <mergeCell ref="J102:L102"/>
    <mergeCell ref="M102:O102"/>
    <mergeCell ref="B103:C103"/>
    <mergeCell ref="J103:L103"/>
    <mergeCell ref="M103:O103"/>
    <mergeCell ref="B104:C104"/>
    <mergeCell ref="J104:L104"/>
    <mergeCell ref="M104:O104"/>
    <mergeCell ref="B105:C105"/>
    <mergeCell ref="J105:L105"/>
    <mergeCell ref="M105:O105"/>
    <mergeCell ref="B106:C106"/>
    <mergeCell ref="J106:L106"/>
    <mergeCell ref="M106:O106"/>
    <mergeCell ref="B107:C107"/>
    <mergeCell ref="J107:L107"/>
    <mergeCell ref="M107:O107"/>
    <mergeCell ref="B108:C108"/>
    <mergeCell ref="J108:L108"/>
    <mergeCell ref="M108:O108"/>
    <mergeCell ref="B109:C109"/>
    <mergeCell ref="J109:L109"/>
    <mergeCell ref="M109:O109"/>
    <mergeCell ref="B110:C110"/>
    <mergeCell ref="M110:O110"/>
    <mergeCell ref="B111:C111"/>
    <mergeCell ref="M111:O111"/>
    <mergeCell ref="B112:C112"/>
    <mergeCell ref="M112:O112"/>
    <mergeCell ref="B113:C113"/>
    <mergeCell ref="M113:O113"/>
    <mergeCell ref="B114:C114"/>
    <mergeCell ref="M114:O114"/>
    <mergeCell ref="B115:C115"/>
    <mergeCell ref="M115:O115"/>
    <mergeCell ref="B116:C116"/>
    <mergeCell ref="M116:O116"/>
    <mergeCell ref="B117:C117"/>
    <mergeCell ref="M117:O117"/>
    <mergeCell ref="B118:C118"/>
    <mergeCell ref="M118:O118"/>
    <mergeCell ref="B119:C119"/>
    <mergeCell ref="M119:O119"/>
    <mergeCell ref="B120:C120"/>
    <mergeCell ref="M120:O120"/>
    <mergeCell ref="B121:C121"/>
    <mergeCell ref="M121:O121"/>
    <mergeCell ref="B122:C122"/>
    <mergeCell ref="M122:O122"/>
    <mergeCell ref="B123:C123"/>
    <mergeCell ref="M123:O123"/>
    <mergeCell ref="B124:C124"/>
    <mergeCell ref="M124:O124"/>
    <mergeCell ref="B125:C125"/>
    <mergeCell ref="M125:O125"/>
    <mergeCell ref="B126:C126"/>
    <mergeCell ref="M126:O126"/>
    <mergeCell ref="B127:C127"/>
    <mergeCell ref="M127:O127"/>
    <mergeCell ref="B128:C128"/>
    <mergeCell ref="M128:O128"/>
    <mergeCell ref="B129:C129"/>
    <mergeCell ref="M129:O129"/>
    <mergeCell ref="B130:C130"/>
    <mergeCell ref="M130:O130"/>
    <mergeCell ref="B131:C131"/>
    <mergeCell ref="M131:O131"/>
    <mergeCell ref="B132:C132"/>
    <mergeCell ref="M132:O132"/>
    <mergeCell ref="B133:C133"/>
    <mergeCell ref="M133:O133"/>
    <mergeCell ref="B134:C134"/>
    <mergeCell ref="M134:O134"/>
    <mergeCell ref="B135:C135"/>
    <mergeCell ref="M135:O135"/>
    <mergeCell ref="B136:C136"/>
    <mergeCell ref="M136:O136"/>
    <mergeCell ref="B137:C137"/>
    <mergeCell ref="M137:O137"/>
    <mergeCell ref="B138:C138"/>
    <mergeCell ref="M138:O138"/>
    <mergeCell ref="B139:C139"/>
    <mergeCell ref="M139:O139"/>
    <mergeCell ref="B140:C140"/>
    <mergeCell ref="M140:O140"/>
    <mergeCell ref="B141:C141"/>
    <mergeCell ref="M141:O141"/>
    <mergeCell ref="B142:C142"/>
    <mergeCell ref="M142:O142"/>
    <mergeCell ref="B143:C143"/>
    <mergeCell ref="M143:O143"/>
    <mergeCell ref="B144:C144"/>
    <mergeCell ref="M144:O144"/>
    <mergeCell ref="B145:C145"/>
    <mergeCell ref="J145:L145"/>
    <mergeCell ref="M145:O145"/>
    <mergeCell ref="B146:C146"/>
    <mergeCell ref="J146:L146"/>
    <mergeCell ref="M146:O146"/>
    <mergeCell ref="B147:C147"/>
    <mergeCell ref="J147:L147"/>
    <mergeCell ref="M147:O147"/>
    <mergeCell ref="B148:C148"/>
    <mergeCell ref="J148:L148"/>
    <mergeCell ref="M148:O148"/>
    <mergeCell ref="B149:C149"/>
    <mergeCell ref="J149:L149"/>
    <mergeCell ref="M149:O149"/>
    <mergeCell ref="B150:C150"/>
    <mergeCell ref="J150:L150"/>
    <mergeCell ref="M150:O150"/>
    <mergeCell ref="B151:C151"/>
    <mergeCell ref="J151:L151"/>
    <mergeCell ref="M151:O151"/>
    <mergeCell ref="B152:C152"/>
    <mergeCell ref="J152:L152"/>
    <mergeCell ref="M152:O152"/>
    <mergeCell ref="B153:C153"/>
    <mergeCell ref="J153:L153"/>
    <mergeCell ref="M153:O153"/>
    <mergeCell ref="B154:C154"/>
    <mergeCell ref="J154:L154"/>
    <mergeCell ref="M154:O154"/>
    <mergeCell ref="B155:C155"/>
    <mergeCell ref="J155:L155"/>
    <mergeCell ref="M155:O155"/>
    <mergeCell ref="B156:C156"/>
    <mergeCell ref="J156:L156"/>
    <mergeCell ref="M156:O156"/>
    <mergeCell ref="B157:C157"/>
    <mergeCell ref="J157:L157"/>
    <mergeCell ref="M157:O157"/>
    <mergeCell ref="B158:C158"/>
    <mergeCell ref="J158:L158"/>
    <mergeCell ref="M158:O158"/>
    <mergeCell ref="B159:C159"/>
    <mergeCell ref="M159:O159"/>
    <mergeCell ref="B160:C160"/>
    <mergeCell ref="M160:O160"/>
    <mergeCell ref="B161:C161"/>
    <mergeCell ref="M161:O161"/>
    <mergeCell ref="B162:C162"/>
    <mergeCell ref="M162:O162"/>
    <mergeCell ref="B163:C163"/>
    <mergeCell ref="M163:O163"/>
    <mergeCell ref="B164:C164"/>
    <mergeCell ref="M164:O164"/>
    <mergeCell ref="B165:C165"/>
    <mergeCell ref="M165:O165"/>
    <mergeCell ref="B166:C166"/>
    <mergeCell ref="M166:O166"/>
    <mergeCell ref="B167:C167"/>
    <mergeCell ref="M167:O167"/>
    <mergeCell ref="B168:C168"/>
    <mergeCell ref="M168:O168"/>
    <mergeCell ref="B169:C169"/>
    <mergeCell ref="M169:O169"/>
    <mergeCell ref="B170:C170"/>
    <mergeCell ref="M170:O170"/>
    <mergeCell ref="B171:C171"/>
    <mergeCell ref="M171:O171"/>
    <mergeCell ref="B172:C172"/>
    <mergeCell ref="M172:O172"/>
    <mergeCell ref="B173:C173"/>
    <mergeCell ref="M173:O173"/>
    <mergeCell ref="B174:C174"/>
    <mergeCell ref="M174:O174"/>
    <mergeCell ref="B175:C175"/>
    <mergeCell ref="M175:O175"/>
    <mergeCell ref="B176:C176"/>
    <mergeCell ref="M176:O176"/>
    <mergeCell ref="B177:C177"/>
    <mergeCell ref="E177:I177"/>
    <mergeCell ref="M177:O177"/>
    <mergeCell ref="B178:C178"/>
    <mergeCell ref="E178:I178"/>
    <mergeCell ref="M178:O178"/>
    <mergeCell ref="B179:C179"/>
    <mergeCell ref="E179:I179"/>
    <mergeCell ref="M179:O179"/>
    <mergeCell ref="B180:C180"/>
    <mergeCell ref="E180:I180"/>
    <mergeCell ref="M180:O180"/>
    <mergeCell ref="B181:C181"/>
    <mergeCell ref="E181:I181"/>
    <mergeCell ref="M181:O181"/>
    <mergeCell ref="B182:C182"/>
    <mergeCell ref="E182:I182"/>
    <mergeCell ref="M182:O182"/>
    <mergeCell ref="B183:C183"/>
    <mergeCell ref="E183:I183"/>
    <mergeCell ref="M183:O183"/>
    <mergeCell ref="B184:C184"/>
    <mergeCell ref="E184:I184"/>
    <mergeCell ref="M184:O184"/>
    <mergeCell ref="B185:C185"/>
    <mergeCell ref="E185:I185"/>
    <mergeCell ref="M185:O185"/>
    <mergeCell ref="B186:C186"/>
    <mergeCell ref="G186:I186"/>
    <mergeCell ref="M186:O186"/>
    <mergeCell ref="B187:C187"/>
    <mergeCell ref="G187:I187"/>
    <mergeCell ref="M187:O187"/>
    <mergeCell ref="B188:C188"/>
    <mergeCell ref="G188:I188"/>
    <mergeCell ref="M188:O188"/>
    <mergeCell ref="B189:C189"/>
    <mergeCell ref="J189:L189"/>
    <mergeCell ref="M189:O189"/>
    <mergeCell ref="B190:C190"/>
    <mergeCell ref="B191:C191"/>
    <mergeCell ref="B192:C192"/>
    <mergeCell ref="B193:C193"/>
    <mergeCell ref="B194:C194"/>
    <mergeCell ref="J194:L194"/>
    <mergeCell ref="M194:O194"/>
    <mergeCell ref="B195:C195"/>
    <mergeCell ref="J195:L195"/>
    <mergeCell ref="M195:O195"/>
    <mergeCell ref="B196:C196"/>
    <mergeCell ref="E196:I196"/>
    <mergeCell ref="J196:L196"/>
    <mergeCell ref="M196:O196"/>
    <mergeCell ref="B197:C197"/>
    <mergeCell ref="J197:L197"/>
    <mergeCell ref="M197:O197"/>
    <mergeCell ref="B198:C198"/>
    <mergeCell ref="J198:L198"/>
    <mergeCell ref="M198:O198"/>
    <mergeCell ref="B199:C199"/>
    <mergeCell ref="J199:L199"/>
    <mergeCell ref="M199:O199"/>
    <mergeCell ref="B200:C200"/>
    <mergeCell ref="J200:L200"/>
    <mergeCell ref="M200:O200"/>
    <mergeCell ref="B201:C201"/>
    <mergeCell ref="J201:L201"/>
    <mergeCell ref="M201:O201"/>
    <mergeCell ref="B202:C202"/>
    <mergeCell ref="J202:L202"/>
    <mergeCell ref="M202:O202"/>
    <mergeCell ref="B203:C203"/>
    <mergeCell ref="J203:L203"/>
    <mergeCell ref="M203:O203"/>
    <mergeCell ref="B204:C204"/>
    <mergeCell ref="B205:C205"/>
    <mergeCell ref="B206:C206"/>
    <mergeCell ref="B207:C207"/>
    <mergeCell ref="G207:I207"/>
    <mergeCell ref="M207:O207"/>
    <mergeCell ref="B208:C208"/>
    <mergeCell ref="M208:O208"/>
    <mergeCell ref="B209:C209"/>
    <mergeCell ref="M209:O209"/>
    <mergeCell ref="B210:C210"/>
    <mergeCell ref="M210:O210"/>
    <mergeCell ref="B211:C211"/>
    <mergeCell ref="J211:L211"/>
    <mergeCell ref="M211:O211"/>
    <mergeCell ref="B212:C212"/>
    <mergeCell ref="J212:L212"/>
    <mergeCell ref="M212:O212"/>
    <mergeCell ref="B213:C213"/>
    <mergeCell ref="B214:C214"/>
    <mergeCell ref="B215:C215"/>
    <mergeCell ref="H215:I215"/>
    <mergeCell ref="J215:L215"/>
    <mergeCell ref="M215:O215"/>
    <mergeCell ref="B216:C216"/>
    <mergeCell ref="J216:L216"/>
    <mergeCell ref="M216:O216"/>
    <mergeCell ref="B217:C217"/>
    <mergeCell ref="J217:L217"/>
    <mergeCell ref="M217:O217"/>
    <mergeCell ref="B218:C218"/>
    <mergeCell ref="J218:L218"/>
    <mergeCell ref="M218:O218"/>
    <mergeCell ref="B219:C219"/>
    <mergeCell ref="J219:L219"/>
    <mergeCell ref="M219:O219"/>
    <mergeCell ref="B220:C220"/>
    <mergeCell ref="J220:L220"/>
    <mergeCell ref="M220:O220"/>
    <mergeCell ref="B221:C221"/>
    <mergeCell ref="J221:L221"/>
    <mergeCell ref="M221:O221"/>
    <mergeCell ref="B222:C222"/>
    <mergeCell ref="B223:C223"/>
    <mergeCell ref="B224:C224"/>
    <mergeCell ref="J224:L224"/>
    <mergeCell ref="M224:O224"/>
    <mergeCell ref="B225:C225"/>
    <mergeCell ref="J225:L225"/>
    <mergeCell ref="B226:C226"/>
    <mergeCell ref="J226:L226"/>
    <mergeCell ref="B227:C227"/>
    <mergeCell ref="B228:C228"/>
    <mergeCell ref="B229:C229"/>
    <mergeCell ref="B230:C230"/>
    <mergeCell ref="B231:C231"/>
    <mergeCell ref="B232:C232"/>
    <mergeCell ref="B233:C233"/>
    <mergeCell ref="B234:C234"/>
    <mergeCell ref="B235:C235"/>
    <mergeCell ref="B236:C236"/>
    <mergeCell ref="B237:C237"/>
    <mergeCell ref="J237:L237"/>
    <mergeCell ref="M237:O237"/>
    <mergeCell ref="B238:C238"/>
    <mergeCell ref="J238:L238"/>
    <mergeCell ref="M238:O238"/>
    <mergeCell ref="B239:C239"/>
    <mergeCell ref="J239:L239"/>
    <mergeCell ref="M239:O239"/>
    <mergeCell ref="B240:C240"/>
    <mergeCell ref="J240:L240"/>
    <mergeCell ref="M240:O240"/>
    <mergeCell ref="B241:C241"/>
    <mergeCell ref="B242:C242"/>
    <mergeCell ref="B243:C243"/>
    <mergeCell ref="B244:C244"/>
    <mergeCell ref="J244:L244"/>
    <mergeCell ref="M244:O244"/>
    <mergeCell ref="B245:C245"/>
    <mergeCell ref="J245:L245"/>
    <mergeCell ref="M245:O245"/>
    <mergeCell ref="B246:C246"/>
    <mergeCell ref="J246:L246"/>
    <mergeCell ref="M246:O246"/>
    <mergeCell ref="B247:C247"/>
    <mergeCell ref="J247:L247"/>
    <mergeCell ref="M247:O247"/>
    <mergeCell ref="B248:C248"/>
    <mergeCell ref="B249:C249"/>
    <mergeCell ref="B250:C250"/>
    <mergeCell ref="E250:O250"/>
    <mergeCell ref="B251:C251"/>
    <mergeCell ref="B252:C252"/>
    <mergeCell ref="B253:C253"/>
    <mergeCell ref="B254:C254"/>
    <mergeCell ref="G254:L254"/>
    <mergeCell ref="M254:O254"/>
    <mergeCell ref="B255:C255"/>
    <mergeCell ref="E255:L255"/>
    <mergeCell ref="M255:O255"/>
    <mergeCell ref="B256:C256"/>
    <mergeCell ref="E256:L256"/>
    <mergeCell ref="M256:O256"/>
    <mergeCell ref="B257:C257"/>
    <mergeCell ref="E257:L257"/>
    <mergeCell ref="M257:O257"/>
    <mergeCell ref="B258:C258"/>
    <mergeCell ref="E258:L258"/>
    <mergeCell ref="M258:O258"/>
    <mergeCell ref="B259:C259"/>
    <mergeCell ref="E259:L259"/>
    <mergeCell ref="M259:O259"/>
    <mergeCell ref="B260:C260"/>
    <mergeCell ref="E260:L260"/>
    <mergeCell ref="M260:O260"/>
    <mergeCell ref="B261:C261"/>
    <mergeCell ref="E261:L261"/>
    <mergeCell ref="M261:O261"/>
    <mergeCell ref="G89:G96"/>
    <mergeCell ref="H89:H96"/>
    <mergeCell ref="H110:H114"/>
    <mergeCell ref="H135:H138"/>
    <mergeCell ref="I89:I96"/>
    <mergeCell ref="I110:I114"/>
    <mergeCell ref="I135:I138"/>
    <mergeCell ref="J207:L210"/>
    <mergeCell ref="J213:L214"/>
    <mergeCell ref="M213:O214"/>
    <mergeCell ref="J204:L206"/>
    <mergeCell ref="M204:O206"/>
    <mergeCell ref="J177:L188"/>
    <mergeCell ref="J175:L176"/>
    <mergeCell ref="H159:I169"/>
    <mergeCell ref="J159:L170"/>
    <mergeCell ref="J115:L119"/>
    <mergeCell ref="J89:L96"/>
    <mergeCell ref="M89:O96"/>
    <mergeCell ref="X2:AB3"/>
    <mergeCell ref="A4:B5"/>
    <mergeCell ref="C4:D5"/>
    <mergeCell ref="A7:C14"/>
    <mergeCell ref="J120:L144"/>
    <mergeCell ref="J110:L114"/>
    <mergeCell ref="J171:L174"/>
    <mergeCell ref="J190:L191"/>
    <mergeCell ref="M190:O191"/>
    <mergeCell ref="J192:L193"/>
    <mergeCell ref="M192:O193"/>
    <mergeCell ref="J222:L223"/>
    <mergeCell ref="M222:O223"/>
    <mergeCell ref="J233:L234"/>
    <mergeCell ref="M233:O234"/>
    <mergeCell ref="J231:L232"/>
    <mergeCell ref="M225:O232"/>
    <mergeCell ref="J227:L230"/>
    <mergeCell ref="J235:L236"/>
    <mergeCell ref="M235:O236"/>
    <mergeCell ref="J251:L253"/>
    <mergeCell ref="M251:O253"/>
    <mergeCell ref="J241:L243"/>
    <mergeCell ref="M241:O243"/>
    <mergeCell ref="J248:L249"/>
    <mergeCell ref="M248:O249"/>
  </mergeCells>
  <conditionalFormatting sqref="G89">
    <cfRule type="duplicateValues" dxfId="0" priority="5050"/>
    <cfRule type="duplicateValues" dxfId="0" priority="5051"/>
    <cfRule type="duplicateValues" dxfId="0" priority="5052"/>
    <cfRule type="duplicateValues" dxfId="0" priority="5053"/>
  </conditionalFormatting>
  <pageMargins left="0.708661417322835" right="0.708661417322835" top="0.748031496062992" bottom="0.748031496062992" header="0.31496062992126" footer="0.31496062992126"/>
  <pageSetup paperSize="8" scale="61" orientation="landscape"/>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204"/>
  <sheetViews>
    <sheetView showGridLines="0" workbookViewId="0">
      <pane xSplit="13" ySplit="8" topLeftCell="N9" activePane="bottomRight" state="frozen"/>
      <selection/>
      <selection pane="topRight"/>
      <selection pane="bottomLeft"/>
      <selection pane="bottomRight" activeCell="A137" sqref="$A137:$XFD137"/>
    </sheetView>
  </sheetViews>
  <sheetFormatPr defaultColWidth="9" defaultRowHeight="20.1" customHeight="1"/>
  <cols>
    <col min="1" max="1" width="4.5" style="81" customWidth="1"/>
    <col min="2" max="11" width="2.375" style="81" customWidth="1"/>
    <col min="12" max="12" width="12.75" style="81" customWidth="1"/>
    <col min="13" max="13" width="31.125" style="81" customWidth="1"/>
    <col min="14" max="14" width="10.875" style="81" customWidth="1"/>
    <col min="15" max="15" width="4.75" style="81" customWidth="1"/>
    <col min="16" max="16" width="4.875" style="81" customWidth="1"/>
    <col min="17" max="17" width="9" style="81" customWidth="1"/>
    <col min="18" max="18" width="6.25" style="81" customWidth="1" outlineLevel="1"/>
    <col min="19" max="19" width="12.875" style="167" customWidth="1" outlineLevel="1"/>
    <col min="20" max="20" width="4.625" style="168" customWidth="1" outlineLevel="1"/>
    <col min="21" max="21" width="8.625" style="81" customWidth="1" outlineLevel="1"/>
    <col min="22" max="22" width="7.625" style="81" customWidth="1" outlineLevel="1"/>
    <col min="23" max="23" width="11.125" style="81" customWidth="1" outlineLevel="1"/>
    <col min="24" max="24" width="17.25" style="81" customWidth="1" outlineLevel="1"/>
    <col min="25" max="25" width="21.5" style="81" customWidth="1" outlineLevel="1"/>
    <col min="26" max="26" width="11.5" style="81" customWidth="1" outlineLevel="1"/>
    <col min="27" max="27" width="9.625" style="169" customWidth="1"/>
    <col min="28" max="28" width="8.375" style="81" customWidth="1"/>
    <col min="29" max="29" width="9.5" style="81" customWidth="1"/>
    <col min="30" max="30" width="7.5" style="170" customWidth="1"/>
    <col min="31" max="34" width="10.625" style="81" customWidth="1"/>
    <col min="35" max="35" width="11.375" style="81" customWidth="1"/>
    <col min="36" max="16384" width="9" style="81"/>
  </cols>
  <sheetData>
    <row r="1" ht="15.75" customHeight="1" spans="1:35">
      <c r="A1" s="171" t="s">
        <v>765</v>
      </c>
      <c r="B1" s="171"/>
      <c r="C1" s="171"/>
      <c r="D1" s="171"/>
      <c r="E1" s="171"/>
      <c r="F1" s="172" t="s">
        <v>766</v>
      </c>
      <c r="G1" s="172"/>
      <c r="H1" s="172"/>
      <c r="I1" s="172"/>
      <c r="J1" s="172"/>
      <c r="K1" s="172"/>
      <c r="L1" s="174" t="s">
        <v>767</v>
      </c>
      <c r="M1" s="173"/>
      <c r="N1" s="176" t="s">
        <v>768</v>
      </c>
      <c r="O1" s="176"/>
      <c r="P1" s="176"/>
      <c r="Q1" s="176"/>
      <c r="R1" s="176"/>
      <c r="S1" s="183"/>
      <c r="T1" s="176"/>
      <c r="U1" s="176"/>
      <c r="V1" s="176"/>
      <c r="W1" s="176"/>
      <c r="X1" s="176"/>
      <c r="Y1" s="176"/>
      <c r="Z1" s="176"/>
      <c r="AA1" s="176"/>
      <c r="AB1" s="176"/>
      <c r="AC1" s="176"/>
      <c r="AD1" s="88" t="s">
        <v>40</v>
      </c>
      <c r="AE1" s="192" t="str">
        <f>L9</f>
        <v>SHT0010033</v>
      </c>
      <c r="AF1" s="182" t="s">
        <v>769</v>
      </c>
      <c r="AG1" s="192" t="str">
        <f>L11</f>
        <v>SHT0016270</v>
      </c>
      <c r="AH1" s="192" t="str">
        <f>L12</f>
        <v>SHT0016461</v>
      </c>
      <c r="AI1" s="104" t="s">
        <v>770</v>
      </c>
    </row>
    <row r="2" ht="26.25" customHeight="1" spans="1:35">
      <c r="A2" s="172" t="s">
        <v>771</v>
      </c>
      <c r="B2" s="172"/>
      <c r="C2" s="172"/>
      <c r="D2" s="172"/>
      <c r="E2" s="172"/>
      <c r="F2" s="172"/>
      <c r="G2" s="172"/>
      <c r="H2" s="172"/>
      <c r="I2" s="172"/>
      <c r="J2" s="172"/>
      <c r="K2" s="172"/>
      <c r="L2" s="172"/>
      <c r="M2" s="172"/>
      <c r="N2" s="176"/>
      <c r="O2" s="176"/>
      <c r="P2" s="176"/>
      <c r="Q2" s="176"/>
      <c r="R2" s="176"/>
      <c r="S2" s="183"/>
      <c r="T2" s="176"/>
      <c r="U2" s="176"/>
      <c r="V2" s="176"/>
      <c r="W2" s="176"/>
      <c r="X2" s="176"/>
      <c r="Y2" s="176"/>
      <c r="Z2" s="176"/>
      <c r="AA2" s="176"/>
      <c r="AB2" s="176"/>
      <c r="AC2" s="176"/>
      <c r="AD2" s="88" t="s">
        <v>772</v>
      </c>
      <c r="AE2" s="178" t="str">
        <f>M9</f>
        <v>H6标准悬挂座椅底座模块化总成</v>
      </c>
      <c r="AF2" s="178" t="s">
        <v>30</v>
      </c>
      <c r="AG2" s="178" t="str">
        <f>M11</f>
        <v>底座模块化总成</v>
      </c>
      <c r="AH2" s="178" t="str">
        <f>M12</f>
        <v>底座模块化总成</v>
      </c>
      <c r="AI2" s="178" t="str">
        <f>M13</f>
        <v>底座模块化总成</v>
      </c>
    </row>
    <row r="3" ht="26.25" customHeight="1" spans="1:35">
      <c r="A3" s="173" t="s">
        <v>773</v>
      </c>
      <c r="B3" s="173"/>
      <c r="C3" s="173"/>
      <c r="D3" s="173"/>
      <c r="E3" s="173"/>
      <c r="F3" s="173"/>
      <c r="G3" s="173"/>
      <c r="H3" s="173"/>
      <c r="I3" s="173"/>
      <c r="J3" s="173"/>
      <c r="K3" s="173"/>
      <c r="L3" s="174" t="s">
        <v>774</v>
      </c>
      <c r="M3" s="173"/>
      <c r="N3" s="176"/>
      <c r="O3" s="176"/>
      <c r="P3" s="176"/>
      <c r="Q3" s="176"/>
      <c r="R3" s="176"/>
      <c r="S3" s="183"/>
      <c r="T3" s="176"/>
      <c r="U3" s="176"/>
      <c r="V3" s="176"/>
      <c r="W3" s="176"/>
      <c r="X3" s="176"/>
      <c r="Y3" s="176"/>
      <c r="Z3" s="176"/>
      <c r="AA3" s="176"/>
      <c r="AB3" s="176"/>
      <c r="AC3" s="176"/>
      <c r="AD3" s="88" t="s">
        <v>775</v>
      </c>
      <c r="AE3" s="193" t="s">
        <v>776</v>
      </c>
      <c r="AF3" s="193" t="s">
        <v>777</v>
      </c>
      <c r="AG3" s="178" t="s">
        <v>778</v>
      </c>
      <c r="AH3" s="178" t="s">
        <v>779</v>
      </c>
      <c r="AI3" s="178" t="s">
        <v>779</v>
      </c>
    </row>
    <row r="4" ht="26.25" customHeight="1" spans="1:35">
      <c r="A4" s="174" t="s">
        <v>780</v>
      </c>
      <c r="B4" s="174"/>
      <c r="C4" s="174"/>
      <c r="D4" s="174"/>
      <c r="E4" s="174"/>
      <c r="F4" s="174"/>
      <c r="G4" s="174"/>
      <c r="H4" s="174"/>
      <c r="I4" s="174"/>
      <c r="J4" s="174"/>
      <c r="K4" s="174"/>
      <c r="L4" s="174"/>
      <c r="M4" s="174"/>
      <c r="N4" s="176"/>
      <c r="O4" s="176"/>
      <c r="P4" s="176"/>
      <c r="Q4" s="176"/>
      <c r="R4" s="176"/>
      <c r="S4" s="183"/>
      <c r="T4" s="176"/>
      <c r="U4" s="176"/>
      <c r="V4" s="176"/>
      <c r="W4" s="176"/>
      <c r="X4" s="176"/>
      <c r="Y4" s="176"/>
      <c r="Z4" s="176"/>
      <c r="AA4" s="176"/>
      <c r="AB4" s="176"/>
      <c r="AC4" s="176"/>
      <c r="AD4" s="88" t="s">
        <v>19</v>
      </c>
      <c r="AE4" s="193"/>
      <c r="AF4" s="193"/>
      <c r="AG4" s="193"/>
      <c r="AH4" s="193"/>
      <c r="AI4" s="193"/>
    </row>
    <row r="5" ht="26.25" customHeight="1" spans="1:35">
      <c r="A5" s="174" t="s">
        <v>781</v>
      </c>
      <c r="B5" s="174"/>
      <c r="C5" s="174"/>
      <c r="D5" s="174"/>
      <c r="E5" s="174"/>
      <c r="F5" s="174"/>
      <c r="G5" s="174"/>
      <c r="H5" s="174"/>
      <c r="I5" s="174"/>
      <c r="J5" s="174"/>
      <c r="K5" s="174"/>
      <c r="L5" s="174"/>
      <c r="M5" s="174"/>
      <c r="N5" s="176"/>
      <c r="O5" s="176"/>
      <c r="P5" s="176"/>
      <c r="Q5" s="176"/>
      <c r="R5" s="176"/>
      <c r="S5" s="183"/>
      <c r="T5" s="176"/>
      <c r="U5" s="176"/>
      <c r="V5" s="176"/>
      <c r="W5" s="176"/>
      <c r="X5" s="176"/>
      <c r="Y5" s="176"/>
      <c r="Z5" s="176"/>
      <c r="AA5" s="176"/>
      <c r="AB5" s="176"/>
      <c r="AC5" s="176"/>
      <c r="AD5" s="88" t="s">
        <v>782</v>
      </c>
      <c r="AE5" s="194">
        <f>AA9</f>
        <v>0</v>
      </c>
      <c r="AF5" s="194">
        <f>AA10</f>
        <v>0</v>
      </c>
      <c r="AG5" s="194">
        <f>AA11</f>
        <v>0</v>
      </c>
      <c r="AH5" s="194">
        <f>AA12</f>
        <v>0</v>
      </c>
      <c r="AI5" s="194">
        <f>AA13</f>
        <v>0</v>
      </c>
    </row>
    <row r="6" ht="26.25" hidden="1" customHeight="1" spans="1:35">
      <c r="A6" s="174"/>
      <c r="B6" s="174"/>
      <c r="C6" s="174"/>
      <c r="D6" s="174"/>
      <c r="E6" s="174"/>
      <c r="F6" s="174"/>
      <c r="G6" s="174"/>
      <c r="H6" s="174"/>
      <c r="I6" s="174"/>
      <c r="J6" s="174"/>
      <c r="K6" s="174"/>
      <c r="L6" s="174"/>
      <c r="M6" s="174"/>
      <c r="N6" s="176"/>
      <c r="O6" s="176"/>
      <c r="P6" s="176"/>
      <c r="Q6" s="176"/>
      <c r="R6" s="176"/>
      <c r="S6" s="183"/>
      <c r="T6" s="176"/>
      <c r="U6" s="176"/>
      <c r="V6" s="176"/>
      <c r="W6" s="176"/>
      <c r="X6" s="176"/>
      <c r="Y6" s="176"/>
      <c r="Z6" s="176"/>
      <c r="AA6" s="176"/>
      <c r="AB6" s="176"/>
      <c r="AC6" s="176"/>
      <c r="AD6" s="88" t="s">
        <v>783</v>
      </c>
      <c r="AE6" s="176"/>
      <c r="AF6" s="176"/>
      <c r="AG6" s="176"/>
      <c r="AH6" s="176"/>
      <c r="AI6" s="176"/>
    </row>
    <row r="7" ht="22.5" customHeight="1" spans="1:35">
      <c r="A7" s="175" t="s">
        <v>784</v>
      </c>
      <c r="B7" s="105" t="s">
        <v>785</v>
      </c>
      <c r="C7" s="105"/>
      <c r="D7" s="105"/>
      <c r="E7" s="105"/>
      <c r="F7" s="105"/>
      <c r="G7" s="105"/>
      <c r="H7" s="105"/>
      <c r="I7" s="105"/>
      <c r="J7" s="105"/>
      <c r="K7" s="105"/>
      <c r="L7" s="104" t="s">
        <v>40</v>
      </c>
      <c r="M7" s="105" t="s">
        <v>41</v>
      </c>
      <c r="N7" s="105" t="s">
        <v>786</v>
      </c>
      <c r="O7" s="105" t="s">
        <v>787</v>
      </c>
      <c r="P7" s="105" t="s">
        <v>788</v>
      </c>
      <c r="Q7" s="105" t="s">
        <v>13</v>
      </c>
      <c r="R7" s="104" t="s">
        <v>789</v>
      </c>
      <c r="S7" s="184" t="s">
        <v>790</v>
      </c>
      <c r="T7" s="185" t="s">
        <v>791</v>
      </c>
      <c r="U7" s="104" t="s">
        <v>792</v>
      </c>
      <c r="V7" s="186" t="s">
        <v>793</v>
      </c>
      <c r="W7" s="186" t="s">
        <v>794</v>
      </c>
      <c r="X7" s="187" t="s">
        <v>795</v>
      </c>
      <c r="Y7" s="187" t="s">
        <v>796</v>
      </c>
      <c r="Z7" s="140" t="s">
        <v>797</v>
      </c>
      <c r="AA7" s="139" t="s">
        <v>798</v>
      </c>
      <c r="AB7" s="105" t="s">
        <v>799</v>
      </c>
      <c r="AC7" s="105" t="s">
        <v>800</v>
      </c>
      <c r="AD7" s="195" t="s">
        <v>20</v>
      </c>
      <c r="AE7" s="105" t="s">
        <v>801</v>
      </c>
      <c r="AF7" s="105" t="s">
        <v>801</v>
      </c>
      <c r="AG7" s="105" t="s">
        <v>801</v>
      </c>
      <c r="AH7" s="105" t="s">
        <v>801</v>
      </c>
      <c r="AI7" s="105" t="s">
        <v>801</v>
      </c>
    </row>
    <row r="8" s="165" customFormat="1" ht="26.25" customHeight="1" spans="1:35">
      <c r="A8" s="175"/>
      <c r="B8" s="88">
        <v>0</v>
      </c>
      <c r="C8" s="88">
        <v>1</v>
      </c>
      <c r="D8" s="88">
        <v>2</v>
      </c>
      <c r="E8" s="88">
        <v>3</v>
      </c>
      <c r="F8" s="88">
        <v>4</v>
      </c>
      <c r="G8" s="88">
        <v>5</v>
      </c>
      <c r="H8" s="88">
        <v>6</v>
      </c>
      <c r="I8" s="88">
        <v>7</v>
      </c>
      <c r="J8" s="88">
        <v>8</v>
      </c>
      <c r="K8" s="177">
        <v>9</v>
      </c>
      <c r="L8" s="104"/>
      <c r="M8" s="105"/>
      <c r="N8" s="105"/>
      <c r="O8" s="105"/>
      <c r="P8" s="105"/>
      <c r="Q8" s="105"/>
      <c r="R8" s="104"/>
      <c r="S8" s="184"/>
      <c r="T8" s="104"/>
      <c r="U8" s="104"/>
      <c r="V8" s="186"/>
      <c r="W8" s="186"/>
      <c r="X8" s="187"/>
      <c r="Y8" s="187"/>
      <c r="Z8" s="140"/>
      <c r="AA8" s="139"/>
      <c r="AB8" s="105"/>
      <c r="AC8" s="105"/>
      <c r="AD8" s="195"/>
      <c r="AE8" s="105"/>
      <c r="AF8" s="105"/>
      <c r="AG8" s="105"/>
      <c r="AH8" s="105"/>
      <c r="AI8" s="105"/>
    </row>
    <row r="9" s="165" customFormat="1" ht="30" customHeight="1" spans="1:35">
      <c r="A9" s="175">
        <f t="shared" ref="A9:A50" si="0">ROW()-8</f>
        <v>1</v>
      </c>
      <c r="B9" s="88"/>
      <c r="C9" s="88"/>
      <c r="D9" s="88">
        <v>2</v>
      </c>
      <c r="E9" s="88"/>
      <c r="F9" s="88"/>
      <c r="G9" s="88"/>
      <c r="H9" s="88"/>
      <c r="I9" s="88"/>
      <c r="J9" s="88"/>
      <c r="K9" s="177"/>
      <c r="L9" s="104" t="s">
        <v>802</v>
      </c>
      <c r="M9" s="105" t="s">
        <v>803</v>
      </c>
      <c r="N9" s="105" t="s">
        <v>804</v>
      </c>
      <c r="O9" s="105" t="s">
        <v>46</v>
      </c>
      <c r="P9" s="178" t="s">
        <v>805</v>
      </c>
      <c r="Q9" s="105"/>
      <c r="R9" s="104" t="s">
        <v>46</v>
      </c>
      <c r="S9" s="88" t="s">
        <v>802</v>
      </c>
      <c r="T9" s="185" t="s">
        <v>46</v>
      </c>
      <c r="U9" s="188" t="s">
        <v>600</v>
      </c>
      <c r="V9" s="188" t="s">
        <v>407</v>
      </c>
      <c r="W9" s="188" t="s">
        <v>806</v>
      </c>
      <c r="X9" s="187" t="s">
        <v>807</v>
      </c>
      <c r="Y9" s="187" t="s">
        <v>411</v>
      </c>
      <c r="Z9" s="140"/>
      <c r="AA9" s="139"/>
      <c r="AB9" s="105" t="s">
        <v>411</v>
      </c>
      <c r="AC9" s="105" t="s">
        <v>808</v>
      </c>
      <c r="AD9" s="195"/>
      <c r="AE9" s="105">
        <v>1</v>
      </c>
      <c r="AF9" s="105">
        <v>0</v>
      </c>
      <c r="AG9" s="105">
        <v>0</v>
      </c>
      <c r="AH9" s="105">
        <v>0</v>
      </c>
      <c r="AI9" s="105">
        <v>0</v>
      </c>
    </row>
    <row r="10" s="165" customFormat="1" ht="30" customHeight="1" spans="1:35">
      <c r="A10" s="175">
        <f t="shared" si="0"/>
        <v>2</v>
      </c>
      <c r="B10" s="88"/>
      <c r="C10" s="88"/>
      <c r="D10" s="88">
        <v>2</v>
      </c>
      <c r="E10" s="88"/>
      <c r="F10" s="88"/>
      <c r="G10" s="88"/>
      <c r="H10" s="88"/>
      <c r="I10" s="88"/>
      <c r="J10" s="88"/>
      <c r="K10" s="177"/>
      <c r="L10" s="104" t="s">
        <v>809</v>
      </c>
      <c r="M10" s="105" t="s">
        <v>810</v>
      </c>
      <c r="N10" s="105" t="s">
        <v>811</v>
      </c>
      <c r="O10" s="105" t="s">
        <v>46</v>
      </c>
      <c r="P10" s="178" t="s">
        <v>805</v>
      </c>
      <c r="Q10" s="105"/>
      <c r="R10" s="104" t="s">
        <v>46</v>
      </c>
      <c r="S10" s="88" t="s">
        <v>802</v>
      </c>
      <c r="T10" s="185" t="s">
        <v>46</v>
      </c>
      <c r="U10" s="188" t="s">
        <v>600</v>
      </c>
      <c r="V10" s="188" t="s">
        <v>407</v>
      </c>
      <c r="W10" s="188" t="s">
        <v>806</v>
      </c>
      <c r="X10" s="187" t="s">
        <v>807</v>
      </c>
      <c r="Y10" s="187" t="s">
        <v>411</v>
      </c>
      <c r="Z10" s="140"/>
      <c r="AA10" s="139"/>
      <c r="AB10" s="105" t="s">
        <v>411</v>
      </c>
      <c r="AC10" s="178" t="s">
        <v>812</v>
      </c>
      <c r="AD10" s="195"/>
      <c r="AE10" s="105">
        <v>0</v>
      </c>
      <c r="AF10" s="105">
        <v>1</v>
      </c>
      <c r="AG10" s="105">
        <v>0</v>
      </c>
      <c r="AH10" s="105">
        <v>0</v>
      </c>
      <c r="AI10" s="105">
        <v>0</v>
      </c>
    </row>
    <row r="11" s="165" customFormat="1" ht="30" customHeight="1" spans="1:35">
      <c r="A11" s="175">
        <f t="shared" si="0"/>
        <v>3</v>
      </c>
      <c r="B11" s="88"/>
      <c r="C11" s="88"/>
      <c r="D11" s="88">
        <v>2</v>
      </c>
      <c r="E11" s="88"/>
      <c r="F11" s="88"/>
      <c r="G11" s="88"/>
      <c r="H11" s="88"/>
      <c r="I11" s="88"/>
      <c r="J11" s="88"/>
      <c r="K11" s="177"/>
      <c r="L11" s="104" t="s">
        <v>813</v>
      </c>
      <c r="M11" s="105" t="s">
        <v>814</v>
      </c>
      <c r="N11" s="105" t="s">
        <v>815</v>
      </c>
      <c r="O11" s="105" t="s">
        <v>46</v>
      </c>
      <c r="P11" s="178" t="s">
        <v>805</v>
      </c>
      <c r="Q11" s="105"/>
      <c r="R11" s="104"/>
      <c r="S11" s="88"/>
      <c r="T11" s="185"/>
      <c r="U11" s="188"/>
      <c r="V11" s="188"/>
      <c r="W11" s="188"/>
      <c r="X11" s="187"/>
      <c r="Y11" s="187"/>
      <c r="Z11" s="140"/>
      <c r="AA11" s="139"/>
      <c r="AB11" s="105"/>
      <c r="AC11" s="178"/>
      <c r="AD11" s="195"/>
      <c r="AE11" s="105">
        <v>0</v>
      </c>
      <c r="AF11" s="105">
        <v>0</v>
      </c>
      <c r="AG11" s="105">
        <v>1</v>
      </c>
      <c r="AH11" s="105">
        <v>0</v>
      </c>
      <c r="AI11" s="105">
        <v>0</v>
      </c>
    </row>
    <row r="12" s="165" customFormat="1" ht="30" customHeight="1" spans="1:35">
      <c r="A12" s="175">
        <f t="shared" si="0"/>
        <v>4</v>
      </c>
      <c r="B12" s="88"/>
      <c r="C12" s="88"/>
      <c r="D12" s="88">
        <v>2</v>
      </c>
      <c r="E12" s="88"/>
      <c r="F12" s="88"/>
      <c r="G12" s="88"/>
      <c r="H12" s="88"/>
      <c r="I12" s="88"/>
      <c r="J12" s="88"/>
      <c r="K12" s="177"/>
      <c r="L12" s="104" t="s">
        <v>816</v>
      </c>
      <c r="M12" s="105" t="s">
        <v>814</v>
      </c>
      <c r="N12" s="105" t="s">
        <v>779</v>
      </c>
      <c r="O12" s="105" t="s">
        <v>46</v>
      </c>
      <c r="P12" s="178" t="s">
        <v>805</v>
      </c>
      <c r="Q12" s="105"/>
      <c r="R12" s="104"/>
      <c r="S12" s="88"/>
      <c r="T12" s="185"/>
      <c r="U12" s="188"/>
      <c r="V12" s="188"/>
      <c r="W12" s="188"/>
      <c r="X12" s="187"/>
      <c r="Y12" s="187"/>
      <c r="Z12" s="140"/>
      <c r="AA12" s="139"/>
      <c r="AB12" s="105"/>
      <c r="AC12" s="178"/>
      <c r="AD12" s="195"/>
      <c r="AE12" s="105">
        <v>0</v>
      </c>
      <c r="AF12" s="105">
        <v>0</v>
      </c>
      <c r="AG12" s="105">
        <v>0</v>
      </c>
      <c r="AH12" s="105">
        <v>1</v>
      </c>
      <c r="AI12" s="105">
        <v>0</v>
      </c>
    </row>
    <row r="13" s="165" customFormat="1" ht="30" customHeight="1" spans="1:35">
      <c r="A13" s="175">
        <f t="shared" si="0"/>
        <v>5</v>
      </c>
      <c r="B13" s="88"/>
      <c r="C13" s="88"/>
      <c r="D13" s="88">
        <v>2</v>
      </c>
      <c r="E13" s="88"/>
      <c r="F13" s="88"/>
      <c r="G13" s="88"/>
      <c r="H13" s="88"/>
      <c r="I13" s="88"/>
      <c r="J13" s="88"/>
      <c r="K13" s="177"/>
      <c r="L13" s="104" t="s">
        <v>770</v>
      </c>
      <c r="M13" s="105" t="s">
        <v>814</v>
      </c>
      <c r="N13" s="105" t="s">
        <v>779</v>
      </c>
      <c r="O13" s="105" t="s">
        <v>46</v>
      </c>
      <c r="P13" s="178" t="s">
        <v>805</v>
      </c>
      <c r="Q13" s="105"/>
      <c r="R13" s="104"/>
      <c r="S13" s="88"/>
      <c r="T13" s="185"/>
      <c r="U13" s="188"/>
      <c r="V13" s="188"/>
      <c r="W13" s="188"/>
      <c r="X13" s="187"/>
      <c r="Y13" s="187"/>
      <c r="Z13" s="140"/>
      <c r="AA13" s="139"/>
      <c r="AB13" s="105"/>
      <c r="AC13" s="178"/>
      <c r="AD13" s="195"/>
      <c r="AE13" s="105">
        <v>0</v>
      </c>
      <c r="AF13" s="105">
        <v>0</v>
      </c>
      <c r="AG13" s="105">
        <v>0</v>
      </c>
      <c r="AH13" s="105">
        <v>0</v>
      </c>
      <c r="AI13" s="105">
        <v>1</v>
      </c>
    </row>
    <row r="14" s="165" customFormat="1" ht="30" customHeight="1" spans="1:35">
      <c r="A14" s="175">
        <f t="shared" si="0"/>
        <v>6</v>
      </c>
      <c r="B14" s="88"/>
      <c r="C14" s="88"/>
      <c r="D14" s="88"/>
      <c r="E14" s="88">
        <v>3</v>
      </c>
      <c r="F14" s="88"/>
      <c r="G14" s="88"/>
      <c r="H14" s="88"/>
      <c r="I14" s="88"/>
      <c r="J14" s="88"/>
      <c r="K14" s="177"/>
      <c r="L14" s="104" t="s">
        <v>511</v>
      </c>
      <c r="M14" s="105" t="s">
        <v>512</v>
      </c>
      <c r="N14" s="105" t="s">
        <v>817</v>
      </c>
      <c r="O14" s="105" t="s">
        <v>49</v>
      </c>
      <c r="P14" s="178" t="s">
        <v>805</v>
      </c>
      <c r="Q14" s="105"/>
      <c r="R14" s="104" t="s">
        <v>46</v>
      </c>
      <c r="S14" s="187" t="s">
        <v>411</v>
      </c>
      <c r="T14" s="185" t="s">
        <v>46</v>
      </c>
      <c r="U14" s="188" t="s">
        <v>600</v>
      </c>
      <c r="V14" s="188" t="s">
        <v>407</v>
      </c>
      <c r="W14" s="188" t="s">
        <v>818</v>
      </c>
      <c r="X14" s="187" t="s">
        <v>817</v>
      </c>
      <c r="Y14" s="187" t="s">
        <v>411</v>
      </c>
      <c r="Z14" s="140"/>
      <c r="AA14" s="139">
        <v>0.015</v>
      </c>
      <c r="AB14" s="187" t="s">
        <v>411</v>
      </c>
      <c r="AC14" s="105" t="s">
        <v>808</v>
      </c>
      <c r="AD14" s="195"/>
      <c r="AE14" s="105">
        <v>1</v>
      </c>
      <c r="AF14" s="105">
        <v>1</v>
      </c>
      <c r="AG14" s="105">
        <v>1</v>
      </c>
      <c r="AH14" s="105">
        <v>1</v>
      </c>
      <c r="AI14" s="105">
        <v>1</v>
      </c>
    </row>
    <row r="15" s="165" customFormat="1" ht="30" customHeight="1" spans="1:35">
      <c r="A15" s="175">
        <f t="shared" si="0"/>
        <v>7</v>
      </c>
      <c r="B15" s="88"/>
      <c r="C15" s="88"/>
      <c r="D15" s="88"/>
      <c r="E15" s="88">
        <v>3</v>
      </c>
      <c r="F15" s="88"/>
      <c r="G15" s="88"/>
      <c r="H15" s="88"/>
      <c r="I15" s="88"/>
      <c r="J15" s="88"/>
      <c r="K15" s="177"/>
      <c r="L15" s="104" t="s">
        <v>819</v>
      </c>
      <c r="M15" s="105" t="s">
        <v>820</v>
      </c>
      <c r="N15" s="105" t="s">
        <v>821</v>
      </c>
      <c r="O15" s="105" t="s">
        <v>46</v>
      </c>
      <c r="P15" s="178" t="s">
        <v>805</v>
      </c>
      <c r="Q15" s="105"/>
      <c r="R15" s="104" t="s">
        <v>46</v>
      </c>
      <c r="S15" s="187" t="s">
        <v>411</v>
      </c>
      <c r="T15" s="185" t="s">
        <v>46</v>
      </c>
      <c r="U15" s="188" t="s">
        <v>600</v>
      </c>
      <c r="V15" s="188" t="s">
        <v>407</v>
      </c>
      <c r="W15" s="188" t="s">
        <v>806</v>
      </c>
      <c r="X15" s="187" t="s">
        <v>807</v>
      </c>
      <c r="Y15" s="187" t="s">
        <v>411</v>
      </c>
      <c r="Z15" s="140"/>
      <c r="AA15" s="139"/>
      <c r="AB15" s="105"/>
      <c r="AC15" s="105" t="s">
        <v>808</v>
      </c>
      <c r="AD15" s="195"/>
      <c r="AE15" s="105">
        <v>1</v>
      </c>
      <c r="AF15" s="105">
        <v>0</v>
      </c>
      <c r="AG15" s="105">
        <v>0</v>
      </c>
      <c r="AH15" s="105">
        <v>0</v>
      </c>
      <c r="AI15" s="105">
        <v>0</v>
      </c>
    </row>
    <row r="16" s="165" customFormat="1" ht="30" customHeight="1" spans="1:35">
      <c r="A16" s="175">
        <f t="shared" si="0"/>
        <v>8</v>
      </c>
      <c r="B16" s="88"/>
      <c r="C16" s="88"/>
      <c r="D16" s="88"/>
      <c r="E16" s="88">
        <v>3</v>
      </c>
      <c r="F16" s="88"/>
      <c r="G16" s="88"/>
      <c r="H16" s="88"/>
      <c r="I16" s="88"/>
      <c r="J16" s="88"/>
      <c r="K16" s="177"/>
      <c r="L16" s="104" t="s">
        <v>822</v>
      </c>
      <c r="M16" s="105" t="s">
        <v>823</v>
      </c>
      <c r="N16" s="105" t="s">
        <v>824</v>
      </c>
      <c r="O16" s="105" t="s">
        <v>46</v>
      </c>
      <c r="P16" s="178" t="s">
        <v>805</v>
      </c>
      <c r="Q16" s="105"/>
      <c r="R16" s="104" t="s">
        <v>46</v>
      </c>
      <c r="S16" s="187" t="s">
        <v>411</v>
      </c>
      <c r="T16" s="185" t="s">
        <v>46</v>
      </c>
      <c r="U16" s="188" t="s">
        <v>600</v>
      </c>
      <c r="V16" s="188" t="s">
        <v>407</v>
      </c>
      <c r="W16" s="188" t="s">
        <v>806</v>
      </c>
      <c r="X16" s="187" t="s">
        <v>807</v>
      </c>
      <c r="Y16" s="187" t="s">
        <v>411</v>
      </c>
      <c r="Z16" s="140"/>
      <c r="AA16" s="139"/>
      <c r="AB16" s="105" t="s">
        <v>411</v>
      </c>
      <c r="AC16" s="105" t="s">
        <v>808</v>
      </c>
      <c r="AD16" s="195"/>
      <c r="AE16" s="105">
        <v>0</v>
      </c>
      <c r="AF16" s="105">
        <v>1</v>
      </c>
      <c r="AG16" s="105">
        <v>0</v>
      </c>
      <c r="AH16" s="105">
        <v>0</v>
      </c>
      <c r="AI16" s="105">
        <v>0</v>
      </c>
    </row>
    <row r="17" s="165" customFormat="1" ht="30" customHeight="1" spans="1:35">
      <c r="A17" s="175">
        <f t="shared" si="0"/>
        <v>9</v>
      </c>
      <c r="B17" s="88"/>
      <c r="C17" s="88"/>
      <c r="D17" s="88"/>
      <c r="E17" s="88">
        <v>3</v>
      </c>
      <c r="F17" s="88"/>
      <c r="G17" s="88"/>
      <c r="H17" s="88"/>
      <c r="I17" s="88"/>
      <c r="J17" s="88"/>
      <c r="K17" s="177"/>
      <c r="L17" s="104" t="s">
        <v>825</v>
      </c>
      <c r="M17" s="105" t="s">
        <v>826</v>
      </c>
      <c r="N17" s="105" t="s">
        <v>815</v>
      </c>
      <c r="O17" s="105" t="s">
        <v>46</v>
      </c>
      <c r="P17" s="178" t="s">
        <v>805</v>
      </c>
      <c r="Q17" s="105"/>
      <c r="R17" s="104"/>
      <c r="S17" s="88"/>
      <c r="T17" s="185"/>
      <c r="U17" s="188"/>
      <c r="V17" s="188"/>
      <c r="W17" s="188"/>
      <c r="X17" s="187"/>
      <c r="Y17" s="187"/>
      <c r="Z17" s="140"/>
      <c r="AA17" s="139"/>
      <c r="AB17" s="105"/>
      <c r="AC17" s="178"/>
      <c r="AD17" s="195"/>
      <c r="AE17" s="105">
        <v>0</v>
      </c>
      <c r="AF17" s="105">
        <v>0</v>
      </c>
      <c r="AG17" s="105">
        <v>1</v>
      </c>
      <c r="AH17" s="105">
        <v>0</v>
      </c>
      <c r="AI17" s="105">
        <v>0</v>
      </c>
    </row>
    <row r="18" s="165" customFormat="1" ht="30" customHeight="1" spans="1:35">
      <c r="A18" s="175">
        <f t="shared" si="0"/>
        <v>10</v>
      </c>
      <c r="B18" s="88"/>
      <c r="C18" s="88"/>
      <c r="D18" s="88"/>
      <c r="E18" s="88">
        <v>3</v>
      </c>
      <c r="F18" s="88"/>
      <c r="G18" s="88"/>
      <c r="H18" s="88"/>
      <c r="I18" s="88"/>
      <c r="J18" s="88"/>
      <c r="K18" s="177"/>
      <c r="L18" s="104" t="s">
        <v>827</v>
      </c>
      <c r="M18" s="105" t="s">
        <v>826</v>
      </c>
      <c r="N18" s="105" t="s">
        <v>828</v>
      </c>
      <c r="O18" s="105" t="s">
        <v>46</v>
      </c>
      <c r="P18" s="178" t="s">
        <v>805</v>
      </c>
      <c r="Q18" s="105"/>
      <c r="R18" s="104"/>
      <c r="S18" s="88"/>
      <c r="T18" s="185"/>
      <c r="U18" s="188"/>
      <c r="V18" s="188"/>
      <c r="W18" s="188"/>
      <c r="X18" s="187"/>
      <c r="Y18" s="187"/>
      <c r="Z18" s="140"/>
      <c r="AA18" s="139"/>
      <c r="AB18" s="105"/>
      <c r="AC18" s="178"/>
      <c r="AD18" s="195"/>
      <c r="AE18" s="105">
        <v>0</v>
      </c>
      <c r="AF18" s="105">
        <v>0</v>
      </c>
      <c r="AG18" s="105">
        <v>0</v>
      </c>
      <c r="AH18" s="105">
        <v>1</v>
      </c>
      <c r="AI18" s="105">
        <v>0</v>
      </c>
    </row>
    <row r="19" s="165" customFormat="1" ht="30" customHeight="1" spans="1:35">
      <c r="A19" s="175">
        <f t="shared" si="0"/>
        <v>11</v>
      </c>
      <c r="B19" s="88"/>
      <c r="C19" s="88"/>
      <c r="D19" s="88"/>
      <c r="E19" s="88">
        <v>3</v>
      </c>
      <c r="F19" s="88"/>
      <c r="G19" s="88"/>
      <c r="H19" s="88"/>
      <c r="I19" s="88"/>
      <c r="J19" s="88"/>
      <c r="K19" s="177"/>
      <c r="L19" s="104" t="s">
        <v>829</v>
      </c>
      <c r="M19" s="105" t="s">
        <v>826</v>
      </c>
      <c r="N19" s="105" t="s">
        <v>828</v>
      </c>
      <c r="O19" s="105" t="s">
        <v>46</v>
      </c>
      <c r="P19" s="178" t="s">
        <v>805</v>
      </c>
      <c r="Q19" s="105"/>
      <c r="R19" s="104"/>
      <c r="S19" s="88"/>
      <c r="T19" s="185"/>
      <c r="U19" s="188"/>
      <c r="V19" s="188"/>
      <c r="W19" s="188"/>
      <c r="X19" s="187"/>
      <c r="Y19" s="187"/>
      <c r="Z19" s="140"/>
      <c r="AA19" s="139"/>
      <c r="AB19" s="105"/>
      <c r="AC19" s="178"/>
      <c r="AD19" s="195"/>
      <c r="AE19" s="105">
        <v>0</v>
      </c>
      <c r="AF19" s="105">
        <v>0</v>
      </c>
      <c r="AG19" s="105">
        <v>0</v>
      </c>
      <c r="AH19" s="105">
        <v>0</v>
      </c>
      <c r="AI19" s="105">
        <v>1</v>
      </c>
    </row>
    <row r="20" s="165" customFormat="1" ht="30" customHeight="1" spans="1:35">
      <c r="A20" s="175">
        <f t="shared" si="0"/>
        <v>12</v>
      </c>
      <c r="B20" s="88"/>
      <c r="C20" s="88"/>
      <c r="D20" s="88"/>
      <c r="E20" s="88"/>
      <c r="F20" s="88">
        <v>4</v>
      </c>
      <c r="G20" s="88"/>
      <c r="H20" s="88"/>
      <c r="I20" s="88"/>
      <c r="J20" s="88"/>
      <c r="K20" s="177"/>
      <c r="L20" s="104" t="s">
        <v>830</v>
      </c>
      <c r="M20" s="105" t="s">
        <v>831</v>
      </c>
      <c r="N20" s="105" t="s">
        <v>828</v>
      </c>
      <c r="O20" s="105" t="s">
        <v>46</v>
      </c>
      <c r="P20" s="178" t="s">
        <v>805</v>
      </c>
      <c r="Q20" s="105"/>
      <c r="R20" s="104"/>
      <c r="S20" s="88"/>
      <c r="T20" s="185"/>
      <c r="U20" s="188"/>
      <c r="V20" s="188"/>
      <c r="W20" s="188"/>
      <c r="X20" s="187"/>
      <c r="Y20" s="187"/>
      <c r="Z20" s="140"/>
      <c r="AA20" s="139"/>
      <c r="AB20" s="105"/>
      <c r="AC20" s="178"/>
      <c r="AD20" s="195"/>
      <c r="AE20" s="105">
        <v>0</v>
      </c>
      <c r="AF20" s="105">
        <v>0</v>
      </c>
      <c r="AG20" s="105">
        <v>0</v>
      </c>
      <c r="AH20" s="105">
        <v>1</v>
      </c>
      <c r="AI20" s="105">
        <v>1</v>
      </c>
    </row>
    <row r="21" s="165" customFormat="1" ht="30" customHeight="1" spans="1:35">
      <c r="A21" s="175">
        <f t="shared" si="0"/>
        <v>13</v>
      </c>
      <c r="B21" s="88"/>
      <c r="C21" s="88"/>
      <c r="D21" s="88"/>
      <c r="E21" s="88"/>
      <c r="F21" s="88">
        <v>4</v>
      </c>
      <c r="G21" s="88"/>
      <c r="H21" s="88"/>
      <c r="I21" s="88"/>
      <c r="J21" s="88"/>
      <c r="K21" s="177"/>
      <c r="L21" s="104" t="s">
        <v>716</v>
      </c>
      <c r="M21" s="179" t="s">
        <v>717</v>
      </c>
      <c r="N21" s="105" t="s">
        <v>832</v>
      </c>
      <c r="O21" s="105" t="s">
        <v>49</v>
      </c>
      <c r="P21" s="178" t="s">
        <v>805</v>
      </c>
      <c r="Q21" s="179"/>
      <c r="R21" s="104" t="s">
        <v>46</v>
      </c>
      <c r="S21" s="179" t="s">
        <v>716</v>
      </c>
      <c r="T21" s="104" t="s">
        <v>46</v>
      </c>
      <c r="U21" s="104" t="s">
        <v>600</v>
      </c>
      <c r="V21" s="104" t="s">
        <v>407</v>
      </c>
      <c r="W21" s="104" t="s">
        <v>806</v>
      </c>
      <c r="X21" s="104" t="s">
        <v>807</v>
      </c>
      <c r="Y21" s="104" t="s">
        <v>411</v>
      </c>
      <c r="Z21" s="104" t="s">
        <v>833</v>
      </c>
      <c r="AA21" s="104" t="s">
        <v>834</v>
      </c>
      <c r="AB21" s="104" t="s">
        <v>835</v>
      </c>
      <c r="AC21" s="105" t="s">
        <v>808</v>
      </c>
      <c r="AD21" s="195"/>
      <c r="AE21" s="105">
        <v>2</v>
      </c>
      <c r="AF21" s="105">
        <v>2</v>
      </c>
      <c r="AG21" s="105">
        <v>2</v>
      </c>
      <c r="AH21" s="105">
        <v>0</v>
      </c>
      <c r="AI21" s="105">
        <v>0</v>
      </c>
    </row>
    <row r="22" s="165" customFormat="1" ht="30" customHeight="1" outlineLevel="1" spans="1:35">
      <c r="A22" s="175">
        <f t="shared" si="0"/>
        <v>14</v>
      </c>
      <c r="B22" s="88"/>
      <c r="C22" s="88"/>
      <c r="D22" s="88"/>
      <c r="E22" s="88"/>
      <c r="F22" s="88"/>
      <c r="G22" s="88">
        <v>5</v>
      </c>
      <c r="H22" s="88"/>
      <c r="I22" s="88"/>
      <c r="J22" s="88"/>
      <c r="K22" s="177"/>
      <c r="L22" s="104" t="s">
        <v>836</v>
      </c>
      <c r="M22" s="104" t="s">
        <v>837</v>
      </c>
      <c r="N22" s="180"/>
      <c r="O22" s="181" t="s">
        <v>49</v>
      </c>
      <c r="P22" s="178" t="s">
        <v>805</v>
      </c>
      <c r="Q22" s="181"/>
      <c r="R22" s="189" t="s">
        <v>46</v>
      </c>
      <c r="S22" s="190"/>
      <c r="T22" s="104" t="s">
        <v>46</v>
      </c>
      <c r="U22" s="104" t="s">
        <v>600</v>
      </c>
      <c r="V22" s="104" t="s">
        <v>407</v>
      </c>
      <c r="W22" s="104" t="s">
        <v>806</v>
      </c>
      <c r="X22" s="104" t="s">
        <v>807</v>
      </c>
      <c r="Y22" s="104" t="s">
        <v>411</v>
      </c>
      <c r="Z22" s="104" t="s">
        <v>838</v>
      </c>
      <c r="AA22" s="104" t="s">
        <v>839</v>
      </c>
      <c r="AB22" s="104" t="s">
        <v>411</v>
      </c>
      <c r="AC22" s="181" t="s">
        <v>808</v>
      </c>
      <c r="AD22" s="196"/>
      <c r="AE22" s="105">
        <v>1</v>
      </c>
      <c r="AF22" s="105">
        <v>1</v>
      </c>
      <c r="AG22" s="105">
        <v>1</v>
      </c>
      <c r="AH22" s="105">
        <v>0</v>
      </c>
      <c r="AI22" s="105">
        <v>0</v>
      </c>
    </row>
    <row r="23" s="165" customFormat="1" ht="30" customHeight="1" outlineLevel="1" spans="1:35">
      <c r="A23" s="175">
        <f t="shared" si="0"/>
        <v>15</v>
      </c>
      <c r="B23" s="88"/>
      <c r="C23" s="88"/>
      <c r="D23" s="88"/>
      <c r="E23" s="88"/>
      <c r="F23" s="88"/>
      <c r="G23" s="88"/>
      <c r="H23" s="88">
        <v>6</v>
      </c>
      <c r="I23" s="88"/>
      <c r="J23" s="88"/>
      <c r="K23" s="177"/>
      <c r="L23" s="104" t="s">
        <v>840</v>
      </c>
      <c r="M23" s="104" t="s">
        <v>841</v>
      </c>
      <c r="N23" s="180"/>
      <c r="O23" s="181" t="s">
        <v>49</v>
      </c>
      <c r="P23" s="178" t="s">
        <v>805</v>
      </c>
      <c r="Q23" s="181"/>
      <c r="R23" s="189" t="s">
        <v>46</v>
      </c>
      <c r="S23" s="190"/>
      <c r="T23" s="104" t="s">
        <v>46</v>
      </c>
      <c r="U23" s="104" t="s">
        <v>600</v>
      </c>
      <c r="V23" s="104" t="s">
        <v>407</v>
      </c>
      <c r="W23" s="104" t="s">
        <v>842</v>
      </c>
      <c r="X23" s="104" t="s">
        <v>807</v>
      </c>
      <c r="Y23" s="104" t="s">
        <v>411</v>
      </c>
      <c r="Z23" s="104" t="s">
        <v>843</v>
      </c>
      <c r="AA23" s="104" t="s">
        <v>844</v>
      </c>
      <c r="AB23" s="104" t="s">
        <v>411</v>
      </c>
      <c r="AC23" s="181" t="s">
        <v>808</v>
      </c>
      <c r="AD23" s="196"/>
      <c r="AE23" s="105">
        <v>1</v>
      </c>
      <c r="AF23" s="105">
        <v>1</v>
      </c>
      <c r="AG23" s="105">
        <v>1</v>
      </c>
      <c r="AH23" s="105">
        <v>0</v>
      </c>
      <c r="AI23" s="105">
        <v>0</v>
      </c>
    </row>
    <row r="24" s="165" customFormat="1" ht="30" customHeight="1" outlineLevel="1" spans="1:35">
      <c r="A24" s="175">
        <f t="shared" si="0"/>
        <v>16</v>
      </c>
      <c r="B24" s="88"/>
      <c r="C24" s="88"/>
      <c r="D24" s="88"/>
      <c r="E24" s="88"/>
      <c r="F24" s="88"/>
      <c r="G24" s="88"/>
      <c r="H24" s="88"/>
      <c r="I24" s="88">
        <v>7</v>
      </c>
      <c r="J24" s="88"/>
      <c r="K24" s="177"/>
      <c r="L24" s="104" t="s">
        <v>845</v>
      </c>
      <c r="M24" s="104" t="s">
        <v>846</v>
      </c>
      <c r="N24" s="180"/>
      <c r="O24" s="181" t="s">
        <v>49</v>
      </c>
      <c r="P24" s="178" t="s">
        <v>805</v>
      </c>
      <c r="Q24" s="181"/>
      <c r="R24" s="189" t="s">
        <v>46</v>
      </c>
      <c r="S24" s="190"/>
      <c r="T24" s="104"/>
      <c r="U24" s="104" t="s">
        <v>600</v>
      </c>
      <c r="V24" s="104" t="s">
        <v>407</v>
      </c>
      <c r="W24" s="104" t="s">
        <v>842</v>
      </c>
      <c r="X24" s="104" t="s">
        <v>847</v>
      </c>
      <c r="Y24" s="104" t="s">
        <v>411</v>
      </c>
      <c r="Z24" s="104" t="s">
        <v>848</v>
      </c>
      <c r="AA24" s="104">
        <v>0.004</v>
      </c>
      <c r="AB24" s="104" t="s">
        <v>411</v>
      </c>
      <c r="AC24" s="181" t="s">
        <v>808</v>
      </c>
      <c r="AD24" s="196"/>
      <c r="AE24" s="105">
        <v>1</v>
      </c>
      <c r="AF24" s="105">
        <v>1</v>
      </c>
      <c r="AG24" s="105">
        <v>1</v>
      </c>
      <c r="AH24" s="105">
        <v>0</v>
      </c>
      <c r="AI24" s="105">
        <v>0</v>
      </c>
    </row>
    <row r="25" s="165" customFormat="1" ht="30" customHeight="1" outlineLevel="1" spans="1:35">
      <c r="A25" s="175">
        <f t="shared" si="0"/>
        <v>17</v>
      </c>
      <c r="B25" s="88"/>
      <c r="C25" s="88"/>
      <c r="D25" s="88"/>
      <c r="E25" s="88"/>
      <c r="F25" s="88"/>
      <c r="G25" s="88"/>
      <c r="H25" s="88"/>
      <c r="I25" s="88">
        <v>7</v>
      </c>
      <c r="J25" s="88"/>
      <c r="K25" s="177"/>
      <c r="L25" s="104" t="s">
        <v>849</v>
      </c>
      <c r="M25" s="104" t="s">
        <v>850</v>
      </c>
      <c r="N25" s="180"/>
      <c r="O25" s="181" t="s">
        <v>49</v>
      </c>
      <c r="P25" s="178" t="s">
        <v>805</v>
      </c>
      <c r="Q25" s="181"/>
      <c r="R25" s="189" t="s">
        <v>46</v>
      </c>
      <c r="S25" s="190"/>
      <c r="T25" s="104" t="s">
        <v>46</v>
      </c>
      <c r="U25" s="104" t="s">
        <v>600</v>
      </c>
      <c r="V25" s="104" t="s">
        <v>407</v>
      </c>
      <c r="W25" s="104" t="s">
        <v>851</v>
      </c>
      <c r="X25" s="104" t="s">
        <v>109</v>
      </c>
      <c r="Y25" s="104" t="s">
        <v>411</v>
      </c>
      <c r="Z25" s="104" t="s">
        <v>852</v>
      </c>
      <c r="AA25" s="104">
        <v>0.005</v>
      </c>
      <c r="AB25" s="104" t="s">
        <v>853</v>
      </c>
      <c r="AC25" s="181" t="s">
        <v>808</v>
      </c>
      <c r="AD25" s="196"/>
      <c r="AE25" s="105">
        <v>1</v>
      </c>
      <c r="AF25" s="105">
        <v>1</v>
      </c>
      <c r="AG25" s="105">
        <v>1</v>
      </c>
      <c r="AH25" s="105">
        <v>0</v>
      </c>
      <c r="AI25" s="105">
        <v>0</v>
      </c>
    </row>
    <row r="26" s="165" customFormat="1" ht="30" customHeight="1" outlineLevel="1" spans="1:35">
      <c r="A26" s="175">
        <f t="shared" si="0"/>
        <v>18</v>
      </c>
      <c r="B26" s="88"/>
      <c r="C26" s="88"/>
      <c r="D26" s="88"/>
      <c r="E26" s="88"/>
      <c r="F26" s="88"/>
      <c r="G26" s="88"/>
      <c r="H26" s="88">
        <v>6</v>
      </c>
      <c r="I26" s="88"/>
      <c r="J26" s="88"/>
      <c r="K26" s="177"/>
      <c r="L26" s="104" t="s">
        <v>854</v>
      </c>
      <c r="M26" s="104" t="s">
        <v>855</v>
      </c>
      <c r="N26" s="180"/>
      <c r="O26" s="181" t="s">
        <v>49</v>
      </c>
      <c r="P26" s="178" t="s">
        <v>805</v>
      </c>
      <c r="Q26" s="181"/>
      <c r="R26" s="189" t="s">
        <v>46</v>
      </c>
      <c r="S26" s="190"/>
      <c r="T26" s="104" t="s">
        <v>46</v>
      </c>
      <c r="U26" s="104" t="s">
        <v>600</v>
      </c>
      <c r="V26" s="104" t="s">
        <v>407</v>
      </c>
      <c r="W26" s="104" t="s">
        <v>842</v>
      </c>
      <c r="X26" s="104" t="s">
        <v>847</v>
      </c>
      <c r="Y26" s="104" t="s">
        <v>411</v>
      </c>
      <c r="Z26" s="104" t="s">
        <v>856</v>
      </c>
      <c r="AA26" s="104">
        <v>0.002</v>
      </c>
      <c r="AB26" s="104" t="s">
        <v>411</v>
      </c>
      <c r="AC26" s="181" t="s">
        <v>808</v>
      </c>
      <c r="AD26" s="196"/>
      <c r="AE26" s="105">
        <v>1</v>
      </c>
      <c r="AF26" s="105">
        <v>1</v>
      </c>
      <c r="AG26" s="105">
        <v>1</v>
      </c>
      <c r="AH26" s="105">
        <v>0</v>
      </c>
      <c r="AI26" s="105">
        <v>0</v>
      </c>
    </row>
    <row r="27" s="165" customFormat="1" ht="30" customHeight="1" outlineLevel="1" spans="1:35">
      <c r="A27" s="175">
        <f t="shared" si="0"/>
        <v>19</v>
      </c>
      <c r="B27" s="88"/>
      <c r="C27" s="88"/>
      <c r="D27" s="88"/>
      <c r="E27" s="88"/>
      <c r="F27" s="88"/>
      <c r="G27" s="88"/>
      <c r="H27" s="88">
        <v>6</v>
      </c>
      <c r="I27" s="88"/>
      <c r="J27" s="88"/>
      <c r="K27" s="177"/>
      <c r="L27" s="104" t="s">
        <v>857</v>
      </c>
      <c r="M27" s="104" t="s">
        <v>858</v>
      </c>
      <c r="N27" s="180"/>
      <c r="O27" s="181" t="s">
        <v>49</v>
      </c>
      <c r="P27" s="178" t="s">
        <v>805</v>
      </c>
      <c r="Q27" s="181"/>
      <c r="R27" s="189" t="s">
        <v>46</v>
      </c>
      <c r="S27" s="190"/>
      <c r="T27" s="104" t="s">
        <v>46</v>
      </c>
      <c r="U27" s="104" t="s">
        <v>600</v>
      </c>
      <c r="V27" s="104" t="s">
        <v>407</v>
      </c>
      <c r="W27" s="104" t="s">
        <v>859</v>
      </c>
      <c r="X27" s="104" t="s">
        <v>860</v>
      </c>
      <c r="Y27" s="104"/>
      <c r="Z27" s="104" t="s">
        <v>861</v>
      </c>
      <c r="AA27" s="104">
        <v>0.0004</v>
      </c>
      <c r="AB27" s="104" t="s">
        <v>411</v>
      </c>
      <c r="AC27" s="181" t="s">
        <v>808</v>
      </c>
      <c r="AD27" s="196"/>
      <c r="AE27" s="105">
        <v>2</v>
      </c>
      <c r="AF27" s="105">
        <v>2</v>
      </c>
      <c r="AG27" s="105">
        <v>2</v>
      </c>
      <c r="AH27" s="105">
        <v>0</v>
      </c>
      <c r="AI27" s="105">
        <v>0</v>
      </c>
    </row>
    <row r="28" s="165" customFormat="1" ht="30" customHeight="1" outlineLevel="1" spans="1:35">
      <c r="A28" s="175">
        <f t="shared" si="0"/>
        <v>20</v>
      </c>
      <c r="B28" s="88"/>
      <c r="C28" s="88"/>
      <c r="D28" s="88"/>
      <c r="E28" s="88"/>
      <c r="F28" s="88"/>
      <c r="G28" s="88"/>
      <c r="H28" s="88">
        <v>6</v>
      </c>
      <c r="I28" s="88"/>
      <c r="J28" s="88"/>
      <c r="K28" s="177"/>
      <c r="L28" s="104" t="s">
        <v>92</v>
      </c>
      <c r="M28" s="104" t="s">
        <v>93</v>
      </c>
      <c r="N28" s="180"/>
      <c r="O28" s="181" t="s">
        <v>49</v>
      </c>
      <c r="P28" s="178" t="s">
        <v>805</v>
      </c>
      <c r="Q28" s="181"/>
      <c r="R28" s="189" t="s">
        <v>46</v>
      </c>
      <c r="S28" s="190"/>
      <c r="T28" s="104" t="s">
        <v>46</v>
      </c>
      <c r="U28" s="104" t="s">
        <v>600</v>
      </c>
      <c r="V28" s="104" t="s">
        <v>407</v>
      </c>
      <c r="W28" s="104" t="s">
        <v>862</v>
      </c>
      <c r="X28" s="104" t="s">
        <v>863</v>
      </c>
      <c r="Y28" s="104"/>
      <c r="Z28" s="104" t="s">
        <v>864</v>
      </c>
      <c r="AA28" s="104">
        <v>0.017</v>
      </c>
      <c r="AB28" s="104" t="s">
        <v>411</v>
      </c>
      <c r="AC28" s="181" t="s">
        <v>808</v>
      </c>
      <c r="AD28" s="196"/>
      <c r="AE28" s="105">
        <v>1</v>
      </c>
      <c r="AF28" s="105">
        <v>1</v>
      </c>
      <c r="AG28" s="105">
        <v>1</v>
      </c>
      <c r="AH28" s="105">
        <v>0</v>
      </c>
      <c r="AI28" s="105">
        <v>0</v>
      </c>
    </row>
    <row r="29" s="165" customFormat="1" ht="30" customHeight="1" outlineLevel="1" spans="1:35">
      <c r="A29" s="175">
        <f t="shared" si="0"/>
        <v>21</v>
      </c>
      <c r="B29" s="88"/>
      <c r="C29" s="88"/>
      <c r="D29" s="88"/>
      <c r="E29" s="88"/>
      <c r="F29" s="88"/>
      <c r="G29" s="88">
        <v>5</v>
      </c>
      <c r="H29" s="88"/>
      <c r="I29" s="88"/>
      <c r="J29" s="88"/>
      <c r="K29" s="177"/>
      <c r="L29" s="104" t="s">
        <v>865</v>
      </c>
      <c r="M29" s="104" t="s">
        <v>866</v>
      </c>
      <c r="N29" s="180"/>
      <c r="O29" s="181" t="s">
        <v>49</v>
      </c>
      <c r="P29" s="178" t="s">
        <v>805</v>
      </c>
      <c r="Q29" s="181"/>
      <c r="R29" s="189" t="s">
        <v>46</v>
      </c>
      <c r="S29" s="190"/>
      <c r="T29" s="104" t="s">
        <v>46</v>
      </c>
      <c r="U29" s="104" t="s">
        <v>600</v>
      </c>
      <c r="V29" s="104" t="s">
        <v>407</v>
      </c>
      <c r="W29" s="104" t="s">
        <v>867</v>
      </c>
      <c r="X29" s="104" t="s">
        <v>860</v>
      </c>
      <c r="Y29" s="104"/>
      <c r="Z29" s="104" t="s">
        <v>868</v>
      </c>
      <c r="AA29" s="104">
        <v>0.001</v>
      </c>
      <c r="AB29" s="104" t="s">
        <v>869</v>
      </c>
      <c r="AC29" s="181" t="s">
        <v>808</v>
      </c>
      <c r="AD29" s="196"/>
      <c r="AE29" s="105">
        <v>1</v>
      </c>
      <c r="AF29" s="105">
        <v>1</v>
      </c>
      <c r="AG29" s="105">
        <v>1</v>
      </c>
      <c r="AH29" s="105">
        <v>0</v>
      </c>
      <c r="AI29" s="105">
        <v>0</v>
      </c>
    </row>
    <row r="30" s="165" customFormat="1" ht="30" customHeight="1" outlineLevel="1" spans="1:35">
      <c r="A30" s="175">
        <f t="shared" si="0"/>
        <v>22</v>
      </c>
      <c r="B30" s="88"/>
      <c r="C30" s="88"/>
      <c r="D30" s="88"/>
      <c r="E30" s="88"/>
      <c r="F30" s="88"/>
      <c r="G30" s="88">
        <v>5</v>
      </c>
      <c r="H30" s="88"/>
      <c r="I30" s="88"/>
      <c r="J30" s="88"/>
      <c r="K30" s="177"/>
      <c r="L30" s="104" t="s">
        <v>870</v>
      </c>
      <c r="M30" s="104" t="s">
        <v>871</v>
      </c>
      <c r="N30" s="180"/>
      <c r="O30" s="181" t="s">
        <v>49</v>
      </c>
      <c r="P30" s="178" t="s">
        <v>805</v>
      </c>
      <c r="Q30" s="181"/>
      <c r="R30" s="189" t="s">
        <v>46</v>
      </c>
      <c r="S30" s="190"/>
      <c r="T30" s="104" t="s">
        <v>46</v>
      </c>
      <c r="U30" s="104" t="s">
        <v>600</v>
      </c>
      <c r="V30" s="104" t="s">
        <v>407</v>
      </c>
      <c r="W30" s="104" t="s">
        <v>862</v>
      </c>
      <c r="X30" s="104" t="s">
        <v>872</v>
      </c>
      <c r="Y30" s="104"/>
      <c r="Z30" s="104" t="s">
        <v>873</v>
      </c>
      <c r="AA30" s="104">
        <v>0.569</v>
      </c>
      <c r="AB30" s="104" t="s">
        <v>835</v>
      </c>
      <c r="AC30" s="181" t="s">
        <v>808</v>
      </c>
      <c r="AD30" s="196"/>
      <c r="AE30" s="105">
        <v>1</v>
      </c>
      <c r="AF30" s="105">
        <v>1</v>
      </c>
      <c r="AG30" s="105">
        <v>1</v>
      </c>
      <c r="AH30" s="105">
        <v>0</v>
      </c>
      <c r="AI30" s="105">
        <v>0</v>
      </c>
    </row>
    <row r="31" s="165" customFormat="1" ht="30" customHeight="1" outlineLevel="1" spans="1:35">
      <c r="A31" s="175">
        <f t="shared" si="0"/>
        <v>23</v>
      </c>
      <c r="B31" s="88"/>
      <c r="C31" s="88"/>
      <c r="D31" s="88"/>
      <c r="E31" s="88"/>
      <c r="F31" s="88"/>
      <c r="G31" s="88">
        <v>5</v>
      </c>
      <c r="H31" s="88"/>
      <c r="I31" s="88"/>
      <c r="J31" s="88"/>
      <c r="K31" s="177"/>
      <c r="L31" s="104" t="s">
        <v>874</v>
      </c>
      <c r="M31" s="104" t="s">
        <v>875</v>
      </c>
      <c r="N31" s="180"/>
      <c r="O31" s="181" t="s">
        <v>49</v>
      </c>
      <c r="P31" s="178" t="s">
        <v>805</v>
      </c>
      <c r="Q31" s="181"/>
      <c r="R31" s="189" t="s">
        <v>46</v>
      </c>
      <c r="S31" s="190"/>
      <c r="T31" s="104" t="s">
        <v>46</v>
      </c>
      <c r="U31" s="104" t="s">
        <v>600</v>
      </c>
      <c r="V31" s="104" t="s">
        <v>407</v>
      </c>
      <c r="W31" s="104" t="s">
        <v>862</v>
      </c>
      <c r="X31" s="104" t="s">
        <v>872</v>
      </c>
      <c r="Y31" s="104"/>
      <c r="Z31" s="104" t="s">
        <v>876</v>
      </c>
      <c r="AA31" s="104">
        <v>0.569</v>
      </c>
      <c r="AB31" s="104" t="s">
        <v>835</v>
      </c>
      <c r="AC31" s="181" t="s">
        <v>808</v>
      </c>
      <c r="AD31" s="196"/>
      <c r="AE31" s="105">
        <v>1</v>
      </c>
      <c r="AF31" s="105">
        <v>1</v>
      </c>
      <c r="AG31" s="105">
        <v>1</v>
      </c>
      <c r="AH31" s="105">
        <v>0</v>
      </c>
      <c r="AI31" s="105">
        <v>0</v>
      </c>
    </row>
    <row r="32" s="165" customFormat="1" ht="30" customHeight="1" spans="1:35">
      <c r="A32" s="175">
        <f t="shared" si="0"/>
        <v>24</v>
      </c>
      <c r="B32" s="88"/>
      <c r="C32" s="88"/>
      <c r="D32" s="88"/>
      <c r="E32" s="88"/>
      <c r="F32" s="88">
        <v>4</v>
      </c>
      <c r="G32" s="88"/>
      <c r="H32" s="88"/>
      <c r="I32" s="88"/>
      <c r="J32" s="88"/>
      <c r="K32" s="177"/>
      <c r="L32" s="179" t="s">
        <v>877</v>
      </c>
      <c r="M32" s="179" t="s">
        <v>878</v>
      </c>
      <c r="N32" s="105" t="s">
        <v>832</v>
      </c>
      <c r="O32" s="105" t="s">
        <v>49</v>
      </c>
      <c r="P32" s="178" t="s">
        <v>805</v>
      </c>
      <c r="Q32" s="179"/>
      <c r="R32" s="104" t="s">
        <v>46</v>
      </c>
      <c r="S32" s="191"/>
      <c r="T32" s="191"/>
      <c r="U32" s="188" t="s">
        <v>600</v>
      </c>
      <c r="V32" s="188" t="s">
        <v>407</v>
      </c>
      <c r="W32" s="188" t="s">
        <v>806</v>
      </c>
      <c r="X32" s="187" t="s">
        <v>807</v>
      </c>
      <c r="Y32" s="187" t="s">
        <v>411</v>
      </c>
      <c r="Z32" s="179" t="s">
        <v>879</v>
      </c>
      <c r="AA32" s="197">
        <v>2.156</v>
      </c>
      <c r="AB32" s="187" t="s">
        <v>411</v>
      </c>
      <c r="AC32" s="105" t="s">
        <v>808</v>
      </c>
      <c r="AD32" s="195"/>
      <c r="AE32" s="105">
        <v>1</v>
      </c>
      <c r="AF32" s="105">
        <v>1</v>
      </c>
      <c r="AG32" s="105">
        <v>1</v>
      </c>
      <c r="AH32" s="105">
        <v>0</v>
      </c>
      <c r="AI32" s="105">
        <v>0</v>
      </c>
    </row>
    <row r="33" s="165" customFormat="1" ht="30" customHeight="1" outlineLevel="1" spans="1:35">
      <c r="A33" s="175">
        <f t="shared" si="0"/>
        <v>25</v>
      </c>
      <c r="B33" s="88"/>
      <c r="C33" s="88"/>
      <c r="D33" s="88"/>
      <c r="E33" s="88"/>
      <c r="F33" s="88"/>
      <c r="G33" s="88">
        <v>5</v>
      </c>
      <c r="H33" s="88"/>
      <c r="I33" s="88"/>
      <c r="J33" s="88"/>
      <c r="K33" s="177"/>
      <c r="L33" s="104" t="s">
        <v>880</v>
      </c>
      <c r="M33" s="105" t="s">
        <v>881</v>
      </c>
      <c r="N33" s="105"/>
      <c r="O33" s="105" t="s">
        <v>49</v>
      </c>
      <c r="P33" s="178" t="s">
        <v>805</v>
      </c>
      <c r="Q33" s="105"/>
      <c r="R33" s="104" t="s">
        <v>46</v>
      </c>
      <c r="S33" s="191"/>
      <c r="T33" s="123" t="s">
        <v>46</v>
      </c>
      <c r="U33" s="188" t="s">
        <v>600</v>
      </c>
      <c r="V33" s="188" t="s">
        <v>407</v>
      </c>
      <c r="W33" s="188" t="s">
        <v>882</v>
      </c>
      <c r="X33" s="179" t="s">
        <v>883</v>
      </c>
      <c r="Y33" s="187" t="s">
        <v>411</v>
      </c>
      <c r="Z33" s="179" t="s">
        <v>884</v>
      </c>
      <c r="AA33" s="197">
        <v>0.236</v>
      </c>
      <c r="AB33" s="105" t="s">
        <v>835</v>
      </c>
      <c r="AC33" s="105" t="s">
        <v>808</v>
      </c>
      <c r="AD33" s="195"/>
      <c r="AE33" s="105">
        <v>1</v>
      </c>
      <c r="AF33" s="105">
        <v>1</v>
      </c>
      <c r="AG33" s="105">
        <v>1</v>
      </c>
      <c r="AH33" s="105">
        <v>0</v>
      </c>
      <c r="AI33" s="105">
        <v>0</v>
      </c>
    </row>
    <row r="34" s="165" customFormat="1" ht="30" customHeight="1" outlineLevel="1" spans="1:35">
      <c r="A34" s="175">
        <f t="shared" si="0"/>
        <v>26</v>
      </c>
      <c r="B34" s="88"/>
      <c r="C34" s="88"/>
      <c r="D34" s="88"/>
      <c r="E34" s="88"/>
      <c r="F34" s="88"/>
      <c r="G34" s="88">
        <v>5</v>
      </c>
      <c r="H34" s="88"/>
      <c r="I34" s="88"/>
      <c r="J34" s="88"/>
      <c r="K34" s="177"/>
      <c r="L34" s="179" t="s">
        <v>885</v>
      </c>
      <c r="M34" s="179" t="s">
        <v>886</v>
      </c>
      <c r="N34" s="105" t="s">
        <v>887</v>
      </c>
      <c r="O34" s="105" t="s">
        <v>49</v>
      </c>
      <c r="P34" s="178" t="s">
        <v>805</v>
      </c>
      <c r="Q34" s="179"/>
      <c r="R34" s="104" t="s">
        <v>46</v>
      </c>
      <c r="S34" s="191"/>
      <c r="T34" s="123" t="s">
        <v>49</v>
      </c>
      <c r="U34" s="188" t="s">
        <v>600</v>
      </c>
      <c r="V34" s="188" t="s">
        <v>407</v>
      </c>
      <c r="W34" s="188" t="s">
        <v>888</v>
      </c>
      <c r="X34" s="179"/>
      <c r="Y34" s="178"/>
      <c r="Z34" s="179" t="s">
        <v>889</v>
      </c>
      <c r="AA34" s="197">
        <v>0.37</v>
      </c>
      <c r="AB34" s="105" t="s">
        <v>835</v>
      </c>
      <c r="AC34" s="105" t="s">
        <v>808</v>
      </c>
      <c r="AD34" s="195"/>
      <c r="AE34" s="105">
        <v>1</v>
      </c>
      <c r="AF34" s="105">
        <v>1</v>
      </c>
      <c r="AG34" s="105">
        <v>1</v>
      </c>
      <c r="AH34" s="105">
        <v>0</v>
      </c>
      <c r="AI34" s="105">
        <v>0</v>
      </c>
    </row>
    <row r="35" s="165" customFormat="1" ht="30" customHeight="1" outlineLevel="1" spans="1:35">
      <c r="A35" s="175">
        <f t="shared" si="0"/>
        <v>27</v>
      </c>
      <c r="B35" s="88"/>
      <c r="C35" s="88"/>
      <c r="D35" s="88"/>
      <c r="E35" s="88"/>
      <c r="F35" s="88"/>
      <c r="G35" s="88"/>
      <c r="H35" s="88">
        <v>6</v>
      </c>
      <c r="I35" s="88"/>
      <c r="J35" s="88"/>
      <c r="K35" s="177"/>
      <c r="L35" s="179" t="s">
        <v>890</v>
      </c>
      <c r="M35" s="179" t="s">
        <v>891</v>
      </c>
      <c r="N35" s="105"/>
      <c r="O35" s="105" t="s">
        <v>49</v>
      </c>
      <c r="P35" s="178" t="s">
        <v>805</v>
      </c>
      <c r="Q35" s="105"/>
      <c r="R35" s="104" t="s">
        <v>46</v>
      </c>
      <c r="S35" s="191"/>
      <c r="T35" s="123" t="s">
        <v>49</v>
      </c>
      <c r="U35" s="188" t="s">
        <v>600</v>
      </c>
      <c r="V35" s="188" t="s">
        <v>407</v>
      </c>
      <c r="W35" s="188" t="s">
        <v>862</v>
      </c>
      <c r="X35" s="179" t="s">
        <v>892</v>
      </c>
      <c r="Y35" s="178" t="s">
        <v>893</v>
      </c>
      <c r="Z35" s="179" t="s">
        <v>894</v>
      </c>
      <c r="AA35" s="197">
        <v>0.368</v>
      </c>
      <c r="AB35" s="187" t="s">
        <v>411</v>
      </c>
      <c r="AC35" s="105" t="s">
        <v>808</v>
      </c>
      <c r="AD35" s="195"/>
      <c r="AE35" s="105">
        <v>1</v>
      </c>
      <c r="AF35" s="105">
        <v>1</v>
      </c>
      <c r="AG35" s="105">
        <v>1</v>
      </c>
      <c r="AH35" s="105">
        <v>0</v>
      </c>
      <c r="AI35" s="105">
        <v>0</v>
      </c>
    </row>
    <row r="36" s="165" customFormat="1" ht="30" customHeight="1" outlineLevel="1" spans="1:35">
      <c r="A36" s="175">
        <f t="shared" si="0"/>
        <v>28</v>
      </c>
      <c r="B36" s="88"/>
      <c r="C36" s="88"/>
      <c r="D36" s="88"/>
      <c r="E36" s="88"/>
      <c r="F36" s="88"/>
      <c r="G36" s="88"/>
      <c r="H36" s="88">
        <v>6</v>
      </c>
      <c r="I36" s="88"/>
      <c r="J36" s="88"/>
      <c r="K36" s="177"/>
      <c r="L36" s="179" t="s">
        <v>895</v>
      </c>
      <c r="M36" s="179" t="s">
        <v>896</v>
      </c>
      <c r="N36" s="105"/>
      <c r="O36" s="105" t="s">
        <v>49</v>
      </c>
      <c r="P36" s="178" t="s">
        <v>805</v>
      </c>
      <c r="Q36" s="105"/>
      <c r="R36" s="104" t="s">
        <v>46</v>
      </c>
      <c r="S36" s="191"/>
      <c r="T36" s="123" t="s">
        <v>49</v>
      </c>
      <c r="U36" s="188" t="s">
        <v>600</v>
      </c>
      <c r="V36" s="188" t="s">
        <v>407</v>
      </c>
      <c r="W36" s="188" t="s">
        <v>851</v>
      </c>
      <c r="X36" s="179" t="s">
        <v>897</v>
      </c>
      <c r="Y36" s="197">
        <v>0.086</v>
      </c>
      <c r="Z36" s="179" t="s">
        <v>898</v>
      </c>
      <c r="AA36" s="197">
        <v>0.002</v>
      </c>
      <c r="AB36" s="187" t="s">
        <v>411</v>
      </c>
      <c r="AC36" s="105" t="s">
        <v>808</v>
      </c>
      <c r="AD36" s="195"/>
      <c r="AE36" s="105">
        <v>1</v>
      </c>
      <c r="AF36" s="105">
        <v>1</v>
      </c>
      <c r="AG36" s="105">
        <v>1</v>
      </c>
      <c r="AH36" s="105">
        <v>0</v>
      </c>
      <c r="AI36" s="105">
        <v>0</v>
      </c>
    </row>
    <row r="37" s="165" customFormat="1" ht="30" customHeight="1" outlineLevel="1" spans="1:35">
      <c r="A37" s="175">
        <f t="shared" si="0"/>
        <v>29</v>
      </c>
      <c r="B37" s="88"/>
      <c r="C37" s="88"/>
      <c r="D37" s="88"/>
      <c r="E37" s="88"/>
      <c r="F37" s="88"/>
      <c r="G37" s="88">
        <v>5</v>
      </c>
      <c r="H37" s="88"/>
      <c r="I37" s="88"/>
      <c r="J37" s="88"/>
      <c r="K37" s="177"/>
      <c r="L37" s="179" t="s">
        <v>899</v>
      </c>
      <c r="M37" s="179" t="s">
        <v>900</v>
      </c>
      <c r="N37" s="105" t="s">
        <v>887</v>
      </c>
      <c r="O37" s="105" t="s">
        <v>49</v>
      </c>
      <c r="P37" s="178" t="s">
        <v>805</v>
      </c>
      <c r="Q37" s="179"/>
      <c r="R37" s="104" t="s">
        <v>46</v>
      </c>
      <c r="S37" s="191"/>
      <c r="T37" s="123" t="s">
        <v>49</v>
      </c>
      <c r="U37" s="188" t="s">
        <v>600</v>
      </c>
      <c r="V37" s="188" t="s">
        <v>407</v>
      </c>
      <c r="W37" s="188" t="s">
        <v>888</v>
      </c>
      <c r="X37" s="179"/>
      <c r="Y37" s="178"/>
      <c r="Z37" s="179" t="s">
        <v>889</v>
      </c>
      <c r="AA37" s="197">
        <v>0.37</v>
      </c>
      <c r="AB37" s="105" t="s">
        <v>835</v>
      </c>
      <c r="AC37" s="105" t="s">
        <v>808</v>
      </c>
      <c r="AD37" s="195"/>
      <c r="AE37" s="105">
        <v>1</v>
      </c>
      <c r="AF37" s="105">
        <v>1</v>
      </c>
      <c r="AG37" s="105">
        <v>1</v>
      </c>
      <c r="AH37" s="105">
        <v>0</v>
      </c>
      <c r="AI37" s="105">
        <v>0</v>
      </c>
    </row>
    <row r="38" s="165" customFormat="1" ht="30" customHeight="1" outlineLevel="1" spans="1:35">
      <c r="A38" s="175">
        <f t="shared" si="0"/>
        <v>30</v>
      </c>
      <c r="B38" s="88"/>
      <c r="C38" s="88"/>
      <c r="D38" s="88"/>
      <c r="E38" s="88"/>
      <c r="F38" s="88"/>
      <c r="G38" s="88"/>
      <c r="H38" s="88">
        <v>6</v>
      </c>
      <c r="I38" s="88"/>
      <c r="J38" s="88"/>
      <c r="K38" s="177"/>
      <c r="L38" s="179" t="s">
        <v>901</v>
      </c>
      <c r="M38" s="179" t="s">
        <v>902</v>
      </c>
      <c r="N38" s="105"/>
      <c r="O38" s="105" t="s">
        <v>49</v>
      </c>
      <c r="P38" s="178" t="s">
        <v>805</v>
      </c>
      <c r="Q38" s="105"/>
      <c r="R38" s="104" t="s">
        <v>46</v>
      </c>
      <c r="S38" s="191"/>
      <c r="T38" s="123" t="s">
        <v>49</v>
      </c>
      <c r="U38" s="188" t="s">
        <v>600</v>
      </c>
      <c r="V38" s="188" t="s">
        <v>407</v>
      </c>
      <c r="W38" s="188" t="s">
        <v>862</v>
      </c>
      <c r="X38" s="179" t="s">
        <v>892</v>
      </c>
      <c r="Y38" s="178" t="s">
        <v>893</v>
      </c>
      <c r="Z38" s="179" t="s">
        <v>894</v>
      </c>
      <c r="AA38" s="197">
        <v>0.368</v>
      </c>
      <c r="AB38" s="105" t="s">
        <v>835</v>
      </c>
      <c r="AC38" s="105" t="s">
        <v>808</v>
      </c>
      <c r="AD38" s="195"/>
      <c r="AE38" s="105">
        <v>1</v>
      </c>
      <c r="AF38" s="105">
        <v>1</v>
      </c>
      <c r="AG38" s="105">
        <v>1</v>
      </c>
      <c r="AH38" s="105">
        <v>0</v>
      </c>
      <c r="AI38" s="105">
        <v>0</v>
      </c>
    </row>
    <row r="39" s="165" customFormat="1" ht="30" customHeight="1" outlineLevel="1" spans="1:35">
      <c r="A39" s="175">
        <f t="shared" si="0"/>
        <v>31</v>
      </c>
      <c r="B39" s="88"/>
      <c r="C39" s="88"/>
      <c r="D39" s="88"/>
      <c r="E39" s="88"/>
      <c r="F39" s="88"/>
      <c r="G39" s="88"/>
      <c r="H39" s="88">
        <v>6</v>
      </c>
      <c r="I39" s="88"/>
      <c r="J39" s="88"/>
      <c r="K39" s="177"/>
      <c r="L39" s="179" t="s">
        <v>895</v>
      </c>
      <c r="M39" s="179" t="s">
        <v>896</v>
      </c>
      <c r="N39" s="105"/>
      <c r="O39" s="105" t="s">
        <v>49</v>
      </c>
      <c r="P39" s="178" t="s">
        <v>805</v>
      </c>
      <c r="Q39" s="105"/>
      <c r="R39" s="104" t="s">
        <v>46</v>
      </c>
      <c r="S39" s="191"/>
      <c r="T39" s="123" t="s">
        <v>46</v>
      </c>
      <c r="U39" s="188" t="s">
        <v>600</v>
      </c>
      <c r="V39" s="188" t="s">
        <v>407</v>
      </c>
      <c r="W39" s="188" t="s">
        <v>851</v>
      </c>
      <c r="X39" s="179" t="s">
        <v>897</v>
      </c>
      <c r="Y39" s="197">
        <v>0.086</v>
      </c>
      <c r="Z39" s="179" t="s">
        <v>898</v>
      </c>
      <c r="AA39" s="197">
        <v>0.002</v>
      </c>
      <c r="AB39" s="187" t="s">
        <v>411</v>
      </c>
      <c r="AC39" s="105" t="s">
        <v>808</v>
      </c>
      <c r="AD39" s="195"/>
      <c r="AE39" s="105">
        <v>1</v>
      </c>
      <c r="AF39" s="105">
        <v>1</v>
      </c>
      <c r="AG39" s="105">
        <v>1</v>
      </c>
      <c r="AH39" s="105">
        <v>0</v>
      </c>
      <c r="AI39" s="105">
        <v>0</v>
      </c>
    </row>
    <row r="40" s="165" customFormat="1" ht="30" customHeight="1" outlineLevel="1" spans="1:35">
      <c r="A40" s="175">
        <f t="shared" si="0"/>
        <v>32</v>
      </c>
      <c r="B40" s="88"/>
      <c r="C40" s="88"/>
      <c r="D40" s="88"/>
      <c r="E40" s="88"/>
      <c r="F40" s="88"/>
      <c r="G40" s="88">
        <v>5</v>
      </c>
      <c r="H40" s="88"/>
      <c r="I40" s="88"/>
      <c r="J40" s="88"/>
      <c r="K40" s="177"/>
      <c r="L40" s="179" t="s">
        <v>903</v>
      </c>
      <c r="M40" s="179" t="s">
        <v>904</v>
      </c>
      <c r="N40" s="105"/>
      <c r="O40" s="105" t="s">
        <v>49</v>
      </c>
      <c r="P40" s="178" t="s">
        <v>805</v>
      </c>
      <c r="Q40" s="105"/>
      <c r="R40" s="104" t="s">
        <v>46</v>
      </c>
      <c r="S40" s="191"/>
      <c r="T40" s="123" t="s">
        <v>46</v>
      </c>
      <c r="U40" s="188" t="s">
        <v>600</v>
      </c>
      <c r="V40" s="188" t="s">
        <v>407</v>
      </c>
      <c r="W40" s="105" t="s">
        <v>905</v>
      </c>
      <c r="X40" s="179" t="s">
        <v>906</v>
      </c>
      <c r="Y40" s="179" t="s">
        <v>907</v>
      </c>
      <c r="Z40" s="179" t="s">
        <v>908</v>
      </c>
      <c r="AA40" s="197">
        <v>0.0748</v>
      </c>
      <c r="AB40" s="198" t="s">
        <v>909</v>
      </c>
      <c r="AC40" s="105" t="s">
        <v>808</v>
      </c>
      <c r="AD40" s="195"/>
      <c r="AE40" s="105">
        <v>1</v>
      </c>
      <c r="AF40" s="105">
        <v>1</v>
      </c>
      <c r="AG40" s="105">
        <v>1</v>
      </c>
      <c r="AH40" s="105">
        <v>0</v>
      </c>
      <c r="AI40" s="105">
        <v>0</v>
      </c>
    </row>
    <row r="41" s="165" customFormat="1" ht="30" customHeight="1" outlineLevel="1" spans="1:35">
      <c r="A41" s="175">
        <f t="shared" si="0"/>
        <v>33</v>
      </c>
      <c r="B41" s="88"/>
      <c r="C41" s="88"/>
      <c r="D41" s="88"/>
      <c r="E41" s="88"/>
      <c r="F41" s="88"/>
      <c r="G41" s="88">
        <v>5</v>
      </c>
      <c r="H41" s="88"/>
      <c r="I41" s="88"/>
      <c r="J41" s="88"/>
      <c r="K41" s="177"/>
      <c r="L41" s="179" t="s">
        <v>910</v>
      </c>
      <c r="M41" s="179" t="s">
        <v>911</v>
      </c>
      <c r="N41" s="105"/>
      <c r="O41" s="105" t="s">
        <v>49</v>
      </c>
      <c r="P41" s="178" t="s">
        <v>805</v>
      </c>
      <c r="Q41" s="105"/>
      <c r="R41" s="104" t="s">
        <v>46</v>
      </c>
      <c r="S41" s="191"/>
      <c r="T41" s="123" t="s">
        <v>46</v>
      </c>
      <c r="U41" s="188" t="s">
        <v>600</v>
      </c>
      <c r="V41" s="188" t="s">
        <v>407</v>
      </c>
      <c r="W41" s="105" t="s">
        <v>905</v>
      </c>
      <c r="X41" s="179" t="s">
        <v>906</v>
      </c>
      <c r="Y41" s="179" t="s">
        <v>907</v>
      </c>
      <c r="Z41" s="179" t="s">
        <v>912</v>
      </c>
      <c r="AA41" s="197">
        <v>0.0748</v>
      </c>
      <c r="AB41" s="198" t="s">
        <v>909</v>
      </c>
      <c r="AC41" s="105" t="s">
        <v>808</v>
      </c>
      <c r="AD41" s="195"/>
      <c r="AE41" s="105">
        <v>1</v>
      </c>
      <c r="AF41" s="105">
        <v>1</v>
      </c>
      <c r="AG41" s="105">
        <v>1</v>
      </c>
      <c r="AH41" s="105">
        <v>0</v>
      </c>
      <c r="AI41" s="105">
        <v>0</v>
      </c>
    </row>
    <row r="42" s="165" customFormat="1" ht="30" customHeight="1" outlineLevel="1" spans="1:35">
      <c r="A42" s="175">
        <f t="shared" si="0"/>
        <v>34</v>
      </c>
      <c r="B42" s="88"/>
      <c r="C42" s="88"/>
      <c r="D42" s="88"/>
      <c r="E42" s="88"/>
      <c r="F42" s="88"/>
      <c r="G42" s="88">
        <v>5</v>
      </c>
      <c r="H42" s="88"/>
      <c r="I42" s="88"/>
      <c r="J42" s="88"/>
      <c r="K42" s="177"/>
      <c r="L42" s="179" t="s">
        <v>732</v>
      </c>
      <c r="M42" s="179" t="s">
        <v>913</v>
      </c>
      <c r="N42" s="105"/>
      <c r="O42" s="105" t="s">
        <v>49</v>
      </c>
      <c r="P42" s="178" t="s">
        <v>805</v>
      </c>
      <c r="Q42" s="105"/>
      <c r="R42" s="104" t="s">
        <v>46</v>
      </c>
      <c r="S42" s="123"/>
      <c r="T42" s="123" t="s">
        <v>46</v>
      </c>
      <c r="U42" s="188" t="s">
        <v>600</v>
      </c>
      <c r="V42" s="188" t="s">
        <v>407</v>
      </c>
      <c r="W42" s="188" t="s">
        <v>859</v>
      </c>
      <c r="X42" s="179" t="s">
        <v>860</v>
      </c>
      <c r="Y42" s="179"/>
      <c r="Z42" s="179" t="s">
        <v>914</v>
      </c>
      <c r="AA42" s="197">
        <v>0.005</v>
      </c>
      <c r="AB42" s="178" t="s">
        <v>853</v>
      </c>
      <c r="AC42" s="105" t="s">
        <v>915</v>
      </c>
      <c r="AD42" s="195"/>
      <c r="AE42" s="105">
        <v>2</v>
      </c>
      <c r="AF42" s="105">
        <v>2</v>
      </c>
      <c r="AG42" s="105">
        <v>2</v>
      </c>
      <c r="AH42" s="105">
        <v>0</v>
      </c>
      <c r="AI42" s="105">
        <v>0</v>
      </c>
    </row>
    <row r="43" s="165" customFormat="1" ht="30" customHeight="1" outlineLevel="1" spans="1:35">
      <c r="A43" s="175">
        <f t="shared" si="0"/>
        <v>35</v>
      </c>
      <c r="B43" s="88"/>
      <c r="C43" s="88"/>
      <c r="D43" s="88"/>
      <c r="E43" s="88"/>
      <c r="F43" s="88"/>
      <c r="G43" s="88">
        <v>5</v>
      </c>
      <c r="H43" s="88"/>
      <c r="I43" s="88"/>
      <c r="J43" s="88"/>
      <c r="K43" s="177"/>
      <c r="L43" s="179" t="s">
        <v>916</v>
      </c>
      <c r="M43" s="179" t="s">
        <v>917</v>
      </c>
      <c r="N43" s="105" t="s">
        <v>918</v>
      </c>
      <c r="O43" s="105" t="s">
        <v>49</v>
      </c>
      <c r="P43" s="178" t="s">
        <v>805</v>
      </c>
      <c r="Q43" s="105"/>
      <c r="R43" s="104" t="s">
        <v>46</v>
      </c>
      <c r="S43" s="188" t="s">
        <v>867</v>
      </c>
      <c r="T43" s="182" t="s">
        <v>411</v>
      </c>
      <c r="U43" s="188" t="s">
        <v>600</v>
      </c>
      <c r="V43" s="188" t="s">
        <v>407</v>
      </c>
      <c r="W43" s="188" t="s">
        <v>867</v>
      </c>
      <c r="X43" s="179"/>
      <c r="Y43" s="179"/>
      <c r="Z43" s="179"/>
      <c r="AA43" s="197"/>
      <c r="AB43" s="198" t="s">
        <v>919</v>
      </c>
      <c r="AC43" s="105" t="s">
        <v>915</v>
      </c>
      <c r="AD43" s="195"/>
      <c r="AE43" s="105">
        <v>2</v>
      </c>
      <c r="AF43" s="105">
        <v>2</v>
      </c>
      <c r="AG43" s="105">
        <v>2</v>
      </c>
      <c r="AH43" s="105">
        <v>0</v>
      </c>
      <c r="AI43" s="105">
        <v>0</v>
      </c>
    </row>
    <row r="44" s="165" customFormat="1" ht="30" customHeight="1" outlineLevel="1" spans="1:35">
      <c r="A44" s="175">
        <f t="shared" si="0"/>
        <v>36</v>
      </c>
      <c r="B44" s="88"/>
      <c r="C44" s="88"/>
      <c r="D44" s="88"/>
      <c r="E44" s="88"/>
      <c r="F44" s="88"/>
      <c r="G44" s="88">
        <v>5</v>
      </c>
      <c r="H44" s="88"/>
      <c r="I44" s="88"/>
      <c r="J44" s="88"/>
      <c r="K44" s="177"/>
      <c r="L44" s="104" t="s">
        <v>920</v>
      </c>
      <c r="M44" s="105" t="s">
        <v>391</v>
      </c>
      <c r="N44" s="105"/>
      <c r="O44" s="105"/>
      <c r="P44" s="178" t="s">
        <v>805</v>
      </c>
      <c r="Q44" s="105"/>
      <c r="R44" s="104" t="s">
        <v>46</v>
      </c>
      <c r="S44" s="188" t="s">
        <v>867</v>
      </c>
      <c r="T44" s="182" t="s">
        <v>411</v>
      </c>
      <c r="U44" s="188" t="s">
        <v>407</v>
      </c>
      <c r="V44" s="188" t="s">
        <v>600</v>
      </c>
      <c r="W44" s="188" t="s">
        <v>867</v>
      </c>
      <c r="X44" s="187" t="s">
        <v>860</v>
      </c>
      <c r="Y44" s="187"/>
      <c r="Z44" s="177"/>
      <c r="AA44" s="199"/>
      <c r="AB44" s="198" t="s">
        <v>921</v>
      </c>
      <c r="AC44" s="105" t="s">
        <v>915</v>
      </c>
      <c r="AD44" s="195"/>
      <c r="AE44" s="105">
        <v>2</v>
      </c>
      <c r="AF44" s="105">
        <v>2</v>
      </c>
      <c r="AG44" s="105">
        <v>2</v>
      </c>
      <c r="AH44" s="105">
        <v>0</v>
      </c>
      <c r="AI44" s="105">
        <v>0</v>
      </c>
    </row>
    <row r="45" s="165" customFormat="1" ht="30" customHeight="1" spans="1:35">
      <c r="A45" s="175">
        <f t="shared" si="0"/>
        <v>37</v>
      </c>
      <c r="B45" s="88"/>
      <c r="C45" s="88"/>
      <c r="D45" s="88"/>
      <c r="E45" s="88"/>
      <c r="F45" s="88">
        <v>4</v>
      </c>
      <c r="G45" s="88"/>
      <c r="H45" s="88"/>
      <c r="I45" s="88"/>
      <c r="J45" s="88"/>
      <c r="K45" s="177"/>
      <c r="L45" s="104" t="s">
        <v>571</v>
      </c>
      <c r="M45" s="105" t="s">
        <v>572</v>
      </c>
      <c r="N45" s="105" t="s">
        <v>922</v>
      </c>
      <c r="O45" s="105" t="s">
        <v>46</v>
      </c>
      <c r="P45" s="178" t="s">
        <v>805</v>
      </c>
      <c r="Q45" s="105"/>
      <c r="R45" s="104" t="s">
        <v>185</v>
      </c>
      <c r="S45" s="104" t="s">
        <v>571</v>
      </c>
      <c r="T45" s="123" t="s">
        <v>185</v>
      </c>
      <c r="U45" s="188" t="s">
        <v>600</v>
      </c>
      <c r="V45" s="188" t="s">
        <v>407</v>
      </c>
      <c r="W45" s="188" t="s">
        <v>888</v>
      </c>
      <c r="X45" s="187" t="s">
        <v>807</v>
      </c>
      <c r="Y45" s="187" t="s">
        <v>411</v>
      </c>
      <c r="Z45" s="140"/>
      <c r="AA45" s="139">
        <f>AA46+AA58*2+AA61+AA64+AA65</f>
        <v>5.89116</v>
      </c>
      <c r="AB45" s="105" t="s">
        <v>835</v>
      </c>
      <c r="AC45" s="105"/>
      <c r="AD45" s="195"/>
      <c r="AE45" s="105">
        <v>1</v>
      </c>
      <c r="AF45" s="105">
        <v>1</v>
      </c>
      <c r="AG45" s="105">
        <v>1</v>
      </c>
      <c r="AH45" s="105">
        <v>1</v>
      </c>
      <c r="AI45" s="105">
        <v>1</v>
      </c>
    </row>
    <row r="46" s="165" customFormat="1" ht="30" customHeight="1" outlineLevel="1" spans="1:35">
      <c r="A46" s="175">
        <f t="shared" si="0"/>
        <v>38</v>
      </c>
      <c r="B46" s="88"/>
      <c r="C46" s="88"/>
      <c r="D46" s="88"/>
      <c r="E46" s="88"/>
      <c r="F46" s="88"/>
      <c r="G46" s="88">
        <v>5</v>
      </c>
      <c r="H46" s="88"/>
      <c r="I46" s="88"/>
      <c r="J46" s="88"/>
      <c r="K46" s="177"/>
      <c r="L46" s="104" t="s">
        <v>576</v>
      </c>
      <c r="M46" s="105" t="s">
        <v>577</v>
      </c>
      <c r="N46" s="105" t="s">
        <v>922</v>
      </c>
      <c r="O46" s="105" t="s">
        <v>46</v>
      </c>
      <c r="P46" s="178" t="s">
        <v>805</v>
      </c>
      <c r="Q46" s="105"/>
      <c r="R46" s="104" t="s">
        <v>49</v>
      </c>
      <c r="S46" s="104" t="s">
        <v>576</v>
      </c>
      <c r="T46" s="123" t="s">
        <v>49</v>
      </c>
      <c r="U46" s="188" t="s">
        <v>600</v>
      </c>
      <c r="V46" s="188" t="s">
        <v>407</v>
      </c>
      <c r="W46" s="188" t="s">
        <v>806</v>
      </c>
      <c r="X46" s="187" t="s">
        <v>807</v>
      </c>
      <c r="Y46" s="187" t="s">
        <v>411</v>
      </c>
      <c r="Z46" s="140"/>
      <c r="AA46" s="139">
        <f>AA47+AA57*2</f>
        <v>3.3366</v>
      </c>
      <c r="AB46" s="187" t="s">
        <v>411</v>
      </c>
      <c r="AC46" s="105"/>
      <c r="AD46" s="195"/>
      <c r="AE46" s="105">
        <v>1</v>
      </c>
      <c r="AF46" s="105">
        <v>1</v>
      </c>
      <c r="AG46" s="105">
        <v>1</v>
      </c>
      <c r="AH46" s="105">
        <v>1</v>
      </c>
      <c r="AI46" s="105">
        <v>1</v>
      </c>
    </row>
    <row r="47" s="165" customFormat="1" ht="30" customHeight="1" outlineLevel="1" spans="1:35">
      <c r="A47" s="175">
        <f t="shared" si="0"/>
        <v>39</v>
      </c>
      <c r="B47" s="88"/>
      <c r="C47" s="88"/>
      <c r="D47" s="88"/>
      <c r="E47" s="88"/>
      <c r="F47" s="88"/>
      <c r="G47" s="88"/>
      <c r="H47" s="88">
        <v>6</v>
      </c>
      <c r="I47" s="88"/>
      <c r="J47" s="88"/>
      <c r="K47" s="177"/>
      <c r="L47" s="104" t="s">
        <v>578</v>
      </c>
      <c r="M47" s="105" t="s">
        <v>579</v>
      </c>
      <c r="N47" s="105" t="s">
        <v>922</v>
      </c>
      <c r="O47" s="105" t="s">
        <v>46</v>
      </c>
      <c r="P47" s="178" t="s">
        <v>805</v>
      </c>
      <c r="Q47" s="105"/>
      <c r="R47" s="104" t="s">
        <v>178</v>
      </c>
      <c r="S47" s="104" t="s">
        <v>578</v>
      </c>
      <c r="T47" s="123" t="s">
        <v>178</v>
      </c>
      <c r="U47" s="188" t="s">
        <v>600</v>
      </c>
      <c r="V47" s="188" t="s">
        <v>407</v>
      </c>
      <c r="W47" s="188" t="s">
        <v>888</v>
      </c>
      <c r="X47" s="187" t="s">
        <v>807</v>
      </c>
      <c r="Y47" s="187" t="s">
        <v>411</v>
      </c>
      <c r="Z47" s="140"/>
      <c r="AA47" s="139">
        <f>AA48+AA49+AA50+AA51*2+AA52+AA53+AA56</f>
        <v>3.3318</v>
      </c>
      <c r="AB47" s="187" t="s">
        <v>411</v>
      </c>
      <c r="AC47" s="105"/>
      <c r="AD47" s="195"/>
      <c r="AE47" s="105">
        <v>1</v>
      </c>
      <c r="AF47" s="105">
        <v>1</v>
      </c>
      <c r="AG47" s="105">
        <v>1</v>
      </c>
      <c r="AH47" s="105">
        <v>1</v>
      </c>
      <c r="AI47" s="105">
        <v>1</v>
      </c>
    </row>
    <row r="48" s="165" customFormat="1" ht="30" customHeight="1" outlineLevel="1" spans="1:35">
      <c r="A48" s="175">
        <f t="shared" si="0"/>
        <v>40</v>
      </c>
      <c r="B48" s="88"/>
      <c r="C48" s="88"/>
      <c r="D48" s="88"/>
      <c r="E48" s="88"/>
      <c r="F48" s="88"/>
      <c r="G48" s="88"/>
      <c r="H48" s="88"/>
      <c r="I48" s="88">
        <v>7</v>
      </c>
      <c r="J48" s="88"/>
      <c r="K48" s="177"/>
      <c r="L48" s="104" t="s">
        <v>923</v>
      </c>
      <c r="M48" s="105" t="s">
        <v>924</v>
      </c>
      <c r="N48" s="105" t="s">
        <v>925</v>
      </c>
      <c r="O48" s="105" t="s">
        <v>46</v>
      </c>
      <c r="P48" s="178" t="s">
        <v>805</v>
      </c>
      <c r="Q48" s="105"/>
      <c r="R48" s="104" t="s">
        <v>49</v>
      </c>
      <c r="S48" s="88" t="s">
        <v>923</v>
      </c>
      <c r="T48" s="123" t="s">
        <v>49</v>
      </c>
      <c r="U48" s="188" t="s">
        <v>600</v>
      </c>
      <c r="V48" s="188" t="s">
        <v>407</v>
      </c>
      <c r="W48" s="188" t="s">
        <v>926</v>
      </c>
      <c r="X48" s="187" t="s">
        <v>927</v>
      </c>
      <c r="Y48" s="187" t="s">
        <v>928</v>
      </c>
      <c r="Z48" s="140" t="s">
        <v>929</v>
      </c>
      <c r="AA48" s="139">
        <v>0.3568</v>
      </c>
      <c r="AB48" s="105" t="s">
        <v>411</v>
      </c>
      <c r="AC48" s="105" t="s">
        <v>915</v>
      </c>
      <c r="AD48" s="195"/>
      <c r="AE48" s="105">
        <v>1</v>
      </c>
      <c r="AF48" s="105">
        <v>1</v>
      </c>
      <c r="AG48" s="105">
        <v>1</v>
      </c>
      <c r="AH48" s="105">
        <v>1</v>
      </c>
      <c r="AI48" s="105">
        <v>1</v>
      </c>
    </row>
    <row r="49" s="165" customFormat="1" ht="30" customHeight="1" outlineLevel="1" spans="1:35">
      <c r="A49" s="175">
        <f t="shared" si="0"/>
        <v>41</v>
      </c>
      <c r="B49" s="88"/>
      <c r="C49" s="88"/>
      <c r="D49" s="88"/>
      <c r="E49" s="88"/>
      <c r="F49" s="88"/>
      <c r="G49" s="88"/>
      <c r="H49" s="88"/>
      <c r="I49" s="88">
        <v>7</v>
      </c>
      <c r="J49" s="88"/>
      <c r="K49" s="177"/>
      <c r="L49" s="104" t="s">
        <v>712</v>
      </c>
      <c r="M49" s="105" t="s">
        <v>713</v>
      </c>
      <c r="N49" s="105" t="s">
        <v>922</v>
      </c>
      <c r="O49" s="105" t="s">
        <v>46</v>
      </c>
      <c r="P49" s="178" t="s">
        <v>805</v>
      </c>
      <c r="Q49" s="105"/>
      <c r="R49" s="104" t="s">
        <v>49</v>
      </c>
      <c r="S49" s="104" t="s">
        <v>712</v>
      </c>
      <c r="T49" s="123" t="s">
        <v>49</v>
      </c>
      <c r="U49" s="188" t="s">
        <v>600</v>
      </c>
      <c r="V49" s="188" t="s">
        <v>407</v>
      </c>
      <c r="W49" s="188" t="s">
        <v>882</v>
      </c>
      <c r="X49" s="187" t="s">
        <v>930</v>
      </c>
      <c r="Y49" s="187" t="s">
        <v>931</v>
      </c>
      <c r="Z49" s="140" t="s">
        <v>932</v>
      </c>
      <c r="AA49" s="139">
        <v>0.272</v>
      </c>
      <c r="AB49" s="187" t="s">
        <v>411</v>
      </c>
      <c r="AC49" s="105" t="s">
        <v>808</v>
      </c>
      <c r="AD49" s="195"/>
      <c r="AE49" s="105">
        <v>1</v>
      </c>
      <c r="AF49" s="105">
        <v>1</v>
      </c>
      <c r="AG49" s="105">
        <v>1</v>
      </c>
      <c r="AH49" s="105">
        <v>1</v>
      </c>
      <c r="AI49" s="105">
        <v>1</v>
      </c>
    </row>
    <row r="50" s="165" customFormat="1" ht="30" customHeight="1" outlineLevel="1" spans="1:35">
      <c r="A50" s="175">
        <f t="shared" si="0"/>
        <v>42</v>
      </c>
      <c r="B50" s="88"/>
      <c r="C50" s="88"/>
      <c r="D50" s="88"/>
      <c r="E50" s="88"/>
      <c r="F50" s="88"/>
      <c r="G50" s="88"/>
      <c r="H50" s="88"/>
      <c r="I50" s="88">
        <v>7</v>
      </c>
      <c r="J50" s="88"/>
      <c r="K50" s="177"/>
      <c r="L50" s="104" t="s">
        <v>933</v>
      </c>
      <c r="M50" s="105" t="s">
        <v>934</v>
      </c>
      <c r="N50" s="105" t="s">
        <v>925</v>
      </c>
      <c r="O50" s="105" t="s">
        <v>46</v>
      </c>
      <c r="P50" s="178" t="s">
        <v>805</v>
      </c>
      <c r="Q50" s="105"/>
      <c r="R50" s="104" t="s">
        <v>46</v>
      </c>
      <c r="S50" s="88" t="s">
        <v>933</v>
      </c>
      <c r="T50" s="123" t="s">
        <v>46</v>
      </c>
      <c r="U50" s="188" t="s">
        <v>600</v>
      </c>
      <c r="V50" s="188" t="s">
        <v>407</v>
      </c>
      <c r="W50" s="188" t="s">
        <v>926</v>
      </c>
      <c r="X50" s="187" t="s">
        <v>927</v>
      </c>
      <c r="Y50" s="187" t="s">
        <v>935</v>
      </c>
      <c r="Z50" s="140" t="s">
        <v>936</v>
      </c>
      <c r="AA50" s="139">
        <v>0.3755</v>
      </c>
      <c r="AB50" s="105" t="s">
        <v>411</v>
      </c>
      <c r="AC50" s="105" t="s">
        <v>915</v>
      </c>
      <c r="AD50" s="195"/>
      <c r="AE50" s="105">
        <v>1</v>
      </c>
      <c r="AF50" s="105">
        <v>1</v>
      </c>
      <c r="AG50" s="105">
        <v>1</v>
      </c>
      <c r="AH50" s="105">
        <v>1</v>
      </c>
      <c r="AI50" s="105">
        <v>1</v>
      </c>
    </row>
    <row r="51" s="165" customFormat="1" ht="30" customHeight="1" outlineLevel="1" spans="1:35">
      <c r="A51" s="175">
        <f t="shared" ref="A51:A107" si="1">ROW()-8</f>
        <v>43</v>
      </c>
      <c r="B51" s="88"/>
      <c r="C51" s="88"/>
      <c r="D51" s="88"/>
      <c r="E51" s="88"/>
      <c r="F51" s="88"/>
      <c r="G51" s="88"/>
      <c r="H51" s="88"/>
      <c r="I51" s="88">
        <v>7</v>
      </c>
      <c r="J51" s="88"/>
      <c r="K51" s="177"/>
      <c r="L51" s="104" t="s">
        <v>552</v>
      </c>
      <c r="M51" s="105" t="s">
        <v>553</v>
      </c>
      <c r="N51" s="105"/>
      <c r="O51" s="105" t="s">
        <v>46</v>
      </c>
      <c r="P51" s="178" t="s">
        <v>805</v>
      </c>
      <c r="Q51" s="105"/>
      <c r="R51" s="104" t="s">
        <v>49</v>
      </c>
      <c r="S51" s="88" t="s">
        <v>552</v>
      </c>
      <c r="T51" s="123" t="s">
        <v>49</v>
      </c>
      <c r="U51" s="188" t="s">
        <v>600</v>
      </c>
      <c r="V51" s="188" t="s">
        <v>407</v>
      </c>
      <c r="W51" s="188" t="s">
        <v>862</v>
      </c>
      <c r="X51" s="187" t="s">
        <v>937</v>
      </c>
      <c r="Y51" s="187" t="s">
        <v>938</v>
      </c>
      <c r="Z51" s="140" t="s">
        <v>939</v>
      </c>
      <c r="AA51" s="139">
        <v>0.7678</v>
      </c>
      <c r="AB51" s="105" t="s">
        <v>411</v>
      </c>
      <c r="AC51" s="105" t="s">
        <v>915</v>
      </c>
      <c r="AD51" s="195"/>
      <c r="AE51" s="105">
        <v>2</v>
      </c>
      <c r="AF51" s="105">
        <v>2</v>
      </c>
      <c r="AG51" s="105">
        <v>2</v>
      </c>
      <c r="AH51" s="105">
        <v>2</v>
      </c>
      <c r="AI51" s="105">
        <v>2</v>
      </c>
    </row>
    <row r="52" s="165" customFormat="1" ht="30" customHeight="1" outlineLevel="1" spans="1:35">
      <c r="A52" s="175">
        <f t="shared" si="1"/>
        <v>44</v>
      </c>
      <c r="B52" s="88"/>
      <c r="C52" s="88"/>
      <c r="D52" s="88"/>
      <c r="E52" s="88"/>
      <c r="F52" s="88"/>
      <c r="G52" s="88"/>
      <c r="H52" s="88"/>
      <c r="I52" s="88">
        <v>7</v>
      </c>
      <c r="J52" s="88"/>
      <c r="K52" s="177"/>
      <c r="L52" s="104" t="s">
        <v>940</v>
      </c>
      <c r="M52" s="105" t="s">
        <v>941</v>
      </c>
      <c r="N52" s="105"/>
      <c r="O52" s="105" t="s">
        <v>46</v>
      </c>
      <c r="P52" s="178" t="s">
        <v>805</v>
      </c>
      <c r="Q52" s="105"/>
      <c r="R52" s="104" t="s">
        <v>46</v>
      </c>
      <c r="S52" s="88" t="s">
        <v>940</v>
      </c>
      <c r="T52" s="123" t="s">
        <v>46</v>
      </c>
      <c r="U52" s="188" t="s">
        <v>600</v>
      </c>
      <c r="V52" s="188" t="s">
        <v>407</v>
      </c>
      <c r="W52" s="188" t="s">
        <v>862</v>
      </c>
      <c r="X52" s="187" t="s">
        <v>942</v>
      </c>
      <c r="Y52" s="187" t="s">
        <v>943</v>
      </c>
      <c r="Z52" s="140" t="s">
        <v>944</v>
      </c>
      <c r="AA52" s="139">
        <v>0.6119</v>
      </c>
      <c r="AB52" s="105" t="s">
        <v>411</v>
      </c>
      <c r="AC52" s="105" t="s">
        <v>915</v>
      </c>
      <c r="AD52" s="195"/>
      <c r="AE52" s="105">
        <v>1</v>
      </c>
      <c r="AF52" s="105">
        <v>1</v>
      </c>
      <c r="AG52" s="105">
        <v>1</v>
      </c>
      <c r="AH52" s="105">
        <v>1</v>
      </c>
      <c r="AI52" s="105">
        <v>1</v>
      </c>
    </row>
    <row r="53" s="165" customFormat="1" ht="30" customHeight="1" outlineLevel="1" spans="1:35">
      <c r="A53" s="175">
        <f t="shared" si="1"/>
        <v>45</v>
      </c>
      <c r="B53" s="88"/>
      <c r="C53" s="88"/>
      <c r="D53" s="88"/>
      <c r="E53" s="88"/>
      <c r="F53" s="88"/>
      <c r="G53" s="88"/>
      <c r="H53" s="88"/>
      <c r="I53" s="88">
        <v>7</v>
      </c>
      <c r="J53" s="88"/>
      <c r="K53" s="177"/>
      <c r="L53" s="104" t="s">
        <v>945</v>
      </c>
      <c r="M53" s="105" t="s">
        <v>946</v>
      </c>
      <c r="N53" s="105" t="s">
        <v>922</v>
      </c>
      <c r="O53" s="105" t="s">
        <v>46</v>
      </c>
      <c r="P53" s="178" t="s">
        <v>805</v>
      </c>
      <c r="Q53" s="105"/>
      <c r="R53" s="104" t="s">
        <v>49</v>
      </c>
      <c r="S53" s="123" t="s">
        <v>945</v>
      </c>
      <c r="T53" s="123" t="s">
        <v>49</v>
      </c>
      <c r="U53" s="188" t="s">
        <v>600</v>
      </c>
      <c r="V53" s="188" t="s">
        <v>407</v>
      </c>
      <c r="W53" s="188" t="s">
        <v>888</v>
      </c>
      <c r="X53" s="187" t="s">
        <v>807</v>
      </c>
      <c r="Y53" s="187" t="s">
        <v>411</v>
      </c>
      <c r="Z53" s="140" t="s">
        <v>947</v>
      </c>
      <c r="AA53" s="139">
        <f>AA54+AA55</f>
        <v>0.1075</v>
      </c>
      <c r="AB53" s="105" t="s">
        <v>411</v>
      </c>
      <c r="AC53" s="105" t="s">
        <v>808</v>
      </c>
      <c r="AD53" s="195"/>
      <c r="AE53" s="105">
        <v>1</v>
      </c>
      <c r="AF53" s="105">
        <v>1</v>
      </c>
      <c r="AG53" s="105">
        <v>1</v>
      </c>
      <c r="AH53" s="105">
        <v>1</v>
      </c>
      <c r="AI53" s="105">
        <v>1</v>
      </c>
    </row>
    <row r="54" s="165" customFormat="1" ht="30" customHeight="1" outlineLevel="1" spans="1:35">
      <c r="A54" s="175">
        <f t="shared" si="1"/>
        <v>46</v>
      </c>
      <c r="B54" s="88"/>
      <c r="C54" s="88"/>
      <c r="D54" s="88"/>
      <c r="E54" s="88"/>
      <c r="F54" s="88"/>
      <c r="G54" s="88"/>
      <c r="H54" s="88"/>
      <c r="I54" s="88"/>
      <c r="J54" s="88">
        <v>8</v>
      </c>
      <c r="K54" s="177"/>
      <c r="L54" s="104" t="s">
        <v>568</v>
      </c>
      <c r="M54" s="105" t="s">
        <v>569</v>
      </c>
      <c r="N54" s="105"/>
      <c r="O54" s="105" t="s">
        <v>49</v>
      </c>
      <c r="P54" s="178" t="s">
        <v>805</v>
      </c>
      <c r="Q54" s="105"/>
      <c r="R54" s="104" t="s">
        <v>46</v>
      </c>
      <c r="S54" s="122" t="s">
        <v>568</v>
      </c>
      <c r="T54" s="123" t="s">
        <v>46</v>
      </c>
      <c r="U54" s="188" t="s">
        <v>600</v>
      </c>
      <c r="V54" s="188" t="s">
        <v>407</v>
      </c>
      <c r="W54" s="188" t="s">
        <v>862</v>
      </c>
      <c r="X54" s="187" t="s">
        <v>948</v>
      </c>
      <c r="Y54" s="187" t="s">
        <v>949</v>
      </c>
      <c r="Z54" s="140" t="str">
        <f>Z56</f>
        <v>86*4*59</v>
      </c>
      <c r="AA54" s="139">
        <f>AA56</f>
        <v>0.0725</v>
      </c>
      <c r="AB54" s="105" t="s">
        <v>411</v>
      </c>
      <c r="AC54" s="105" t="s">
        <v>915</v>
      </c>
      <c r="AD54" s="195"/>
      <c r="AE54" s="105">
        <v>1</v>
      </c>
      <c r="AF54" s="105">
        <v>1</v>
      </c>
      <c r="AG54" s="105">
        <v>1</v>
      </c>
      <c r="AH54" s="105">
        <v>1</v>
      </c>
      <c r="AI54" s="105">
        <v>1</v>
      </c>
    </row>
    <row r="55" s="165" customFormat="1" ht="30" customHeight="1" outlineLevel="1" spans="1:35">
      <c r="A55" s="175">
        <f t="shared" si="1"/>
        <v>47</v>
      </c>
      <c r="B55" s="88"/>
      <c r="C55" s="88"/>
      <c r="D55" s="88"/>
      <c r="E55" s="88"/>
      <c r="F55" s="88"/>
      <c r="G55" s="88"/>
      <c r="H55" s="88"/>
      <c r="I55" s="88"/>
      <c r="J55" s="88">
        <v>8</v>
      </c>
      <c r="K55" s="177"/>
      <c r="L55" s="104" t="s">
        <v>950</v>
      </c>
      <c r="M55" s="105" t="s">
        <v>951</v>
      </c>
      <c r="N55" s="105"/>
      <c r="O55" s="105" t="s">
        <v>46</v>
      </c>
      <c r="P55" s="178" t="s">
        <v>805</v>
      </c>
      <c r="Q55" s="105"/>
      <c r="R55" s="104" t="s">
        <v>49</v>
      </c>
      <c r="S55" s="104" t="s">
        <v>950</v>
      </c>
      <c r="T55" s="123" t="s">
        <v>49</v>
      </c>
      <c r="U55" s="188" t="s">
        <v>600</v>
      </c>
      <c r="V55" s="188" t="s">
        <v>407</v>
      </c>
      <c r="W55" s="188" t="s">
        <v>851</v>
      </c>
      <c r="X55" s="187" t="s">
        <v>897</v>
      </c>
      <c r="Y55" s="187" t="s">
        <v>952</v>
      </c>
      <c r="Z55" s="140" t="s">
        <v>953</v>
      </c>
      <c r="AA55" s="139">
        <v>0.035</v>
      </c>
      <c r="AB55" s="105" t="s">
        <v>411</v>
      </c>
      <c r="AC55" s="105" t="s">
        <v>808</v>
      </c>
      <c r="AD55" s="195"/>
      <c r="AE55" s="105">
        <v>1</v>
      </c>
      <c r="AF55" s="105">
        <v>1</v>
      </c>
      <c r="AG55" s="105">
        <v>1</v>
      </c>
      <c r="AH55" s="105">
        <v>1</v>
      </c>
      <c r="AI55" s="105">
        <v>1</v>
      </c>
    </row>
    <row r="56" s="165" customFormat="1" ht="30" customHeight="1" outlineLevel="1" spans="1:35">
      <c r="A56" s="175">
        <f t="shared" si="1"/>
        <v>48</v>
      </c>
      <c r="B56" s="88"/>
      <c r="C56" s="88"/>
      <c r="D56" s="88"/>
      <c r="E56" s="88"/>
      <c r="F56" s="88"/>
      <c r="G56" s="88"/>
      <c r="H56" s="88"/>
      <c r="I56" s="88">
        <v>7</v>
      </c>
      <c r="J56" s="88"/>
      <c r="K56" s="177"/>
      <c r="L56" s="104" t="s">
        <v>568</v>
      </c>
      <c r="M56" s="105" t="s">
        <v>569</v>
      </c>
      <c r="N56" s="105"/>
      <c r="O56" s="105" t="s">
        <v>46</v>
      </c>
      <c r="P56" s="178" t="s">
        <v>805</v>
      </c>
      <c r="Q56" s="105"/>
      <c r="R56" s="104" t="s">
        <v>46</v>
      </c>
      <c r="S56" s="122" t="s">
        <v>568</v>
      </c>
      <c r="T56" s="123" t="s">
        <v>46</v>
      </c>
      <c r="U56" s="188" t="s">
        <v>600</v>
      </c>
      <c r="V56" s="188" t="s">
        <v>407</v>
      </c>
      <c r="W56" s="188" t="s">
        <v>862</v>
      </c>
      <c r="X56" s="187" t="s">
        <v>948</v>
      </c>
      <c r="Y56" s="187" t="s">
        <v>949</v>
      </c>
      <c r="Z56" s="140" t="s">
        <v>954</v>
      </c>
      <c r="AA56" s="139">
        <v>0.0725</v>
      </c>
      <c r="AB56" s="105" t="s">
        <v>411</v>
      </c>
      <c r="AC56" s="105" t="s">
        <v>915</v>
      </c>
      <c r="AD56" s="195"/>
      <c r="AE56" s="105">
        <v>1</v>
      </c>
      <c r="AF56" s="105">
        <v>1</v>
      </c>
      <c r="AG56" s="105">
        <v>1</v>
      </c>
      <c r="AH56" s="105">
        <v>1</v>
      </c>
      <c r="AI56" s="105">
        <v>1</v>
      </c>
    </row>
    <row r="57" s="165" customFormat="1" ht="30" customHeight="1" outlineLevel="1" spans="1:35">
      <c r="A57" s="175">
        <f t="shared" si="1"/>
        <v>49</v>
      </c>
      <c r="B57" s="88"/>
      <c r="C57" s="88"/>
      <c r="D57" s="88"/>
      <c r="E57" s="88"/>
      <c r="F57" s="88"/>
      <c r="G57" s="88"/>
      <c r="H57" s="88">
        <v>6</v>
      </c>
      <c r="I57" s="88"/>
      <c r="J57" s="88"/>
      <c r="K57" s="177"/>
      <c r="L57" s="179" t="s">
        <v>955</v>
      </c>
      <c r="M57" s="105" t="s">
        <v>956</v>
      </c>
      <c r="N57" s="105" t="s">
        <v>957</v>
      </c>
      <c r="O57" s="105"/>
      <c r="P57" s="178" t="s">
        <v>805</v>
      </c>
      <c r="Q57" s="105"/>
      <c r="R57" s="104" t="s">
        <v>46</v>
      </c>
      <c r="S57" s="179" t="s">
        <v>955</v>
      </c>
      <c r="T57" s="123" t="s">
        <v>46</v>
      </c>
      <c r="U57" s="188" t="s">
        <v>600</v>
      </c>
      <c r="V57" s="188" t="s">
        <v>407</v>
      </c>
      <c r="W57" s="188" t="s">
        <v>958</v>
      </c>
      <c r="X57" s="182" t="s">
        <v>411</v>
      </c>
      <c r="Y57" s="182" t="s">
        <v>411</v>
      </c>
      <c r="Z57" s="140" t="s">
        <v>959</v>
      </c>
      <c r="AA57" s="139">
        <v>0.0024</v>
      </c>
      <c r="AB57" s="105" t="s">
        <v>411</v>
      </c>
      <c r="AC57" s="105" t="s">
        <v>915</v>
      </c>
      <c r="AD57" s="195"/>
      <c r="AE57" s="105">
        <v>2</v>
      </c>
      <c r="AF57" s="105">
        <v>2</v>
      </c>
      <c r="AG57" s="105">
        <v>2</v>
      </c>
      <c r="AH57" s="105">
        <v>2</v>
      </c>
      <c r="AI57" s="105">
        <v>2</v>
      </c>
    </row>
    <row r="58" s="165" customFormat="1" ht="30" customHeight="1" outlineLevel="1" spans="1:35">
      <c r="A58" s="175">
        <f t="shared" si="1"/>
        <v>50</v>
      </c>
      <c r="B58" s="88"/>
      <c r="C58" s="88"/>
      <c r="D58" s="88"/>
      <c r="E58" s="88"/>
      <c r="F58" s="88"/>
      <c r="G58" s="88">
        <v>5</v>
      </c>
      <c r="H58" s="88"/>
      <c r="I58" s="88"/>
      <c r="J58" s="88"/>
      <c r="K58" s="177"/>
      <c r="L58" s="104" t="s">
        <v>960</v>
      </c>
      <c r="M58" s="105" t="s">
        <v>961</v>
      </c>
      <c r="N58" s="105"/>
      <c r="O58" s="105"/>
      <c r="P58" s="178" t="s">
        <v>805</v>
      </c>
      <c r="Q58" s="105"/>
      <c r="R58" s="104" t="s">
        <v>46</v>
      </c>
      <c r="S58" s="88" t="s">
        <v>960</v>
      </c>
      <c r="T58" s="123" t="s">
        <v>46</v>
      </c>
      <c r="U58" s="188" t="s">
        <v>600</v>
      </c>
      <c r="V58" s="188" t="s">
        <v>407</v>
      </c>
      <c r="W58" s="188" t="s">
        <v>888</v>
      </c>
      <c r="X58" s="187" t="s">
        <v>807</v>
      </c>
      <c r="Y58" s="187" t="s">
        <v>411</v>
      </c>
      <c r="Z58" s="140" t="s">
        <v>962</v>
      </c>
      <c r="AA58" s="139">
        <f>AA59+AA60</f>
        <v>0.8819</v>
      </c>
      <c r="AB58" s="105" t="s">
        <v>411</v>
      </c>
      <c r="AC58" s="105" t="s">
        <v>915</v>
      </c>
      <c r="AD58" s="195"/>
      <c r="AE58" s="105">
        <v>2</v>
      </c>
      <c r="AF58" s="105">
        <v>2</v>
      </c>
      <c r="AG58" s="105">
        <v>2</v>
      </c>
      <c r="AH58" s="105">
        <v>2</v>
      </c>
      <c r="AI58" s="105">
        <v>2</v>
      </c>
    </row>
    <row r="59" s="165" customFormat="1" ht="30" customHeight="1" outlineLevel="1" spans="1:35">
      <c r="A59" s="175">
        <f t="shared" si="1"/>
        <v>51</v>
      </c>
      <c r="B59" s="88"/>
      <c r="C59" s="88"/>
      <c r="D59" s="88"/>
      <c r="E59" s="88"/>
      <c r="F59" s="88"/>
      <c r="G59" s="88"/>
      <c r="H59" s="88">
        <v>6</v>
      </c>
      <c r="I59" s="88"/>
      <c r="J59" s="88"/>
      <c r="K59" s="177"/>
      <c r="L59" s="104" t="s">
        <v>555</v>
      </c>
      <c r="M59" s="105" t="s">
        <v>556</v>
      </c>
      <c r="N59" s="105"/>
      <c r="O59" s="105" t="s">
        <v>46</v>
      </c>
      <c r="P59" s="178" t="s">
        <v>805</v>
      </c>
      <c r="Q59" s="105"/>
      <c r="R59" s="104" t="s">
        <v>49</v>
      </c>
      <c r="S59" s="88" t="s">
        <v>555</v>
      </c>
      <c r="T59" s="123" t="s">
        <v>49</v>
      </c>
      <c r="U59" s="188" t="s">
        <v>600</v>
      </c>
      <c r="V59" s="188" t="s">
        <v>407</v>
      </c>
      <c r="W59" s="188" t="s">
        <v>862</v>
      </c>
      <c r="X59" s="187" t="s">
        <v>948</v>
      </c>
      <c r="Y59" s="187" t="s">
        <v>949</v>
      </c>
      <c r="Z59" s="140" t="s">
        <v>963</v>
      </c>
      <c r="AA59" s="139">
        <v>0.8107</v>
      </c>
      <c r="AB59" s="105" t="s">
        <v>411</v>
      </c>
      <c r="AC59" s="105" t="s">
        <v>915</v>
      </c>
      <c r="AD59" s="195"/>
      <c r="AE59" s="105">
        <v>1</v>
      </c>
      <c r="AF59" s="105">
        <v>1</v>
      </c>
      <c r="AG59" s="105">
        <v>1</v>
      </c>
      <c r="AH59" s="105">
        <v>1</v>
      </c>
      <c r="AI59" s="105">
        <v>1</v>
      </c>
    </row>
    <row r="60" s="165" customFormat="1" ht="30" customHeight="1" outlineLevel="1" spans="1:35">
      <c r="A60" s="175">
        <f t="shared" si="1"/>
        <v>52</v>
      </c>
      <c r="B60" s="88"/>
      <c r="C60" s="88"/>
      <c r="D60" s="88"/>
      <c r="E60" s="88"/>
      <c r="F60" s="88"/>
      <c r="G60" s="88"/>
      <c r="H60" s="88">
        <v>6</v>
      </c>
      <c r="I60" s="88"/>
      <c r="J60" s="88"/>
      <c r="K60" s="177"/>
      <c r="L60" s="104" t="s">
        <v>557</v>
      </c>
      <c r="M60" s="105" t="s">
        <v>558</v>
      </c>
      <c r="N60" s="105"/>
      <c r="O60" s="105"/>
      <c r="P60" s="178" t="s">
        <v>805</v>
      </c>
      <c r="Q60" s="105"/>
      <c r="R60" s="104" t="s">
        <v>46</v>
      </c>
      <c r="S60" s="122" t="s">
        <v>557</v>
      </c>
      <c r="T60" s="123" t="s">
        <v>46</v>
      </c>
      <c r="U60" s="188" t="s">
        <v>600</v>
      </c>
      <c r="V60" s="188" t="s">
        <v>407</v>
      </c>
      <c r="W60" s="188" t="s">
        <v>926</v>
      </c>
      <c r="X60" s="187" t="s">
        <v>927</v>
      </c>
      <c r="Y60" s="187" t="s">
        <v>935</v>
      </c>
      <c r="Z60" s="140" t="s">
        <v>964</v>
      </c>
      <c r="AA60" s="139">
        <v>0.0712</v>
      </c>
      <c r="AB60" s="105" t="s">
        <v>411</v>
      </c>
      <c r="AC60" s="105" t="s">
        <v>915</v>
      </c>
      <c r="AD60" s="195" t="s">
        <v>965</v>
      </c>
      <c r="AE60" s="105">
        <v>1</v>
      </c>
      <c r="AF60" s="105">
        <v>1</v>
      </c>
      <c r="AG60" s="105">
        <v>1</v>
      </c>
      <c r="AH60" s="105">
        <v>1</v>
      </c>
      <c r="AI60" s="105">
        <v>1</v>
      </c>
    </row>
    <row r="61" s="165" customFormat="1" ht="30" customHeight="1" outlineLevel="1" spans="1:35">
      <c r="A61" s="175">
        <f t="shared" si="1"/>
        <v>53</v>
      </c>
      <c r="B61" s="88"/>
      <c r="C61" s="88"/>
      <c r="D61" s="88"/>
      <c r="E61" s="88"/>
      <c r="F61" s="88"/>
      <c r="G61" s="88">
        <v>5</v>
      </c>
      <c r="H61" s="88"/>
      <c r="I61" s="88"/>
      <c r="J61" s="88"/>
      <c r="K61" s="177"/>
      <c r="L61" s="104" t="s">
        <v>966</v>
      </c>
      <c r="M61" s="105" t="s">
        <v>967</v>
      </c>
      <c r="N61" s="105"/>
      <c r="O61" s="105"/>
      <c r="P61" s="178" t="s">
        <v>805</v>
      </c>
      <c r="Q61" s="105"/>
      <c r="R61" s="104" t="s">
        <v>134</v>
      </c>
      <c r="S61" s="88" t="s">
        <v>966</v>
      </c>
      <c r="T61" s="123" t="s">
        <v>134</v>
      </c>
      <c r="U61" s="188" t="s">
        <v>600</v>
      </c>
      <c r="V61" s="188" t="s">
        <v>407</v>
      </c>
      <c r="W61" s="188" t="s">
        <v>888</v>
      </c>
      <c r="X61" s="187" t="s">
        <v>807</v>
      </c>
      <c r="Y61" s="187" t="s">
        <v>411</v>
      </c>
      <c r="Z61" s="140"/>
      <c r="AA61" s="139">
        <f>AA62+AA63</f>
        <v>0.05846</v>
      </c>
      <c r="AB61" s="105" t="s">
        <v>411</v>
      </c>
      <c r="AC61" s="105" t="s">
        <v>915</v>
      </c>
      <c r="AD61" s="195"/>
      <c r="AE61" s="105">
        <v>1</v>
      </c>
      <c r="AF61" s="105">
        <v>1</v>
      </c>
      <c r="AG61" s="105">
        <v>1</v>
      </c>
      <c r="AH61" s="105">
        <v>1</v>
      </c>
      <c r="AI61" s="105">
        <v>1</v>
      </c>
    </row>
    <row r="62" s="165" customFormat="1" ht="30" customHeight="1" outlineLevel="1" spans="1:35">
      <c r="A62" s="175">
        <f t="shared" si="1"/>
        <v>54</v>
      </c>
      <c r="B62" s="88"/>
      <c r="C62" s="88"/>
      <c r="D62" s="88"/>
      <c r="E62" s="88"/>
      <c r="F62" s="88"/>
      <c r="G62" s="88"/>
      <c r="H62" s="88">
        <v>6</v>
      </c>
      <c r="I62" s="88"/>
      <c r="J62" s="88"/>
      <c r="K62" s="177"/>
      <c r="L62" s="104" t="s">
        <v>968</v>
      </c>
      <c r="M62" s="105" t="s">
        <v>969</v>
      </c>
      <c r="N62" s="105"/>
      <c r="O62" s="105" t="s">
        <v>49</v>
      </c>
      <c r="P62" s="178" t="s">
        <v>805</v>
      </c>
      <c r="Q62" s="105"/>
      <c r="R62" s="104" t="s">
        <v>46</v>
      </c>
      <c r="S62" s="88" t="s">
        <v>968</v>
      </c>
      <c r="T62" s="123" t="s">
        <v>46</v>
      </c>
      <c r="U62" s="188" t="s">
        <v>600</v>
      </c>
      <c r="V62" s="188" t="s">
        <v>407</v>
      </c>
      <c r="W62" s="188" t="s">
        <v>862</v>
      </c>
      <c r="X62" s="187" t="s">
        <v>942</v>
      </c>
      <c r="Y62" s="187" t="s">
        <v>943</v>
      </c>
      <c r="Z62" s="140" t="s">
        <v>970</v>
      </c>
      <c r="AA62" s="139">
        <v>0.0533</v>
      </c>
      <c r="AB62" s="105" t="s">
        <v>411</v>
      </c>
      <c r="AC62" s="105" t="s">
        <v>915</v>
      </c>
      <c r="AD62" s="195"/>
      <c r="AE62" s="105">
        <v>1</v>
      </c>
      <c r="AF62" s="105">
        <v>1</v>
      </c>
      <c r="AG62" s="105">
        <v>1</v>
      </c>
      <c r="AH62" s="105">
        <v>1</v>
      </c>
      <c r="AI62" s="105">
        <v>1</v>
      </c>
    </row>
    <row r="63" s="165" customFormat="1" ht="30" customHeight="1" outlineLevel="1" spans="1:35">
      <c r="A63" s="175">
        <f t="shared" si="1"/>
        <v>55</v>
      </c>
      <c r="B63" s="88"/>
      <c r="C63" s="88"/>
      <c r="D63" s="88"/>
      <c r="E63" s="88"/>
      <c r="F63" s="88"/>
      <c r="G63" s="88"/>
      <c r="H63" s="88">
        <v>6</v>
      </c>
      <c r="I63" s="88"/>
      <c r="J63" s="88"/>
      <c r="K63" s="177"/>
      <c r="L63" s="182" t="s">
        <v>179</v>
      </c>
      <c r="M63" s="182" t="s">
        <v>180</v>
      </c>
      <c r="N63" s="182" t="s">
        <v>971</v>
      </c>
      <c r="O63" s="105"/>
      <c r="P63" s="178" t="s">
        <v>805</v>
      </c>
      <c r="Q63" s="124"/>
      <c r="R63" s="104" t="s">
        <v>46</v>
      </c>
      <c r="S63" s="182" t="s">
        <v>179</v>
      </c>
      <c r="T63" s="182" t="s">
        <v>46</v>
      </c>
      <c r="U63" s="188" t="s">
        <v>407</v>
      </c>
      <c r="V63" s="188" t="s">
        <v>600</v>
      </c>
      <c r="W63" s="188" t="s">
        <v>867</v>
      </c>
      <c r="X63" s="187" t="s">
        <v>411</v>
      </c>
      <c r="Y63" s="187"/>
      <c r="Z63" s="140"/>
      <c r="AA63" s="139">
        <v>0.00516</v>
      </c>
      <c r="AB63" s="105" t="s">
        <v>411</v>
      </c>
      <c r="AC63" s="105" t="s">
        <v>915</v>
      </c>
      <c r="AD63" s="195"/>
      <c r="AE63" s="105">
        <v>1</v>
      </c>
      <c r="AF63" s="105">
        <v>1</v>
      </c>
      <c r="AG63" s="105">
        <v>1</v>
      </c>
      <c r="AH63" s="105">
        <v>1</v>
      </c>
      <c r="AI63" s="105">
        <v>1</v>
      </c>
    </row>
    <row r="64" s="165" customFormat="1" ht="30" customHeight="1" outlineLevel="1" spans="1:35">
      <c r="A64" s="175">
        <f t="shared" si="1"/>
        <v>56</v>
      </c>
      <c r="B64" s="88"/>
      <c r="C64" s="88"/>
      <c r="D64" s="88"/>
      <c r="E64" s="88"/>
      <c r="F64" s="88"/>
      <c r="G64" s="88">
        <v>5</v>
      </c>
      <c r="H64" s="88"/>
      <c r="I64" s="88"/>
      <c r="J64" s="88"/>
      <c r="K64" s="177"/>
      <c r="L64" s="104" t="s">
        <v>923</v>
      </c>
      <c r="M64" s="105" t="s">
        <v>924</v>
      </c>
      <c r="N64" s="105" t="s">
        <v>925</v>
      </c>
      <c r="O64" s="105"/>
      <c r="P64" s="178" t="s">
        <v>805</v>
      </c>
      <c r="Q64" s="105"/>
      <c r="R64" s="104" t="s">
        <v>49</v>
      </c>
      <c r="S64" s="88" t="s">
        <v>923</v>
      </c>
      <c r="T64" s="123" t="s">
        <v>49</v>
      </c>
      <c r="U64" s="188" t="s">
        <v>600</v>
      </c>
      <c r="V64" s="188" t="s">
        <v>407</v>
      </c>
      <c r="W64" s="188" t="s">
        <v>926</v>
      </c>
      <c r="X64" s="187" t="s">
        <v>927</v>
      </c>
      <c r="Y64" s="187" t="s">
        <v>935</v>
      </c>
      <c r="Z64" s="140" t="str">
        <f>Z48</f>
        <v>16*16*241</v>
      </c>
      <c r="AA64" s="139">
        <f>AA48</f>
        <v>0.3568</v>
      </c>
      <c r="AB64" s="105" t="s">
        <v>411</v>
      </c>
      <c r="AC64" s="105" t="s">
        <v>915</v>
      </c>
      <c r="AD64" s="195"/>
      <c r="AE64" s="105">
        <v>1</v>
      </c>
      <c r="AF64" s="105">
        <v>1</v>
      </c>
      <c r="AG64" s="105">
        <v>1</v>
      </c>
      <c r="AH64" s="105">
        <v>1</v>
      </c>
      <c r="AI64" s="105">
        <v>1</v>
      </c>
    </row>
    <row r="65" s="165" customFormat="1" ht="30" customHeight="1" outlineLevel="1" spans="1:35">
      <c r="A65" s="175">
        <f t="shared" si="1"/>
        <v>57</v>
      </c>
      <c r="B65" s="88"/>
      <c r="C65" s="88"/>
      <c r="D65" s="88"/>
      <c r="E65" s="88"/>
      <c r="F65" s="88"/>
      <c r="G65" s="88">
        <v>5</v>
      </c>
      <c r="H65" s="88"/>
      <c r="I65" s="88"/>
      <c r="J65" s="88"/>
      <c r="K65" s="177"/>
      <c r="L65" s="104" t="s">
        <v>933</v>
      </c>
      <c r="M65" s="105" t="s">
        <v>934</v>
      </c>
      <c r="N65" s="105" t="s">
        <v>925</v>
      </c>
      <c r="O65" s="105"/>
      <c r="P65" s="178" t="s">
        <v>805</v>
      </c>
      <c r="Q65" s="105"/>
      <c r="R65" s="104" t="s">
        <v>46</v>
      </c>
      <c r="S65" s="88" t="s">
        <v>933</v>
      </c>
      <c r="T65" s="123" t="s">
        <v>46</v>
      </c>
      <c r="U65" s="188" t="s">
        <v>600</v>
      </c>
      <c r="V65" s="188" t="s">
        <v>407</v>
      </c>
      <c r="W65" s="188" t="s">
        <v>926</v>
      </c>
      <c r="X65" s="187" t="s">
        <v>927</v>
      </c>
      <c r="Y65" s="187" t="s">
        <v>935</v>
      </c>
      <c r="Z65" s="140" t="str">
        <f>Z50</f>
        <v>16*16*246</v>
      </c>
      <c r="AA65" s="139">
        <f>AA50</f>
        <v>0.3755</v>
      </c>
      <c r="AB65" s="105" t="s">
        <v>411</v>
      </c>
      <c r="AC65" s="105" t="s">
        <v>915</v>
      </c>
      <c r="AD65" s="195"/>
      <c r="AE65" s="105">
        <v>1</v>
      </c>
      <c r="AF65" s="105">
        <v>1</v>
      </c>
      <c r="AG65" s="105">
        <v>1</v>
      </c>
      <c r="AH65" s="105">
        <v>1</v>
      </c>
      <c r="AI65" s="105">
        <v>1</v>
      </c>
    </row>
    <row r="66" s="165" customFormat="1" ht="30" customHeight="1" spans="1:35">
      <c r="A66" s="175">
        <f t="shared" si="1"/>
        <v>58</v>
      </c>
      <c r="B66" s="88"/>
      <c r="C66" s="88"/>
      <c r="D66" s="88"/>
      <c r="E66" s="88"/>
      <c r="F66" s="88">
        <v>4</v>
      </c>
      <c r="G66" s="88"/>
      <c r="H66" s="88"/>
      <c r="I66" s="88"/>
      <c r="J66" s="88"/>
      <c r="K66" s="177"/>
      <c r="L66" s="104" t="s">
        <v>972</v>
      </c>
      <c r="M66" s="105" t="s">
        <v>973</v>
      </c>
      <c r="N66" s="105" t="s">
        <v>974</v>
      </c>
      <c r="O66" s="105" t="s">
        <v>46</v>
      </c>
      <c r="P66" s="178" t="s">
        <v>805</v>
      </c>
      <c r="Q66" s="105"/>
      <c r="R66" s="104" t="s">
        <v>46</v>
      </c>
      <c r="S66" s="88" t="s">
        <v>972</v>
      </c>
      <c r="T66" s="123" t="s">
        <v>46</v>
      </c>
      <c r="U66" s="188" t="s">
        <v>600</v>
      </c>
      <c r="V66" s="188" t="s">
        <v>407</v>
      </c>
      <c r="W66" s="188" t="s">
        <v>842</v>
      </c>
      <c r="X66" s="187" t="s">
        <v>975</v>
      </c>
      <c r="Y66" s="187"/>
      <c r="Z66" s="140" t="s">
        <v>976</v>
      </c>
      <c r="AA66" s="139">
        <v>0.034</v>
      </c>
      <c r="AB66" s="105" t="s">
        <v>411</v>
      </c>
      <c r="AC66" s="105" t="s">
        <v>915</v>
      </c>
      <c r="AD66" s="195"/>
      <c r="AE66" s="105">
        <v>2</v>
      </c>
      <c r="AF66" s="105">
        <v>2</v>
      </c>
      <c r="AG66" s="105">
        <v>2</v>
      </c>
      <c r="AH66" s="105">
        <v>2</v>
      </c>
      <c r="AI66" s="105">
        <v>2</v>
      </c>
    </row>
    <row r="67" s="165" customFormat="1" ht="30" customHeight="1" spans="1:35">
      <c r="A67" s="175">
        <f t="shared" si="1"/>
        <v>59</v>
      </c>
      <c r="B67" s="88"/>
      <c r="C67" s="88"/>
      <c r="D67" s="88"/>
      <c r="E67" s="88"/>
      <c r="F67" s="88">
        <v>4</v>
      </c>
      <c r="G67" s="88"/>
      <c r="H67" s="88"/>
      <c r="I67" s="88"/>
      <c r="J67" s="88"/>
      <c r="K67" s="177"/>
      <c r="L67" s="104" t="s">
        <v>977</v>
      </c>
      <c r="M67" s="105" t="s">
        <v>978</v>
      </c>
      <c r="N67" s="105" t="s">
        <v>974</v>
      </c>
      <c r="O67" s="105" t="s">
        <v>46</v>
      </c>
      <c r="P67" s="178" t="s">
        <v>805</v>
      </c>
      <c r="Q67" s="105"/>
      <c r="R67" s="104" t="s">
        <v>46</v>
      </c>
      <c r="S67" s="88" t="s">
        <v>977</v>
      </c>
      <c r="T67" s="123" t="s">
        <v>46</v>
      </c>
      <c r="U67" s="188" t="s">
        <v>600</v>
      </c>
      <c r="V67" s="188" t="s">
        <v>407</v>
      </c>
      <c r="W67" s="188" t="s">
        <v>842</v>
      </c>
      <c r="X67" s="187" t="s">
        <v>975</v>
      </c>
      <c r="Y67" s="187"/>
      <c r="Z67" s="140" t="s">
        <v>979</v>
      </c>
      <c r="AA67" s="139">
        <v>0.0183</v>
      </c>
      <c r="AB67" s="105" t="s">
        <v>411</v>
      </c>
      <c r="AC67" s="105" t="s">
        <v>915</v>
      </c>
      <c r="AD67" s="195"/>
      <c r="AE67" s="105">
        <v>2</v>
      </c>
      <c r="AF67" s="105">
        <v>2</v>
      </c>
      <c r="AG67" s="105">
        <v>2</v>
      </c>
      <c r="AH67" s="105">
        <v>2</v>
      </c>
      <c r="AI67" s="105">
        <v>2</v>
      </c>
    </row>
    <row r="68" s="165" customFormat="1" ht="30" customHeight="1" spans="1:35">
      <c r="A68" s="175">
        <f t="shared" si="1"/>
        <v>60</v>
      </c>
      <c r="B68" s="88"/>
      <c r="C68" s="88"/>
      <c r="D68" s="88"/>
      <c r="E68" s="88"/>
      <c r="F68" s="88">
        <v>4</v>
      </c>
      <c r="G68" s="88"/>
      <c r="H68" s="88"/>
      <c r="I68" s="88"/>
      <c r="J68" s="88"/>
      <c r="K68" s="177"/>
      <c r="L68" s="104" t="s">
        <v>701</v>
      </c>
      <c r="M68" s="182" t="s">
        <v>702</v>
      </c>
      <c r="N68" s="178"/>
      <c r="O68" s="105" t="s">
        <v>49</v>
      </c>
      <c r="P68" s="178" t="s">
        <v>805</v>
      </c>
      <c r="Q68" s="178"/>
      <c r="R68" s="104" t="s">
        <v>49</v>
      </c>
      <c r="S68" s="122" t="s">
        <v>701</v>
      </c>
      <c r="T68" s="123" t="s">
        <v>49</v>
      </c>
      <c r="U68" s="188" t="s">
        <v>600</v>
      </c>
      <c r="V68" s="188" t="s">
        <v>407</v>
      </c>
      <c r="W68" s="105" t="s">
        <v>926</v>
      </c>
      <c r="X68" s="187" t="s">
        <v>980</v>
      </c>
      <c r="Y68" s="187" t="s">
        <v>981</v>
      </c>
      <c r="Z68" s="182" t="s">
        <v>982</v>
      </c>
      <c r="AA68" s="209">
        <v>0.0149</v>
      </c>
      <c r="AB68" s="198" t="s">
        <v>983</v>
      </c>
      <c r="AC68" s="105" t="s">
        <v>915</v>
      </c>
      <c r="AD68" s="210"/>
      <c r="AE68" s="105">
        <v>2</v>
      </c>
      <c r="AF68" s="105">
        <v>2</v>
      </c>
      <c r="AG68" s="105">
        <v>2</v>
      </c>
      <c r="AH68" s="105">
        <v>2</v>
      </c>
      <c r="AI68" s="105">
        <v>2</v>
      </c>
    </row>
    <row r="69" s="165" customFormat="1" ht="30" customHeight="1" spans="1:35">
      <c r="A69" s="175">
        <f t="shared" si="1"/>
        <v>61</v>
      </c>
      <c r="B69" s="88"/>
      <c r="C69" s="88"/>
      <c r="D69" s="88"/>
      <c r="E69" s="88"/>
      <c r="F69" s="88">
        <v>4</v>
      </c>
      <c r="G69" s="88"/>
      <c r="H69" s="88"/>
      <c r="I69" s="88"/>
      <c r="J69" s="88"/>
      <c r="K69" s="177"/>
      <c r="L69" s="104" t="s">
        <v>984</v>
      </c>
      <c r="M69" s="105" t="s">
        <v>985</v>
      </c>
      <c r="N69" s="105"/>
      <c r="O69" s="105"/>
      <c r="P69" s="178" t="s">
        <v>805</v>
      </c>
      <c r="Q69" s="105"/>
      <c r="R69" s="104" t="s">
        <v>134</v>
      </c>
      <c r="S69" s="88" t="s">
        <v>984</v>
      </c>
      <c r="T69" s="123" t="s">
        <v>134</v>
      </c>
      <c r="U69" s="188" t="s">
        <v>600</v>
      </c>
      <c r="V69" s="188" t="s">
        <v>407</v>
      </c>
      <c r="W69" s="188" t="s">
        <v>806</v>
      </c>
      <c r="X69" s="187" t="s">
        <v>807</v>
      </c>
      <c r="Y69" s="187"/>
      <c r="Z69" s="140"/>
      <c r="AA69" s="139">
        <f>AA70+AA71</f>
        <v>0.049</v>
      </c>
      <c r="AB69" s="105" t="s">
        <v>411</v>
      </c>
      <c r="AC69" s="105" t="s">
        <v>915</v>
      </c>
      <c r="AD69" s="195"/>
      <c r="AE69" s="105">
        <v>4</v>
      </c>
      <c r="AF69" s="105">
        <v>4</v>
      </c>
      <c r="AG69" s="105">
        <v>4</v>
      </c>
      <c r="AH69" s="105">
        <v>0</v>
      </c>
      <c r="AI69" s="105">
        <v>0</v>
      </c>
    </row>
    <row r="70" s="165" customFormat="1" ht="30" customHeight="1" spans="1:35">
      <c r="A70" s="175">
        <f t="shared" si="1"/>
        <v>62</v>
      </c>
      <c r="B70" s="88"/>
      <c r="C70" s="88"/>
      <c r="D70" s="88"/>
      <c r="E70" s="88"/>
      <c r="F70" s="88"/>
      <c r="G70" s="88">
        <v>5</v>
      </c>
      <c r="H70" s="88"/>
      <c r="I70" s="88"/>
      <c r="J70" s="88"/>
      <c r="K70" s="177"/>
      <c r="L70" s="104" t="s">
        <v>986</v>
      </c>
      <c r="M70" s="105" t="s">
        <v>987</v>
      </c>
      <c r="N70" s="105"/>
      <c r="O70" s="105"/>
      <c r="P70" s="178" t="s">
        <v>805</v>
      </c>
      <c r="Q70" s="105"/>
      <c r="R70" s="104" t="s">
        <v>46</v>
      </c>
      <c r="S70" s="88" t="s">
        <v>986</v>
      </c>
      <c r="T70" s="123" t="s">
        <v>46</v>
      </c>
      <c r="U70" s="188" t="s">
        <v>600</v>
      </c>
      <c r="V70" s="188" t="s">
        <v>407</v>
      </c>
      <c r="W70" s="188" t="s">
        <v>926</v>
      </c>
      <c r="X70" s="187" t="s">
        <v>927</v>
      </c>
      <c r="Y70" s="187" t="s">
        <v>988</v>
      </c>
      <c r="Z70" s="140"/>
      <c r="AA70" s="139">
        <v>0.0465</v>
      </c>
      <c r="AB70" s="198"/>
      <c r="AC70" s="105" t="s">
        <v>915</v>
      </c>
      <c r="AD70" s="195"/>
      <c r="AE70" s="105">
        <v>4</v>
      </c>
      <c r="AF70" s="105">
        <v>4</v>
      </c>
      <c r="AG70" s="105">
        <v>4</v>
      </c>
      <c r="AH70" s="105">
        <v>0</v>
      </c>
      <c r="AI70" s="105">
        <v>0</v>
      </c>
    </row>
    <row r="71" s="165" customFormat="1" ht="30" customHeight="1" spans="1:35">
      <c r="A71" s="175">
        <f t="shared" si="1"/>
        <v>63</v>
      </c>
      <c r="B71" s="88"/>
      <c r="C71" s="88"/>
      <c r="D71" s="88"/>
      <c r="E71" s="88"/>
      <c r="F71" s="88"/>
      <c r="G71" s="88">
        <v>5</v>
      </c>
      <c r="H71" s="88"/>
      <c r="I71" s="88"/>
      <c r="J71" s="88"/>
      <c r="K71" s="177"/>
      <c r="L71" s="104" t="s">
        <v>989</v>
      </c>
      <c r="M71" s="105" t="s">
        <v>990</v>
      </c>
      <c r="N71" s="105" t="s">
        <v>974</v>
      </c>
      <c r="O71" s="105"/>
      <c r="P71" s="178" t="s">
        <v>805</v>
      </c>
      <c r="Q71" s="105"/>
      <c r="R71" s="104" t="s">
        <v>49</v>
      </c>
      <c r="S71" s="88" t="s">
        <v>989</v>
      </c>
      <c r="T71" s="123" t="s">
        <v>49</v>
      </c>
      <c r="U71" s="188" t="s">
        <v>600</v>
      </c>
      <c r="V71" s="188" t="s">
        <v>407</v>
      </c>
      <c r="W71" s="188" t="s">
        <v>842</v>
      </c>
      <c r="X71" s="187" t="s">
        <v>991</v>
      </c>
      <c r="Y71" s="187"/>
      <c r="Z71" s="140"/>
      <c r="AA71" s="139">
        <v>0.0025</v>
      </c>
      <c r="AB71" s="105" t="s">
        <v>411</v>
      </c>
      <c r="AC71" s="105" t="s">
        <v>915</v>
      </c>
      <c r="AD71" s="195"/>
      <c r="AE71" s="105">
        <v>4</v>
      </c>
      <c r="AF71" s="105">
        <v>4</v>
      </c>
      <c r="AG71" s="105">
        <v>4</v>
      </c>
      <c r="AH71" s="105">
        <v>0</v>
      </c>
      <c r="AI71" s="105">
        <v>0</v>
      </c>
    </row>
    <row r="72" s="165" customFormat="1" ht="30" customHeight="1" spans="1:35">
      <c r="A72" s="175">
        <f t="shared" si="1"/>
        <v>64</v>
      </c>
      <c r="B72" s="88"/>
      <c r="C72" s="88"/>
      <c r="D72" s="88"/>
      <c r="E72" s="88"/>
      <c r="F72" s="88">
        <v>4</v>
      </c>
      <c r="G72" s="88"/>
      <c r="H72" s="88"/>
      <c r="I72" s="88"/>
      <c r="J72" s="88"/>
      <c r="K72" s="177"/>
      <c r="L72" s="104" t="s">
        <v>992</v>
      </c>
      <c r="M72" s="105" t="s">
        <v>993</v>
      </c>
      <c r="N72" s="105" t="s">
        <v>974</v>
      </c>
      <c r="O72" s="105" t="s">
        <v>46</v>
      </c>
      <c r="P72" s="178" t="s">
        <v>805</v>
      </c>
      <c r="Q72" s="105"/>
      <c r="R72" s="104" t="s">
        <v>46</v>
      </c>
      <c r="S72" s="88" t="s">
        <v>992</v>
      </c>
      <c r="T72" s="123" t="s">
        <v>46</v>
      </c>
      <c r="U72" s="188" t="s">
        <v>600</v>
      </c>
      <c r="V72" s="188" t="s">
        <v>407</v>
      </c>
      <c r="W72" s="188" t="s">
        <v>926</v>
      </c>
      <c r="X72" s="187" t="s">
        <v>991</v>
      </c>
      <c r="Y72" s="187"/>
      <c r="Z72" s="140" t="s">
        <v>994</v>
      </c>
      <c r="AA72" s="139">
        <v>0.0119</v>
      </c>
      <c r="AB72" s="105" t="s">
        <v>411</v>
      </c>
      <c r="AC72" s="105"/>
      <c r="AD72" s="195"/>
      <c r="AE72" s="105">
        <v>0</v>
      </c>
      <c r="AF72" s="105">
        <v>0</v>
      </c>
      <c r="AG72" s="105">
        <v>0</v>
      </c>
      <c r="AH72" s="105">
        <v>4</v>
      </c>
      <c r="AI72" s="105">
        <v>4</v>
      </c>
    </row>
    <row r="73" s="165" customFormat="1" ht="30" customHeight="1" spans="1:35">
      <c r="A73" s="175">
        <f t="shared" si="1"/>
        <v>65</v>
      </c>
      <c r="B73" s="88"/>
      <c r="C73" s="88"/>
      <c r="D73" s="88"/>
      <c r="E73" s="88"/>
      <c r="F73" s="88">
        <v>4</v>
      </c>
      <c r="G73" s="88"/>
      <c r="H73" s="88"/>
      <c r="I73" s="88"/>
      <c r="J73" s="88"/>
      <c r="K73" s="177"/>
      <c r="L73" s="104" t="s">
        <v>465</v>
      </c>
      <c r="M73" s="105" t="s">
        <v>466</v>
      </c>
      <c r="N73" s="200" t="s">
        <v>995</v>
      </c>
      <c r="O73" s="105"/>
      <c r="P73" s="178" t="s">
        <v>805</v>
      </c>
      <c r="Q73" s="178"/>
      <c r="R73" s="201" t="s">
        <v>134</v>
      </c>
      <c r="S73" s="88" t="s">
        <v>465</v>
      </c>
      <c r="T73" s="123" t="s">
        <v>134</v>
      </c>
      <c r="U73" s="188" t="s">
        <v>600</v>
      </c>
      <c r="V73" s="188" t="s">
        <v>407</v>
      </c>
      <c r="W73" s="188" t="s">
        <v>888</v>
      </c>
      <c r="X73" s="187" t="s">
        <v>807</v>
      </c>
      <c r="Y73" s="187" t="s">
        <v>411</v>
      </c>
      <c r="Z73" s="140" t="s">
        <v>996</v>
      </c>
      <c r="AA73" s="139">
        <f>AA74+AA75+AA76</f>
        <v>0.7089</v>
      </c>
      <c r="AB73" s="105" t="s">
        <v>835</v>
      </c>
      <c r="AC73" s="105" t="s">
        <v>915</v>
      </c>
      <c r="AD73" s="195"/>
      <c r="AE73" s="105">
        <v>2</v>
      </c>
      <c r="AF73" s="105">
        <v>2</v>
      </c>
      <c r="AG73" s="105">
        <v>2</v>
      </c>
      <c r="AH73" s="105">
        <v>2</v>
      </c>
      <c r="AI73" s="105">
        <v>2</v>
      </c>
    </row>
    <row r="74" s="165" customFormat="1" ht="30" customHeight="1" spans="1:35">
      <c r="A74" s="175">
        <f t="shared" si="1"/>
        <v>66</v>
      </c>
      <c r="B74" s="88"/>
      <c r="C74" s="88"/>
      <c r="D74" s="88"/>
      <c r="E74" s="88"/>
      <c r="F74" s="88"/>
      <c r="G74" s="88">
        <v>5</v>
      </c>
      <c r="H74" s="88"/>
      <c r="I74" s="88"/>
      <c r="J74" s="88"/>
      <c r="K74" s="177"/>
      <c r="L74" s="201" t="s">
        <v>454</v>
      </c>
      <c r="M74" s="200" t="s">
        <v>455</v>
      </c>
      <c r="N74" s="200" t="s">
        <v>997</v>
      </c>
      <c r="O74" s="105"/>
      <c r="P74" s="178"/>
      <c r="Q74" s="178"/>
      <c r="R74" s="201" t="s">
        <v>134</v>
      </c>
      <c r="S74" s="206" t="s">
        <v>454</v>
      </c>
      <c r="T74" s="123" t="s">
        <v>134</v>
      </c>
      <c r="U74" s="188" t="s">
        <v>600</v>
      </c>
      <c r="V74" s="188" t="s">
        <v>407</v>
      </c>
      <c r="W74" s="188" t="s">
        <v>862</v>
      </c>
      <c r="X74" s="187" t="s">
        <v>892</v>
      </c>
      <c r="Y74" s="187" t="s">
        <v>893</v>
      </c>
      <c r="Z74" s="211" t="s">
        <v>998</v>
      </c>
      <c r="AA74" s="212">
        <v>0.6606</v>
      </c>
      <c r="AB74" s="200" t="s">
        <v>411</v>
      </c>
      <c r="AC74" s="105" t="s">
        <v>915</v>
      </c>
      <c r="AD74" s="195"/>
      <c r="AE74" s="105">
        <v>1</v>
      </c>
      <c r="AF74" s="105">
        <v>1</v>
      </c>
      <c r="AG74" s="105">
        <v>1</v>
      </c>
      <c r="AH74" s="105">
        <v>1</v>
      </c>
      <c r="AI74" s="105">
        <v>1</v>
      </c>
    </row>
    <row r="75" s="165" customFormat="1" ht="30" customHeight="1" spans="1:35">
      <c r="A75" s="175">
        <f t="shared" si="1"/>
        <v>67</v>
      </c>
      <c r="B75" s="88"/>
      <c r="C75" s="88"/>
      <c r="D75" s="88"/>
      <c r="E75" s="88"/>
      <c r="F75" s="88"/>
      <c r="G75" s="88">
        <v>5</v>
      </c>
      <c r="H75" s="88"/>
      <c r="I75" s="88"/>
      <c r="J75" s="88"/>
      <c r="K75" s="177"/>
      <c r="L75" s="201" t="s">
        <v>463</v>
      </c>
      <c r="M75" s="200" t="s">
        <v>464</v>
      </c>
      <c r="N75" s="200" t="s">
        <v>999</v>
      </c>
      <c r="O75" s="105"/>
      <c r="P75" s="178"/>
      <c r="Q75" s="178"/>
      <c r="R75" s="201" t="s">
        <v>134</v>
      </c>
      <c r="S75" s="206" t="s">
        <v>463</v>
      </c>
      <c r="T75" s="123" t="s">
        <v>134</v>
      </c>
      <c r="U75" s="188" t="s">
        <v>600</v>
      </c>
      <c r="V75" s="188" t="s">
        <v>407</v>
      </c>
      <c r="W75" s="207" t="s">
        <v>1000</v>
      </c>
      <c r="X75" s="187" t="s">
        <v>897</v>
      </c>
      <c r="Y75" s="187" t="s">
        <v>952</v>
      </c>
      <c r="Z75" s="211" t="s">
        <v>1001</v>
      </c>
      <c r="AA75" s="212">
        <v>0.0333</v>
      </c>
      <c r="AB75" s="200" t="s">
        <v>411</v>
      </c>
      <c r="AC75" s="105" t="s">
        <v>915</v>
      </c>
      <c r="AD75" s="195"/>
      <c r="AE75" s="105">
        <v>1</v>
      </c>
      <c r="AF75" s="105">
        <v>1</v>
      </c>
      <c r="AG75" s="105">
        <v>1</v>
      </c>
      <c r="AH75" s="105">
        <v>1</v>
      </c>
      <c r="AI75" s="105">
        <v>1</v>
      </c>
    </row>
    <row r="76" s="165" customFormat="1" ht="30" customHeight="1" spans="1:35">
      <c r="A76" s="175">
        <f t="shared" si="1"/>
        <v>68</v>
      </c>
      <c r="B76" s="88"/>
      <c r="C76" s="88"/>
      <c r="D76" s="88"/>
      <c r="E76" s="88"/>
      <c r="F76" s="88"/>
      <c r="G76" s="88">
        <v>5</v>
      </c>
      <c r="H76" s="88"/>
      <c r="I76" s="88"/>
      <c r="J76" s="88"/>
      <c r="K76" s="177"/>
      <c r="L76" s="104" t="s">
        <v>291</v>
      </c>
      <c r="M76" s="105" t="s">
        <v>292</v>
      </c>
      <c r="N76" s="105"/>
      <c r="O76" s="105"/>
      <c r="P76" s="178" t="s">
        <v>805</v>
      </c>
      <c r="Q76" s="105"/>
      <c r="R76" s="104" t="s">
        <v>49</v>
      </c>
      <c r="S76" s="88" t="s">
        <v>291</v>
      </c>
      <c r="T76" s="123" t="s">
        <v>49</v>
      </c>
      <c r="U76" s="188" t="s">
        <v>600</v>
      </c>
      <c r="V76" s="188" t="s">
        <v>407</v>
      </c>
      <c r="W76" s="123" t="s">
        <v>1000</v>
      </c>
      <c r="X76" s="187" t="s">
        <v>1002</v>
      </c>
      <c r="Y76" s="187" t="s">
        <v>1003</v>
      </c>
      <c r="Z76" s="140" t="s">
        <v>1004</v>
      </c>
      <c r="AA76" s="139">
        <v>0.015</v>
      </c>
      <c r="AB76" s="105" t="s">
        <v>411</v>
      </c>
      <c r="AC76" s="105" t="s">
        <v>915</v>
      </c>
      <c r="AD76" s="195"/>
      <c r="AE76" s="105">
        <v>1</v>
      </c>
      <c r="AF76" s="105">
        <v>1</v>
      </c>
      <c r="AG76" s="105">
        <v>1</v>
      </c>
      <c r="AH76" s="105">
        <v>1</v>
      </c>
      <c r="AI76" s="105">
        <v>1</v>
      </c>
    </row>
    <row r="77" s="165" customFormat="1" ht="30" customHeight="1" spans="1:35">
      <c r="A77" s="175">
        <f t="shared" si="1"/>
        <v>69</v>
      </c>
      <c r="B77" s="88"/>
      <c r="C77" s="88"/>
      <c r="D77" s="88"/>
      <c r="E77" s="88"/>
      <c r="F77" s="88">
        <v>4</v>
      </c>
      <c r="G77" s="88"/>
      <c r="H77" s="88"/>
      <c r="I77" s="88"/>
      <c r="J77" s="88"/>
      <c r="K77" s="177"/>
      <c r="L77" s="104" t="s">
        <v>1005</v>
      </c>
      <c r="M77" s="105" t="s">
        <v>1006</v>
      </c>
      <c r="N77" s="105" t="s">
        <v>1007</v>
      </c>
      <c r="O77" s="105" t="s">
        <v>46</v>
      </c>
      <c r="P77" s="178" t="s">
        <v>805</v>
      </c>
      <c r="Q77" s="105"/>
      <c r="R77" s="104" t="s">
        <v>49</v>
      </c>
      <c r="S77" s="88" t="s">
        <v>1008</v>
      </c>
      <c r="T77" s="123" t="s">
        <v>49</v>
      </c>
      <c r="U77" s="188" t="s">
        <v>600</v>
      </c>
      <c r="V77" s="188" t="s">
        <v>407</v>
      </c>
      <c r="W77" s="188" t="s">
        <v>862</v>
      </c>
      <c r="X77" s="187" t="s">
        <v>1009</v>
      </c>
      <c r="Y77" s="187" t="s">
        <v>1010</v>
      </c>
      <c r="Z77" s="140" t="s">
        <v>1011</v>
      </c>
      <c r="AA77" s="139">
        <v>0.273</v>
      </c>
      <c r="AB77" s="105" t="s">
        <v>835</v>
      </c>
      <c r="AC77" s="105" t="s">
        <v>915</v>
      </c>
      <c r="AD77" s="195"/>
      <c r="AE77" s="105">
        <v>1</v>
      </c>
      <c r="AF77" s="105">
        <v>1</v>
      </c>
      <c r="AG77" s="105">
        <v>1</v>
      </c>
      <c r="AH77" s="105">
        <v>1</v>
      </c>
      <c r="AI77" s="105">
        <v>1</v>
      </c>
    </row>
    <row r="78" s="165" customFormat="1" ht="30" customHeight="1" spans="1:35">
      <c r="A78" s="175">
        <f t="shared" si="1"/>
        <v>70</v>
      </c>
      <c r="B78" s="88"/>
      <c r="C78" s="88"/>
      <c r="D78" s="88"/>
      <c r="E78" s="88"/>
      <c r="F78" s="88">
        <v>4</v>
      </c>
      <c r="G78" s="88"/>
      <c r="H78" s="88"/>
      <c r="I78" s="88"/>
      <c r="J78" s="88"/>
      <c r="K78" s="177"/>
      <c r="L78" s="104" t="s">
        <v>1008</v>
      </c>
      <c r="M78" s="105" t="s">
        <v>1012</v>
      </c>
      <c r="N78" s="105" t="s">
        <v>1013</v>
      </c>
      <c r="O78" s="105" t="s">
        <v>46</v>
      </c>
      <c r="P78" s="178" t="s">
        <v>805</v>
      </c>
      <c r="Q78" s="105"/>
      <c r="R78" s="104" t="s">
        <v>49</v>
      </c>
      <c r="S78" s="88" t="s">
        <v>1008</v>
      </c>
      <c r="T78" s="123" t="s">
        <v>49</v>
      </c>
      <c r="U78" s="188" t="s">
        <v>600</v>
      </c>
      <c r="V78" s="188" t="s">
        <v>407</v>
      </c>
      <c r="W78" s="188" t="s">
        <v>862</v>
      </c>
      <c r="X78" s="187" t="s">
        <v>1009</v>
      </c>
      <c r="Y78" s="187" t="s">
        <v>1010</v>
      </c>
      <c r="Z78" s="140" t="s">
        <v>1011</v>
      </c>
      <c r="AA78" s="139">
        <v>0.273</v>
      </c>
      <c r="AB78" s="105" t="s">
        <v>835</v>
      </c>
      <c r="AC78" s="105" t="s">
        <v>915</v>
      </c>
      <c r="AD78" s="195"/>
      <c r="AE78" s="105">
        <v>1</v>
      </c>
      <c r="AF78" s="105">
        <v>1</v>
      </c>
      <c r="AG78" s="105">
        <v>1</v>
      </c>
      <c r="AH78" s="105">
        <v>1</v>
      </c>
      <c r="AI78" s="105">
        <v>1</v>
      </c>
    </row>
    <row r="79" s="165" customFormat="1" ht="30" customHeight="1" spans="1:35">
      <c r="A79" s="175">
        <f t="shared" si="1"/>
        <v>71</v>
      </c>
      <c r="B79" s="88"/>
      <c r="C79" s="88"/>
      <c r="D79" s="88"/>
      <c r="E79" s="88"/>
      <c r="F79" s="88">
        <v>4</v>
      </c>
      <c r="G79" s="88"/>
      <c r="H79" s="88"/>
      <c r="I79" s="88"/>
      <c r="J79" s="88"/>
      <c r="K79" s="177"/>
      <c r="L79" s="104" t="s">
        <v>482</v>
      </c>
      <c r="M79" s="105" t="s">
        <v>483</v>
      </c>
      <c r="N79" s="105" t="s">
        <v>1014</v>
      </c>
      <c r="O79" s="105"/>
      <c r="P79" s="178" t="s">
        <v>805</v>
      </c>
      <c r="Q79" s="105"/>
      <c r="R79" s="104" t="s">
        <v>46</v>
      </c>
      <c r="S79" s="88" t="s">
        <v>867</v>
      </c>
      <c r="T79" s="182" t="s">
        <v>411</v>
      </c>
      <c r="U79" s="188" t="s">
        <v>407</v>
      </c>
      <c r="V79" s="188" t="s">
        <v>600</v>
      </c>
      <c r="W79" s="188" t="s">
        <v>867</v>
      </c>
      <c r="X79" s="187" t="s">
        <v>411</v>
      </c>
      <c r="Y79" s="187"/>
      <c r="Z79" s="140"/>
      <c r="AA79" s="139">
        <v>0.013</v>
      </c>
      <c r="AB79" s="198" t="s">
        <v>919</v>
      </c>
      <c r="AC79" s="105" t="s">
        <v>915</v>
      </c>
      <c r="AD79" s="195" t="s">
        <v>1015</v>
      </c>
      <c r="AE79" s="105">
        <v>2</v>
      </c>
      <c r="AF79" s="105">
        <v>2</v>
      </c>
      <c r="AG79" s="105">
        <v>2</v>
      </c>
      <c r="AH79" s="105">
        <v>2</v>
      </c>
      <c r="AI79" s="105">
        <v>2</v>
      </c>
    </row>
    <row r="80" s="165" customFormat="1" ht="30" customHeight="1" spans="1:35">
      <c r="A80" s="175">
        <f t="shared" si="1"/>
        <v>72</v>
      </c>
      <c r="B80" s="88"/>
      <c r="C80" s="88"/>
      <c r="D80" s="88"/>
      <c r="E80" s="88"/>
      <c r="F80" s="88">
        <v>4</v>
      </c>
      <c r="G80" s="88"/>
      <c r="H80" s="88"/>
      <c r="I80" s="88"/>
      <c r="J80" s="88"/>
      <c r="K80" s="177"/>
      <c r="L80" s="104" t="s">
        <v>1016</v>
      </c>
      <c r="M80" s="105" t="s">
        <v>1017</v>
      </c>
      <c r="N80" s="105" t="s">
        <v>1018</v>
      </c>
      <c r="O80" s="105"/>
      <c r="P80" s="178" t="s">
        <v>805</v>
      </c>
      <c r="Q80" s="105"/>
      <c r="R80" s="104" t="s">
        <v>46</v>
      </c>
      <c r="S80" s="88" t="s">
        <v>867</v>
      </c>
      <c r="T80" s="182" t="s">
        <v>411</v>
      </c>
      <c r="U80" s="188" t="s">
        <v>407</v>
      </c>
      <c r="V80" s="188" t="s">
        <v>600</v>
      </c>
      <c r="W80" s="188" t="s">
        <v>867</v>
      </c>
      <c r="X80" s="187" t="s">
        <v>1019</v>
      </c>
      <c r="Y80" s="187" t="s">
        <v>1020</v>
      </c>
      <c r="Z80" s="140"/>
      <c r="AA80" s="139"/>
      <c r="AB80" s="198" t="s">
        <v>919</v>
      </c>
      <c r="AC80" s="105" t="s">
        <v>915</v>
      </c>
      <c r="AD80" s="195"/>
      <c r="AE80" s="105">
        <v>4</v>
      </c>
      <c r="AF80" s="105">
        <v>4</v>
      </c>
      <c r="AG80" s="105">
        <v>4</v>
      </c>
      <c r="AH80" s="105">
        <v>4</v>
      </c>
      <c r="AI80" s="105">
        <v>4</v>
      </c>
    </row>
    <row r="81" s="165" customFormat="1" ht="30" customHeight="1" spans="1:35">
      <c r="A81" s="175">
        <f t="shared" si="1"/>
        <v>73</v>
      </c>
      <c r="B81" s="88"/>
      <c r="C81" s="88"/>
      <c r="D81" s="88"/>
      <c r="E81" s="88"/>
      <c r="F81" s="88">
        <v>4</v>
      </c>
      <c r="G81" s="88"/>
      <c r="H81" s="88"/>
      <c r="I81" s="88"/>
      <c r="J81" s="88"/>
      <c r="K81" s="177"/>
      <c r="L81" s="104" t="s">
        <v>1021</v>
      </c>
      <c r="M81" s="182" t="s">
        <v>1022</v>
      </c>
      <c r="N81" s="178"/>
      <c r="O81" s="105"/>
      <c r="P81" s="178" t="s">
        <v>805</v>
      </c>
      <c r="Q81" s="178"/>
      <c r="R81" s="104" t="s">
        <v>46</v>
      </c>
      <c r="S81" s="104" t="s">
        <v>1021</v>
      </c>
      <c r="T81" s="123" t="s">
        <v>46</v>
      </c>
      <c r="U81" s="188" t="s">
        <v>600</v>
      </c>
      <c r="V81" s="188" t="s">
        <v>407</v>
      </c>
      <c r="W81" s="188" t="s">
        <v>806</v>
      </c>
      <c r="X81" s="187" t="s">
        <v>807</v>
      </c>
      <c r="Y81" s="187" t="s">
        <v>411</v>
      </c>
      <c r="Z81" s="182"/>
      <c r="AA81" s="209" t="e">
        <f>AA83*#REF!+AA84</f>
        <v>#REF!</v>
      </c>
      <c r="AB81" s="105" t="s">
        <v>411</v>
      </c>
      <c r="AC81" s="105" t="s">
        <v>915</v>
      </c>
      <c r="AD81" s="210"/>
      <c r="AE81" s="178">
        <v>1</v>
      </c>
      <c r="AF81" s="178">
        <v>0</v>
      </c>
      <c r="AG81" s="178">
        <v>1</v>
      </c>
      <c r="AH81" s="178">
        <v>1</v>
      </c>
      <c r="AI81" s="178">
        <v>0</v>
      </c>
    </row>
    <row r="82" s="165" customFormat="1" ht="30" customHeight="1" spans="1:35">
      <c r="A82" s="175">
        <f t="shared" si="1"/>
        <v>74</v>
      </c>
      <c r="B82" s="88"/>
      <c r="C82" s="88"/>
      <c r="D82" s="88"/>
      <c r="E82" s="88"/>
      <c r="F82" s="88">
        <v>4</v>
      </c>
      <c r="G82" s="88"/>
      <c r="H82" s="88"/>
      <c r="I82" s="88"/>
      <c r="J82" s="88"/>
      <c r="K82" s="177"/>
      <c r="L82" s="104" t="s">
        <v>1023</v>
      </c>
      <c r="M82" s="105" t="s">
        <v>1024</v>
      </c>
      <c r="N82" s="105" t="s">
        <v>1025</v>
      </c>
      <c r="O82" s="105"/>
      <c r="P82" s="178" t="s">
        <v>805</v>
      </c>
      <c r="Q82" s="105"/>
      <c r="R82" s="104" t="s">
        <v>46</v>
      </c>
      <c r="S82" s="104" t="s">
        <v>1021</v>
      </c>
      <c r="T82" s="123" t="s">
        <v>46</v>
      </c>
      <c r="U82" s="188" t="s">
        <v>600</v>
      </c>
      <c r="V82" s="188" t="s">
        <v>407</v>
      </c>
      <c r="W82" s="188" t="s">
        <v>806</v>
      </c>
      <c r="X82" s="187" t="s">
        <v>807</v>
      </c>
      <c r="Y82" s="187"/>
      <c r="Z82" s="140"/>
      <c r="AA82" s="139"/>
      <c r="AB82" s="105" t="s">
        <v>411</v>
      </c>
      <c r="AC82" s="178" t="s">
        <v>812</v>
      </c>
      <c r="AD82" s="195"/>
      <c r="AE82" s="105">
        <v>0</v>
      </c>
      <c r="AF82" s="105">
        <v>1</v>
      </c>
      <c r="AG82" s="105">
        <v>0</v>
      </c>
      <c r="AH82" s="105">
        <v>0</v>
      </c>
      <c r="AI82" s="105">
        <v>1</v>
      </c>
    </row>
    <row r="83" s="165" customFormat="1" ht="30" customHeight="1" spans="1:35">
      <c r="A83" s="175">
        <f t="shared" si="1"/>
        <v>75</v>
      </c>
      <c r="B83" s="88"/>
      <c r="C83" s="88"/>
      <c r="D83" s="88"/>
      <c r="E83" s="88"/>
      <c r="F83" s="88"/>
      <c r="G83" s="88">
        <v>5</v>
      </c>
      <c r="H83" s="88"/>
      <c r="I83" s="88"/>
      <c r="J83" s="88"/>
      <c r="K83" s="177"/>
      <c r="L83" s="179" t="s">
        <v>1026</v>
      </c>
      <c r="M83" s="182" t="s">
        <v>1027</v>
      </c>
      <c r="N83" s="178" t="s">
        <v>1028</v>
      </c>
      <c r="O83" s="105"/>
      <c r="P83" s="178" t="s">
        <v>805</v>
      </c>
      <c r="Q83" s="178"/>
      <c r="R83" s="104" t="s">
        <v>46</v>
      </c>
      <c r="S83" s="179" t="s">
        <v>1026</v>
      </c>
      <c r="T83" s="178" t="s">
        <v>46</v>
      </c>
      <c r="U83" s="188" t="s">
        <v>600</v>
      </c>
      <c r="V83" s="188" t="s">
        <v>407</v>
      </c>
      <c r="W83" s="188" t="s">
        <v>958</v>
      </c>
      <c r="X83" s="182" t="s">
        <v>411</v>
      </c>
      <c r="Y83" s="182" t="s">
        <v>411</v>
      </c>
      <c r="Z83" s="182" t="s">
        <v>1029</v>
      </c>
      <c r="AA83" s="209">
        <v>0.0004</v>
      </c>
      <c r="AB83" s="105" t="s">
        <v>411</v>
      </c>
      <c r="AC83" s="105" t="s">
        <v>915</v>
      </c>
      <c r="AD83" s="210"/>
      <c r="AE83" s="178">
        <v>2</v>
      </c>
      <c r="AF83" s="178">
        <v>2</v>
      </c>
      <c r="AG83" s="178">
        <v>2</v>
      </c>
      <c r="AH83" s="178">
        <v>2</v>
      </c>
      <c r="AI83" s="178">
        <v>2</v>
      </c>
    </row>
    <row r="84" s="165" customFormat="1" ht="30" customHeight="1" spans="1:35">
      <c r="A84" s="175">
        <f t="shared" si="1"/>
        <v>76</v>
      </c>
      <c r="B84" s="88"/>
      <c r="C84" s="88"/>
      <c r="D84" s="88"/>
      <c r="E84" s="88"/>
      <c r="F84" s="88"/>
      <c r="G84" s="88">
        <v>5</v>
      </c>
      <c r="H84" s="88"/>
      <c r="I84" s="88"/>
      <c r="J84" s="88"/>
      <c r="K84" s="177"/>
      <c r="L84" s="104" t="s">
        <v>1030</v>
      </c>
      <c r="M84" s="182" t="s">
        <v>1031</v>
      </c>
      <c r="N84" s="178"/>
      <c r="O84" s="105"/>
      <c r="P84" s="178" t="s">
        <v>805</v>
      </c>
      <c r="Q84" s="178"/>
      <c r="R84" s="104" t="s">
        <v>46</v>
      </c>
      <c r="S84" s="122" t="s">
        <v>1030</v>
      </c>
      <c r="T84" s="123" t="s">
        <v>46</v>
      </c>
      <c r="U84" s="188" t="s">
        <v>600</v>
      </c>
      <c r="V84" s="188" t="s">
        <v>407</v>
      </c>
      <c r="W84" s="188" t="s">
        <v>888</v>
      </c>
      <c r="X84" s="187" t="s">
        <v>807</v>
      </c>
      <c r="Y84" s="187" t="s">
        <v>411</v>
      </c>
      <c r="Z84" s="182"/>
      <c r="AA84" s="209">
        <f>AA86+AA89+AA92+AA93</f>
        <v>0.7247</v>
      </c>
      <c r="AB84" s="105" t="s">
        <v>835</v>
      </c>
      <c r="AC84" s="105" t="s">
        <v>915</v>
      </c>
      <c r="AD84" s="210"/>
      <c r="AE84" s="178">
        <v>1</v>
      </c>
      <c r="AF84" s="178">
        <v>0</v>
      </c>
      <c r="AG84" s="178">
        <v>1</v>
      </c>
      <c r="AH84" s="178">
        <v>1</v>
      </c>
      <c r="AI84" s="178">
        <v>0</v>
      </c>
    </row>
    <row r="85" s="165" customFormat="1" ht="30" customHeight="1" spans="1:35">
      <c r="A85" s="175">
        <f t="shared" si="1"/>
        <v>77</v>
      </c>
      <c r="B85" s="88"/>
      <c r="C85" s="88"/>
      <c r="D85" s="88"/>
      <c r="E85" s="88"/>
      <c r="F85" s="88"/>
      <c r="G85" s="88">
        <v>5</v>
      </c>
      <c r="H85" s="88"/>
      <c r="I85" s="88"/>
      <c r="J85" s="88"/>
      <c r="K85" s="177"/>
      <c r="L85" s="104" t="s">
        <v>1032</v>
      </c>
      <c r="M85" s="105" t="s">
        <v>1033</v>
      </c>
      <c r="N85" s="178" t="s">
        <v>1034</v>
      </c>
      <c r="O85" s="105"/>
      <c r="P85" s="178" t="s">
        <v>805</v>
      </c>
      <c r="Q85" s="105"/>
      <c r="R85" s="104" t="s">
        <v>46</v>
      </c>
      <c r="S85" s="122" t="s">
        <v>1030</v>
      </c>
      <c r="T85" s="123" t="s">
        <v>46</v>
      </c>
      <c r="U85" s="188" t="s">
        <v>600</v>
      </c>
      <c r="V85" s="188" t="s">
        <v>407</v>
      </c>
      <c r="W85" s="188" t="s">
        <v>888</v>
      </c>
      <c r="X85" s="187" t="s">
        <v>807</v>
      </c>
      <c r="Y85" s="187" t="s">
        <v>411</v>
      </c>
      <c r="Z85" s="140"/>
      <c r="AA85" s="139">
        <f>AA84</f>
        <v>0.7247</v>
      </c>
      <c r="AB85" s="105" t="s">
        <v>835</v>
      </c>
      <c r="AC85" s="178" t="s">
        <v>812</v>
      </c>
      <c r="AD85" s="195"/>
      <c r="AE85" s="105">
        <v>0</v>
      </c>
      <c r="AF85" s="105">
        <v>1</v>
      </c>
      <c r="AG85" s="105">
        <v>0</v>
      </c>
      <c r="AH85" s="105">
        <v>0</v>
      </c>
      <c r="AI85" s="105">
        <v>1</v>
      </c>
    </row>
    <row r="86" s="165" customFormat="1" ht="30" customHeight="1" spans="1:35">
      <c r="A86" s="175">
        <f t="shared" si="1"/>
        <v>78</v>
      </c>
      <c r="B86" s="88"/>
      <c r="C86" s="88"/>
      <c r="D86" s="88"/>
      <c r="E86" s="88"/>
      <c r="F86" s="88"/>
      <c r="G86" s="88"/>
      <c r="H86" s="88">
        <v>6</v>
      </c>
      <c r="I86" s="88"/>
      <c r="J86" s="88"/>
      <c r="K86" s="177"/>
      <c r="L86" s="104" t="s">
        <v>1035</v>
      </c>
      <c r="M86" s="182" t="s">
        <v>1036</v>
      </c>
      <c r="N86" s="178"/>
      <c r="O86" s="105"/>
      <c r="P86" s="178" t="s">
        <v>805</v>
      </c>
      <c r="Q86" s="178"/>
      <c r="R86" s="104" t="s">
        <v>46</v>
      </c>
      <c r="S86" s="178" t="s">
        <v>1035</v>
      </c>
      <c r="T86" s="123" t="s">
        <v>46</v>
      </c>
      <c r="U86" s="188" t="s">
        <v>600</v>
      </c>
      <c r="V86" s="188" t="s">
        <v>407</v>
      </c>
      <c r="W86" s="188" t="s">
        <v>888</v>
      </c>
      <c r="X86" s="187" t="s">
        <v>807</v>
      </c>
      <c r="Y86" s="187" t="s">
        <v>411</v>
      </c>
      <c r="Z86" s="182"/>
      <c r="AA86" s="209">
        <f>AA87+AA88</f>
        <v>0.1324</v>
      </c>
      <c r="AB86" s="105" t="s">
        <v>411</v>
      </c>
      <c r="AC86" s="105" t="s">
        <v>915</v>
      </c>
      <c r="AD86" s="210"/>
      <c r="AE86" s="178">
        <v>1</v>
      </c>
      <c r="AF86" s="178">
        <v>1</v>
      </c>
      <c r="AG86" s="178">
        <v>1</v>
      </c>
      <c r="AH86" s="178">
        <v>1</v>
      </c>
      <c r="AI86" s="178">
        <v>1</v>
      </c>
    </row>
    <row r="87" s="165" customFormat="1" ht="30" customHeight="1" spans="1:35">
      <c r="A87" s="175">
        <f t="shared" si="1"/>
        <v>79</v>
      </c>
      <c r="B87" s="88"/>
      <c r="C87" s="88"/>
      <c r="D87" s="88"/>
      <c r="E87" s="88"/>
      <c r="F87" s="88"/>
      <c r="G87" s="88"/>
      <c r="H87" s="88"/>
      <c r="I87" s="88">
        <v>7</v>
      </c>
      <c r="J87" s="88"/>
      <c r="K87" s="177"/>
      <c r="L87" s="104" t="s">
        <v>630</v>
      </c>
      <c r="M87" s="182" t="s">
        <v>631</v>
      </c>
      <c r="N87" s="178" t="s">
        <v>1037</v>
      </c>
      <c r="O87" s="105"/>
      <c r="P87" s="178" t="s">
        <v>805</v>
      </c>
      <c r="Q87" s="178"/>
      <c r="R87" s="104" t="s">
        <v>49</v>
      </c>
      <c r="S87" s="122" t="s">
        <v>630</v>
      </c>
      <c r="T87" s="123" t="s">
        <v>49</v>
      </c>
      <c r="U87" s="188" t="s">
        <v>600</v>
      </c>
      <c r="V87" s="188" t="s">
        <v>407</v>
      </c>
      <c r="W87" s="123" t="s">
        <v>1000</v>
      </c>
      <c r="X87" s="187" t="s">
        <v>1002</v>
      </c>
      <c r="Y87" s="187" t="s">
        <v>1038</v>
      </c>
      <c r="Z87" s="182"/>
      <c r="AA87" s="209">
        <v>0.0139</v>
      </c>
      <c r="AB87" s="105" t="s">
        <v>411</v>
      </c>
      <c r="AC87" s="105" t="s">
        <v>915</v>
      </c>
      <c r="AD87" s="210"/>
      <c r="AE87" s="178">
        <v>1</v>
      </c>
      <c r="AF87" s="178">
        <v>1</v>
      </c>
      <c r="AG87" s="178">
        <v>1</v>
      </c>
      <c r="AH87" s="178">
        <v>1</v>
      </c>
      <c r="AI87" s="178">
        <v>1</v>
      </c>
    </row>
    <row r="88" s="165" customFormat="1" ht="30" customHeight="1" spans="1:35">
      <c r="A88" s="175">
        <f t="shared" si="1"/>
        <v>80</v>
      </c>
      <c r="B88" s="88"/>
      <c r="C88" s="88"/>
      <c r="D88" s="88"/>
      <c r="E88" s="88"/>
      <c r="F88" s="88"/>
      <c r="G88" s="88"/>
      <c r="H88" s="88"/>
      <c r="I88" s="88">
        <v>7</v>
      </c>
      <c r="J88" s="88"/>
      <c r="K88" s="177"/>
      <c r="L88" s="104" t="s">
        <v>1039</v>
      </c>
      <c r="M88" s="182" t="s">
        <v>1040</v>
      </c>
      <c r="N88" s="178"/>
      <c r="O88" s="105" t="s">
        <v>46</v>
      </c>
      <c r="P88" s="178" t="s">
        <v>805</v>
      </c>
      <c r="Q88" s="178"/>
      <c r="R88" s="104" t="s">
        <v>134</v>
      </c>
      <c r="S88" s="122" t="s">
        <v>1039</v>
      </c>
      <c r="T88" s="123" t="s">
        <v>134</v>
      </c>
      <c r="U88" s="188" t="s">
        <v>600</v>
      </c>
      <c r="V88" s="188" t="s">
        <v>407</v>
      </c>
      <c r="W88" s="188" t="s">
        <v>862</v>
      </c>
      <c r="X88" s="187" t="s">
        <v>948</v>
      </c>
      <c r="Y88" s="187" t="s">
        <v>949</v>
      </c>
      <c r="Z88" s="182" t="s">
        <v>1041</v>
      </c>
      <c r="AA88" s="209">
        <v>0.1185</v>
      </c>
      <c r="AB88" s="105" t="s">
        <v>411</v>
      </c>
      <c r="AC88" s="105" t="s">
        <v>915</v>
      </c>
      <c r="AD88" s="210"/>
      <c r="AE88" s="178">
        <v>1</v>
      </c>
      <c r="AF88" s="178">
        <v>1</v>
      </c>
      <c r="AG88" s="178">
        <v>1</v>
      </c>
      <c r="AH88" s="178">
        <v>1</v>
      </c>
      <c r="AI88" s="178">
        <v>1</v>
      </c>
    </row>
    <row r="89" s="165" customFormat="1" ht="30" customHeight="1" spans="1:35">
      <c r="A89" s="175">
        <f t="shared" si="1"/>
        <v>81</v>
      </c>
      <c r="B89" s="88"/>
      <c r="C89" s="88"/>
      <c r="D89" s="88"/>
      <c r="E89" s="88"/>
      <c r="F89" s="88"/>
      <c r="G89" s="88"/>
      <c r="H89" s="88">
        <v>6</v>
      </c>
      <c r="I89" s="88"/>
      <c r="J89" s="88"/>
      <c r="K89" s="177"/>
      <c r="L89" s="104" t="s">
        <v>1042</v>
      </c>
      <c r="M89" s="182" t="s">
        <v>1043</v>
      </c>
      <c r="N89" s="178" t="s">
        <v>1044</v>
      </c>
      <c r="O89" s="105"/>
      <c r="P89" s="178" t="s">
        <v>805</v>
      </c>
      <c r="Q89" s="178"/>
      <c r="R89" s="104" t="s">
        <v>46</v>
      </c>
      <c r="S89" s="178" t="s">
        <v>1035</v>
      </c>
      <c r="T89" s="123" t="s">
        <v>46</v>
      </c>
      <c r="U89" s="188" t="s">
        <v>600</v>
      </c>
      <c r="V89" s="188" t="s">
        <v>407</v>
      </c>
      <c r="W89" s="188" t="s">
        <v>888</v>
      </c>
      <c r="X89" s="187" t="s">
        <v>807</v>
      </c>
      <c r="Y89" s="182"/>
      <c r="Z89" s="182"/>
      <c r="AA89" s="209">
        <f>AA90+AA91</f>
        <v>0.1324</v>
      </c>
      <c r="AB89" s="105" t="s">
        <v>411</v>
      </c>
      <c r="AC89" s="105" t="s">
        <v>915</v>
      </c>
      <c r="AD89" s="210"/>
      <c r="AE89" s="178">
        <v>1</v>
      </c>
      <c r="AF89" s="178">
        <v>1</v>
      </c>
      <c r="AG89" s="178">
        <v>1</v>
      </c>
      <c r="AH89" s="178">
        <v>1</v>
      </c>
      <c r="AI89" s="178">
        <v>1</v>
      </c>
    </row>
    <row r="90" s="165" customFormat="1" ht="30" customHeight="1" spans="1:35">
      <c r="A90" s="175">
        <f t="shared" si="1"/>
        <v>82</v>
      </c>
      <c r="B90" s="88"/>
      <c r="C90" s="88"/>
      <c r="D90" s="88"/>
      <c r="E90" s="88"/>
      <c r="F90" s="88"/>
      <c r="G90" s="88"/>
      <c r="H90" s="88"/>
      <c r="I90" s="88">
        <v>7</v>
      </c>
      <c r="J90" s="88"/>
      <c r="K90" s="177"/>
      <c r="L90" s="104" t="s">
        <v>630</v>
      </c>
      <c r="M90" s="182" t="s">
        <v>631</v>
      </c>
      <c r="N90" s="178" t="s">
        <v>1037</v>
      </c>
      <c r="O90" s="105"/>
      <c r="P90" s="178" t="s">
        <v>805</v>
      </c>
      <c r="Q90" s="178"/>
      <c r="R90" s="104" t="s">
        <v>49</v>
      </c>
      <c r="S90" s="122" t="s">
        <v>630</v>
      </c>
      <c r="T90" s="123" t="s">
        <v>49</v>
      </c>
      <c r="U90" s="188" t="s">
        <v>600</v>
      </c>
      <c r="V90" s="188" t="s">
        <v>407</v>
      </c>
      <c r="W90" s="123" t="s">
        <v>1000</v>
      </c>
      <c r="X90" s="187" t="s">
        <v>1002</v>
      </c>
      <c r="Y90" s="187" t="s">
        <v>1038</v>
      </c>
      <c r="Z90" s="182"/>
      <c r="AA90" s="209">
        <v>0.0139</v>
      </c>
      <c r="AB90" s="105" t="s">
        <v>411</v>
      </c>
      <c r="AC90" s="105" t="s">
        <v>915</v>
      </c>
      <c r="AD90" s="210"/>
      <c r="AE90" s="178">
        <v>1</v>
      </c>
      <c r="AF90" s="178">
        <v>1</v>
      </c>
      <c r="AG90" s="178">
        <v>1</v>
      </c>
      <c r="AH90" s="178">
        <v>1</v>
      </c>
      <c r="AI90" s="178">
        <v>1</v>
      </c>
    </row>
    <row r="91" s="165" customFormat="1" ht="30" customHeight="1" spans="1:35">
      <c r="A91" s="175">
        <f t="shared" si="1"/>
        <v>83</v>
      </c>
      <c r="B91" s="88"/>
      <c r="C91" s="88"/>
      <c r="D91" s="88"/>
      <c r="E91" s="88"/>
      <c r="F91" s="88"/>
      <c r="G91" s="88"/>
      <c r="H91" s="88"/>
      <c r="I91" s="88">
        <v>7</v>
      </c>
      <c r="J91" s="88"/>
      <c r="K91" s="177"/>
      <c r="L91" s="104" t="s">
        <v>1045</v>
      </c>
      <c r="M91" s="182" t="s">
        <v>1046</v>
      </c>
      <c r="N91" s="178" t="s">
        <v>1047</v>
      </c>
      <c r="O91" s="105" t="s">
        <v>46</v>
      </c>
      <c r="P91" s="178" t="s">
        <v>805</v>
      </c>
      <c r="Q91" s="178"/>
      <c r="R91" s="104" t="s">
        <v>134</v>
      </c>
      <c r="S91" s="122" t="s">
        <v>1039</v>
      </c>
      <c r="T91" s="123" t="s">
        <v>134</v>
      </c>
      <c r="U91" s="188" t="s">
        <v>600</v>
      </c>
      <c r="V91" s="188" t="s">
        <v>407</v>
      </c>
      <c r="W91" s="188" t="s">
        <v>862</v>
      </c>
      <c r="X91" s="187" t="s">
        <v>948</v>
      </c>
      <c r="Y91" s="187" t="s">
        <v>949</v>
      </c>
      <c r="Z91" s="182" t="s">
        <v>1041</v>
      </c>
      <c r="AA91" s="209">
        <v>0.1185</v>
      </c>
      <c r="AB91" s="105" t="s">
        <v>411</v>
      </c>
      <c r="AC91" s="105" t="s">
        <v>915</v>
      </c>
      <c r="AD91" s="210"/>
      <c r="AE91" s="178">
        <v>1</v>
      </c>
      <c r="AF91" s="178">
        <v>1</v>
      </c>
      <c r="AG91" s="178">
        <v>1</v>
      </c>
      <c r="AH91" s="178">
        <v>1</v>
      </c>
      <c r="AI91" s="178">
        <v>1</v>
      </c>
    </row>
    <row r="92" s="165" customFormat="1" ht="30" customHeight="1" spans="1:35">
      <c r="A92" s="175">
        <f t="shared" si="1"/>
        <v>84</v>
      </c>
      <c r="B92" s="88"/>
      <c r="C92" s="88"/>
      <c r="D92" s="88"/>
      <c r="E92" s="88"/>
      <c r="F92" s="88"/>
      <c r="G92" s="88"/>
      <c r="H92" s="88">
        <v>6</v>
      </c>
      <c r="I92" s="88"/>
      <c r="J92" s="88"/>
      <c r="K92" s="177"/>
      <c r="L92" s="104" t="s">
        <v>115</v>
      </c>
      <c r="M92" s="182" t="s">
        <v>116</v>
      </c>
      <c r="N92" s="105"/>
      <c r="O92" s="105" t="s">
        <v>46</v>
      </c>
      <c r="P92" s="178" t="s">
        <v>805</v>
      </c>
      <c r="Q92" s="178"/>
      <c r="R92" s="104" t="s">
        <v>178</v>
      </c>
      <c r="S92" s="122" t="s">
        <v>115</v>
      </c>
      <c r="T92" s="123" t="s">
        <v>178</v>
      </c>
      <c r="U92" s="188" t="s">
        <v>600</v>
      </c>
      <c r="V92" s="188" t="s">
        <v>407</v>
      </c>
      <c r="W92" s="188" t="s">
        <v>862</v>
      </c>
      <c r="X92" s="187" t="s">
        <v>1048</v>
      </c>
      <c r="Y92" s="187" t="s">
        <v>1049</v>
      </c>
      <c r="Z92" s="182" t="s">
        <v>1050</v>
      </c>
      <c r="AA92" s="209">
        <v>0.1442</v>
      </c>
      <c r="AB92" s="105" t="s">
        <v>1051</v>
      </c>
      <c r="AC92" s="105" t="s">
        <v>915</v>
      </c>
      <c r="AD92" s="210"/>
      <c r="AE92" s="178">
        <v>1</v>
      </c>
      <c r="AF92" s="178">
        <v>1</v>
      </c>
      <c r="AG92" s="178">
        <v>1</v>
      </c>
      <c r="AH92" s="178">
        <v>1</v>
      </c>
      <c r="AI92" s="178">
        <v>1</v>
      </c>
    </row>
    <row r="93" s="165" customFormat="1" ht="30" customHeight="1" spans="1:35">
      <c r="A93" s="175">
        <f t="shared" si="1"/>
        <v>85</v>
      </c>
      <c r="B93" s="88"/>
      <c r="C93" s="88"/>
      <c r="D93" s="88"/>
      <c r="E93" s="88"/>
      <c r="F93" s="88"/>
      <c r="G93" s="88"/>
      <c r="H93" s="88">
        <v>6</v>
      </c>
      <c r="I93" s="88"/>
      <c r="J93" s="88"/>
      <c r="K93" s="177"/>
      <c r="L93" s="104" t="s">
        <v>62</v>
      </c>
      <c r="M93" s="105" t="s">
        <v>63</v>
      </c>
      <c r="N93" s="105" t="s">
        <v>1052</v>
      </c>
      <c r="O93" s="202" t="s">
        <v>46</v>
      </c>
      <c r="P93" s="178" t="s">
        <v>805</v>
      </c>
      <c r="Q93" s="105"/>
      <c r="R93" s="104" t="s">
        <v>46</v>
      </c>
      <c r="S93" s="88" t="s">
        <v>62</v>
      </c>
      <c r="T93" s="123" t="s">
        <v>46</v>
      </c>
      <c r="U93" s="188" t="s">
        <v>600</v>
      </c>
      <c r="V93" s="188" t="s">
        <v>407</v>
      </c>
      <c r="W93" s="188" t="s">
        <v>882</v>
      </c>
      <c r="X93" s="187" t="s">
        <v>1053</v>
      </c>
      <c r="Y93" s="187" t="s">
        <v>1054</v>
      </c>
      <c r="Z93" s="140" t="s">
        <v>1055</v>
      </c>
      <c r="AA93" s="139">
        <v>0.3157</v>
      </c>
      <c r="AB93" s="105" t="s">
        <v>411</v>
      </c>
      <c r="AC93" s="105" t="s">
        <v>915</v>
      </c>
      <c r="AD93" s="195"/>
      <c r="AE93" s="105">
        <v>1</v>
      </c>
      <c r="AF93" s="105">
        <v>1</v>
      </c>
      <c r="AG93" s="105">
        <v>1</v>
      </c>
      <c r="AH93" s="105">
        <v>1</v>
      </c>
      <c r="AI93" s="105">
        <v>1</v>
      </c>
    </row>
    <row r="94" s="165" customFormat="1" ht="30" customHeight="1" spans="1:35">
      <c r="A94" s="175">
        <f t="shared" si="1"/>
        <v>86</v>
      </c>
      <c r="B94" s="88"/>
      <c r="C94" s="88"/>
      <c r="D94" s="88"/>
      <c r="E94" s="88"/>
      <c r="F94" s="88">
        <v>4</v>
      </c>
      <c r="G94" s="88"/>
      <c r="H94" s="88"/>
      <c r="I94" s="88"/>
      <c r="J94" s="88"/>
      <c r="K94" s="177"/>
      <c r="L94" s="104" t="s">
        <v>1056</v>
      </c>
      <c r="M94" s="182" t="s">
        <v>1057</v>
      </c>
      <c r="N94" s="178"/>
      <c r="O94" s="105" t="s">
        <v>46</v>
      </c>
      <c r="P94" s="178" t="s">
        <v>805</v>
      </c>
      <c r="Q94" s="178"/>
      <c r="R94" s="104" t="s">
        <v>46</v>
      </c>
      <c r="S94" s="178" t="s">
        <v>1056</v>
      </c>
      <c r="T94" s="123" t="s">
        <v>46</v>
      </c>
      <c r="U94" s="188" t="s">
        <v>600</v>
      </c>
      <c r="V94" s="188" t="s">
        <v>407</v>
      </c>
      <c r="W94" s="188" t="s">
        <v>862</v>
      </c>
      <c r="X94" s="187" t="s">
        <v>1058</v>
      </c>
      <c r="Y94" s="187" t="s">
        <v>1059</v>
      </c>
      <c r="Z94" s="182" t="s">
        <v>1060</v>
      </c>
      <c r="AA94" s="209">
        <v>0.0383</v>
      </c>
      <c r="AB94" s="105" t="s">
        <v>411</v>
      </c>
      <c r="AC94" s="105" t="s">
        <v>915</v>
      </c>
      <c r="AD94" s="210"/>
      <c r="AE94" s="178">
        <v>2</v>
      </c>
      <c r="AF94" s="178">
        <v>2</v>
      </c>
      <c r="AG94" s="178">
        <v>2</v>
      </c>
      <c r="AH94" s="178">
        <v>2</v>
      </c>
      <c r="AI94" s="178">
        <v>2</v>
      </c>
    </row>
    <row r="95" s="165" customFormat="1" ht="30" customHeight="1" spans="1:35">
      <c r="A95" s="175">
        <f t="shared" si="1"/>
        <v>87</v>
      </c>
      <c r="B95" s="88"/>
      <c r="C95" s="88"/>
      <c r="D95" s="88"/>
      <c r="E95" s="88"/>
      <c r="F95" s="88">
        <v>4</v>
      </c>
      <c r="G95" s="88"/>
      <c r="H95" s="88"/>
      <c r="I95" s="88"/>
      <c r="J95" s="88"/>
      <c r="K95" s="177"/>
      <c r="L95" s="179" t="s">
        <v>1061</v>
      </c>
      <c r="M95" s="105" t="s">
        <v>1062</v>
      </c>
      <c r="N95" s="105"/>
      <c r="O95" s="105"/>
      <c r="P95" s="178" t="s">
        <v>805</v>
      </c>
      <c r="Q95" s="105"/>
      <c r="R95" s="104" t="s">
        <v>46</v>
      </c>
      <c r="S95" s="179" t="s">
        <v>1061</v>
      </c>
      <c r="T95" s="123" t="s">
        <v>46</v>
      </c>
      <c r="U95" s="188" t="s">
        <v>600</v>
      </c>
      <c r="V95" s="188" t="s">
        <v>407</v>
      </c>
      <c r="W95" s="187" t="s">
        <v>958</v>
      </c>
      <c r="X95" s="187" t="s">
        <v>1063</v>
      </c>
      <c r="Y95" s="182" t="s">
        <v>411</v>
      </c>
      <c r="Z95" s="140" t="s">
        <v>1064</v>
      </c>
      <c r="AA95" s="139">
        <v>0.0005</v>
      </c>
      <c r="AB95" s="105" t="s">
        <v>411</v>
      </c>
      <c r="AC95" s="105" t="s">
        <v>915</v>
      </c>
      <c r="AD95" s="195"/>
      <c r="AE95" s="105">
        <v>4</v>
      </c>
      <c r="AF95" s="105">
        <v>4</v>
      </c>
      <c r="AG95" s="105">
        <v>4</v>
      </c>
      <c r="AH95" s="105">
        <v>4</v>
      </c>
      <c r="AI95" s="105">
        <v>4</v>
      </c>
    </row>
    <row r="96" s="165" customFormat="1" ht="30" customHeight="1" spans="1:35">
      <c r="A96" s="175">
        <f t="shared" si="1"/>
        <v>88</v>
      </c>
      <c r="B96" s="88"/>
      <c r="C96" s="88"/>
      <c r="D96" s="88"/>
      <c r="E96" s="88"/>
      <c r="F96" s="88">
        <v>4</v>
      </c>
      <c r="G96" s="88"/>
      <c r="H96" s="88"/>
      <c r="I96" s="88"/>
      <c r="J96" s="88"/>
      <c r="K96" s="177"/>
      <c r="L96" s="179" t="s">
        <v>1065</v>
      </c>
      <c r="M96" s="105" t="s">
        <v>1066</v>
      </c>
      <c r="N96" s="105"/>
      <c r="O96" s="105"/>
      <c r="P96" s="178" t="s">
        <v>805</v>
      </c>
      <c r="Q96" s="105"/>
      <c r="R96" s="104" t="s">
        <v>46</v>
      </c>
      <c r="S96" s="179" t="s">
        <v>1065</v>
      </c>
      <c r="T96" s="123" t="s">
        <v>46</v>
      </c>
      <c r="U96" s="188" t="s">
        <v>600</v>
      </c>
      <c r="V96" s="188" t="s">
        <v>407</v>
      </c>
      <c r="W96" s="187" t="s">
        <v>958</v>
      </c>
      <c r="X96" s="187" t="s">
        <v>1063</v>
      </c>
      <c r="Y96" s="182" t="s">
        <v>411</v>
      </c>
      <c r="Z96" s="140" t="s">
        <v>1067</v>
      </c>
      <c r="AA96" s="139">
        <v>0.0002</v>
      </c>
      <c r="AB96" s="105" t="s">
        <v>411</v>
      </c>
      <c r="AC96" s="105" t="s">
        <v>915</v>
      </c>
      <c r="AD96" s="195"/>
      <c r="AE96" s="105">
        <v>4</v>
      </c>
      <c r="AF96" s="105">
        <v>4</v>
      </c>
      <c r="AG96" s="105">
        <v>4</v>
      </c>
      <c r="AH96" s="105">
        <v>4</v>
      </c>
      <c r="AI96" s="105">
        <v>4</v>
      </c>
    </row>
    <row r="97" s="165" customFormat="1" ht="30" customHeight="1" spans="1:35">
      <c r="A97" s="175">
        <f t="shared" si="1"/>
        <v>89</v>
      </c>
      <c r="B97" s="88"/>
      <c r="C97" s="88"/>
      <c r="D97" s="88"/>
      <c r="E97" s="88"/>
      <c r="F97" s="88">
        <v>4</v>
      </c>
      <c r="G97" s="88"/>
      <c r="H97" s="88"/>
      <c r="I97" s="88"/>
      <c r="J97" s="88"/>
      <c r="K97" s="177"/>
      <c r="L97" s="104" t="s">
        <v>396</v>
      </c>
      <c r="M97" s="182" t="s">
        <v>397</v>
      </c>
      <c r="N97" s="178" t="s">
        <v>1068</v>
      </c>
      <c r="O97" s="105"/>
      <c r="P97" s="178" t="s">
        <v>805</v>
      </c>
      <c r="Q97" s="178"/>
      <c r="R97" s="104" t="s">
        <v>46</v>
      </c>
      <c r="S97" s="188" t="s">
        <v>867</v>
      </c>
      <c r="T97" s="182" t="s">
        <v>411</v>
      </c>
      <c r="U97" s="188" t="s">
        <v>600</v>
      </c>
      <c r="V97" s="188" t="s">
        <v>407</v>
      </c>
      <c r="W97" s="188" t="s">
        <v>867</v>
      </c>
      <c r="X97" s="182"/>
      <c r="Y97" s="182"/>
      <c r="Z97" s="182"/>
      <c r="AA97" s="209">
        <v>0.00507</v>
      </c>
      <c r="AB97" s="198" t="s">
        <v>1069</v>
      </c>
      <c r="AC97" s="105" t="s">
        <v>915</v>
      </c>
      <c r="AD97" s="210"/>
      <c r="AE97" s="105">
        <v>2</v>
      </c>
      <c r="AF97" s="105">
        <v>2</v>
      </c>
      <c r="AG97" s="105">
        <v>2</v>
      </c>
      <c r="AH97" s="105">
        <v>2</v>
      </c>
      <c r="AI97" s="105">
        <v>2</v>
      </c>
    </row>
    <row r="98" s="165" customFormat="1" ht="30" customHeight="1" spans="1:35">
      <c r="A98" s="175">
        <f t="shared" si="1"/>
        <v>90</v>
      </c>
      <c r="B98" s="88"/>
      <c r="C98" s="88"/>
      <c r="D98" s="88"/>
      <c r="E98" s="88"/>
      <c r="F98" s="88">
        <v>4</v>
      </c>
      <c r="G98" s="88"/>
      <c r="H98" s="88"/>
      <c r="I98" s="88"/>
      <c r="J98" s="88"/>
      <c r="K98" s="177"/>
      <c r="L98" s="104" t="s">
        <v>402</v>
      </c>
      <c r="M98" s="105" t="s">
        <v>1070</v>
      </c>
      <c r="N98" s="178" t="s">
        <v>1068</v>
      </c>
      <c r="O98" s="105"/>
      <c r="P98" s="178"/>
      <c r="Q98" s="178"/>
      <c r="R98" s="104" t="s">
        <v>46</v>
      </c>
      <c r="S98" s="188" t="s">
        <v>867</v>
      </c>
      <c r="T98" s="182" t="s">
        <v>411</v>
      </c>
      <c r="U98" s="188" t="s">
        <v>600</v>
      </c>
      <c r="V98" s="188" t="s">
        <v>407</v>
      </c>
      <c r="W98" s="188" t="s">
        <v>867</v>
      </c>
      <c r="X98" s="182"/>
      <c r="Y98" s="182"/>
      <c r="Z98" s="182"/>
      <c r="AA98" s="209"/>
      <c r="AB98" s="198" t="s">
        <v>1071</v>
      </c>
      <c r="AC98" s="105" t="s">
        <v>915</v>
      </c>
      <c r="AD98" s="210"/>
      <c r="AE98" s="105">
        <v>4</v>
      </c>
      <c r="AF98" s="105">
        <v>4</v>
      </c>
      <c r="AG98" s="105">
        <v>4</v>
      </c>
      <c r="AH98" s="105">
        <v>4</v>
      </c>
      <c r="AI98" s="105">
        <v>4</v>
      </c>
    </row>
    <row r="99" s="165" customFormat="1" ht="30" customHeight="1" spans="1:35">
      <c r="A99" s="175">
        <f t="shared" si="1"/>
        <v>91</v>
      </c>
      <c r="B99" s="88"/>
      <c r="C99" s="88"/>
      <c r="D99" s="88"/>
      <c r="E99" s="88"/>
      <c r="F99" s="88">
        <v>4</v>
      </c>
      <c r="G99" s="88"/>
      <c r="H99" s="88"/>
      <c r="I99" s="88"/>
      <c r="J99" s="88"/>
      <c r="K99" s="177"/>
      <c r="L99" s="104" t="s">
        <v>1072</v>
      </c>
      <c r="M99" s="182" t="s">
        <v>533</v>
      </c>
      <c r="N99" s="178"/>
      <c r="O99" s="105"/>
      <c r="P99" s="178" t="s">
        <v>805</v>
      </c>
      <c r="Q99" s="178"/>
      <c r="R99" s="104" t="s">
        <v>46</v>
      </c>
      <c r="S99" s="188" t="s">
        <v>867</v>
      </c>
      <c r="T99" s="182" t="s">
        <v>411</v>
      </c>
      <c r="U99" s="188" t="s">
        <v>600</v>
      </c>
      <c r="V99" s="188" t="s">
        <v>407</v>
      </c>
      <c r="W99" s="188" t="s">
        <v>867</v>
      </c>
      <c r="X99" s="187" t="s">
        <v>1073</v>
      </c>
      <c r="Y99" s="187" t="s">
        <v>1074</v>
      </c>
      <c r="Z99" s="140" t="s">
        <v>1075</v>
      </c>
      <c r="AA99" s="209">
        <v>0.0031</v>
      </c>
      <c r="AB99" s="198" t="s">
        <v>919</v>
      </c>
      <c r="AC99" s="105" t="s">
        <v>915</v>
      </c>
      <c r="AD99" s="210"/>
      <c r="AE99" s="178">
        <v>4</v>
      </c>
      <c r="AF99" s="178">
        <v>4</v>
      </c>
      <c r="AG99" s="178">
        <v>4</v>
      </c>
      <c r="AH99" s="178">
        <v>4</v>
      </c>
      <c r="AI99" s="178">
        <v>4</v>
      </c>
    </row>
    <row r="100" s="165" customFormat="1" ht="30" customHeight="1" spans="1:35">
      <c r="A100" s="175">
        <f t="shared" si="1"/>
        <v>92</v>
      </c>
      <c r="B100" s="88"/>
      <c r="C100" s="88"/>
      <c r="D100" s="88"/>
      <c r="E100" s="88"/>
      <c r="F100" s="88">
        <v>4</v>
      </c>
      <c r="G100" s="88"/>
      <c r="H100" s="88"/>
      <c r="I100" s="88"/>
      <c r="J100" s="88"/>
      <c r="K100" s="177"/>
      <c r="L100" s="104" t="s">
        <v>1076</v>
      </c>
      <c r="M100" s="105" t="s">
        <v>1077</v>
      </c>
      <c r="N100" s="105"/>
      <c r="O100" s="105"/>
      <c r="P100" s="178" t="s">
        <v>805</v>
      </c>
      <c r="Q100" s="105"/>
      <c r="R100" s="104" t="s">
        <v>46</v>
      </c>
      <c r="S100" s="104" t="s">
        <v>1076</v>
      </c>
      <c r="T100" s="104" t="s">
        <v>46</v>
      </c>
      <c r="U100" s="188" t="s">
        <v>600</v>
      </c>
      <c r="V100" s="188" t="s">
        <v>407</v>
      </c>
      <c r="W100" s="187" t="s">
        <v>1078</v>
      </c>
      <c r="X100" s="187" t="s">
        <v>1079</v>
      </c>
      <c r="Y100" s="187"/>
      <c r="Z100" s="140"/>
      <c r="AA100" s="139">
        <v>0.0019</v>
      </c>
      <c r="AB100" s="105" t="s">
        <v>411</v>
      </c>
      <c r="AC100" s="105" t="s">
        <v>915</v>
      </c>
      <c r="AD100" s="195"/>
      <c r="AE100" s="105">
        <v>2</v>
      </c>
      <c r="AF100" s="105">
        <v>2</v>
      </c>
      <c r="AG100" s="105">
        <v>2</v>
      </c>
      <c r="AH100" s="105">
        <v>2</v>
      </c>
      <c r="AI100" s="105">
        <v>2</v>
      </c>
    </row>
    <row r="101" s="165" customFormat="1" ht="30" customHeight="1" spans="1:35">
      <c r="A101" s="175">
        <f t="shared" si="1"/>
        <v>93</v>
      </c>
      <c r="B101" s="88"/>
      <c r="C101" s="88"/>
      <c r="D101" s="88"/>
      <c r="E101" s="88"/>
      <c r="F101" s="88">
        <v>4</v>
      </c>
      <c r="G101" s="88"/>
      <c r="H101" s="88"/>
      <c r="I101" s="88"/>
      <c r="J101" s="88"/>
      <c r="K101" s="177"/>
      <c r="L101" s="104" t="s">
        <v>1080</v>
      </c>
      <c r="M101" s="105" t="s">
        <v>1081</v>
      </c>
      <c r="N101" s="105"/>
      <c r="O101" s="105" t="s">
        <v>46</v>
      </c>
      <c r="P101" s="178" t="s">
        <v>805</v>
      </c>
      <c r="Q101" s="105"/>
      <c r="R101" s="104" t="s">
        <v>134</v>
      </c>
      <c r="S101" s="88" t="s">
        <v>1080</v>
      </c>
      <c r="T101" s="123" t="s">
        <v>134</v>
      </c>
      <c r="U101" s="188" t="s">
        <v>600</v>
      </c>
      <c r="V101" s="188" t="s">
        <v>407</v>
      </c>
      <c r="W101" s="188" t="s">
        <v>888</v>
      </c>
      <c r="X101" s="187" t="s">
        <v>807</v>
      </c>
      <c r="Y101" s="187" t="s">
        <v>411</v>
      </c>
      <c r="Z101" s="140" t="s">
        <v>1082</v>
      </c>
      <c r="AA101" s="139">
        <f>(AA102+AA103*2)*2</f>
        <v>0.4878</v>
      </c>
      <c r="AB101" s="105" t="s">
        <v>835</v>
      </c>
      <c r="AC101" s="105" t="s">
        <v>915</v>
      </c>
      <c r="AD101" s="195"/>
      <c r="AE101" s="105">
        <v>2</v>
      </c>
      <c r="AF101" s="105">
        <v>2</v>
      </c>
      <c r="AG101" s="105">
        <v>2</v>
      </c>
      <c r="AH101" s="105">
        <v>2</v>
      </c>
      <c r="AI101" s="105">
        <v>2</v>
      </c>
    </row>
    <row r="102" s="165" customFormat="1" ht="30" customHeight="1" spans="1:35">
      <c r="A102" s="175">
        <f t="shared" si="1"/>
        <v>94</v>
      </c>
      <c r="B102" s="88"/>
      <c r="C102" s="88"/>
      <c r="D102" s="88"/>
      <c r="E102" s="88"/>
      <c r="F102" s="88"/>
      <c r="G102" s="88">
        <v>5</v>
      </c>
      <c r="H102" s="88"/>
      <c r="I102" s="88"/>
      <c r="J102" s="88"/>
      <c r="K102" s="177"/>
      <c r="L102" s="104" t="s">
        <v>1083</v>
      </c>
      <c r="M102" s="105" t="s">
        <v>1084</v>
      </c>
      <c r="N102" s="105"/>
      <c r="O102" s="105" t="s">
        <v>46</v>
      </c>
      <c r="P102" s="178" t="s">
        <v>805</v>
      </c>
      <c r="Q102" s="105"/>
      <c r="R102" s="104" t="s">
        <v>134</v>
      </c>
      <c r="S102" s="88" t="s">
        <v>1080</v>
      </c>
      <c r="T102" s="123" t="s">
        <v>134</v>
      </c>
      <c r="U102" s="188" t="s">
        <v>600</v>
      </c>
      <c r="V102" s="188" t="s">
        <v>407</v>
      </c>
      <c r="W102" s="188" t="s">
        <v>862</v>
      </c>
      <c r="X102" s="187" t="s">
        <v>1009</v>
      </c>
      <c r="Y102" s="187" t="s">
        <v>1010</v>
      </c>
      <c r="Z102" s="140" t="s">
        <v>1082</v>
      </c>
      <c r="AA102" s="213">
        <v>0.2149</v>
      </c>
      <c r="AB102" s="105" t="s">
        <v>411</v>
      </c>
      <c r="AC102" s="105" t="s">
        <v>915</v>
      </c>
      <c r="AD102" s="195"/>
      <c r="AE102" s="105">
        <v>1</v>
      </c>
      <c r="AF102" s="105">
        <v>1</v>
      </c>
      <c r="AG102" s="105">
        <v>1</v>
      </c>
      <c r="AH102" s="105">
        <v>1</v>
      </c>
      <c r="AI102" s="105">
        <v>1</v>
      </c>
    </row>
    <row r="103" s="165" customFormat="1" ht="30" customHeight="1" spans="1:35">
      <c r="A103" s="175">
        <f t="shared" si="1"/>
        <v>95</v>
      </c>
      <c r="B103" s="88"/>
      <c r="C103" s="88"/>
      <c r="D103" s="88"/>
      <c r="E103" s="88"/>
      <c r="F103" s="88"/>
      <c r="G103" s="88">
        <v>5</v>
      </c>
      <c r="H103" s="88"/>
      <c r="I103" s="88"/>
      <c r="J103" s="88"/>
      <c r="K103" s="177"/>
      <c r="L103" s="104" t="s">
        <v>701</v>
      </c>
      <c r="M103" s="182" t="s">
        <v>702</v>
      </c>
      <c r="N103" s="178"/>
      <c r="O103" s="105" t="s">
        <v>49</v>
      </c>
      <c r="P103" s="178" t="s">
        <v>805</v>
      </c>
      <c r="Q103" s="178"/>
      <c r="R103" s="104" t="s">
        <v>49</v>
      </c>
      <c r="S103" s="122" t="s">
        <v>701</v>
      </c>
      <c r="T103" s="123" t="s">
        <v>49</v>
      </c>
      <c r="U103" s="188" t="s">
        <v>600</v>
      </c>
      <c r="V103" s="188" t="s">
        <v>407</v>
      </c>
      <c r="W103" s="105" t="s">
        <v>926</v>
      </c>
      <c r="X103" s="187" t="s">
        <v>980</v>
      </c>
      <c r="Y103" s="187" t="s">
        <v>981</v>
      </c>
      <c r="Z103" s="182" t="s">
        <v>982</v>
      </c>
      <c r="AA103" s="209">
        <v>0.0145</v>
      </c>
      <c r="AB103" s="209" t="s">
        <v>983</v>
      </c>
      <c r="AC103" s="105" t="s">
        <v>915</v>
      </c>
      <c r="AD103" s="210"/>
      <c r="AE103" s="105">
        <v>2</v>
      </c>
      <c r="AF103" s="105">
        <v>2</v>
      </c>
      <c r="AG103" s="105">
        <v>2</v>
      </c>
      <c r="AH103" s="105">
        <v>2</v>
      </c>
      <c r="AI103" s="105">
        <v>2</v>
      </c>
    </row>
    <row r="104" s="165" customFormat="1" ht="30" customHeight="1" spans="1:35">
      <c r="A104" s="175">
        <f t="shared" si="1"/>
        <v>96</v>
      </c>
      <c r="B104" s="88"/>
      <c r="C104" s="88"/>
      <c r="D104" s="88"/>
      <c r="E104" s="88"/>
      <c r="F104" s="88">
        <v>4</v>
      </c>
      <c r="G104" s="88"/>
      <c r="H104" s="88"/>
      <c r="I104" s="88"/>
      <c r="J104" s="88"/>
      <c r="K104" s="177"/>
      <c r="L104" s="104" t="s">
        <v>162</v>
      </c>
      <c r="M104" s="105" t="s">
        <v>163</v>
      </c>
      <c r="N104" s="105"/>
      <c r="O104" s="105" t="s">
        <v>46</v>
      </c>
      <c r="P104" s="178" t="s">
        <v>805</v>
      </c>
      <c r="Q104" s="105"/>
      <c r="R104" s="104" t="s">
        <v>46</v>
      </c>
      <c r="S104" s="88" t="s">
        <v>162</v>
      </c>
      <c r="T104" s="123" t="s">
        <v>46</v>
      </c>
      <c r="U104" s="188" t="s">
        <v>600</v>
      </c>
      <c r="V104" s="188" t="s">
        <v>407</v>
      </c>
      <c r="W104" s="188" t="s">
        <v>862</v>
      </c>
      <c r="X104" s="187" t="s">
        <v>1085</v>
      </c>
      <c r="Y104" s="187" t="s">
        <v>139</v>
      </c>
      <c r="Z104" s="140" t="s">
        <v>1086</v>
      </c>
      <c r="AA104" s="139">
        <v>0.1441</v>
      </c>
      <c r="AB104" s="105" t="s">
        <v>411</v>
      </c>
      <c r="AC104" s="105" t="s">
        <v>915</v>
      </c>
      <c r="AD104" s="195"/>
      <c r="AE104" s="105">
        <v>2</v>
      </c>
      <c r="AF104" s="105">
        <v>2</v>
      </c>
      <c r="AG104" s="105">
        <v>2</v>
      </c>
      <c r="AH104" s="105">
        <v>2</v>
      </c>
      <c r="AI104" s="105">
        <v>2</v>
      </c>
    </row>
    <row r="105" s="165" customFormat="1" ht="30" customHeight="1" spans="1:35">
      <c r="A105" s="175">
        <f t="shared" si="1"/>
        <v>97</v>
      </c>
      <c r="B105" s="88"/>
      <c r="C105" s="88"/>
      <c r="D105" s="88"/>
      <c r="E105" s="88"/>
      <c r="F105" s="88">
        <v>4</v>
      </c>
      <c r="G105" s="88"/>
      <c r="H105" s="88"/>
      <c r="I105" s="88"/>
      <c r="J105" s="88"/>
      <c r="K105" s="177"/>
      <c r="L105" s="104" t="s">
        <v>601</v>
      </c>
      <c r="M105" s="203" t="s">
        <v>1087</v>
      </c>
      <c r="N105" s="105"/>
      <c r="O105" s="105" t="s">
        <v>46</v>
      </c>
      <c r="P105" s="178" t="s">
        <v>805</v>
      </c>
      <c r="Q105" s="105"/>
      <c r="R105" s="104" t="s">
        <v>46</v>
      </c>
      <c r="S105" s="104" t="s">
        <v>601</v>
      </c>
      <c r="T105" s="178" t="s">
        <v>46</v>
      </c>
      <c r="U105" s="188" t="s">
        <v>600</v>
      </c>
      <c r="V105" s="188" t="s">
        <v>407</v>
      </c>
      <c r="W105" s="177" t="s">
        <v>1078</v>
      </c>
      <c r="X105" s="177" t="s">
        <v>1078</v>
      </c>
      <c r="Y105" s="187" t="s">
        <v>411</v>
      </c>
      <c r="Z105" s="177" t="s">
        <v>1088</v>
      </c>
      <c r="AA105" s="199">
        <v>0.002</v>
      </c>
      <c r="AB105" s="105" t="s">
        <v>411</v>
      </c>
      <c r="AC105" s="105" t="s">
        <v>915</v>
      </c>
      <c r="AD105" s="195"/>
      <c r="AE105" s="105">
        <v>2</v>
      </c>
      <c r="AF105" s="105">
        <v>2</v>
      </c>
      <c r="AG105" s="105">
        <v>2</v>
      </c>
      <c r="AH105" s="105">
        <v>2</v>
      </c>
      <c r="AI105" s="105">
        <v>2</v>
      </c>
    </row>
    <row r="106" s="165" customFormat="1" ht="30" customHeight="1" spans="1:35">
      <c r="A106" s="175">
        <f t="shared" si="1"/>
        <v>98</v>
      </c>
      <c r="B106" s="88"/>
      <c r="C106" s="88"/>
      <c r="D106" s="88"/>
      <c r="E106" s="88"/>
      <c r="F106" s="88">
        <v>4</v>
      </c>
      <c r="G106" s="88"/>
      <c r="H106" s="88"/>
      <c r="I106" s="88"/>
      <c r="J106" s="88"/>
      <c r="K106" s="177"/>
      <c r="L106" s="104" t="s">
        <v>408</v>
      </c>
      <c r="M106" s="105" t="s">
        <v>409</v>
      </c>
      <c r="N106" s="105" t="s">
        <v>1089</v>
      </c>
      <c r="O106" s="105" t="s">
        <v>49</v>
      </c>
      <c r="P106" s="178" t="s">
        <v>805</v>
      </c>
      <c r="Q106" s="105"/>
      <c r="R106" s="104" t="s">
        <v>134</v>
      </c>
      <c r="S106" s="122" t="s">
        <v>408</v>
      </c>
      <c r="T106" s="123" t="s">
        <v>134</v>
      </c>
      <c r="U106" s="188" t="s">
        <v>600</v>
      </c>
      <c r="V106" s="188" t="s">
        <v>407</v>
      </c>
      <c r="W106" s="188" t="s">
        <v>862</v>
      </c>
      <c r="X106" s="187" t="s">
        <v>1090</v>
      </c>
      <c r="Y106" s="187" t="s">
        <v>1091</v>
      </c>
      <c r="Z106" s="140"/>
      <c r="AA106" s="139">
        <v>0.1426</v>
      </c>
      <c r="AB106" s="105" t="s">
        <v>835</v>
      </c>
      <c r="AC106" s="105" t="s">
        <v>915</v>
      </c>
      <c r="AD106" s="195"/>
      <c r="AE106" s="105">
        <v>1</v>
      </c>
      <c r="AF106" s="105">
        <v>1</v>
      </c>
      <c r="AG106" s="105">
        <v>1</v>
      </c>
      <c r="AH106" s="105">
        <v>0</v>
      </c>
      <c r="AI106" s="105">
        <v>0</v>
      </c>
    </row>
    <row r="107" s="165" customFormat="1" ht="30" customHeight="1" spans="1:35">
      <c r="A107" s="175">
        <f t="shared" si="1"/>
        <v>99</v>
      </c>
      <c r="B107" s="88"/>
      <c r="C107" s="88"/>
      <c r="D107" s="88"/>
      <c r="E107" s="88"/>
      <c r="F107" s="88">
        <v>4</v>
      </c>
      <c r="G107" s="88"/>
      <c r="H107" s="88"/>
      <c r="I107" s="88"/>
      <c r="J107" s="88"/>
      <c r="K107" s="177"/>
      <c r="L107" s="182" t="s">
        <v>1092</v>
      </c>
      <c r="M107" s="100" t="s">
        <v>409</v>
      </c>
      <c r="N107" s="100"/>
      <c r="O107" s="100" t="s">
        <v>46</v>
      </c>
      <c r="P107" s="101" t="s">
        <v>805</v>
      </c>
      <c r="Q107" s="100"/>
      <c r="R107" s="99" t="s">
        <v>46</v>
      </c>
      <c r="S107" s="182" t="s">
        <v>1092</v>
      </c>
      <c r="T107" s="208" t="s">
        <v>46</v>
      </c>
      <c r="U107" s="116" t="s">
        <v>600</v>
      </c>
      <c r="V107" s="116" t="s">
        <v>407</v>
      </c>
      <c r="W107" s="116" t="s">
        <v>862</v>
      </c>
      <c r="X107" s="117" t="s">
        <v>1090</v>
      </c>
      <c r="Y107" s="117" t="s">
        <v>1091</v>
      </c>
      <c r="Z107" s="135"/>
      <c r="AA107" s="136"/>
      <c r="AB107" s="100" t="s">
        <v>835</v>
      </c>
      <c r="AC107" s="105"/>
      <c r="AD107" s="195"/>
      <c r="AE107" s="105">
        <v>0</v>
      </c>
      <c r="AF107" s="105">
        <v>0</v>
      </c>
      <c r="AG107" s="105">
        <v>0</v>
      </c>
      <c r="AH107" s="105">
        <v>1</v>
      </c>
      <c r="AI107" s="105">
        <v>1</v>
      </c>
    </row>
    <row r="108" s="165" customFormat="1" ht="30" customHeight="1" spans="1:35">
      <c r="A108" s="175">
        <f t="shared" ref="A108:A159" si="2">ROW()-8</f>
        <v>100</v>
      </c>
      <c r="B108" s="88"/>
      <c r="C108" s="88"/>
      <c r="D108" s="88"/>
      <c r="E108" s="88"/>
      <c r="F108" s="88">
        <v>4</v>
      </c>
      <c r="G108" s="88"/>
      <c r="H108" s="88"/>
      <c r="I108" s="88"/>
      <c r="J108" s="88"/>
      <c r="K108" s="177"/>
      <c r="L108" s="104" t="s">
        <v>1093</v>
      </c>
      <c r="M108" s="105" t="s">
        <v>1094</v>
      </c>
      <c r="N108" s="105"/>
      <c r="O108" s="105" t="s">
        <v>49</v>
      </c>
      <c r="P108" s="178" t="s">
        <v>805</v>
      </c>
      <c r="Q108" s="105"/>
      <c r="R108" s="104" t="s">
        <v>49</v>
      </c>
      <c r="S108" s="88" t="s">
        <v>1093</v>
      </c>
      <c r="T108" s="123" t="s">
        <v>49</v>
      </c>
      <c r="U108" s="188" t="s">
        <v>600</v>
      </c>
      <c r="V108" s="188" t="s">
        <v>407</v>
      </c>
      <c r="W108" s="188" t="s">
        <v>862</v>
      </c>
      <c r="X108" s="187" t="s">
        <v>1090</v>
      </c>
      <c r="Y108" s="187" t="s">
        <v>1091</v>
      </c>
      <c r="Z108" s="140"/>
      <c r="AA108" s="139">
        <v>0.1269</v>
      </c>
      <c r="AB108" s="105" t="s">
        <v>835</v>
      </c>
      <c r="AC108" s="105" t="s">
        <v>915</v>
      </c>
      <c r="AD108" s="195"/>
      <c r="AE108" s="105">
        <v>1</v>
      </c>
      <c r="AF108" s="105">
        <v>1</v>
      </c>
      <c r="AG108" s="105">
        <v>1</v>
      </c>
      <c r="AH108" s="105">
        <v>0</v>
      </c>
      <c r="AI108" s="105">
        <v>0</v>
      </c>
    </row>
    <row r="109" s="165" customFormat="1" ht="30" customHeight="1" spans="1:35">
      <c r="A109" s="175">
        <f t="shared" si="2"/>
        <v>101</v>
      </c>
      <c r="B109" s="88"/>
      <c r="C109" s="88"/>
      <c r="D109" s="88"/>
      <c r="E109" s="88"/>
      <c r="F109" s="88">
        <v>4</v>
      </c>
      <c r="G109" s="88"/>
      <c r="H109" s="88"/>
      <c r="I109" s="88"/>
      <c r="J109" s="88"/>
      <c r="K109" s="177"/>
      <c r="L109" s="104" t="s">
        <v>426</v>
      </c>
      <c r="M109" s="105" t="s">
        <v>427</v>
      </c>
      <c r="N109" s="182" t="s">
        <v>1095</v>
      </c>
      <c r="O109" s="105"/>
      <c r="P109" s="178" t="s">
        <v>805</v>
      </c>
      <c r="Q109" s="105"/>
      <c r="R109" s="104" t="s">
        <v>134</v>
      </c>
      <c r="S109" s="104" t="s">
        <v>431</v>
      </c>
      <c r="T109" s="123" t="s">
        <v>134</v>
      </c>
      <c r="U109" s="188" t="s">
        <v>600</v>
      </c>
      <c r="V109" s="188" t="s">
        <v>407</v>
      </c>
      <c r="W109" s="188" t="s">
        <v>888</v>
      </c>
      <c r="X109" s="187" t="s">
        <v>807</v>
      </c>
      <c r="Y109" s="187" t="s">
        <v>411</v>
      </c>
      <c r="Z109" s="140" t="s">
        <v>1096</v>
      </c>
      <c r="AA109" s="139">
        <f>AA111+AA112*3</f>
        <v>0.52778</v>
      </c>
      <c r="AB109" s="105" t="s">
        <v>835</v>
      </c>
      <c r="AC109" s="105" t="s">
        <v>915</v>
      </c>
      <c r="AD109" s="195"/>
      <c r="AE109" s="105">
        <v>1</v>
      </c>
      <c r="AF109" s="105">
        <v>0</v>
      </c>
      <c r="AG109" s="105">
        <v>1</v>
      </c>
      <c r="AH109" s="105">
        <v>1</v>
      </c>
      <c r="AI109" s="105">
        <v>0</v>
      </c>
    </row>
    <row r="110" s="165" customFormat="1" ht="30" customHeight="1" spans="1:35">
      <c r="A110" s="175">
        <f t="shared" si="2"/>
        <v>102</v>
      </c>
      <c r="B110" s="88"/>
      <c r="C110" s="88"/>
      <c r="D110" s="88"/>
      <c r="E110" s="88"/>
      <c r="F110" s="88">
        <v>4</v>
      </c>
      <c r="G110" s="88"/>
      <c r="H110" s="88"/>
      <c r="I110" s="88"/>
      <c r="J110" s="88"/>
      <c r="K110" s="177"/>
      <c r="L110" s="104" t="s">
        <v>433</v>
      </c>
      <c r="M110" s="105" t="s">
        <v>434</v>
      </c>
      <c r="N110" s="182" t="s">
        <v>1095</v>
      </c>
      <c r="O110" s="105"/>
      <c r="P110" s="178" t="s">
        <v>805</v>
      </c>
      <c r="Q110" s="105"/>
      <c r="R110" s="104" t="s">
        <v>134</v>
      </c>
      <c r="S110" s="104" t="s">
        <v>431</v>
      </c>
      <c r="T110" s="123" t="s">
        <v>134</v>
      </c>
      <c r="U110" s="188" t="s">
        <v>600</v>
      </c>
      <c r="V110" s="188" t="s">
        <v>407</v>
      </c>
      <c r="W110" s="188" t="s">
        <v>888</v>
      </c>
      <c r="X110" s="187" t="s">
        <v>807</v>
      </c>
      <c r="Y110" s="187" t="s">
        <v>411</v>
      </c>
      <c r="Z110" s="140" t="s">
        <v>1096</v>
      </c>
      <c r="AA110" s="139">
        <f>AA109</f>
        <v>0.52778</v>
      </c>
      <c r="AB110" s="105" t="s">
        <v>835</v>
      </c>
      <c r="AC110" s="178" t="s">
        <v>812</v>
      </c>
      <c r="AD110" s="195"/>
      <c r="AE110" s="105">
        <v>0</v>
      </c>
      <c r="AF110" s="105">
        <v>1</v>
      </c>
      <c r="AG110" s="105">
        <v>0</v>
      </c>
      <c r="AH110" s="105">
        <v>0</v>
      </c>
      <c r="AI110" s="105">
        <v>1</v>
      </c>
    </row>
    <row r="111" s="165" customFormat="1" ht="30" customHeight="1" spans="1:35">
      <c r="A111" s="175">
        <f t="shared" si="2"/>
        <v>103</v>
      </c>
      <c r="B111" s="88"/>
      <c r="C111" s="88"/>
      <c r="D111" s="88"/>
      <c r="E111" s="88"/>
      <c r="F111" s="88"/>
      <c r="G111" s="88">
        <v>5</v>
      </c>
      <c r="H111" s="88"/>
      <c r="I111" s="88"/>
      <c r="J111" s="88"/>
      <c r="K111" s="177"/>
      <c r="L111" s="104" t="s">
        <v>1097</v>
      </c>
      <c r="M111" s="105" t="s">
        <v>1098</v>
      </c>
      <c r="N111" s="105"/>
      <c r="O111" s="105" t="s">
        <v>46</v>
      </c>
      <c r="P111" s="178" t="s">
        <v>805</v>
      </c>
      <c r="Q111" s="105"/>
      <c r="R111" s="104" t="s">
        <v>134</v>
      </c>
      <c r="S111" s="122" t="s">
        <v>1097</v>
      </c>
      <c r="T111" s="123" t="s">
        <v>134</v>
      </c>
      <c r="U111" s="188" t="s">
        <v>600</v>
      </c>
      <c r="V111" s="188" t="s">
        <v>407</v>
      </c>
      <c r="W111" s="188" t="s">
        <v>862</v>
      </c>
      <c r="X111" s="187" t="s">
        <v>1099</v>
      </c>
      <c r="Y111" s="187" t="s">
        <v>1100</v>
      </c>
      <c r="Z111" s="140" t="s">
        <v>1096</v>
      </c>
      <c r="AA111" s="139">
        <v>0.5123</v>
      </c>
      <c r="AB111" s="105" t="s">
        <v>411</v>
      </c>
      <c r="AC111" s="105" t="s">
        <v>915</v>
      </c>
      <c r="AD111" s="195"/>
      <c r="AE111" s="105">
        <v>1</v>
      </c>
      <c r="AF111" s="105">
        <v>1</v>
      </c>
      <c r="AG111" s="105">
        <v>1</v>
      </c>
      <c r="AH111" s="105">
        <v>1</v>
      </c>
      <c r="AI111" s="105">
        <v>1</v>
      </c>
    </row>
    <row r="112" s="165" customFormat="1" ht="30" customHeight="1" spans="1:35">
      <c r="A112" s="175">
        <f t="shared" si="2"/>
        <v>104</v>
      </c>
      <c r="B112" s="88"/>
      <c r="C112" s="88"/>
      <c r="D112" s="88"/>
      <c r="E112" s="88"/>
      <c r="F112" s="88"/>
      <c r="G112" s="88">
        <v>5</v>
      </c>
      <c r="H112" s="88"/>
      <c r="I112" s="88"/>
      <c r="J112" s="88"/>
      <c r="K112" s="177"/>
      <c r="L112" s="182" t="s">
        <v>179</v>
      </c>
      <c r="M112" s="182" t="s">
        <v>180</v>
      </c>
      <c r="N112" s="182" t="s">
        <v>1101</v>
      </c>
      <c r="O112" s="105"/>
      <c r="P112" s="178" t="s">
        <v>805</v>
      </c>
      <c r="Q112" s="124"/>
      <c r="R112" s="104" t="s">
        <v>49</v>
      </c>
      <c r="S112" s="88" t="s">
        <v>566</v>
      </c>
      <c r="T112" s="182" t="s">
        <v>49</v>
      </c>
      <c r="U112" s="188" t="s">
        <v>407</v>
      </c>
      <c r="V112" s="188" t="s">
        <v>600</v>
      </c>
      <c r="W112" s="188" t="s">
        <v>867</v>
      </c>
      <c r="X112" s="187" t="s">
        <v>411</v>
      </c>
      <c r="Y112" s="187"/>
      <c r="Z112" s="140"/>
      <c r="AA112" s="139">
        <v>0.00516</v>
      </c>
      <c r="AB112" s="105" t="s">
        <v>411</v>
      </c>
      <c r="AC112" s="105" t="s">
        <v>915</v>
      </c>
      <c r="AD112" s="195"/>
      <c r="AE112" s="105">
        <v>3</v>
      </c>
      <c r="AF112" s="105">
        <v>3</v>
      </c>
      <c r="AG112" s="105">
        <v>3</v>
      </c>
      <c r="AH112" s="105">
        <v>3</v>
      </c>
      <c r="AI112" s="105">
        <v>3</v>
      </c>
    </row>
    <row r="113" s="165" customFormat="1" ht="30" customHeight="1" spans="1:35">
      <c r="A113" s="175">
        <f t="shared" si="2"/>
        <v>105</v>
      </c>
      <c r="B113" s="88"/>
      <c r="C113" s="88"/>
      <c r="D113" s="88"/>
      <c r="E113" s="88"/>
      <c r="F113" s="88">
        <v>4</v>
      </c>
      <c r="G113" s="88"/>
      <c r="H113" s="88"/>
      <c r="I113" s="88"/>
      <c r="J113" s="88"/>
      <c r="K113" s="177"/>
      <c r="L113" s="104" t="s">
        <v>420</v>
      </c>
      <c r="M113" s="182" t="s">
        <v>421</v>
      </c>
      <c r="N113" s="182" t="s">
        <v>1102</v>
      </c>
      <c r="O113" s="105" t="s">
        <v>49</v>
      </c>
      <c r="P113" s="178" t="s">
        <v>805</v>
      </c>
      <c r="Q113" s="124"/>
      <c r="R113" s="104" t="s">
        <v>134</v>
      </c>
      <c r="S113" s="104" t="s">
        <v>420</v>
      </c>
      <c r="T113" s="123" t="s">
        <v>134</v>
      </c>
      <c r="U113" s="188" t="s">
        <v>600</v>
      </c>
      <c r="V113" s="188" t="s">
        <v>407</v>
      </c>
      <c r="W113" s="188" t="s">
        <v>888</v>
      </c>
      <c r="X113" s="187" t="s">
        <v>807</v>
      </c>
      <c r="Y113" s="187" t="s">
        <v>411</v>
      </c>
      <c r="Z113" s="140"/>
      <c r="AA113" s="139">
        <f>AA115+AA117</f>
        <v>0.1226</v>
      </c>
      <c r="AB113" s="105" t="s">
        <v>835</v>
      </c>
      <c r="AC113" s="105" t="s">
        <v>915</v>
      </c>
      <c r="AD113" s="195"/>
      <c r="AE113" s="105">
        <v>1</v>
      </c>
      <c r="AF113" s="105">
        <v>0</v>
      </c>
      <c r="AG113" s="105">
        <v>1</v>
      </c>
      <c r="AH113" s="105">
        <v>1</v>
      </c>
      <c r="AI113" s="105">
        <v>0</v>
      </c>
    </row>
    <row r="114" s="165" customFormat="1" ht="30" customHeight="1" spans="1:35">
      <c r="A114" s="175">
        <f t="shared" si="2"/>
        <v>106</v>
      </c>
      <c r="B114" s="88"/>
      <c r="C114" s="88"/>
      <c r="D114" s="88"/>
      <c r="E114" s="88"/>
      <c r="F114" s="88">
        <v>4</v>
      </c>
      <c r="G114" s="88"/>
      <c r="H114" s="88"/>
      <c r="I114" s="88"/>
      <c r="J114" s="88"/>
      <c r="K114" s="177"/>
      <c r="L114" s="104" t="s">
        <v>423</v>
      </c>
      <c r="M114" s="105" t="s">
        <v>424</v>
      </c>
      <c r="N114" s="182" t="s">
        <v>1102</v>
      </c>
      <c r="O114" s="105" t="s">
        <v>49</v>
      </c>
      <c r="P114" s="178" t="s">
        <v>805</v>
      </c>
      <c r="Q114" s="105"/>
      <c r="R114" s="104" t="s">
        <v>134</v>
      </c>
      <c r="S114" s="104" t="s">
        <v>420</v>
      </c>
      <c r="T114" s="123" t="s">
        <v>134</v>
      </c>
      <c r="U114" s="188" t="s">
        <v>600</v>
      </c>
      <c r="V114" s="188" t="s">
        <v>407</v>
      </c>
      <c r="W114" s="188" t="s">
        <v>888</v>
      </c>
      <c r="X114" s="187" t="s">
        <v>807</v>
      </c>
      <c r="Y114" s="187"/>
      <c r="Z114" s="140"/>
      <c r="AA114" s="139">
        <f>AA113</f>
        <v>0.1226</v>
      </c>
      <c r="AB114" s="105" t="s">
        <v>835</v>
      </c>
      <c r="AC114" s="178" t="s">
        <v>812</v>
      </c>
      <c r="AD114" s="195"/>
      <c r="AE114" s="105">
        <v>0</v>
      </c>
      <c r="AF114" s="105">
        <v>1</v>
      </c>
      <c r="AG114" s="105">
        <v>0</v>
      </c>
      <c r="AH114" s="105">
        <v>0</v>
      </c>
      <c r="AI114" s="105">
        <v>1</v>
      </c>
    </row>
    <row r="115" s="165" customFormat="1" ht="30" customHeight="1" spans="1:35">
      <c r="A115" s="175">
        <f t="shared" si="2"/>
        <v>107</v>
      </c>
      <c r="B115" s="88"/>
      <c r="C115" s="88"/>
      <c r="D115" s="88"/>
      <c r="E115" s="88"/>
      <c r="F115" s="88"/>
      <c r="G115" s="88">
        <v>5</v>
      </c>
      <c r="H115" s="88"/>
      <c r="I115" s="88"/>
      <c r="J115" s="88"/>
      <c r="K115" s="177"/>
      <c r="L115" s="104" t="s">
        <v>414</v>
      </c>
      <c r="M115" s="182" t="s">
        <v>415</v>
      </c>
      <c r="N115" s="182" t="s">
        <v>1102</v>
      </c>
      <c r="O115" s="105" t="s">
        <v>46</v>
      </c>
      <c r="P115" s="178" t="s">
        <v>805</v>
      </c>
      <c r="Q115" s="124"/>
      <c r="R115" s="104" t="s">
        <v>134</v>
      </c>
      <c r="S115" s="88" t="s">
        <v>414</v>
      </c>
      <c r="T115" s="123" t="s">
        <v>134</v>
      </c>
      <c r="U115" s="188" t="s">
        <v>600</v>
      </c>
      <c r="V115" s="188" t="s">
        <v>407</v>
      </c>
      <c r="W115" s="188" t="s">
        <v>862</v>
      </c>
      <c r="X115" s="187" t="s">
        <v>942</v>
      </c>
      <c r="Y115" s="187" t="s">
        <v>943</v>
      </c>
      <c r="Z115" s="140"/>
      <c r="AA115" s="139">
        <v>0.112</v>
      </c>
      <c r="AB115" s="105" t="s">
        <v>411</v>
      </c>
      <c r="AC115" s="105" t="s">
        <v>915</v>
      </c>
      <c r="AD115" s="195"/>
      <c r="AE115" s="105">
        <v>1</v>
      </c>
      <c r="AF115" s="105">
        <v>0</v>
      </c>
      <c r="AG115" s="105">
        <v>1</v>
      </c>
      <c r="AH115" s="105">
        <v>1</v>
      </c>
      <c r="AI115" s="105">
        <v>0</v>
      </c>
    </row>
    <row r="116" s="165" customFormat="1" ht="30" customHeight="1" spans="1:35">
      <c r="A116" s="175">
        <f t="shared" si="2"/>
        <v>108</v>
      </c>
      <c r="B116" s="88"/>
      <c r="C116" s="88"/>
      <c r="D116" s="88"/>
      <c r="E116" s="88"/>
      <c r="F116" s="88"/>
      <c r="G116" s="88">
        <v>5</v>
      </c>
      <c r="H116" s="88"/>
      <c r="I116" s="88"/>
      <c r="J116" s="88"/>
      <c r="K116" s="177"/>
      <c r="L116" s="104" t="s">
        <v>418</v>
      </c>
      <c r="M116" s="105" t="s">
        <v>419</v>
      </c>
      <c r="N116" s="182" t="s">
        <v>1102</v>
      </c>
      <c r="O116" s="105" t="s">
        <v>46</v>
      </c>
      <c r="P116" s="178" t="s">
        <v>805</v>
      </c>
      <c r="Q116" s="105"/>
      <c r="R116" s="104" t="s">
        <v>134</v>
      </c>
      <c r="S116" s="88" t="s">
        <v>414</v>
      </c>
      <c r="T116" s="123" t="s">
        <v>134</v>
      </c>
      <c r="U116" s="188" t="s">
        <v>600</v>
      </c>
      <c r="V116" s="188" t="s">
        <v>407</v>
      </c>
      <c r="W116" s="188" t="s">
        <v>862</v>
      </c>
      <c r="X116" s="187" t="s">
        <v>942</v>
      </c>
      <c r="Y116" s="187" t="s">
        <v>943</v>
      </c>
      <c r="Z116" s="140"/>
      <c r="AA116" s="139">
        <v>0.112</v>
      </c>
      <c r="AB116" s="105" t="s">
        <v>411</v>
      </c>
      <c r="AC116" s="178" t="s">
        <v>812</v>
      </c>
      <c r="AD116" s="195"/>
      <c r="AE116" s="105">
        <v>0</v>
      </c>
      <c r="AF116" s="105">
        <v>1</v>
      </c>
      <c r="AG116" s="105">
        <v>0</v>
      </c>
      <c r="AH116" s="105">
        <v>0</v>
      </c>
      <c r="AI116" s="105">
        <v>1</v>
      </c>
    </row>
    <row r="117" s="165" customFormat="1" ht="30" customHeight="1" spans="1:35">
      <c r="A117" s="175">
        <f t="shared" si="2"/>
        <v>109</v>
      </c>
      <c r="B117" s="88"/>
      <c r="C117" s="88"/>
      <c r="D117" s="88"/>
      <c r="E117" s="88"/>
      <c r="F117" s="88"/>
      <c r="G117" s="88">
        <v>5</v>
      </c>
      <c r="H117" s="88"/>
      <c r="I117" s="88"/>
      <c r="J117" s="88"/>
      <c r="K117" s="177"/>
      <c r="L117" s="104" t="s">
        <v>1103</v>
      </c>
      <c r="M117" s="105" t="s">
        <v>1104</v>
      </c>
      <c r="N117" s="178" t="s">
        <v>1105</v>
      </c>
      <c r="O117" s="105"/>
      <c r="P117" s="178" t="s">
        <v>805</v>
      </c>
      <c r="Q117" s="178"/>
      <c r="R117" s="104" t="s">
        <v>46</v>
      </c>
      <c r="S117" s="178" t="s">
        <v>867</v>
      </c>
      <c r="T117" s="182" t="s">
        <v>411</v>
      </c>
      <c r="U117" s="188" t="s">
        <v>407</v>
      </c>
      <c r="V117" s="188" t="s">
        <v>600</v>
      </c>
      <c r="W117" s="188" t="s">
        <v>867</v>
      </c>
      <c r="X117" s="187" t="s">
        <v>411</v>
      </c>
      <c r="Y117" s="187" t="s">
        <v>411</v>
      </c>
      <c r="Z117" s="182"/>
      <c r="AA117" s="209">
        <v>0.0106</v>
      </c>
      <c r="AB117" s="105" t="s">
        <v>411</v>
      </c>
      <c r="AC117" s="105" t="s">
        <v>915</v>
      </c>
      <c r="AD117" s="210"/>
      <c r="AE117" s="105">
        <v>1</v>
      </c>
      <c r="AF117" s="105">
        <v>1</v>
      </c>
      <c r="AG117" s="105">
        <v>1</v>
      </c>
      <c r="AH117" s="105">
        <v>1</v>
      </c>
      <c r="AI117" s="105">
        <v>1</v>
      </c>
    </row>
    <row r="118" s="165" customFormat="1" ht="30" customHeight="1" spans="1:35">
      <c r="A118" s="175">
        <f t="shared" si="2"/>
        <v>110</v>
      </c>
      <c r="B118" s="88"/>
      <c r="C118" s="88"/>
      <c r="D118" s="88"/>
      <c r="E118" s="88"/>
      <c r="F118" s="88">
        <v>4</v>
      </c>
      <c r="G118" s="88"/>
      <c r="H118" s="88"/>
      <c r="I118" s="88"/>
      <c r="J118" s="88"/>
      <c r="K118" s="177"/>
      <c r="L118" s="182" t="s">
        <v>1106</v>
      </c>
      <c r="M118" s="204" t="s">
        <v>421</v>
      </c>
      <c r="N118" s="101"/>
      <c r="O118" s="100"/>
      <c r="P118" s="101"/>
      <c r="Q118" s="101"/>
      <c r="R118" s="99" t="s">
        <v>46</v>
      </c>
      <c r="S118" s="101"/>
      <c r="T118" s="208" t="s">
        <v>46</v>
      </c>
      <c r="U118" s="116" t="s">
        <v>600</v>
      </c>
      <c r="V118" s="116" t="s">
        <v>407</v>
      </c>
      <c r="W118" s="116" t="s">
        <v>888</v>
      </c>
      <c r="X118" s="117" t="s">
        <v>807</v>
      </c>
      <c r="Y118" s="117"/>
      <c r="Z118" s="135"/>
      <c r="AA118" s="136">
        <f>AA120+AA122</f>
        <v>0.1326</v>
      </c>
      <c r="AB118" s="100" t="s">
        <v>835</v>
      </c>
      <c r="AC118" s="105"/>
      <c r="AD118" s="210"/>
      <c r="AE118" s="105">
        <v>0</v>
      </c>
      <c r="AF118" s="105">
        <v>0</v>
      </c>
      <c r="AG118" s="105">
        <v>0</v>
      </c>
      <c r="AH118" s="100">
        <v>1</v>
      </c>
      <c r="AI118" s="100">
        <v>0</v>
      </c>
    </row>
    <row r="119" s="165" customFormat="1" ht="30" customHeight="1" spans="1:35">
      <c r="A119" s="175">
        <f t="shared" ref="A119:A122" si="3">ROW()-8</f>
        <v>111</v>
      </c>
      <c r="B119" s="88"/>
      <c r="C119" s="88"/>
      <c r="D119" s="88"/>
      <c r="E119" s="88"/>
      <c r="F119" s="88">
        <v>4</v>
      </c>
      <c r="G119" s="88"/>
      <c r="H119" s="88"/>
      <c r="I119" s="88"/>
      <c r="J119" s="88"/>
      <c r="K119" s="177"/>
      <c r="L119" s="182" t="s">
        <v>1107</v>
      </c>
      <c r="M119" s="100" t="s">
        <v>424</v>
      </c>
      <c r="N119" s="101"/>
      <c r="O119" s="100"/>
      <c r="P119" s="101"/>
      <c r="Q119" s="101"/>
      <c r="R119" s="99" t="s">
        <v>46</v>
      </c>
      <c r="S119" s="101"/>
      <c r="T119" s="208" t="s">
        <v>46</v>
      </c>
      <c r="U119" s="116" t="s">
        <v>600</v>
      </c>
      <c r="V119" s="116" t="s">
        <v>407</v>
      </c>
      <c r="W119" s="116" t="s">
        <v>888</v>
      </c>
      <c r="X119" s="117" t="s">
        <v>807</v>
      </c>
      <c r="Y119" s="117"/>
      <c r="Z119" s="135"/>
      <c r="AA119" s="136">
        <f>AA121+AA122</f>
        <v>0.1326</v>
      </c>
      <c r="AB119" s="100" t="s">
        <v>835</v>
      </c>
      <c r="AC119" s="105"/>
      <c r="AD119" s="210"/>
      <c r="AE119" s="105">
        <v>0</v>
      </c>
      <c r="AF119" s="105">
        <v>0</v>
      </c>
      <c r="AG119" s="105">
        <v>0</v>
      </c>
      <c r="AH119" s="100">
        <v>0</v>
      </c>
      <c r="AI119" s="100">
        <v>1</v>
      </c>
    </row>
    <row r="120" s="165" customFormat="1" ht="30" customHeight="1" spans="1:35">
      <c r="A120" s="175">
        <f t="shared" si="3"/>
        <v>112</v>
      </c>
      <c r="B120" s="88"/>
      <c r="C120" s="88"/>
      <c r="D120" s="88"/>
      <c r="E120" s="88"/>
      <c r="F120" s="88"/>
      <c r="G120" s="88">
        <v>5</v>
      </c>
      <c r="H120" s="88"/>
      <c r="I120" s="88"/>
      <c r="J120" s="88"/>
      <c r="K120" s="177"/>
      <c r="L120" s="182" t="s">
        <v>1108</v>
      </c>
      <c r="M120" s="204" t="s">
        <v>415</v>
      </c>
      <c r="N120" s="101"/>
      <c r="O120" s="100"/>
      <c r="P120" s="101"/>
      <c r="Q120" s="101"/>
      <c r="R120" s="99" t="s">
        <v>46</v>
      </c>
      <c r="S120" s="101"/>
      <c r="T120" s="208" t="s">
        <v>46</v>
      </c>
      <c r="U120" s="116" t="s">
        <v>600</v>
      </c>
      <c r="V120" s="116" t="s">
        <v>407</v>
      </c>
      <c r="W120" s="116" t="s">
        <v>862</v>
      </c>
      <c r="X120" s="117" t="s">
        <v>942</v>
      </c>
      <c r="Y120" s="117" t="s">
        <v>943</v>
      </c>
      <c r="Z120" s="135"/>
      <c r="AA120" s="136">
        <v>0.122</v>
      </c>
      <c r="AB120" s="100"/>
      <c r="AC120" s="105"/>
      <c r="AD120" s="210"/>
      <c r="AE120" s="105">
        <v>0</v>
      </c>
      <c r="AF120" s="105">
        <v>0</v>
      </c>
      <c r="AG120" s="105">
        <v>0</v>
      </c>
      <c r="AH120" s="100">
        <v>1</v>
      </c>
      <c r="AI120" s="100">
        <v>0</v>
      </c>
    </row>
    <row r="121" s="165" customFormat="1" ht="30" customHeight="1" spans="1:35">
      <c r="A121" s="175">
        <f t="shared" si="3"/>
        <v>113</v>
      </c>
      <c r="B121" s="88"/>
      <c r="C121" s="88"/>
      <c r="D121" s="88"/>
      <c r="E121" s="88"/>
      <c r="F121" s="88"/>
      <c r="G121" s="88">
        <v>5</v>
      </c>
      <c r="H121" s="88"/>
      <c r="I121" s="88"/>
      <c r="J121" s="88"/>
      <c r="K121" s="177"/>
      <c r="L121" s="182" t="s">
        <v>1109</v>
      </c>
      <c r="M121" s="100" t="s">
        <v>419</v>
      </c>
      <c r="N121" s="101"/>
      <c r="O121" s="100"/>
      <c r="P121" s="101"/>
      <c r="Q121" s="101"/>
      <c r="R121" s="99" t="s">
        <v>46</v>
      </c>
      <c r="S121" s="101"/>
      <c r="T121" s="208" t="s">
        <v>46</v>
      </c>
      <c r="U121" s="116" t="s">
        <v>600</v>
      </c>
      <c r="V121" s="116" t="s">
        <v>407</v>
      </c>
      <c r="W121" s="116" t="s">
        <v>862</v>
      </c>
      <c r="X121" s="117" t="s">
        <v>942</v>
      </c>
      <c r="Y121" s="117" t="s">
        <v>943</v>
      </c>
      <c r="Z121" s="135"/>
      <c r="AA121" s="136">
        <v>0.122</v>
      </c>
      <c r="AB121" s="100"/>
      <c r="AC121" s="105"/>
      <c r="AD121" s="210"/>
      <c r="AE121" s="105">
        <v>0</v>
      </c>
      <c r="AF121" s="105">
        <v>0</v>
      </c>
      <c r="AG121" s="105">
        <v>0</v>
      </c>
      <c r="AH121" s="100">
        <v>0</v>
      </c>
      <c r="AI121" s="100">
        <v>1</v>
      </c>
    </row>
    <row r="122" s="165" customFormat="1" ht="30" customHeight="1" spans="1:35">
      <c r="A122" s="175">
        <f t="shared" si="3"/>
        <v>114</v>
      </c>
      <c r="B122" s="88"/>
      <c r="C122" s="88"/>
      <c r="D122" s="88"/>
      <c r="E122" s="88"/>
      <c r="F122" s="88"/>
      <c r="G122" s="88">
        <v>5</v>
      </c>
      <c r="H122" s="88"/>
      <c r="I122" s="88"/>
      <c r="J122" s="88"/>
      <c r="K122" s="177"/>
      <c r="L122" s="99" t="s">
        <v>1103</v>
      </c>
      <c r="M122" s="100" t="s">
        <v>1104</v>
      </c>
      <c r="N122" s="101" t="s">
        <v>1105</v>
      </c>
      <c r="O122" s="100"/>
      <c r="P122" s="101" t="s">
        <v>805</v>
      </c>
      <c r="Q122" s="101"/>
      <c r="R122" s="99" t="s">
        <v>46</v>
      </c>
      <c r="S122" s="101" t="s">
        <v>867</v>
      </c>
      <c r="T122" s="204" t="s">
        <v>411</v>
      </c>
      <c r="U122" s="116" t="s">
        <v>407</v>
      </c>
      <c r="V122" s="116" t="s">
        <v>600</v>
      </c>
      <c r="W122" s="116" t="s">
        <v>867</v>
      </c>
      <c r="X122" s="117" t="s">
        <v>411</v>
      </c>
      <c r="Y122" s="117" t="s">
        <v>411</v>
      </c>
      <c r="Z122" s="204"/>
      <c r="AA122" s="214">
        <v>0.0106</v>
      </c>
      <c r="AB122" s="100" t="s">
        <v>411</v>
      </c>
      <c r="AC122" s="105"/>
      <c r="AD122" s="210"/>
      <c r="AE122" s="105">
        <v>0</v>
      </c>
      <c r="AF122" s="105">
        <v>0</v>
      </c>
      <c r="AG122" s="105">
        <v>0</v>
      </c>
      <c r="AH122" s="100">
        <v>1</v>
      </c>
      <c r="AI122" s="100">
        <v>1</v>
      </c>
    </row>
    <row r="123" s="165" customFormat="1" ht="30" customHeight="1" spans="1:35">
      <c r="A123" s="175">
        <f t="shared" si="2"/>
        <v>115</v>
      </c>
      <c r="B123" s="88"/>
      <c r="C123" s="88"/>
      <c r="D123" s="88"/>
      <c r="E123" s="88"/>
      <c r="F123" s="88">
        <v>4</v>
      </c>
      <c r="G123" s="88"/>
      <c r="H123" s="88"/>
      <c r="I123" s="88"/>
      <c r="J123" s="88"/>
      <c r="K123" s="177"/>
      <c r="L123" s="104" t="s">
        <v>1110</v>
      </c>
      <c r="M123" s="182" t="s">
        <v>1111</v>
      </c>
      <c r="N123" s="182" t="s">
        <v>1112</v>
      </c>
      <c r="O123" s="105"/>
      <c r="P123" s="178" t="s">
        <v>805</v>
      </c>
      <c r="Q123" s="124"/>
      <c r="R123" s="104" t="s">
        <v>46</v>
      </c>
      <c r="S123" s="88" t="s">
        <v>867</v>
      </c>
      <c r="T123" s="182" t="s">
        <v>411</v>
      </c>
      <c r="U123" s="188" t="s">
        <v>600</v>
      </c>
      <c r="V123" s="188" t="s">
        <v>407</v>
      </c>
      <c r="W123" s="188" t="s">
        <v>867</v>
      </c>
      <c r="X123" s="187" t="s">
        <v>411</v>
      </c>
      <c r="Y123" s="187"/>
      <c r="Z123" s="140"/>
      <c r="AA123" s="139"/>
      <c r="AB123" s="105" t="s">
        <v>411</v>
      </c>
      <c r="AC123" s="105" t="s">
        <v>915</v>
      </c>
      <c r="AD123" s="195"/>
      <c r="AE123" s="105">
        <v>3</v>
      </c>
      <c r="AF123" s="105">
        <v>3</v>
      </c>
      <c r="AG123" s="105">
        <v>3</v>
      </c>
      <c r="AH123" s="105">
        <v>3</v>
      </c>
      <c r="AI123" s="105">
        <v>3</v>
      </c>
    </row>
    <row r="124" s="165" customFormat="1" ht="30" customHeight="1" spans="1:35">
      <c r="A124" s="175">
        <f t="shared" si="2"/>
        <v>116</v>
      </c>
      <c r="B124" s="88"/>
      <c r="C124" s="88"/>
      <c r="D124" s="88"/>
      <c r="E124" s="88"/>
      <c r="F124" s="88">
        <v>4</v>
      </c>
      <c r="G124" s="88"/>
      <c r="H124" s="88"/>
      <c r="I124" s="88"/>
      <c r="J124" s="88"/>
      <c r="K124" s="177"/>
      <c r="L124" s="104" t="s">
        <v>1113</v>
      </c>
      <c r="M124" s="205" t="s">
        <v>1114</v>
      </c>
      <c r="N124" s="178"/>
      <c r="O124" s="105" t="s">
        <v>46</v>
      </c>
      <c r="P124" s="178" t="s">
        <v>805</v>
      </c>
      <c r="Q124" s="178"/>
      <c r="R124" s="104" t="s">
        <v>134</v>
      </c>
      <c r="S124" s="122" t="s">
        <v>1113</v>
      </c>
      <c r="T124" s="123" t="s">
        <v>134</v>
      </c>
      <c r="U124" s="188" t="s">
        <v>600</v>
      </c>
      <c r="V124" s="188" t="s">
        <v>407</v>
      </c>
      <c r="W124" s="188" t="s">
        <v>862</v>
      </c>
      <c r="X124" s="187" t="s">
        <v>892</v>
      </c>
      <c r="Y124" s="187" t="s">
        <v>893</v>
      </c>
      <c r="Z124" s="182" t="s">
        <v>1115</v>
      </c>
      <c r="AA124" s="209">
        <v>0.5875</v>
      </c>
      <c r="AB124" s="105" t="s">
        <v>411</v>
      </c>
      <c r="AC124" s="105" t="s">
        <v>915</v>
      </c>
      <c r="AD124" s="210"/>
      <c r="AE124" s="178">
        <v>2</v>
      </c>
      <c r="AF124" s="178">
        <v>2</v>
      </c>
      <c r="AG124" s="178">
        <v>2</v>
      </c>
      <c r="AH124" s="178">
        <v>2</v>
      </c>
      <c r="AI124" s="178">
        <v>2</v>
      </c>
    </row>
    <row r="125" s="165" customFormat="1" ht="30" customHeight="1" spans="1:35">
      <c r="A125" s="175">
        <f t="shared" si="2"/>
        <v>117</v>
      </c>
      <c r="B125" s="88"/>
      <c r="C125" s="88"/>
      <c r="D125" s="88"/>
      <c r="E125" s="88"/>
      <c r="F125" s="88">
        <v>4</v>
      </c>
      <c r="G125" s="88"/>
      <c r="H125" s="88"/>
      <c r="I125" s="88"/>
      <c r="J125" s="88"/>
      <c r="K125" s="177"/>
      <c r="L125" s="104" t="s">
        <v>1116</v>
      </c>
      <c r="M125" s="105" t="s">
        <v>1117</v>
      </c>
      <c r="N125" s="178"/>
      <c r="O125" s="105"/>
      <c r="P125" s="178" t="s">
        <v>805</v>
      </c>
      <c r="Q125" s="178"/>
      <c r="R125" s="104" t="s">
        <v>46</v>
      </c>
      <c r="S125" s="178" t="s">
        <v>1116</v>
      </c>
      <c r="T125" s="123" t="s">
        <v>46</v>
      </c>
      <c r="U125" s="188" t="s">
        <v>600</v>
      </c>
      <c r="V125" s="188" t="s">
        <v>407</v>
      </c>
      <c r="W125" s="188" t="s">
        <v>888</v>
      </c>
      <c r="X125" s="187" t="s">
        <v>807</v>
      </c>
      <c r="Y125" s="187"/>
      <c r="Z125" s="182"/>
      <c r="AA125" s="209">
        <f>AA126+AA127*2</f>
        <v>1.1231</v>
      </c>
      <c r="AB125" s="105" t="s">
        <v>835</v>
      </c>
      <c r="AC125" s="105" t="s">
        <v>915</v>
      </c>
      <c r="AD125" s="210"/>
      <c r="AE125" s="178">
        <v>1</v>
      </c>
      <c r="AF125" s="178">
        <v>1</v>
      </c>
      <c r="AG125" s="178">
        <v>1</v>
      </c>
      <c r="AH125" s="178">
        <v>1</v>
      </c>
      <c r="AI125" s="178">
        <v>1</v>
      </c>
    </row>
    <row r="126" s="165" customFormat="1" ht="30" customHeight="1" spans="1:35">
      <c r="A126" s="175">
        <f t="shared" si="2"/>
        <v>118</v>
      </c>
      <c r="B126" s="88"/>
      <c r="C126" s="88"/>
      <c r="D126" s="88"/>
      <c r="E126" s="88"/>
      <c r="F126" s="88"/>
      <c r="G126" s="88">
        <v>5</v>
      </c>
      <c r="H126" s="88"/>
      <c r="I126" s="88"/>
      <c r="J126" s="88"/>
      <c r="K126" s="177"/>
      <c r="L126" s="104" t="s">
        <v>1118</v>
      </c>
      <c r="M126" s="105" t="s">
        <v>1119</v>
      </c>
      <c r="N126" s="178"/>
      <c r="O126" s="105" t="s">
        <v>46</v>
      </c>
      <c r="P126" s="178" t="s">
        <v>805</v>
      </c>
      <c r="Q126" s="178"/>
      <c r="R126" s="104" t="s">
        <v>49</v>
      </c>
      <c r="S126" s="122" t="s">
        <v>1118</v>
      </c>
      <c r="T126" s="123" t="s">
        <v>49</v>
      </c>
      <c r="U126" s="188" t="s">
        <v>600</v>
      </c>
      <c r="V126" s="188" t="s">
        <v>407</v>
      </c>
      <c r="W126" s="188" t="s">
        <v>862</v>
      </c>
      <c r="X126" s="187" t="s">
        <v>1099</v>
      </c>
      <c r="Y126" s="187" t="s">
        <v>1100</v>
      </c>
      <c r="Z126" s="182" t="s">
        <v>1120</v>
      </c>
      <c r="AA126" s="209">
        <v>1.0903</v>
      </c>
      <c r="AB126" s="105" t="s">
        <v>411</v>
      </c>
      <c r="AC126" s="105" t="s">
        <v>915</v>
      </c>
      <c r="AD126" s="210"/>
      <c r="AE126" s="178">
        <v>1</v>
      </c>
      <c r="AF126" s="178">
        <v>1</v>
      </c>
      <c r="AG126" s="178">
        <v>1</v>
      </c>
      <c r="AH126" s="178">
        <v>1</v>
      </c>
      <c r="AI126" s="178">
        <v>1</v>
      </c>
    </row>
    <row r="127" s="165" customFormat="1" ht="30" customHeight="1" spans="1:35">
      <c r="A127" s="175">
        <f t="shared" si="2"/>
        <v>119</v>
      </c>
      <c r="B127" s="88"/>
      <c r="C127" s="88"/>
      <c r="D127" s="88"/>
      <c r="E127" s="88"/>
      <c r="F127" s="88"/>
      <c r="G127" s="88">
        <v>5</v>
      </c>
      <c r="H127" s="88"/>
      <c r="I127" s="88"/>
      <c r="J127" s="88"/>
      <c r="K127" s="177"/>
      <c r="L127" s="104" t="s">
        <v>1121</v>
      </c>
      <c r="M127" s="182" t="s">
        <v>1122</v>
      </c>
      <c r="N127" s="178"/>
      <c r="O127" s="105" t="s">
        <v>49</v>
      </c>
      <c r="P127" s="178" t="s">
        <v>805</v>
      </c>
      <c r="Q127" s="178"/>
      <c r="R127" s="104" t="s">
        <v>46</v>
      </c>
      <c r="S127" s="122" t="s">
        <v>1121</v>
      </c>
      <c r="T127" s="123" t="s">
        <v>46</v>
      </c>
      <c r="U127" s="188" t="s">
        <v>600</v>
      </c>
      <c r="V127" s="188" t="s">
        <v>407</v>
      </c>
      <c r="W127" s="105" t="s">
        <v>851</v>
      </c>
      <c r="X127" s="187" t="s">
        <v>109</v>
      </c>
      <c r="Y127" s="187" t="s">
        <v>1123</v>
      </c>
      <c r="Z127" s="182" t="s">
        <v>1124</v>
      </c>
      <c r="AA127" s="209">
        <v>0.0164</v>
      </c>
      <c r="AB127" s="105" t="s">
        <v>411</v>
      </c>
      <c r="AC127" s="105" t="s">
        <v>915</v>
      </c>
      <c r="AD127" s="210"/>
      <c r="AE127" s="178">
        <v>2</v>
      </c>
      <c r="AF127" s="178">
        <v>2</v>
      </c>
      <c r="AG127" s="178">
        <v>2</v>
      </c>
      <c r="AH127" s="178">
        <v>2</v>
      </c>
      <c r="AI127" s="178">
        <v>2</v>
      </c>
    </row>
    <row r="128" s="165" customFormat="1" ht="30" customHeight="1" spans="1:35">
      <c r="A128" s="175">
        <f t="shared" si="2"/>
        <v>120</v>
      </c>
      <c r="B128" s="88"/>
      <c r="C128" s="88"/>
      <c r="D128" s="88"/>
      <c r="E128" s="88"/>
      <c r="F128" s="88">
        <v>4</v>
      </c>
      <c r="G128" s="88"/>
      <c r="H128" s="88"/>
      <c r="I128" s="88"/>
      <c r="J128" s="88"/>
      <c r="K128" s="177"/>
      <c r="L128" s="104" t="s">
        <v>1125</v>
      </c>
      <c r="M128" s="203" t="s">
        <v>1126</v>
      </c>
      <c r="N128" s="178"/>
      <c r="O128" s="105" t="s">
        <v>46</v>
      </c>
      <c r="P128" s="178" t="s">
        <v>805</v>
      </c>
      <c r="Q128" s="178"/>
      <c r="R128" s="104" t="s">
        <v>49</v>
      </c>
      <c r="S128" s="104" t="s">
        <v>1125</v>
      </c>
      <c r="T128" s="178" t="s">
        <v>49</v>
      </c>
      <c r="U128" s="188" t="s">
        <v>600</v>
      </c>
      <c r="V128" s="188" t="s">
        <v>407</v>
      </c>
      <c r="W128" s="177" t="s">
        <v>1078</v>
      </c>
      <c r="X128" s="177" t="s">
        <v>1078</v>
      </c>
      <c r="Y128" s="187" t="s">
        <v>411</v>
      </c>
      <c r="Z128" s="177" t="s">
        <v>1127</v>
      </c>
      <c r="AA128" s="199">
        <v>0.006</v>
      </c>
      <c r="AB128" s="105" t="s">
        <v>411</v>
      </c>
      <c r="AC128" s="105" t="s">
        <v>915</v>
      </c>
      <c r="AD128" s="210"/>
      <c r="AE128" s="178">
        <v>2</v>
      </c>
      <c r="AF128" s="178">
        <v>2</v>
      </c>
      <c r="AG128" s="178">
        <v>2</v>
      </c>
      <c r="AH128" s="178">
        <v>2</v>
      </c>
      <c r="AI128" s="178">
        <v>2</v>
      </c>
    </row>
    <row r="129" s="165" customFormat="1" ht="30" customHeight="1" spans="1:35">
      <c r="A129" s="175">
        <f t="shared" si="2"/>
        <v>121</v>
      </c>
      <c r="B129" s="88"/>
      <c r="C129" s="88"/>
      <c r="D129" s="88"/>
      <c r="E129" s="88"/>
      <c r="F129" s="88">
        <v>4</v>
      </c>
      <c r="G129" s="88"/>
      <c r="H129" s="88"/>
      <c r="I129" s="88"/>
      <c r="J129" s="88"/>
      <c r="K129" s="177"/>
      <c r="L129" s="104" t="s">
        <v>1128</v>
      </c>
      <c r="M129" s="182" t="s">
        <v>1129</v>
      </c>
      <c r="N129" s="178" t="s">
        <v>1130</v>
      </c>
      <c r="O129" s="105" t="s">
        <v>49</v>
      </c>
      <c r="P129" s="178" t="s">
        <v>805</v>
      </c>
      <c r="Q129" s="178"/>
      <c r="R129" s="104" t="s">
        <v>46</v>
      </c>
      <c r="S129" s="178" t="s">
        <v>1128</v>
      </c>
      <c r="T129" s="123" t="s">
        <v>46</v>
      </c>
      <c r="U129" s="188" t="s">
        <v>600</v>
      </c>
      <c r="V129" s="188" t="s">
        <v>407</v>
      </c>
      <c r="W129" s="188" t="s">
        <v>862</v>
      </c>
      <c r="X129" s="187" t="s">
        <v>1009</v>
      </c>
      <c r="Y129" s="187" t="s">
        <v>1010</v>
      </c>
      <c r="Z129" s="182" t="s">
        <v>1131</v>
      </c>
      <c r="AA129" s="209">
        <v>0.0115</v>
      </c>
      <c r="AB129" s="105" t="s">
        <v>835</v>
      </c>
      <c r="AC129" s="105" t="s">
        <v>915</v>
      </c>
      <c r="AD129" s="210"/>
      <c r="AE129" s="178">
        <v>4</v>
      </c>
      <c r="AF129" s="178">
        <v>4</v>
      </c>
      <c r="AG129" s="178">
        <v>4</v>
      </c>
      <c r="AH129" s="178">
        <v>4</v>
      </c>
      <c r="AI129" s="178">
        <v>4</v>
      </c>
    </row>
    <row r="130" s="165" customFormat="1" ht="30" customHeight="1" spans="1:35">
      <c r="A130" s="175">
        <f t="shared" si="2"/>
        <v>122</v>
      </c>
      <c r="B130" s="88"/>
      <c r="C130" s="88"/>
      <c r="D130" s="88"/>
      <c r="E130" s="88"/>
      <c r="F130" s="88">
        <v>4</v>
      </c>
      <c r="G130" s="88"/>
      <c r="H130" s="88"/>
      <c r="I130" s="88"/>
      <c r="J130" s="88"/>
      <c r="K130" s="177"/>
      <c r="L130" s="104" t="s">
        <v>639</v>
      </c>
      <c r="M130" s="182" t="s">
        <v>640</v>
      </c>
      <c r="N130" s="178" t="s">
        <v>1132</v>
      </c>
      <c r="O130" s="105" t="s">
        <v>49</v>
      </c>
      <c r="P130" s="178" t="s">
        <v>805</v>
      </c>
      <c r="Q130" s="178"/>
      <c r="R130" s="104" t="s">
        <v>46</v>
      </c>
      <c r="S130" s="178" t="s">
        <v>639</v>
      </c>
      <c r="T130" s="182" t="s">
        <v>46</v>
      </c>
      <c r="U130" s="188" t="s">
        <v>600</v>
      </c>
      <c r="V130" s="188" t="s">
        <v>407</v>
      </c>
      <c r="W130" s="188" t="s">
        <v>867</v>
      </c>
      <c r="X130" s="187" t="s">
        <v>1133</v>
      </c>
      <c r="Y130" s="182" t="s">
        <v>1134</v>
      </c>
      <c r="Z130" s="182"/>
      <c r="AA130" s="209">
        <v>0.0024</v>
      </c>
      <c r="AB130" s="105" t="s">
        <v>411</v>
      </c>
      <c r="AC130" s="105" t="s">
        <v>915</v>
      </c>
      <c r="AD130" s="210"/>
      <c r="AE130" s="178">
        <v>4</v>
      </c>
      <c r="AF130" s="178">
        <v>4</v>
      </c>
      <c r="AG130" s="178">
        <v>4</v>
      </c>
      <c r="AH130" s="178">
        <v>4</v>
      </c>
      <c r="AI130" s="178">
        <v>4</v>
      </c>
    </row>
    <row r="131" s="165" customFormat="1" ht="30" customHeight="1" spans="1:35">
      <c r="A131" s="175">
        <f t="shared" si="2"/>
        <v>123</v>
      </c>
      <c r="B131" s="88"/>
      <c r="C131" s="88"/>
      <c r="D131" s="88"/>
      <c r="E131" s="88"/>
      <c r="F131" s="88">
        <v>4</v>
      </c>
      <c r="G131" s="88"/>
      <c r="H131" s="88"/>
      <c r="I131" s="88"/>
      <c r="J131" s="88"/>
      <c r="K131" s="177"/>
      <c r="L131" s="104" t="s">
        <v>269</v>
      </c>
      <c r="M131" s="182" t="s">
        <v>270</v>
      </c>
      <c r="N131" s="178" t="s">
        <v>1135</v>
      </c>
      <c r="O131" s="105" t="s">
        <v>46</v>
      </c>
      <c r="P131" s="178" t="s">
        <v>805</v>
      </c>
      <c r="Q131" s="178"/>
      <c r="R131" s="104" t="s">
        <v>134</v>
      </c>
      <c r="S131" s="178" t="s">
        <v>269</v>
      </c>
      <c r="T131" s="123" t="s">
        <v>134</v>
      </c>
      <c r="U131" s="188" t="s">
        <v>600</v>
      </c>
      <c r="V131" s="188" t="s">
        <v>407</v>
      </c>
      <c r="W131" s="123" t="s">
        <v>1000</v>
      </c>
      <c r="X131" s="187" t="s">
        <v>1136</v>
      </c>
      <c r="Y131" s="187" t="s">
        <v>1137</v>
      </c>
      <c r="Z131" s="182" t="s">
        <v>1138</v>
      </c>
      <c r="AA131" s="209">
        <v>0.011</v>
      </c>
      <c r="AB131" s="198" t="s">
        <v>1139</v>
      </c>
      <c r="AC131" s="105" t="s">
        <v>915</v>
      </c>
      <c r="AD131" s="210"/>
      <c r="AE131" s="178">
        <v>14</v>
      </c>
      <c r="AF131" s="178">
        <v>14</v>
      </c>
      <c r="AG131" s="178">
        <v>14</v>
      </c>
      <c r="AH131" s="178">
        <v>14</v>
      </c>
      <c r="AI131" s="178">
        <v>14</v>
      </c>
    </row>
    <row r="132" s="165" customFormat="1" ht="30" customHeight="1" spans="1:35">
      <c r="A132" s="175">
        <f t="shared" si="2"/>
        <v>124</v>
      </c>
      <c r="B132" s="88"/>
      <c r="C132" s="88"/>
      <c r="D132" s="88"/>
      <c r="E132" s="88"/>
      <c r="F132" s="88">
        <v>4</v>
      </c>
      <c r="G132" s="88"/>
      <c r="H132" s="88"/>
      <c r="I132" s="88"/>
      <c r="J132" s="88"/>
      <c r="K132" s="177"/>
      <c r="L132" s="104" t="s">
        <v>282</v>
      </c>
      <c r="M132" s="182" t="s">
        <v>283</v>
      </c>
      <c r="N132" s="178" t="s">
        <v>1140</v>
      </c>
      <c r="O132" s="105" t="s">
        <v>46</v>
      </c>
      <c r="P132" s="178" t="s">
        <v>805</v>
      </c>
      <c r="Q132" s="178"/>
      <c r="R132" s="104" t="s">
        <v>134</v>
      </c>
      <c r="S132" s="122" t="s">
        <v>282</v>
      </c>
      <c r="T132" s="123" t="s">
        <v>134</v>
      </c>
      <c r="U132" s="188" t="s">
        <v>600</v>
      </c>
      <c r="V132" s="188" t="s">
        <v>407</v>
      </c>
      <c r="W132" s="123" t="s">
        <v>1000</v>
      </c>
      <c r="X132" s="187" t="s">
        <v>1136</v>
      </c>
      <c r="Y132" s="187" t="s">
        <v>1137</v>
      </c>
      <c r="Z132" s="182"/>
      <c r="AA132" s="209">
        <v>0.0312</v>
      </c>
      <c r="AB132" s="198" t="s">
        <v>1139</v>
      </c>
      <c r="AC132" s="105" t="s">
        <v>915</v>
      </c>
      <c r="AD132" s="210"/>
      <c r="AE132" s="178">
        <v>6</v>
      </c>
      <c r="AF132" s="178">
        <v>6</v>
      </c>
      <c r="AG132" s="178">
        <v>6</v>
      </c>
      <c r="AH132" s="178">
        <v>6</v>
      </c>
      <c r="AI132" s="178">
        <v>6</v>
      </c>
    </row>
    <row r="133" s="165" customFormat="1" ht="30" customHeight="1" spans="1:35">
      <c r="A133" s="175">
        <f t="shared" si="2"/>
        <v>125</v>
      </c>
      <c r="B133" s="88"/>
      <c r="C133" s="88"/>
      <c r="D133" s="88"/>
      <c r="E133" s="88"/>
      <c r="F133" s="88">
        <v>4</v>
      </c>
      <c r="G133" s="88"/>
      <c r="H133" s="88"/>
      <c r="I133" s="88"/>
      <c r="J133" s="88"/>
      <c r="K133" s="177"/>
      <c r="L133" s="216" t="s">
        <v>245</v>
      </c>
      <c r="M133" s="104" t="s">
        <v>246</v>
      </c>
      <c r="N133" s="105"/>
      <c r="O133" s="105" t="s">
        <v>46</v>
      </c>
      <c r="P133" s="178" t="s">
        <v>805</v>
      </c>
      <c r="Q133" s="105"/>
      <c r="R133" s="104" t="s">
        <v>134</v>
      </c>
      <c r="S133" s="216" t="s">
        <v>245</v>
      </c>
      <c r="T133" s="123" t="s">
        <v>134</v>
      </c>
      <c r="U133" s="188" t="s">
        <v>600</v>
      </c>
      <c r="V133" s="188" t="s">
        <v>407</v>
      </c>
      <c r="W133" s="188" t="s">
        <v>806</v>
      </c>
      <c r="X133" s="222" t="s">
        <v>807</v>
      </c>
      <c r="Y133" s="187" t="s">
        <v>411</v>
      </c>
      <c r="Z133" s="177" t="s">
        <v>1141</v>
      </c>
      <c r="AA133" s="139">
        <v>0.524</v>
      </c>
      <c r="AB133" s="187" t="s">
        <v>411</v>
      </c>
      <c r="AC133" s="105" t="s">
        <v>915</v>
      </c>
      <c r="AD133" s="195"/>
      <c r="AE133" s="105">
        <v>1</v>
      </c>
      <c r="AF133" s="105">
        <v>1</v>
      </c>
      <c r="AG133" s="105">
        <v>1</v>
      </c>
      <c r="AH133" s="105">
        <v>1</v>
      </c>
      <c r="AI133" s="105">
        <v>1</v>
      </c>
    </row>
    <row r="134" s="165" customFormat="1" ht="30" customHeight="1" spans="1:35">
      <c r="A134" s="175">
        <f t="shared" si="2"/>
        <v>126</v>
      </c>
      <c r="B134" s="88"/>
      <c r="C134" s="88"/>
      <c r="D134" s="88"/>
      <c r="E134" s="88"/>
      <c r="F134" s="88">
        <v>4</v>
      </c>
      <c r="G134" s="88"/>
      <c r="H134" s="88"/>
      <c r="I134" s="88"/>
      <c r="J134" s="88"/>
      <c r="K134" s="177"/>
      <c r="L134" s="104" t="s">
        <v>1142</v>
      </c>
      <c r="M134" s="104" t="s">
        <v>1143</v>
      </c>
      <c r="N134" s="105" t="s">
        <v>1144</v>
      </c>
      <c r="O134" s="105"/>
      <c r="P134" s="178" t="s">
        <v>805</v>
      </c>
      <c r="Q134" s="178"/>
      <c r="R134" s="104" t="s">
        <v>46</v>
      </c>
      <c r="S134" s="178" t="s">
        <v>867</v>
      </c>
      <c r="T134" s="182" t="s">
        <v>411</v>
      </c>
      <c r="U134" s="188" t="s">
        <v>600</v>
      </c>
      <c r="V134" s="188" t="s">
        <v>407</v>
      </c>
      <c r="W134" s="188" t="s">
        <v>867</v>
      </c>
      <c r="X134" s="187" t="s">
        <v>1145</v>
      </c>
      <c r="Y134" s="182"/>
      <c r="Z134" s="182"/>
      <c r="AA134" s="209"/>
      <c r="AB134" s="198" t="s">
        <v>919</v>
      </c>
      <c r="AC134" s="105" t="s">
        <v>915</v>
      </c>
      <c r="AD134" s="210"/>
      <c r="AE134" s="178">
        <v>1</v>
      </c>
      <c r="AF134" s="178">
        <v>1</v>
      </c>
      <c r="AG134" s="178">
        <v>1</v>
      </c>
      <c r="AH134" s="178">
        <v>1</v>
      </c>
      <c r="AI134" s="178">
        <v>1</v>
      </c>
    </row>
    <row r="135" s="165" customFormat="1" ht="30" customHeight="1" spans="1:35">
      <c r="A135" s="175">
        <f t="shared" si="2"/>
        <v>127</v>
      </c>
      <c r="B135" s="88"/>
      <c r="C135" s="88"/>
      <c r="D135" s="88"/>
      <c r="E135" s="88"/>
      <c r="F135" s="88">
        <v>4</v>
      </c>
      <c r="G135" s="88"/>
      <c r="H135" s="88"/>
      <c r="I135" s="88"/>
      <c r="J135" s="88"/>
      <c r="K135" s="177"/>
      <c r="L135" s="216" t="s">
        <v>1146</v>
      </c>
      <c r="M135" s="203" t="s">
        <v>1147</v>
      </c>
      <c r="N135" s="105"/>
      <c r="O135" s="177" t="s">
        <v>46</v>
      </c>
      <c r="P135" s="105" t="s">
        <v>805</v>
      </c>
      <c r="Q135" s="104"/>
      <c r="R135" s="104" t="s">
        <v>49</v>
      </c>
      <c r="S135" s="216" t="s">
        <v>1146</v>
      </c>
      <c r="T135" s="178" t="s">
        <v>49</v>
      </c>
      <c r="U135" s="188" t="s">
        <v>600</v>
      </c>
      <c r="V135" s="188" t="s">
        <v>407</v>
      </c>
      <c r="W135" s="188" t="s">
        <v>806</v>
      </c>
      <c r="X135" s="222" t="s">
        <v>807</v>
      </c>
      <c r="Y135" s="187" t="s">
        <v>411</v>
      </c>
      <c r="Z135" s="177" t="s">
        <v>1148</v>
      </c>
      <c r="AA135" s="199">
        <f>0.548-0.0107-0.0107</f>
        <v>0.5266</v>
      </c>
      <c r="AB135" s="105" t="s">
        <v>411</v>
      </c>
      <c r="AC135" s="105" t="s">
        <v>915</v>
      </c>
      <c r="AD135" s="195"/>
      <c r="AE135" s="106">
        <v>1</v>
      </c>
      <c r="AF135" s="106">
        <v>1</v>
      </c>
      <c r="AG135" s="106">
        <v>0</v>
      </c>
      <c r="AH135" s="106">
        <v>0</v>
      </c>
      <c r="AI135" s="106">
        <v>0</v>
      </c>
    </row>
    <row r="136" s="165" customFormat="1" ht="30" customHeight="1" spans="1:35">
      <c r="A136" s="175">
        <f t="shared" si="2"/>
        <v>128</v>
      </c>
      <c r="B136" s="88"/>
      <c r="C136" s="88"/>
      <c r="D136" s="88"/>
      <c r="E136" s="88"/>
      <c r="F136" s="88">
        <v>4</v>
      </c>
      <c r="G136" s="88"/>
      <c r="H136" s="88"/>
      <c r="I136" s="88"/>
      <c r="J136" s="88"/>
      <c r="K136" s="177"/>
      <c r="L136" s="216" t="s">
        <v>541</v>
      </c>
      <c r="M136" s="216" t="s">
        <v>542</v>
      </c>
      <c r="N136" s="105" t="s">
        <v>1149</v>
      </c>
      <c r="O136" s="177" t="s">
        <v>46</v>
      </c>
      <c r="P136" s="105" t="s">
        <v>805</v>
      </c>
      <c r="Q136" s="104"/>
      <c r="R136" s="104" t="s">
        <v>46</v>
      </c>
      <c r="S136" s="216" t="s">
        <v>541</v>
      </c>
      <c r="T136" s="178" t="s">
        <v>46</v>
      </c>
      <c r="U136" s="188" t="s">
        <v>600</v>
      </c>
      <c r="V136" s="188" t="s">
        <v>407</v>
      </c>
      <c r="W136" s="188"/>
      <c r="X136" s="222">
        <v>35</v>
      </c>
      <c r="Y136" s="187" t="s">
        <v>981</v>
      </c>
      <c r="Z136" s="230" t="s">
        <v>1150</v>
      </c>
      <c r="AA136" s="199">
        <v>0.0107</v>
      </c>
      <c r="AB136" s="199" t="s">
        <v>1151</v>
      </c>
      <c r="AC136" s="105" t="s">
        <v>915</v>
      </c>
      <c r="AD136" s="195"/>
      <c r="AE136" s="106">
        <v>2</v>
      </c>
      <c r="AF136" s="106">
        <v>2</v>
      </c>
      <c r="AG136" s="93">
        <v>0</v>
      </c>
      <c r="AH136" s="93">
        <v>0</v>
      </c>
      <c r="AI136" s="93">
        <v>0</v>
      </c>
    </row>
    <row r="137" s="166" customFormat="1" ht="30" customHeight="1" spans="1:35">
      <c r="A137" s="215">
        <f t="shared" si="2"/>
        <v>129</v>
      </c>
      <c r="B137" s="83"/>
      <c r="C137" s="83"/>
      <c r="D137" s="83"/>
      <c r="E137" s="83"/>
      <c r="F137" s="83">
        <v>4</v>
      </c>
      <c r="G137" s="83"/>
      <c r="H137" s="83"/>
      <c r="I137" s="83"/>
      <c r="J137" s="83"/>
      <c r="K137" s="217"/>
      <c r="L137" s="218" t="s">
        <v>1152</v>
      </c>
      <c r="M137" s="218" t="s">
        <v>1153</v>
      </c>
      <c r="N137" s="92" t="s">
        <v>1154</v>
      </c>
      <c r="O137" s="217" t="s">
        <v>46</v>
      </c>
      <c r="P137" s="92" t="s">
        <v>805</v>
      </c>
      <c r="Q137" s="91"/>
      <c r="R137" s="91" t="s">
        <v>46</v>
      </c>
      <c r="S137" s="218" t="s">
        <v>1152</v>
      </c>
      <c r="T137" s="223" t="s">
        <v>46</v>
      </c>
      <c r="U137" s="224" t="s">
        <v>600</v>
      </c>
      <c r="V137" s="224" t="s">
        <v>407</v>
      </c>
      <c r="W137" s="224"/>
      <c r="X137" s="225" t="s">
        <v>1155</v>
      </c>
      <c r="Y137" s="231" t="s">
        <v>1156</v>
      </c>
      <c r="Z137" s="232" t="s">
        <v>1157</v>
      </c>
      <c r="AA137" s="233">
        <v>0.0107</v>
      </c>
      <c r="AB137" s="234" t="s">
        <v>1158</v>
      </c>
      <c r="AC137" s="92" t="s">
        <v>915</v>
      </c>
      <c r="AD137" s="235"/>
      <c r="AE137" s="93">
        <v>0</v>
      </c>
      <c r="AF137" s="93">
        <v>0</v>
      </c>
      <c r="AG137" s="93">
        <v>2</v>
      </c>
      <c r="AH137" s="93">
        <v>2</v>
      </c>
      <c r="AI137" s="93">
        <v>2</v>
      </c>
    </row>
    <row r="138" s="165" customFormat="1" ht="30" customHeight="1" spans="1:35">
      <c r="A138" s="175">
        <f t="shared" si="2"/>
        <v>130</v>
      </c>
      <c r="B138" s="88"/>
      <c r="C138" s="88"/>
      <c r="D138" s="88"/>
      <c r="E138" s="88"/>
      <c r="F138" s="88">
        <v>4</v>
      </c>
      <c r="G138" s="88"/>
      <c r="H138" s="88"/>
      <c r="I138" s="88"/>
      <c r="J138" s="88"/>
      <c r="K138" s="177"/>
      <c r="L138" s="219" t="s">
        <v>1159</v>
      </c>
      <c r="M138" s="219" t="s">
        <v>1160</v>
      </c>
      <c r="N138" s="105"/>
      <c r="O138" s="105"/>
      <c r="P138" s="178" t="s">
        <v>805</v>
      </c>
      <c r="Q138" s="105"/>
      <c r="R138" s="104" t="s">
        <v>49</v>
      </c>
      <c r="S138" s="219" t="s">
        <v>1159</v>
      </c>
      <c r="T138" s="178" t="s">
        <v>49</v>
      </c>
      <c r="U138" s="178" t="s">
        <v>600</v>
      </c>
      <c r="V138" s="178" t="s">
        <v>407</v>
      </c>
      <c r="W138" s="188" t="s">
        <v>842</v>
      </c>
      <c r="X138" s="187" t="s">
        <v>975</v>
      </c>
      <c r="Y138" s="187"/>
      <c r="Z138" s="88" t="s">
        <v>1161</v>
      </c>
      <c r="AA138" s="236">
        <v>0.012</v>
      </c>
      <c r="AB138" s="105" t="s">
        <v>411</v>
      </c>
      <c r="AC138" s="105" t="s">
        <v>915</v>
      </c>
      <c r="AD138" s="195"/>
      <c r="AE138" s="105">
        <v>1</v>
      </c>
      <c r="AF138" s="105">
        <v>1</v>
      </c>
      <c r="AG138" s="105">
        <v>0</v>
      </c>
      <c r="AH138" s="105">
        <v>0</v>
      </c>
      <c r="AI138" s="105">
        <v>0</v>
      </c>
    </row>
    <row r="139" s="165" customFormat="1" ht="30" customHeight="1" spans="1:35">
      <c r="A139" s="175">
        <f t="shared" si="2"/>
        <v>131</v>
      </c>
      <c r="B139" s="88"/>
      <c r="C139" s="88"/>
      <c r="D139" s="88"/>
      <c r="E139" s="88"/>
      <c r="F139" s="88">
        <v>4</v>
      </c>
      <c r="G139" s="88"/>
      <c r="H139" s="88"/>
      <c r="I139" s="88"/>
      <c r="J139" s="88"/>
      <c r="K139" s="177"/>
      <c r="L139" s="219" t="s">
        <v>663</v>
      </c>
      <c r="M139" s="219" t="s">
        <v>664</v>
      </c>
      <c r="N139" s="105"/>
      <c r="O139" s="177" t="s">
        <v>134</v>
      </c>
      <c r="P139" s="177" t="s">
        <v>805</v>
      </c>
      <c r="Q139" s="226"/>
      <c r="R139" s="104" t="s">
        <v>49</v>
      </c>
      <c r="S139" s="219" t="s">
        <v>663</v>
      </c>
      <c r="T139" s="178" t="s">
        <v>49</v>
      </c>
      <c r="U139" s="178" t="s">
        <v>600</v>
      </c>
      <c r="V139" s="178" t="s">
        <v>407</v>
      </c>
      <c r="W139" s="188" t="s">
        <v>1162</v>
      </c>
      <c r="X139" s="188" t="s">
        <v>860</v>
      </c>
      <c r="Y139" s="188" t="s">
        <v>411</v>
      </c>
      <c r="Z139" s="88" t="s">
        <v>1163</v>
      </c>
      <c r="AA139" s="88">
        <v>0.0006</v>
      </c>
      <c r="AB139" s="199" t="s">
        <v>1164</v>
      </c>
      <c r="AC139" s="105" t="s">
        <v>915</v>
      </c>
      <c r="AD139" s="195"/>
      <c r="AE139" s="105">
        <v>1</v>
      </c>
      <c r="AF139" s="105">
        <v>1</v>
      </c>
      <c r="AG139" s="105">
        <v>0</v>
      </c>
      <c r="AH139" s="105">
        <v>0</v>
      </c>
      <c r="AI139" s="105">
        <v>0</v>
      </c>
    </row>
    <row r="140" s="165" customFormat="1" ht="30" customHeight="1" spans="1:35">
      <c r="A140" s="175">
        <f t="shared" si="2"/>
        <v>132</v>
      </c>
      <c r="B140" s="88"/>
      <c r="C140" s="88"/>
      <c r="D140" s="88"/>
      <c r="E140" s="88"/>
      <c r="F140" s="88">
        <v>4</v>
      </c>
      <c r="G140" s="88"/>
      <c r="H140" s="88"/>
      <c r="I140" s="88"/>
      <c r="J140" s="88"/>
      <c r="K140" s="177"/>
      <c r="L140" s="219" t="s">
        <v>667</v>
      </c>
      <c r="M140" s="219" t="s">
        <v>668</v>
      </c>
      <c r="N140" s="105"/>
      <c r="O140" s="177" t="s">
        <v>49</v>
      </c>
      <c r="P140" s="177" t="s">
        <v>805</v>
      </c>
      <c r="Q140" s="227"/>
      <c r="R140" s="104" t="s">
        <v>46</v>
      </c>
      <c r="S140" s="219" t="s">
        <v>667</v>
      </c>
      <c r="T140" s="178" t="s">
        <v>46</v>
      </c>
      <c r="U140" s="178" t="s">
        <v>600</v>
      </c>
      <c r="V140" s="178" t="s">
        <v>407</v>
      </c>
      <c r="W140" s="188" t="s">
        <v>842</v>
      </c>
      <c r="X140" s="188" t="s">
        <v>975</v>
      </c>
      <c r="Y140" s="188" t="s">
        <v>411</v>
      </c>
      <c r="Z140" s="88" t="s">
        <v>1165</v>
      </c>
      <c r="AA140" s="88">
        <v>0.0004</v>
      </c>
      <c r="AB140" s="88" t="s">
        <v>411</v>
      </c>
      <c r="AC140" s="105" t="s">
        <v>915</v>
      </c>
      <c r="AD140" s="195"/>
      <c r="AE140" s="105">
        <v>1</v>
      </c>
      <c r="AF140" s="105">
        <v>1</v>
      </c>
      <c r="AG140" s="105">
        <v>0</v>
      </c>
      <c r="AH140" s="105">
        <v>0</v>
      </c>
      <c r="AI140" s="105">
        <v>0</v>
      </c>
    </row>
    <row r="141" s="166" customFormat="1" ht="30" customHeight="1" spans="1:35">
      <c r="A141" s="215">
        <f t="shared" si="2"/>
        <v>133</v>
      </c>
      <c r="B141" s="83"/>
      <c r="C141" s="83"/>
      <c r="D141" s="83"/>
      <c r="E141" s="83"/>
      <c r="F141" s="83">
        <v>4</v>
      </c>
      <c r="G141" s="83"/>
      <c r="H141" s="83"/>
      <c r="I141" s="83"/>
      <c r="J141" s="83"/>
      <c r="K141" s="217"/>
      <c r="L141" s="220" t="s">
        <v>1166</v>
      </c>
      <c r="M141" s="220" t="s">
        <v>1167</v>
      </c>
      <c r="N141" s="92"/>
      <c r="O141" s="217" t="s">
        <v>46</v>
      </c>
      <c r="P141" s="92" t="s">
        <v>805</v>
      </c>
      <c r="Q141" s="228"/>
      <c r="R141" s="91"/>
      <c r="S141" s="220" t="s">
        <v>1166</v>
      </c>
      <c r="T141" s="223" t="s">
        <v>46</v>
      </c>
      <c r="U141" s="223" t="s">
        <v>600</v>
      </c>
      <c r="V141" s="223" t="s">
        <v>407</v>
      </c>
      <c r="W141" s="224" t="s">
        <v>806</v>
      </c>
      <c r="X141" s="224" t="s">
        <v>807</v>
      </c>
      <c r="Y141" s="224"/>
      <c r="Z141" s="83" t="s">
        <v>1168</v>
      </c>
      <c r="AA141" s="83"/>
      <c r="AB141" s="83"/>
      <c r="AC141" s="92"/>
      <c r="AD141" s="235"/>
      <c r="AE141" s="92">
        <v>0</v>
      </c>
      <c r="AF141" s="92">
        <v>0</v>
      </c>
      <c r="AG141" s="92">
        <v>1</v>
      </c>
      <c r="AH141" s="92">
        <v>1</v>
      </c>
      <c r="AI141" s="92">
        <v>1</v>
      </c>
    </row>
    <row r="142" s="165" customFormat="1" ht="30" customHeight="1" spans="1:35">
      <c r="A142" s="175">
        <f t="shared" si="2"/>
        <v>134</v>
      </c>
      <c r="B142" s="88"/>
      <c r="C142" s="88"/>
      <c r="D142" s="88"/>
      <c r="E142" s="88"/>
      <c r="F142" s="88">
        <v>4</v>
      </c>
      <c r="G142" s="88"/>
      <c r="H142" s="88"/>
      <c r="I142" s="88"/>
      <c r="J142" s="88"/>
      <c r="K142" s="177"/>
      <c r="L142" s="182" t="s">
        <v>278</v>
      </c>
      <c r="M142" s="105" t="s">
        <v>279</v>
      </c>
      <c r="N142" s="105" t="s">
        <v>1169</v>
      </c>
      <c r="O142" s="105"/>
      <c r="P142" s="178" t="s">
        <v>805</v>
      </c>
      <c r="Q142" s="105"/>
      <c r="R142" s="104" t="s">
        <v>134</v>
      </c>
      <c r="S142" s="182" t="s">
        <v>278</v>
      </c>
      <c r="T142" s="178" t="s">
        <v>134</v>
      </c>
      <c r="U142" s="188" t="s">
        <v>600</v>
      </c>
      <c r="V142" s="188" t="s">
        <v>407</v>
      </c>
      <c r="W142" s="123" t="s">
        <v>1000</v>
      </c>
      <c r="X142" s="187" t="s">
        <v>1136</v>
      </c>
      <c r="Y142" s="187" t="s">
        <v>1137</v>
      </c>
      <c r="Z142" s="140"/>
      <c r="AA142" s="139">
        <v>0.0365</v>
      </c>
      <c r="AB142" s="198" t="s">
        <v>1139</v>
      </c>
      <c r="AC142" s="105" t="s">
        <v>808</v>
      </c>
      <c r="AD142" s="195"/>
      <c r="AE142" s="105">
        <v>1</v>
      </c>
      <c r="AF142" s="105">
        <v>1</v>
      </c>
      <c r="AG142" s="105">
        <v>1</v>
      </c>
      <c r="AH142" s="105">
        <v>1</v>
      </c>
      <c r="AI142" s="105">
        <v>1</v>
      </c>
    </row>
    <row r="143" s="165" customFormat="1" ht="30" customHeight="1" spans="1:35">
      <c r="A143" s="175">
        <f t="shared" si="2"/>
        <v>135</v>
      </c>
      <c r="B143" s="88"/>
      <c r="C143" s="88"/>
      <c r="D143" s="88"/>
      <c r="E143" s="88"/>
      <c r="F143" s="88">
        <v>4</v>
      </c>
      <c r="G143" s="88"/>
      <c r="H143" s="88"/>
      <c r="I143" s="88"/>
      <c r="J143" s="88"/>
      <c r="K143" s="177"/>
      <c r="L143" s="182" t="s">
        <v>305</v>
      </c>
      <c r="M143" s="105" t="s">
        <v>306</v>
      </c>
      <c r="N143" s="105" t="s">
        <v>1170</v>
      </c>
      <c r="O143" s="105" t="s">
        <v>46</v>
      </c>
      <c r="P143" s="178" t="s">
        <v>805</v>
      </c>
      <c r="Q143" s="105"/>
      <c r="R143" s="104" t="s">
        <v>178</v>
      </c>
      <c r="S143" s="182" t="s">
        <v>305</v>
      </c>
      <c r="T143" s="178" t="s">
        <v>178</v>
      </c>
      <c r="U143" s="188" t="s">
        <v>600</v>
      </c>
      <c r="V143" s="188" t="s">
        <v>407</v>
      </c>
      <c r="W143" s="123" t="s">
        <v>1000</v>
      </c>
      <c r="X143" s="187" t="s">
        <v>1171</v>
      </c>
      <c r="Y143" s="187" t="s">
        <v>952</v>
      </c>
      <c r="Z143" s="140"/>
      <c r="AA143" s="139">
        <v>0.0217</v>
      </c>
      <c r="AB143" s="198" t="s">
        <v>1139</v>
      </c>
      <c r="AC143" s="105" t="s">
        <v>915</v>
      </c>
      <c r="AD143" s="195"/>
      <c r="AE143" s="105">
        <v>1</v>
      </c>
      <c r="AF143" s="105">
        <v>1</v>
      </c>
      <c r="AG143" s="105">
        <v>1</v>
      </c>
      <c r="AH143" s="105">
        <v>1</v>
      </c>
      <c r="AI143" s="105">
        <v>1</v>
      </c>
    </row>
    <row r="144" s="165" customFormat="1" ht="30" customHeight="1" spans="1:35">
      <c r="A144" s="175">
        <f t="shared" si="2"/>
        <v>136</v>
      </c>
      <c r="B144" s="88"/>
      <c r="C144" s="88"/>
      <c r="D144" s="88"/>
      <c r="E144" s="88"/>
      <c r="F144" s="88">
        <v>4</v>
      </c>
      <c r="G144" s="88"/>
      <c r="H144" s="88"/>
      <c r="I144" s="88"/>
      <c r="J144" s="88"/>
      <c r="K144" s="177"/>
      <c r="L144" s="182" t="s">
        <v>559</v>
      </c>
      <c r="M144" s="105" t="s">
        <v>560</v>
      </c>
      <c r="N144" s="105" t="s">
        <v>1172</v>
      </c>
      <c r="O144" s="105" t="s">
        <v>46</v>
      </c>
      <c r="P144" s="178" t="s">
        <v>805</v>
      </c>
      <c r="Q144" s="105"/>
      <c r="R144" s="187" t="s">
        <v>46</v>
      </c>
      <c r="S144" s="187" t="s">
        <v>411</v>
      </c>
      <c r="T144" s="178" t="s">
        <v>411</v>
      </c>
      <c r="U144" s="188" t="s">
        <v>407</v>
      </c>
      <c r="V144" s="188" t="s">
        <v>600</v>
      </c>
      <c r="W144" s="104" t="s">
        <v>867</v>
      </c>
      <c r="X144" s="187" t="s">
        <v>411</v>
      </c>
      <c r="Y144" s="187" t="s">
        <v>1173</v>
      </c>
      <c r="Z144" s="187" t="s">
        <v>1174</v>
      </c>
      <c r="AA144" s="139">
        <v>0.0064</v>
      </c>
      <c r="AB144" s="198" t="s">
        <v>869</v>
      </c>
      <c r="AC144" s="105"/>
      <c r="AD144" s="195"/>
      <c r="AE144" s="105">
        <v>1</v>
      </c>
      <c r="AF144" s="105">
        <v>1</v>
      </c>
      <c r="AG144" s="105">
        <v>1</v>
      </c>
      <c r="AH144" s="105">
        <v>1</v>
      </c>
      <c r="AI144" s="105">
        <v>1</v>
      </c>
    </row>
    <row r="145" s="165" customFormat="1" ht="30" customHeight="1" spans="1:35">
      <c r="A145" s="175">
        <f t="shared" si="2"/>
        <v>137</v>
      </c>
      <c r="B145" s="88"/>
      <c r="C145" s="88"/>
      <c r="D145" s="88"/>
      <c r="E145" s="88"/>
      <c r="F145" s="88">
        <v>4</v>
      </c>
      <c r="G145" s="88"/>
      <c r="H145" s="88"/>
      <c r="I145" s="88"/>
      <c r="J145" s="88"/>
      <c r="K145" s="177"/>
      <c r="L145" s="182" t="s">
        <v>1175</v>
      </c>
      <c r="M145" s="105" t="s">
        <v>596</v>
      </c>
      <c r="N145" s="105" t="s">
        <v>1176</v>
      </c>
      <c r="O145" s="105" t="s">
        <v>134</v>
      </c>
      <c r="P145" s="178" t="s">
        <v>805</v>
      </c>
      <c r="Q145" s="105"/>
      <c r="R145" s="187" t="s">
        <v>46</v>
      </c>
      <c r="S145" s="182" t="s">
        <v>1175</v>
      </c>
      <c r="T145" s="178" t="s">
        <v>46</v>
      </c>
      <c r="U145" s="188" t="s">
        <v>600</v>
      </c>
      <c r="V145" s="188" t="s">
        <v>407</v>
      </c>
      <c r="W145" s="104" t="s">
        <v>867</v>
      </c>
      <c r="X145" s="187" t="s">
        <v>1177</v>
      </c>
      <c r="Y145" s="187" t="s">
        <v>411</v>
      </c>
      <c r="Z145" s="187" t="s">
        <v>1178</v>
      </c>
      <c r="AA145" s="139">
        <v>0.0004</v>
      </c>
      <c r="AB145" s="198"/>
      <c r="AC145" s="105"/>
      <c r="AD145" s="195"/>
      <c r="AE145" s="105">
        <v>1</v>
      </c>
      <c r="AF145" s="105">
        <v>1</v>
      </c>
      <c r="AG145" s="105">
        <v>1</v>
      </c>
      <c r="AH145" s="105">
        <v>1</v>
      </c>
      <c r="AI145" s="105">
        <v>1</v>
      </c>
    </row>
    <row r="146" s="165" customFormat="1" ht="30" customHeight="1" spans="1:35">
      <c r="A146" s="175">
        <f t="shared" si="2"/>
        <v>138</v>
      </c>
      <c r="B146" s="88"/>
      <c r="C146" s="88"/>
      <c r="D146" s="88"/>
      <c r="E146" s="88"/>
      <c r="F146" s="88">
        <v>4</v>
      </c>
      <c r="G146" s="88"/>
      <c r="H146" s="88"/>
      <c r="I146" s="88"/>
      <c r="J146" s="88"/>
      <c r="K146" s="177"/>
      <c r="L146" s="104" t="s">
        <v>186</v>
      </c>
      <c r="M146" s="182" t="s">
        <v>187</v>
      </c>
      <c r="N146" s="105"/>
      <c r="O146" s="177" t="s">
        <v>46</v>
      </c>
      <c r="P146" s="178" t="s">
        <v>805</v>
      </c>
      <c r="Q146" s="105"/>
      <c r="R146" s="104" t="s">
        <v>185</v>
      </c>
      <c r="S146" s="104" t="s">
        <v>186</v>
      </c>
      <c r="T146" s="178" t="s">
        <v>185</v>
      </c>
      <c r="U146" s="188" t="s">
        <v>600</v>
      </c>
      <c r="V146" s="188" t="s">
        <v>407</v>
      </c>
      <c r="W146" s="188" t="s">
        <v>806</v>
      </c>
      <c r="X146" s="187" t="s">
        <v>807</v>
      </c>
      <c r="Y146" s="187" t="s">
        <v>411</v>
      </c>
      <c r="Z146" s="187" t="s">
        <v>411</v>
      </c>
      <c r="AA146" s="139"/>
      <c r="AB146" s="105" t="s">
        <v>411</v>
      </c>
      <c r="AC146" s="105" t="s">
        <v>915</v>
      </c>
      <c r="AD146" s="195"/>
      <c r="AE146" s="105">
        <v>1</v>
      </c>
      <c r="AF146" s="105">
        <v>1</v>
      </c>
      <c r="AG146" s="105">
        <v>0</v>
      </c>
      <c r="AH146" s="105">
        <v>0</v>
      </c>
      <c r="AI146" s="105">
        <v>0</v>
      </c>
    </row>
    <row r="147" s="165" customFormat="1" ht="30" customHeight="1" spans="1:35">
      <c r="A147" s="175">
        <f t="shared" si="2"/>
        <v>139</v>
      </c>
      <c r="B147" s="88"/>
      <c r="C147" s="88"/>
      <c r="D147" s="88"/>
      <c r="E147" s="88"/>
      <c r="F147" s="88">
        <v>4</v>
      </c>
      <c r="G147" s="88"/>
      <c r="H147" s="88"/>
      <c r="I147" s="88"/>
      <c r="J147" s="88"/>
      <c r="K147" s="177"/>
      <c r="L147" s="104" t="s">
        <v>1179</v>
      </c>
      <c r="M147" s="104" t="s">
        <v>1180</v>
      </c>
      <c r="N147" s="105"/>
      <c r="O147" s="177" t="s">
        <v>46</v>
      </c>
      <c r="P147" s="178" t="s">
        <v>805</v>
      </c>
      <c r="Q147" s="105"/>
      <c r="R147" s="104"/>
      <c r="S147" s="104" t="s">
        <v>1179</v>
      </c>
      <c r="T147" s="178" t="s">
        <v>46</v>
      </c>
      <c r="U147" s="178" t="s">
        <v>600</v>
      </c>
      <c r="V147" s="178" t="s">
        <v>407</v>
      </c>
      <c r="W147" s="188" t="s">
        <v>806</v>
      </c>
      <c r="X147" s="187" t="s">
        <v>807</v>
      </c>
      <c r="Y147" s="187"/>
      <c r="Z147" s="187"/>
      <c r="AA147" s="139"/>
      <c r="AB147" s="105"/>
      <c r="AC147" s="105"/>
      <c r="AD147" s="195"/>
      <c r="AE147" s="105">
        <v>0</v>
      </c>
      <c r="AF147" s="105">
        <v>0</v>
      </c>
      <c r="AG147" s="105">
        <v>1</v>
      </c>
      <c r="AH147" s="105">
        <v>1</v>
      </c>
      <c r="AI147" s="105">
        <v>1</v>
      </c>
    </row>
    <row r="148" s="165" customFormat="1" ht="30" customHeight="1" spans="1:35">
      <c r="A148" s="175">
        <f t="shared" si="2"/>
        <v>140</v>
      </c>
      <c r="B148" s="88"/>
      <c r="C148" s="88"/>
      <c r="D148" s="88"/>
      <c r="E148" s="88"/>
      <c r="F148" s="88">
        <v>4</v>
      </c>
      <c r="G148" s="88"/>
      <c r="H148" s="88"/>
      <c r="I148" s="88"/>
      <c r="J148" s="88"/>
      <c r="K148" s="177"/>
      <c r="L148" s="104" t="s">
        <v>1181</v>
      </c>
      <c r="M148" s="104" t="s">
        <v>1182</v>
      </c>
      <c r="N148" s="105"/>
      <c r="O148" s="177"/>
      <c r="P148" s="178"/>
      <c r="Q148" s="105"/>
      <c r="R148" s="104"/>
      <c r="S148" s="104" t="s">
        <v>1181</v>
      </c>
      <c r="T148" s="178" t="s">
        <v>46</v>
      </c>
      <c r="U148" s="178" t="s">
        <v>600</v>
      </c>
      <c r="V148" s="178" t="s">
        <v>407</v>
      </c>
      <c r="W148" s="188" t="s">
        <v>806</v>
      </c>
      <c r="X148" s="187" t="s">
        <v>807</v>
      </c>
      <c r="Y148" s="187"/>
      <c r="Z148" s="187" t="s">
        <v>1183</v>
      </c>
      <c r="AA148" s="139">
        <v>0.08</v>
      </c>
      <c r="AB148" s="105"/>
      <c r="AC148" s="105"/>
      <c r="AD148" s="195"/>
      <c r="AE148" s="105">
        <v>0</v>
      </c>
      <c r="AF148" s="105">
        <v>0</v>
      </c>
      <c r="AG148" s="105">
        <v>1</v>
      </c>
      <c r="AH148" s="105">
        <v>1</v>
      </c>
      <c r="AI148" s="105">
        <v>1</v>
      </c>
    </row>
    <row r="149" s="165" customFormat="1" ht="30" customHeight="1" spans="1:35">
      <c r="A149" s="175">
        <f t="shared" si="2"/>
        <v>141</v>
      </c>
      <c r="B149" s="88"/>
      <c r="C149" s="88"/>
      <c r="D149" s="88"/>
      <c r="E149" s="88"/>
      <c r="F149" s="88">
        <v>4</v>
      </c>
      <c r="G149" s="88"/>
      <c r="H149" s="88"/>
      <c r="I149" s="88"/>
      <c r="J149" s="88"/>
      <c r="K149" s="177"/>
      <c r="L149" s="104" t="s">
        <v>684</v>
      </c>
      <c r="M149" s="104" t="s">
        <v>685</v>
      </c>
      <c r="N149" s="105"/>
      <c r="O149" s="177" t="s">
        <v>49</v>
      </c>
      <c r="P149" s="178" t="s">
        <v>805</v>
      </c>
      <c r="Q149" s="105"/>
      <c r="R149" s="104" t="s">
        <v>46</v>
      </c>
      <c r="S149" s="104" t="s">
        <v>684</v>
      </c>
      <c r="T149" s="178" t="s">
        <v>46</v>
      </c>
      <c r="U149" s="188" t="s">
        <v>600</v>
      </c>
      <c r="V149" s="188" t="s">
        <v>407</v>
      </c>
      <c r="W149" s="188"/>
      <c r="X149" s="187" t="s">
        <v>1184</v>
      </c>
      <c r="Y149" s="187" t="s">
        <v>1185</v>
      </c>
      <c r="Z149" s="140"/>
      <c r="AA149" s="139">
        <v>0.05</v>
      </c>
      <c r="AB149" s="105" t="s">
        <v>411</v>
      </c>
      <c r="AC149" s="105" t="s">
        <v>915</v>
      </c>
      <c r="AD149" s="195"/>
      <c r="AE149" s="105">
        <v>1</v>
      </c>
      <c r="AF149" s="105">
        <v>1</v>
      </c>
      <c r="AG149" s="105">
        <v>1</v>
      </c>
      <c r="AH149" s="105">
        <v>1</v>
      </c>
      <c r="AI149" s="105">
        <v>1</v>
      </c>
    </row>
    <row r="150" s="165" customFormat="1" ht="30" customHeight="1" spans="1:35">
      <c r="A150" s="175">
        <f t="shared" si="2"/>
        <v>142</v>
      </c>
      <c r="B150" s="88"/>
      <c r="C150" s="88"/>
      <c r="D150" s="88"/>
      <c r="E150" s="88"/>
      <c r="F150" s="88">
        <v>4</v>
      </c>
      <c r="G150" s="88"/>
      <c r="H150" s="88"/>
      <c r="I150" s="88"/>
      <c r="J150" s="88"/>
      <c r="K150" s="177"/>
      <c r="L150" s="104" t="s">
        <v>1186</v>
      </c>
      <c r="M150" s="104" t="s">
        <v>1187</v>
      </c>
      <c r="N150" s="221"/>
      <c r="O150" s="177" t="s">
        <v>134</v>
      </c>
      <c r="P150" s="177" t="s">
        <v>1188</v>
      </c>
      <c r="Q150" s="229"/>
      <c r="R150" s="229" t="s">
        <v>46</v>
      </c>
      <c r="S150" s="182" t="s">
        <v>536</v>
      </c>
      <c r="T150" s="178" t="s">
        <v>46</v>
      </c>
      <c r="U150" s="182" t="s">
        <v>600</v>
      </c>
      <c r="V150" s="182" t="s">
        <v>407</v>
      </c>
      <c r="W150" s="182" t="s">
        <v>806</v>
      </c>
      <c r="X150" s="182" t="s">
        <v>807</v>
      </c>
      <c r="Y150" s="182" t="s">
        <v>411</v>
      </c>
      <c r="Z150" s="182" t="s">
        <v>411</v>
      </c>
      <c r="AA150" s="237">
        <v>0.003</v>
      </c>
      <c r="AB150" s="105" t="s">
        <v>411</v>
      </c>
      <c r="AC150" s="105" t="s">
        <v>915</v>
      </c>
      <c r="AD150" s="195"/>
      <c r="AE150" s="105">
        <v>1</v>
      </c>
      <c r="AF150" s="105">
        <v>1</v>
      </c>
      <c r="AG150" s="105">
        <v>1</v>
      </c>
      <c r="AH150" s="105">
        <v>1</v>
      </c>
      <c r="AI150" s="105">
        <v>1</v>
      </c>
    </row>
    <row r="151" s="165" customFormat="1" ht="30" customHeight="1" spans="1:35">
      <c r="A151" s="175">
        <f t="shared" si="2"/>
        <v>143</v>
      </c>
      <c r="B151" s="88"/>
      <c r="C151" s="88"/>
      <c r="D151" s="88"/>
      <c r="E151" s="88"/>
      <c r="F151" s="88">
        <v>4</v>
      </c>
      <c r="G151" s="88"/>
      <c r="H151" s="88"/>
      <c r="I151" s="88"/>
      <c r="J151" s="88"/>
      <c r="K151" s="177"/>
      <c r="L151" s="104" t="s">
        <v>920</v>
      </c>
      <c r="M151" s="105" t="s">
        <v>391</v>
      </c>
      <c r="N151" s="105" t="s">
        <v>1189</v>
      </c>
      <c r="O151" s="105"/>
      <c r="P151" s="178" t="s">
        <v>805</v>
      </c>
      <c r="Q151" s="105"/>
      <c r="R151" s="178" t="s">
        <v>46</v>
      </c>
      <c r="S151" s="178" t="s">
        <v>867</v>
      </c>
      <c r="T151" s="178" t="s">
        <v>411</v>
      </c>
      <c r="U151" s="188" t="s">
        <v>407</v>
      </c>
      <c r="V151" s="188" t="s">
        <v>600</v>
      </c>
      <c r="W151" s="188" t="s">
        <v>867</v>
      </c>
      <c r="X151" s="187" t="s">
        <v>860</v>
      </c>
      <c r="Y151" s="187"/>
      <c r="Z151" s="177"/>
      <c r="AA151" s="199"/>
      <c r="AB151" s="198" t="s">
        <v>921</v>
      </c>
      <c r="AC151" s="105" t="s">
        <v>915</v>
      </c>
      <c r="AD151" s="195"/>
      <c r="AE151" s="105">
        <v>1</v>
      </c>
      <c r="AF151" s="105">
        <v>1</v>
      </c>
      <c r="AG151" s="105">
        <v>1</v>
      </c>
      <c r="AH151" s="105">
        <v>1</v>
      </c>
      <c r="AI151" s="105">
        <v>1</v>
      </c>
    </row>
    <row r="152" s="165" customFormat="1" ht="30" customHeight="1" spans="1:35">
      <c r="A152" s="175">
        <f t="shared" si="2"/>
        <v>144</v>
      </c>
      <c r="B152" s="88"/>
      <c r="C152" s="88"/>
      <c r="D152" s="88"/>
      <c r="E152" s="88">
        <v>3</v>
      </c>
      <c r="F152" s="88"/>
      <c r="G152" s="88"/>
      <c r="H152" s="88"/>
      <c r="I152" s="88"/>
      <c r="J152" s="88"/>
      <c r="K152" s="177"/>
      <c r="L152" s="104" t="s">
        <v>581</v>
      </c>
      <c r="M152" s="182" t="s">
        <v>582</v>
      </c>
      <c r="N152" s="182"/>
      <c r="O152" s="105"/>
      <c r="P152" s="178" t="s">
        <v>805</v>
      </c>
      <c r="Q152" s="182"/>
      <c r="R152" s="178" t="s">
        <v>49</v>
      </c>
      <c r="S152" s="178" t="s">
        <v>581</v>
      </c>
      <c r="T152" s="178" t="s">
        <v>49</v>
      </c>
      <c r="U152" s="188" t="s">
        <v>600</v>
      </c>
      <c r="V152" s="188" t="s">
        <v>407</v>
      </c>
      <c r="W152" s="188" t="s">
        <v>806</v>
      </c>
      <c r="X152" s="182" t="s">
        <v>1190</v>
      </c>
      <c r="Y152" s="187" t="s">
        <v>411</v>
      </c>
      <c r="Z152" s="178"/>
      <c r="AA152" s="213">
        <v>2.1636</v>
      </c>
      <c r="AB152" s="105" t="s">
        <v>411</v>
      </c>
      <c r="AC152" s="105" t="s">
        <v>915</v>
      </c>
      <c r="AD152" s="88"/>
      <c r="AE152" s="178">
        <v>1</v>
      </c>
      <c r="AF152" s="178">
        <v>1</v>
      </c>
      <c r="AG152" s="178">
        <v>1</v>
      </c>
      <c r="AH152" s="178">
        <v>1</v>
      </c>
      <c r="AI152" s="178">
        <v>1</v>
      </c>
    </row>
    <row r="153" s="165" customFormat="1" ht="30" customHeight="1" spans="1:35">
      <c r="A153" s="175">
        <f t="shared" si="2"/>
        <v>145</v>
      </c>
      <c r="B153" s="88"/>
      <c r="C153" s="88"/>
      <c r="D153" s="88"/>
      <c r="E153" s="88">
        <v>3</v>
      </c>
      <c r="F153" s="88"/>
      <c r="G153" s="88"/>
      <c r="H153" s="88"/>
      <c r="I153" s="88"/>
      <c r="J153" s="88"/>
      <c r="K153" s="177"/>
      <c r="L153" s="182" t="s">
        <v>591</v>
      </c>
      <c r="M153" s="178" t="s">
        <v>592</v>
      </c>
      <c r="N153" s="105"/>
      <c r="O153" s="105"/>
      <c r="P153" s="178" t="s">
        <v>805</v>
      </c>
      <c r="Q153" s="105"/>
      <c r="R153" s="178" t="s">
        <v>46</v>
      </c>
      <c r="S153" s="178" t="s">
        <v>867</v>
      </c>
      <c r="T153" s="178" t="s">
        <v>411</v>
      </c>
      <c r="U153" s="188" t="s">
        <v>407</v>
      </c>
      <c r="V153" s="188" t="s">
        <v>600</v>
      </c>
      <c r="W153" s="88" t="s">
        <v>1191</v>
      </c>
      <c r="X153" s="182" t="s">
        <v>1192</v>
      </c>
      <c r="Y153" s="187"/>
      <c r="Z153" s="140"/>
      <c r="AA153" s="139">
        <v>0.0006</v>
      </c>
      <c r="AB153" s="105" t="s">
        <v>411</v>
      </c>
      <c r="AC153" s="105" t="s">
        <v>915</v>
      </c>
      <c r="AD153" s="195"/>
      <c r="AE153" s="105">
        <v>28</v>
      </c>
      <c r="AF153" s="105">
        <v>28</v>
      </c>
      <c r="AG153" s="105">
        <v>28</v>
      </c>
      <c r="AH153" s="105">
        <v>28</v>
      </c>
      <c r="AI153" s="105">
        <v>28</v>
      </c>
    </row>
    <row r="154" s="165" customFormat="1" ht="30" customHeight="1" spans="1:35">
      <c r="A154" s="175">
        <f t="shared" si="2"/>
        <v>146</v>
      </c>
      <c r="B154" s="88"/>
      <c r="C154" s="88"/>
      <c r="D154" s="88"/>
      <c r="E154" s="88">
        <v>3</v>
      </c>
      <c r="F154" s="88"/>
      <c r="G154" s="88"/>
      <c r="H154" s="88"/>
      <c r="I154" s="88"/>
      <c r="J154" s="88"/>
      <c r="K154" s="177"/>
      <c r="L154" s="104" t="s">
        <v>1193</v>
      </c>
      <c r="M154" s="105" t="s">
        <v>1194</v>
      </c>
      <c r="N154" s="105"/>
      <c r="O154" s="105"/>
      <c r="P154" s="178" t="s">
        <v>805</v>
      </c>
      <c r="Q154" s="105"/>
      <c r="R154" s="178" t="s">
        <v>46</v>
      </c>
      <c r="S154" s="178" t="s">
        <v>1193</v>
      </c>
      <c r="T154" s="178" t="s">
        <v>46</v>
      </c>
      <c r="U154" s="188" t="s">
        <v>600</v>
      </c>
      <c r="V154" s="188" t="s">
        <v>407</v>
      </c>
      <c r="W154" s="188" t="s">
        <v>806</v>
      </c>
      <c r="X154" s="187" t="s">
        <v>807</v>
      </c>
      <c r="Y154" s="187" t="s">
        <v>411</v>
      </c>
      <c r="Z154" s="140"/>
      <c r="AA154" s="139" t="e">
        <f>AA157+AA158+AA159+#REF!+#REF!+AA161+AA165+AA166</f>
        <v>#REF!</v>
      </c>
      <c r="AB154" s="105" t="s">
        <v>835</v>
      </c>
      <c r="AC154" s="105" t="s">
        <v>808</v>
      </c>
      <c r="AD154" s="195"/>
      <c r="AE154" s="105">
        <v>1</v>
      </c>
      <c r="AF154" s="105">
        <v>0</v>
      </c>
      <c r="AG154" s="105">
        <v>1</v>
      </c>
      <c r="AH154" s="105">
        <v>1</v>
      </c>
      <c r="AI154" s="105">
        <v>1</v>
      </c>
    </row>
    <row r="155" s="165" customFormat="1" ht="30" customHeight="1" spans="1:35">
      <c r="A155" s="175">
        <f t="shared" si="2"/>
        <v>147</v>
      </c>
      <c r="B155" s="88"/>
      <c r="C155" s="88"/>
      <c r="D155" s="88"/>
      <c r="E155" s="88">
        <v>3</v>
      </c>
      <c r="F155" s="88"/>
      <c r="G155" s="88"/>
      <c r="H155" s="88"/>
      <c r="I155" s="88"/>
      <c r="J155" s="88"/>
      <c r="K155" s="177"/>
      <c r="L155" s="104" t="s">
        <v>1195</v>
      </c>
      <c r="M155" s="105" t="s">
        <v>1196</v>
      </c>
      <c r="N155" s="105"/>
      <c r="O155" s="105"/>
      <c r="P155" s="178" t="s">
        <v>805</v>
      </c>
      <c r="Q155" s="105"/>
      <c r="R155" s="178" t="s">
        <v>46</v>
      </c>
      <c r="S155" s="178" t="s">
        <v>1193</v>
      </c>
      <c r="T155" s="178"/>
      <c r="U155" s="188" t="s">
        <v>600</v>
      </c>
      <c r="V155" s="188" t="s">
        <v>407</v>
      </c>
      <c r="W155" s="188" t="s">
        <v>806</v>
      </c>
      <c r="X155" s="187" t="s">
        <v>807</v>
      </c>
      <c r="Y155" s="187"/>
      <c r="Z155" s="140"/>
      <c r="AA155" s="139"/>
      <c r="AB155" s="105" t="s">
        <v>411</v>
      </c>
      <c r="AC155" s="198" t="s">
        <v>812</v>
      </c>
      <c r="AD155" s="195"/>
      <c r="AE155" s="105">
        <v>0</v>
      </c>
      <c r="AF155" s="105">
        <v>1</v>
      </c>
      <c r="AG155" s="105">
        <v>0</v>
      </c>
      <c r="AH155" s="105">
        <v>0</v>
      </c>
      <c r="AI155" s="105">
        <v>0</v>
      </c>
    </row>
    <row r="156" s="165" customFormat="1" ht="30" customHeight="1" spans="1:35">
      <c r="A156" s="175">
        <f t="shared" si="2"/>
        <v>148</v>
      </c>
      <c r="B156" s="88"/>
      <c r="C156" s="88"/>
      <c r="D156" s="88"/>
      <c r="E156" s="88"/>
      <c r="F156" s="88">
        <v>4</v>
      </c>
      <c r="G156" s="88"/>
      <c r="H156" s="88"/>
      <c r="I156" s="88"/>
      <c r="J156" s="88"/>
      <c r="K156" s="177"/>
      <c r="L156" s="104" t="s">
        <v>375</v>
      </c>
      <c r="M156" s="105" t="s">
        <v>376</v>
      </c>
      <c r="N156" s="105" t="s">
        <v>1068</v>
      </c>
      <c r="O156" s="105"/>
      <c r="P156" s="178"/>
      <c r="Q156" s="105"/>
      <c r="R156" s="178" t="s">
        <v>49</v>
      </c>
      <c r="S156" s="178" t="s">
        <v>375</v>
      </c>
      <c r="T156" s="178" t="s">
        <v>49</v>
      </c>
      <c r="U156" s="188" t="s">
        <v>600</v>
      </c>
      <c r="V156" s="188" t="s">
        <v>407</v>
      </c>
      <c r="W156" s="188" t="s">
        <v>806</v>
      </c>
      <c r="X156" s="187" t="s">
        <v>807</v>
      </c>
      <c r="Y156" s="187"/>
      <c r="Z156" s="140"/>
      <c r="AA156" s="139"/>
      <c r="AB156" s="105"/>
      <c r="AC156" s="105" t="s">
        <v>915</v>
      </c>
      <c r="AD156" s="195"/>
      <c r="AE156" s="105">
        <v>1</v>
      </c>
      <c r="AF156" s="105">
        <v>1</v>
      </c>
      <c r="AG156" s="105">
        <v>1</v>
      </c>
      <c r="AH156" s="105">
        <v>1</v>
      </c>
      <c r="AI156" s="105">
        <v>1</v>
      </c>
    </row>
    <row r="157" s="165" customFormat="1" ht="30" customHeight="1" spans="1:35">
      <c r="A157" s="175">
        <f t="shared" si="2"/>
        <v>149</v>
      </c>
      <c r="B157" s="88"/>
      <c r="C157" s="88"/>
      <c r="D157" s="88"/>
      <c r="E157" s="88"/>
      <c r="F157" s="88">
        <v>4</v>
      </c>
      <c r="G157" s="88"/>
      <c r="H157" s="88"/>
      <c r="I157" s="88"/>
      <c r="J157" s="88"/>
      <c r="K157" s="177"/>
      <c r="L157" s="104" t="s">
        <v>111</v>
      </c>
      <c r="M157" s="105" t="s">
        <v>112</v>
      </c>
      <c r="N157" s="105"/>
      <c r="O157" s="105" t="s">
        <v>46</v>
      </c>
      <c r="P157" s="178" t="s">
        <v>805</v>
      </c>
      <c r="Q157" s="105"/>
      <c r="R157" s="178" t="s">
        <v>185</v>
      </c>
      <c r="S157" s="178" t="s">
        <v>111</v>
      </c>
      <c r="T157" s="178" t="s">
        <v>185</v>
      </c>
      <c r="U157" s="188" t="s">
        <v>600</v>
      </c>
      <c r="V157" s="188" t="s">
        <v>407</v>
      </c>
      <c r="W157" s="188" t="s">
        <v>862</v>
      </c>
      <c r="X157" s="187" t="s">
        <v>1197</v>
      </c>
      <c r="Y157" s="187" t="s">
        <v>1198</v>
      </c>
      <c r="Z157" s="140" t="s">
        <v>1199</v>
      </c>
      <c r="AA157" s="139">
        <v>0.0781</v>
      </c>
      <c r="AB157" s="198" t="s">
        <v>1200</v>
      </c>
      <c r="AC157" s="105" t="s">
        <v>915</v>
      </c>
      <c r="AD157" s="195"/>
      <c r="AE157" s="105">
        <v>1</v>
      </c>
      <c r="AF157" s="105">
        <v>1</v>
      </c>
      <c r="AG157" s="105">
        <v>1</v>
      </c>
      <c r="AH157" s="105">
        <v>1</v>
      </c>
      <c r="AI157" s="105">
        <v>1</v>
      </c>
    </row>
    <row r="158" s="165" customFormat="1" ht="30" customHeight="1" spans="1:35">
      <c r="A158" s="175">
        <f t="shared" si="2"/>
        <v>150</v>
      </c>
      <c r="B158" s="88"/>
      <c r="C158" s="88"/>
      <c r="D158" s="88"/>
      <c r="E158" s="88"/>
      <c r="F158" s="88">
        <v>4</v>
      </c>
      <c r="G158" s="88"/>
      <c r="H158" s="88"/>
      <c r="I158" s="88"/>
      <c r="J158" s="88"/>
      <c r="K158" s="177"/>
      <c r="L158" s="104" t="s">
        <v>660</v>
      </c>
      <c r="M158" s="182" t="s">
        <v>661</v>
      </c>
      <c r="N158" s="105" t="s">
        <v>1201</v>
      </c>
      <c r="O158" s="105" t="s">
        <v>46</v>
      </c>
      <c r="P158" s="178" t="s">
        <v>805</v>
      </c>
      <c r="Q158" s="178"/>
      <c r="R158" s="104" t="s">
        <v>46</v>
      </c>
      <c r="S158" s="104" t="s">
        <v>660</v>
      </c>
      <c r="T158" s="182" t="s">
        <v>46</v>
      </c>
      <c r="U158" s="188" t="s">
        <v>600</v>
      </c>
      <c r="V158" s="188" t="s">
        <v>407</v>
      </c>
      <c r="W158" s="188" t="s">
        <v>851</v>
      </c>
      <c r="X158" s="187" t="s">
        <v>1002</v>
      </c>
      <c r="Y158" s="187" t="s">
        <v>1202</v>
      </c>
      <c r="Z158" s="182"/>
      <c r="AA158" s="209">
        <v>0.0061</v>
      </c>
      <c r="AB158" s="198" t="s">
        <v>1203</v>
      </c>
      <c r="AC158" s="105" t="s">
        <v>915</v>
      </c>
      <c r="AD158" s="210"/>
      <c r="AE158" s="178">
        <v>2</v>
      </c>
      <c r="AF158" s="178">
        <v>2</v>
      </c>
      <c r="AG158" s="178">
        <v>2</v>
      </c>
      <c r="AH158" s="178">
        <v>2</v>
      </c>
      <c r="AI158" s="178">
        <v>2</v>
      </c>
    </row>
    <row r="159" s="165" customFormat="1" ht="30" customHeight="1" spans="1:35">
      <c r="A159" s="175">
        <f t="shared" si="2"/>
        <v>151</v>
      </c>
      <c r="B159" s="88"/>
      <c r="C159" s="88"/>
      <c r="D159" s="88"/>
      <c r="E159" s="88"/>
      <c r="F159" s="88">
        <v>4</v>
      </c>
      <c r="G159" s="88"/>
      <c r="H159" s="88"/>
      <c r="I159" s="88"/>
      <c r="J159" s="88"/>
      <c r="K159" s="177"/>
      <c r="L159" s="104" t="s">
        <v>286</v>
      </c>
      <c r="M159" s="105" t="s">
        <v>287</v>
      </c>
      <c r="N159" s="105" t="s">
        <v>1204</v>
      </c>
      <c r="O159" s="105" t="s">
        <v>46</v>
      </c>
      <c r="P159" s="178" t="s">
        <v>805</v>
      </c>
      <c r="Q159" s="105"/>
      <c r="R159" s="104" t="s">
        <v>178</v>
      </c>
      <c r="S159" s="88" t="s">
        <v>286</v>
      </c>
      <c r="T159" s="123" t="s">
        <v>178</v>
      </c>
      <c r="U159" s="188" t="s">
        <v>600</v>
      </c>
      <c r="V159" s="188" t="s">
        <v>407</v>
      </c>
      <c r="W159" s="123" t="s">
        <v>1000</v>
      </c>
      <c r="X159" s="187" t="s">
        <v>1136</v>
      </c>
      <c r="Y159" s="187" t="s">
        <v>1137</v>
      </c>
      <c r="Z159" s="140"/>
      <c r="AA159" s="139">
        <v>0.0072</v>
      </c>
      <c r="AB159" s="198" t="s">
        <v>1139</v>
      </c>
      <c r="AC159" s="105" t="s">
        <v>915</v>
      </c>
      <c r="AD159" s="195"/>
      <c r="AE159" s="105">
        <v>2</v>
      </c>
      <c r="AF159" s="105">
        <v>2</v>
      </c>
      <c r="AG159" s="105">
        <v>2</v>
      </c>
      <c r="AH159" s="105">
        <v>2</v>
      </c>
      <c r="AI159" s="105">
        <v>2</v>
      </c>
    </row>
    <row r="160" s="165" customFormat="1" ht="30" customHeight="1" spans="1:35">
      <c r="A160" s="175">
        <f t="shared" ref="A160:A204" si="4">ROW()-8</f>
        <v>152</v>
      </c>
      <c r="B160" s="88"/>
      <c r="C160" s="88"/>
      <c r="D160" s="88"/>
      <c r="E160" s="88"/>
      <c r="F160" s="88">
        <v>4</v>
      </c>
      <c r="G160" s="88"/>
      <c r="H160" s="88"/>
      <c r="I160" s="88"/>
      <c r="J160" s="88"/>
      <c r="K160" s="177"/>
      <c r="L160" s="104" t="s">
        <v>392</v>
      </c>
      <c r="M160" s="105" t="s">
        <v>391</v>
      </c>
      <c r="N160" s="105" t="s">
        <v>1205</v>
      </c>
      <c r="O160" s="105"/>
      <c r="P160" s="178" t="s">
        <v>805</v>
      </c>
      <c r="Q160" s="105"/>
      <c r="R160" s="104" t="s">
        <v>46</v>
      </c>
      <c r="S160" s="188" t="s">
        <v>867</v>
      </c>
      <c r="T160" s="182" t="s">
        <v>411</v>
      </c>
      <c r="U160" s="188" t="s">
        <v>407</v>
      </c>
      <c r="V160" s="188" t="s">
        <v>600</v>
      </c>
      <c r="W160" s="188" t="s">
        <v>867</v>
      </c>
      <c r="X160" s="187" t="s">
        <v>860</v>
      </c>
      <c r="Y160" s="182"/>
      <c r="Z160" s="140"/>
      <c r="AA160" s="139"/>
      <c r="AB160" s="198" t="s">
        <v>1206</v>
      </c>
      <c r="AC160" s="105" t="s">
        <v>915</v>
      </c>
      <c r="AD160" s="195"/>
      <c r="AE160" s="105">
        <v>1</v>
      </c>
      <c r="AF160" s="105">
        <v>1</v>
      </c>
      <c r="AG160" s="105">
        <v>1</v>
      </c>
      <c r="AH160" s="105">
        <v>1</v>
      </c>
      <c r="AI160" s="105">
        <v>1</v>
      </c>
    </row>
    <row r="161" s="165" customFormat="1" ht="30" customHeight="1" spans="1:35">
      <c r="A161" s="175">
        <f t="shared" si="4"/>
        <v>153</v>
      </c>
      <c r="B161" s="88"/>
      <c r="C161" s="88"/>
      <c r="D161" s="88"/>
      <c r="E161" s="88"/>
      <c r="F161" s="88">
        <v>4</v>
      </c>
      <c r="G161" s="88"/>
      <c r="H161" s="88"/>
      <c r="I161" s="88"/>
      <c r="J161" s="88"/>
      <c r="K161" s="177"/>
      <c r="L161" s="104" t="s">
        <v>370</v>
      </c>
      <c r="M161" s="105" t="s">
        <v>1207</v>
      </c>
      <c r="N161" s="105" t="s">
        <v>1205</v>
      </c>
      <c r="O161" s="105"/>
      <c r="P161" s="178" t="s">
        <v>805</v>
      </c>
      <c r="Q161" s="105"/>
      <c r="R161" s="104" t="s">
        <v>134</v>
      </c>
      <c r="S161" s="104" t="s">
        <v>370</v>
      </c>
      <c r="T161" s="123" t="s">
        <v>134</v>
      </c>
      <c r="U161" s="188" t="s">
        <v>600</v>
      </c>
      <c r="V161" s="188" t="s">
        <v>407</v>
      </c>
      <c r="W161" s="88" t="s">
        <v>1162</v>
      </c>
      <c r="X161" s="187" t="s">
        <v>860</v>
      </c>
      <c r="Y161" s="187"/>
      <c r="Z161" s="179"/>
      <c r="AA161" s="197">
        <v>0.002</v>
      </c>
      <c r="AB161" s="178" t="s">
        <v>1208</v>
      </c>
      <c r="AC161" s="105" t="s">
        <v>808</v>
      </c>
      <c r="AD161" s="195"/>
      <c r="AE161" s="105">
        <v>1</v>
      </c>
      <c r="AF161" s="105">
        <v>1</v>
      </c>
      <c r="AG161" s="105">
        <v>1</v>
      </c>
      <c r="AH161" s="105">
        <v>1</v>
      </c>
      <c r="AI161" s="105">
        <v>1</v>
      </c>
    </row>
    <row r="162" s="165" customFormat="1" ht="30" customHeight="1" spans="1:35">
      <c r="A162" s="175">
        <f t="shared" si="4"/>
        <v>154</v>
      </c>
      <c r="B162" s="88"/>
      <c r="C162" s="88"/>
      <c r="D162" s="88"/>
      <c r="E162" s="88"/>
      <c r="F162" s="88">
        <v>4</v>
      </c>
      <c r="G162" s="88"/>
      <c r="H162" s="88"/>
      <c r="I162" s="88"/>
      <c r="J162" s="88"/>
      <c r="K162" s="177"/>
      <c r="L162" s="182" t="s">
        <v>724</v>
      </c>
      <c r="M162" s="105" t="s">
        <v>596</v>
      </c>
      <c r="N162" s="105" t="s">
        <v>1209</v>
      </c>
      <c r="O162" s="105" t="s">
        <v>134</v>
      </c>
      <c r="P162" s="178" t="s">
        <v>805</v>
      </c>
      <c r="Q162" s="105"/>
      <c r="R162" s="187" t="s">
        <v>46</v>
      </c>
      <c r="S162" s="182" t="s">
        <v>724</v>
      </c>
      <c r="T162" s="178" t="s">
        <v>46</v>
      </c>
      <c r="U162" s="188" t="s">
        <v>600</v>
      </c>
      <c r="V162" s="188" t="s">
        <v>407</v>
      </c>
      <c r="W162" s="104" t="s">
        <v>867</v>
      </c>
      <c r="X162" s="187" t="s">
        <v>1177</v>
      </c>
      <c r="Y162" s="187" t="s">
        <v>411</v>
      </c>
      <c r="Z162" s="187" t="s">
        <v>1210</v>
      </c>
      <c r="AA162" s="139">
        <v>0.0004</v>
      </c>
      <c r="AB162" s="198"/>
      <c r="AC162" s="105"/>
      <c r="AD162" s="195"/>
      <c r="AE162" s="105">
        <v>1</v>
      </c>
      <c r="AF162" s="105">
        <v>1</v>
      </c>
      <c r="AG162" s="105">
        <v>1</v>
      </c>
      <c r="AH162" s="105">
        <v>1</v>
      </c>
      <c r="AI162" s="105">
        <v>1</v>
      </c>
    </row>
    <row r="163" s="165" customFormat="1" ht="30" customHeight="1" spans="1:35">
      <c r="A163" s="175">
        <f t="shared" si="4"/>
        <v>155</v>
      </c>
      <c r="B163" s="88"/>
      <c r="C163" s="88"/>
      <c r="D163" s="88"/>
      <c r="E163" s="88"/>
      <c r="F163" s="88">
        <v>4</v>
      </c>
      <c r="G163" s="88"/>
      <c r="H163" s="88"/>
      <c r="I163" s="88"/>
      <c r="J163" s="88"/>
      <c r="K163" s="177"/>
      <c r="L163" s="216" t="s">
        <v>367</v>
      </c>
      <c r="M163" s="105" t="s">
        <v>368</v>
      </c>
      <c r="N163" s="105" t="s">
        <v>1068</v>
      </c>
      <c r="O163" s="105"/>
      <c r="P163" s="178" t="s">
        <v>805</v>
      </c>
      <c r="Q163" s="105"/>
      <c r="R163" s="104" t="s">
        <v>49</v>
      </c>
      <c r="S163" s="216" t="s">
        <v>367</v>
      </c>
      <c r="T163" s="123" t="s">
        <v>49</v>
      </c>
      <c r="U163" s="188" t="s">
        <v>600</v>
      </c>
      <c r="V163" s="188" t="s">
        <v>407</v>
      </c>
      <c r="W163" s="188" t="s">
        <v>862</v>
      </c>
      <c r="X163" s="187" t="s">
        <v>948</v>
      </c>
      <c r="Y163" s="187" t="s">
        <v>949</v>
      </c>
      <c r="Z163" s="179"/>
      <c r="AA163" s="197">
        <v>0.024</v>
      </c>
      <c r="AB163" s="198" t="s">
        <v>1200</v>
      </c>
      <c r="AC163" s="105" t="s">
        <v>915</v>
      </c>
      <c r="AD163" s="195"/>
      <c r="AE163" s="105">
        <v>1</v>
      </c>
      <c r="AF163" s="105">
        <v>1</v>
      </c>
      <c r="AG163" s="105">
        <v>1</v>
      </c>
      <c r="AH163" s="105">
        <v>1</v>
      </c>
      <c r="AI163" s="105">
        <v>1</v>
      </c>
    </row>
    <row r="164" s="165" customFormat="1" ht="30" customHeight="1" spans="1:35">
      <c r="A164" s="175">
        <f t="shared" si="4"/>
        <v>156</v>
      </c>
      <c r="B164" s="88"/>
      <c r="C164" s="88"/>
      <c r="D164" s="88"/>
      <c r="E164" s="88"/>
      <c r="F164" s="88">
        <v>4</v>
      </c>
      <c r="G164" s="88"/>
      <c r="H164" s="88"/>
      <c r="I164" s="88"/>
      <c r="J164" s="88"/>
      <c r="K164" s="177"/>
      <c r="L164" s="216" t="s">
        <v>727</v>
      </c>
      <c r="M164" s="216" t="s">
        <v>728</v>
      </c>
      <c r="N164" s="105"/>
      <c r="O164" s="105" t="s">
        <v>49</v>
      </c>
      <c r="P164" s="178" t="s">
        <v>805</v>
      </c>
      <c r="Q164" s="105"/>
      <c r="R164" s="104" t="s">
        <v>46</v>
      </c>
      <c r="S164" s="216" t="s">
        <v>727</v>
      </c>
      <c r="T164" s="123" t="s">
        <v>46</v>
      </c>
      <c r="U164" s="188" t="s">
        <v>600</v>
      </c>
      <c r="V164" s="188" t="s">
        <v>407</v>
      </c>
      <c r="W164" s="104" t="s">
        <v>867</v>
      </c>
      <c r="X164" s="187" t="s">
        <v>1211</v>
      </c>
      <c r="Y164" s="187" t="s">
        <v>1212</v>
      </c>
      <c r="Z164" s="179" t="s">
        <v>1213</v>
      </c>
      <c r="AA164" s="197">
        <v>0.0021</v>
      </c>
      <c r="AB164" s="198" t="s">
        <v>1158</v>
      </c>
      <c r="AC164" s="105"/>
      <c r="AD164" s="195"/>
      <c r="AE164" s="105">
        <v>1</v>
      </c>
      <c r="AF164" s="105">
        <v>1</v>
      </c>
      <c r="AG164" s="105">
        <v>1</v>
      </c>
      <c r="AH164" s="105">
        <v>1</v>
      </c>
      <c r="AI164" s="105">
        <v>1</v>
      </c>
    </row>
    <row r="165" s="165" customFormat="1" ht="30" customHeight="1" spans="1:35">
      <c r="A165" s="175">
        <f t="shared" si="4"/>
        <v>157</v>
      </c>
      <c r="B165" s="88"/>
      <c r="C165" s="88"/>
      <c r="D165" s="88"/>
      <c r="E165" s="88"/>
      <c r="F165" s="88">
        <v>4</v>
      </c>
      <c r="G165" s="88"/>
      <c r="H165" s="88"/>
      <c r="I165" s="88"/>
      <c r="J165" s="88"/>
      <c r="K165" s="177"/>
      <c r="L165" s="179" t="s">
        <v>1026</v>
      </c>
      <c r="M165" s="182" t="s">
        <v>1027</v>
      </c>
      <c r="N165" s="178" t="s">
        <v>1028</v>
      </c>
      <c r="O165" s="105"/>
      <c r="P165" s="178" t="s">
        <v>805</v>
      </c>
      <c r="Q165" s="178"/>
      <c r="R165" s="104" t="s">
        <v>46</v>
      </c>
      <c r="S165" s="179" t="s">
        <v>1026</v>
      </c>
      <c r="T165" s="178" t="s">
        <v>46</v>
      </c>
      <c r="U165" s="188" t="s">
        <v>600</v>
      </c>
      <c r="V165" s="188" t="s">
        <v>407</v>
      </c>
      <c r="W165" s="188" t="s">
        <v>958</v>
      </c>
      <c r="X165" s="182" t="s">
        <v>411</v>
      </c>
      <c r="Y165" s="182" t="s">
        <v>411</v>
      </c>
      <c r="Z165" s="182" t="s">
        <v>1029</v>
      </c>
      <c r="AA165" s="209">
        <v>0.0004</v>
      </c>
      <c r="AB165" s="105" t="s">
        <v>411</v>
      </c>
      <c r="AC165" s="105" t="s">
        <v>915</v>
      </c>
      <c r="AD165" s="195"/>
      <c r="AE165" s="105">
        <v>4</v>
      </c>
      <c r="AF165" s="105">
        <v>4</v>
      </c>
      <c r="AG165" s="105">
        <v>4</v>
      </c>
      <c r="AH165" s="105">
        <v>4</v>
      </c>
      <c r="AI165" s="105">
        <v>4</v>
      </c>
    </row>
    <row r="166" s="165" customFormat="1" ht="30" customHeight="1" spans="1:35">
      <c r="A166" s="175">
        <f t="shared" si="4"/>
        <v>158</v>
      </c>
      <c r="B166" s="88"/>
      <c r="C166" s="88"/>
      <c r="D166" s="88"/>
      <c r="E166" s="88"/>
      <c r="F166" s="88">
        <v>4</v>
      </c>
      <c r="G166" s="88"/>
      <c r="H166" s="88"/>
      <c r="I166" s="88"/>
      <c r="J166" s="88"/>
      <c r="K166" s="177"/>
      <c r="L166" s="104" t="s">
        <v>363</v>
      </c>
      <c r="M166" s="105" t="s">
        <v>364</v>
      </c>
      <c r="N166" s="200" t="s">
        <v>1214</v>
      </c>
      <c r="O166" s="105"/>
      <c r="P166" s="178" t="s">
        <v>805</v>
      </c>
      <c r="Q166" s="105"/>
      <c r="R166" s="104" t="s">
        <v>268</v>
      </c>
      <c r="S166" s="104" t="s">
        <v>363</v>
      </c>
      <c r="T166" s="123" t="s">
        <v>268</v>
      </c>
      <c r="U166" s="188" t="s">
        <v>600</v>
      </c>
      <c r="V166" s="188" t="s">
        <v>407</v>
      </c>
      <c r="W166" s="188" t="s">
        <v>888</v>
      </c>
      <c r="X166" s="187" t="s">
        <v>807</v>
      </c>
      <c r="Y166" s="187"/>
      <c r="Z166" s="140"/>
      <c r="AA166" s="139" t="e">
        <f>AA168+AA179+AA190+AA193+AA194+AA195*2</f>
        <v>#REF!</v>
      </c>
      <c r="AB166" s="105" t="s">
        <v>835</v>
      </c>
      <c r="AC166" s="105" t="s">
        <v>808</v>
      </c>
      <c r="AD166" s="195"/>
      <c r="AE166" s="105">
        <v>1</v>
      </c>
      <c r="AF166" s="105">
        <v>0</v>
      </c>
      <c r="AG166" s="105">
        <v>1</v>
      </c>
      <c r="AH166" s="105">
        <v>1</v>
      </c>
      <c r="AI166" s="105">
        <v>0</v>
      </c>
    </row>
    <row r="167" s="165" customFormat="1" ht="30" customHeight="1" spans="1:35">
      <c r="A167" s="175">
        <f t="shared" si="4"/>
        <v>159</v>
      </c>
      <c r="B167" s="88"/>
      <c r="C167" s="88"/>
      <c r="D167" s="88"/>
      <c r="E167" s="88"/>
      <c r="F167" s="88">
        <v>4</v>
      </c>
      <c r="G167" s="88"/>
      <c r="H167" s="88"/>
      <c r="I167" s="88"/>
      <c r="J167" s="88"/>
      <c r="K167" s="177"/>
      <c r="L167" s="104" t="s">
        <v>365</v>
      </c>
      <c r="M167" s="105" t="s">
        <v>366</v>
      </c>
      <c r="N167" s="200" t="s">
        <v>1214</v>
      </c>
      <c r="O167" s="105"/>
      <c r="P167" s="178" t="s">
        <v>805</v>
      </c>
      <c r="Q167" s="105"/>
      <c r="R167" s="104" t="s">
        <v>268</v>
      </c>
      <c r="S167" s="104" t="s">
        <v>363</v>
      </c>
      <c r="T167" s="123" t="s">
        <v>268</v>
      </c>
      <c r="U167" s="188" t="s">
        <v>600</v>
      </c>
      <c r="V167" s="188" t="s">
        <v>407</v>
      </c>
      <c r="W167" s="188" t="s">
        <v>888</v>
      </c>
      <c r="X167" s="187" t="s">
        <v>807</v>
      </c>
      <c r="Y167" s="187"/>
      <c r="Z167" s="140"/>
      <c r="AA167" s="139" t="e">
        <f>AA166</f>
        <v>#REF!</v>
      </c>
      <c r="AB167" s="105" t="s">
        <v>835</v>
      </c>
      <c r="AC167" s="198" t="s">
        <v>812</v>
      </c>
      <c r="AD167" s="195"/>
      <c r="AE167" s="105">
        <v>0</v>
      </c>
      <c r="AF167" s="105">
        <v>1</v>
      </c>
      <c r="AG167" s="105">
        <v>0</v>
      </c>
      <c r="AH167" s="105">
        <v>0</v>
      </c>
      <c r="AI167" s="105">
        <v>1</v>
      </c>
    </row>
    <row r="168" s="165" customFormat="1" ht="30" customHeight="1" outlineLevel="1" spans="1:35">
      <c r="A168" s="175">
        <f t="shared" si="4"/>
        <v>160</v>
      </c>
      <c r="B168" s="88"/>
      <c r="C168" s="88"/>
      <c r="D168" s="88"/>
      <c r="E168" s="88"/>
      <c r="F168" s="88"/>
      <c r="G168" s="88">
        <v>5</v>
      </c>
      <c r="H168" s="88"/>
      <c r="I168" s="88"/>
      <c r="J168" s="88"/>
      <c r="K168" s="177"/>
      <c r="L168" s="104" t="s">
        <v>333</v>
      </c>
      <c r="M168" s="105" t="s">
        <v>334</v>
      </c>
      <c r="N168" s="200" t="s">
        <v>1215</v>
      </c>
      <c r="O168" s="105"/>
      <c r="P168" s="178" t="s">
        <v>805</v>
      </c>
      <c r="Q168" s="105"/>
      <c r="R168" s="104" t="s">
        <v>178</v>
      </c>
      <c r="S168" s="122" t="s">
        <v>333</v>
      </c>
      <c r="T168" s="123" t="s">
        <v>178</v>
      </c>
      <c r="U168" s="188" t="s">
        <v>600</v>
      </c>
      <c r="V168" s="188" t="s">
        <v>407</v>
      </c>
      <c r="W168" s="188" t="s">
        <v>888</v>
      </c>
      <c r="X168" s="187" t="s">
        <v>807</v>
      </c>
      <c r="Y168" s="187" t="s">
        <v>411</v>
      </c>
      <c r="Z168" s="140"/>
      <c r="AA168" s="139" t="e">
        <f>AA170+AA175+#REF!+AA176+AA177+AA178</f>
        <v>#REF!</v>
      </c>
      <c r="AB168" s="105" t="s">
        <v>411</v>
      </c>
      <c r="AC168" s="105" t="s">
        <v>808</v>
      </c>
      <c r="AD168" s="195"/>
      <c r="AE168" s="105">
        <v>1</v>
      </c>
      <c r="AF168" s="105">
        <v>0</v>
      </c>
      <c r="AG168" s="105">
        <v>1</v>
      </c>
      <c r="AH168" s="105">
        <v>1</v>
      </c>
      <c r="AI168" s="105">
        <v>0</v>
      </c>
    </row>
    <row r="169" s="165" customFormat="1" ht="30" customHeight="1" outlineLevel="1" spans="1:35">
      <c r="A169" s="175">
        <f t="shared" si="4"/>
        <v>161</v>
      </c>
      <c r="B169" s="88"/>
      <c r="C169" s="88"/>
      <c r="D169" s="88"/>
      <c r="E169" s="88"/>
      <c r="F169" s="88"/>
      <c r="G169" s="88">
        <v>5</v>
      </c>
      <c r="H169" s="88"/>
      <c r="I169" s="88"/>
      <c r="J169" s="88"/>
      <c r="K169" s="177"/>
      <c r="L169" s="104" t="s">
        <v>342</v>
      </c>
      <c r="M169" s="105" t="s">
        <v>343</v>
      </c>
      <c r="N169" s="200" t="s">
        <v>1216</v>
      </c>
      <c r="O169" s="105"/>
      <c r="P169" s="178" t="s">
        <v>805</v>
      </c>
      <c r="Q169" s="105"/>
      <c r="R169" s="104" t="s">
        <v>134</v>
      </c>
      <c r="S169" s="88" t="s">
        <v>340</v>
      </c>
      <c r="T169" s="123" t="s">
        <v>134</v>
      </c>
      <c r="U169" s="188" t="s">
        <v>600</v>
      </c>
      <c r="V169" s="188" t="s">
        <v>407</v>
      </c>
      <c r="W169" s="188" t="s">
        <v>888</v>
      </c>
      <c r="X169" s="187" t="s">
        <v>807</v>
      </c>
      <c r="Y169" s="187"/>
      <c r="Z169" s="140"/>
      <c r="AA169" s="139">
        <f>AA170+AA174*2+AA177+AA178</f>
        <v>1.1309</v>
      </c>
      <c r="AB169" s="105" t="s">
        <v>411</v>
      </c>
      <c r="AC169" s="198" t="s">
        <v>812</v>
      </c>
      <c r="AD169" s="195"/>
      <c r="AE169" s="105">
        <v>0</v>
      </c>
      <c r="AF169" s="105">
        <v>1</v>
      </c>
      <c r="AG169" s="105">
        <v>0</v>
      </c>
      <c r="AH169" s="105">
        <v>0</v>
      </c>
      <c r="AI169" s="105">
        <v>1</v>
      </c>
    </row>
    <row r="170" s="165" customFormat="1" ht="30" customHeight="1" outlineLevel="1" spans="1:35">
      <c r="A170" s="175">
        <f t="shared" si="4"/>
        <v>162</v>
      </c>
      <c r="B170" s="88"/>
      <c r="C170" s="88"/>
      <c r="D170" s="88"/>
      <c r="E170" s="88"/>
      <c r="F170" s="88"/>
      <c r="G170" s="88"/>
      <c r="H170" s="88">
        <v>6</v>
      </c>
      <c r="I170" s="88"/>
      <c r="J170" s="88"/>
      <c r="K170" s="177"/>
      <c r="L170" s="104" t="s">
        <v>1217</v>
      </c>
      <c r="M170" s="105" t="s">
        <v>1218</v>
      </c>
      <c r="N170" s="105"/>
      <c r="O170" s="105"/>
      <c r="P170" s="178" t="s">
        <v>805</v>
      </c>
      <c r="Q170" s="105"/>
      <c r="R170" s="104" t="s">
        <v>46</v>
      </c>
      <c r="S170" s="122" t="s">
        <v>1217</v>
      </c>
      <c r="T170" s="123" t="s">
        <v>49</v>
      </c>
      <c r="U170" s="188" t="s">
        <v>600</v>
      </c>
      <c r="V170" s="188" t="s">
        <v>407</v>
      </c>
      <c r="W170" s="188" t="s">
        <v>888</v>
      </c>
      <c r="X170" s="187" t="s">
        <v>807</v>
      </c>
      <c r="Y170" s="187" t="s">
        <v>411</v>
      </c>
      <c r="Z170" s="140"/>
      <c r="AA170" s="139">
        <f>AA171+AA172*2+AA173</f>
        <v>0.8165</v>
      </c>
      <c r="AB170" s="105" t="s">
        <v>411</v>
      </c>
      <c r="AC170" s="105" t="s">
        <v>808</v>
      </c>
      <c r="AD170" s="195"/>
      <c r="AE170" s="105">
        <v>1</v>
      </c>
      <c r="AF170" s="105">
        <v>1</v>
      </c>
      <c r="AG170" s="105">
        <v>1</v>
      </c>
      <c r="AH170" s="105">
        <v>1</v>
      </c>
      <c r="AI170" s="105">
        <v>1</v>
      </c>
    </row>
    <row r="171" s="165" customFormat="1" ht="30" customHeight="1" outlineLevel="1" spans="1:35">
      <c r="A171" s="175">
        <f t="shared" si="4"/>
        <v>163</v>
      </c>
      <c r="B171" s="88"/>
      <c r="C171" s="88"/>
      <c r="D171" s="88"/>
      <c r="E171" s="88"/>
      <c r="F171" s="88"/>
      <c r="G171" s="88"/>
      <c r="H171" s="88"/>
      <c r="I171" s="88">
        <v>7</v>
      </c>
      <c r="J171" s="88"/>
      <c r="K171" s="177"/>
      <c r="L171" s="104" t="s">
        <v>346</v>
      </c>
      <c r="M171" s="105" t="s">
        <v>347</v>
      </c>
      <c r="N171" s="105" t="s">
        <v>1219</v>
      </c>
      <c r="O171" s="105" t="s">
        <v>46</v>
      </c>
      <c r="P171" s="178" t="s">
        <v>805</v>
      </c>
      <c r="Q171" s="105"/>
      <c r="R171" s="104" t="s">
        <v>244</v>
      </c>
      <c r="S171" s="122" t="s">
        <v>346</v>
      </c>
      <c r="T171" s="123" t="s">
        <v>244</v>
      </c>
      <c r="U171" s="188" t="s">
        <v>600</v>
      </c>
      <c r="V171" s="188" t="s">
        <v>407</v>
      </c>
      <c r="W171" s="188" t="s">
        <v>862</v>
      </c>
      <c r="X171" s="187" t="s">
        <v>1099</v>
      </c>
      <c r="Y171" s="187" t="s">
        <v>1100</v>
      </c>
      <c r="Z171" s="140" t="s">
        <v>1220</v>
      </c>
      <c r="AA171" s="139">
        <v>0.7947</v>
      </c>
      <c r="AB171" s="105" t="s">
        <v>411</v>
      </c>
      <c r="AC171" s="105" t="s">
        <v>915</v>
      </c>
      <c r="AD171" s="195"/>
      <c r="AE171" s="105">
        <v>1</v>
      </c>
      <c r="AF171" s="105">
        <v>1</v>
      </c>
      <c r="AG171" s="105">
        <v>1</v>
      </c>
      <c r="AH171" s="105">
        <v>1</v>
      </c>
      <c r="AI171" s="105">
        <v>1</v>
      </c>
    </row>
    <row r="172" s="165" customFormat="1" ht="30" customHeight="1" outlineLevel="1" spans="1:35">
      <c r="A172" s="175">
        <f t="shared" si="4"/>
        <v>164</v>
      </c>
      <c r="B172" s="88"/>
      <c r="C172" s="88"/>
      <c r="D172" s="88"/>
      <c r="E172" s="88"/>
      <c r="F172" s="88"/>
      <c r="G172" s="88"/>
      <c r="H172" s="88"/>
      <c r="I172" s="88">
        <v>7</v>
      </c>
      <c r="J172" s="88"/>
      <c r="K172" s="177"/>
      <c r="L172" s="104" t="s">
        <v>1221</v>
      </c>
      <c r="M172" s="105" t="s">
        <v>180</v>
      </c>
      <c r="N172" s="182" t="s">
        <v>1222</v>
      </c>
      <c r="O172" s="105"/>
      <c r="P172" s="178" t="s">
        <v>805</v>
      </c>
      <c r="Q172" s="105"/>
      <c r="R172" s="104" t="s">
        <v>46</v>
      </c>
      <c r="S172" s="188" t="s">
        <v>867</v>
      </c>
      <c r="T172" s="182" t="s">
        <v>411</v>
      </c>
      <c r="U172" s="188" t="s">
        <v>407</v>
      </c>
      <c r="V172" s="188" t="s">
        <v>600</v>
      </c>
      <c r="W172" s="188" t="s">
        <v>867</v>
      </c>
      <c r="X172" s="182" t="s">
        <v>1222</v>
      </c>
      <c r="Y172" s="187"/>
      <c r="Z172" s="140"/>
      <c r="AA172" s="139">
        <v>0.0098</v>
      </c>
      <c r="AB172" s="105" t="s">
        <v>411</v>
      </c>
      <c r="AC172" s="105" t="s">
        <v>915</v>
      </c>
      <c r="AD172" s="195"/>
      <c r="AE172" s="105">
        <v>2</v>
      </c>
      <c r="AF172" s="105">
        <v>2</v>
      </c>
      <c r="AG172" s="105">
        <v>2</v>
      </c>
      <c r="AH172" s="105">
        <v>2</v>
      </c>
      <c r="AI172" s="105">
        <v>2</v>
      </c>
    </row>
    <row r="173" s="165" customFormat="1" ht="30" customHeight="1" outlineLevel="1" spans="1:35">
      <c r="A173" s="175">
        <f t="shared" si="4"/>
        <v>165</v>
      </c>
      <c r="B173" s="88"/>
      <c r="C173" s="88"/>
      <c r="D173" s="88"/>
      <c r="E173" s="88"/>
      <c r="F173" s="88"/>
      <c r="G173" s="88"/>
      <c r="H173" s="88"/>
      <c r="I173" s="88">
        <v>7</v>
      </c>
      <c r="J173" s="88"/>
      <c r="K173" s="177"/>
      <c r="L173" s="182" t="s">
        <v>648</v>
      </c>
      <c r="M173" s="182" t="s">
        <v>180</v>
      </c>
      <c r="N173" s="182" t="s">
        <v>1019</v>
      </c>
      <c r="O173" s="105"/>
      <c r="P173" s="178" t="s">
        <v>805</v>
      </c>
      <c r="Q173" s="124"/>
      <c r="R173" s="104" t="s">
        <v>46</v>
      </c>
      <c r="S173" s="88" t="s">
        <v>867</v>
      </c>
      <c r="T173" s="182" t="s">
        <v>411</v>
      </c>
      <c r="U173" s="188" t="s">
        <v>407</v>
      </c>
      <c r="V173" s="188" t="s">
        <v>600</v>
      </c>
      <c r="W173" s="188" t="s">
        <v>867</v>
      </c>
      <c r="X173" s="187" t="s">
        <v>1019</v>
      </c>
      <c r="Y173" s="187" t="s">
        <v>1223</v>
      </c>
      <c r="Z173" s="140"/>
      <c r="AA173" s="139">
        <v>0.0022</v>
      </c>
      <c r="AB173" s="105" t="s">
        <v>411</v>
      </c>
      <c r="AC173" s="105" t="s">
        <v>915</v>
      </c>
      <c r="AD173" s="195"/>
      <c r="AE173" s="105">
        <v>1</v>
      </c>
      <c r="AF173" s="105">
        <v>1</v>
      </c>
      <c r="AG173" s="105">
        <v>1</v>
      </c>
      <c r="AH173" s="105">
        <v>1</v>
      </c>
      <c r="AI173" s="105">
        <v>1</v>
      </c>
    </row>
    <row r="174" s="165" customFormat="1" ht="30" customHeight="1" outlineLevel="1" spans="1:35">
      <c r="A174" s="175">
        <f t="shared" si="4"/>
        <v>166</v>
      </c>
      <c r="B174" s="88"/>
      <c r="C174" s="88"/>
      <c r="D174" s="88"/>
      <c r="E174" s="88"/>
      <c r="F174" s="88"/>
      <c r="G174" s="88"/>
      <c r="H174" s="88">
        <v>6</v>
      </c>
      <c r="I174" s="88"/>
      <c r="J174" s="88"/>
      <c r="K174" s="177"/>
      <c r="L174" s="104" t="s">
        <v>1224</v>
      </c>
      <c r="M174" s="105" t="s">
        <v>1225</v>
      </c>
      <c r="N174" s="105"/>
      <c r="O174" s="105" t="s">
        <v>49</v>
      </c>
      <c r="P174" s="178" t="s">
        <v>805</v>
      </c>
      <c r="Q174" s="105"/>
      <c r="R174" s="104" t="s">
        <v>46</v>
      </c>
      <c r="S174" s="88" t="s">
        <v>1224</v>
      </c>
      <c r="T174" s="123" t="s">
        <v>46</v>
      </c>
      <c r="U174" s="188" t="s">
        <v>600</v>
      </c>
      <c r="V174" s="188" t="s">
        <v>407</v>
      </c>
      <c r="W174" s="188" t="s">
        <v>862</v>
      </c>
      <c r="X174" s="187" t="s">
        <v>1009</v>
      </c>
      <c r="Y174" s="187" t="s">
        <v>1010</v>
      </c>
      <c r="Z174" s="140"/>
      <c r="AA174" s="139">
        <v>0.0072</v>
      </c>
      <c r="AB174" s="105" t="s">
        <v>411</v>
      </c>
      <c r="AC174" s="105" t="s">
        <v>915</v>
      </c>
      <c r="AD174" s="195"/>
      <c r="AE174" s="105">
        <v>0</v>
      </c>
      <c r="AF174" s="105">
        <v>2</v>
      </c>
      <c r="AG174" s="105">
        <v>0</v>
      </c>
      <c r="AH174" s="105">
        <v>0</v>
      </c>
      <c r="AI174" s="105">
        <v>2</v>
      </c>
    </row>
    <row r="175" s="165" customFormat="1" ht="30" customHeight="1" outlineLevel="1" spans="1:35">
      <c r="A175" s="175">
        <f t="shared" si="4"/>
        <v>167</v>
      </c>
      <c r="B175" s="88"/>
      <c r="C175" s="88"/>
      <c r="D175" s="88"/>
      <c r="E175" s="88"/>
      <c r="F175" s="88"/>
      <c r="G175" s="88"/>
      <c r="H175" s="88">
        <v>6</v>
      </c>
      <c r="I175" s="88"/>
      <c r="J175" s="88"/>
      <c r="K175" s="177"/>
      <c r="L175" s="104" t="s">
        <v>165</v>
      </c>
      <c r="M175" s="105" t="s">
        <v>166</v>
      </c>
      <c r="N175" s="105" t="s">
        <v>1226</v>
      </c>
      <c r="O175" s="105" t="s">
        <v>46</v>
      </c>
      <c r="P175" s="178" t="s">
        <v>805</v>
      </c>
      <c r="Q175" s="105"/>
      <c r="R175" s="104" t="s">
        <v>185</v>
      </c>
      <c r="S175" s="122" t="s">
        <v>165</v>
      </c>
      <c r="T175" s="123" t="s">
        <v>185</v>
      </c>
      <c r="U175" s="188" t="s">
        <v>600</v>
      </c>
      <c r="V175" s="188" t="s">
        <v>407</v>
      </c>
      <c r="W175" s="188" t="s">
        <v>862</v>
      </c>
      <c r="X175" s="187" t="s">
        <v>1085</v>
      </c>
      <c r="Y175" s="187" t="s">
        <v>139</v>
      </c>
      <c r="Z175" s="140"/>
      <c r="AA175" s="139">
        <v>0.07</v>
      </c>
      <c r="AB175" s="105" t="s">
        <v>411</v>
      </c>
      <c r="AC175" s="105" t="s">
        <v>915</v>
      </c>
      <c r="AD175" s="195"/>
      <c r="AE175" s="105">
        <v>1</v>
      </c>
      <c r="AF175" s="105">
        <v>0</v>
      </c>
      <c r="AG175" s="105">
        <v>1</v>
      </c>
      <c r="AH175" s="105">
        <v>1</v>
      </c>
      <c r="AI175" s="105">
        <v>0</v>
      </c>
    </row>
    <row r="176" s="165" customFormat="1" ht="30" customHeight="1" outlineLevel="1" spans="1:35">
      <c r="A176" s="175">
        <f t="shared" si="4"/>
        <v>168</v>
      </c>
      <c r="B176" s="88"/>
      <c r="C176" s="88"/>
      <c r="D176" s="88"/>
      <c r="E176" s="88"/>
      <c r="F176" s="88"/>
      <c r="G176" s="88"/>
      <c r="H176" s="88">
        <v>6</v>
      </c>
      <c r="I176" s="88"/>
      <c r="J176" s="88"/>
      <c r="K176" s="177"/>
      <c r="L176" s="104" t="s">
        <v>354</v>
      </c>
      <c r="M176" s="105" t="s">
        <v>355</v>
      </c>
      <c r="N176" s="105"/>
      <c r="O176" s="105" t="s">
        <v>49</v>
      </c>
      <c r="P176" s="178" t="s">
        <v>805</v>
      </c>
      <c r="Q176" s="105"/>
      <c r="R176" s="104" t="s">
        <v>49</v>
      </c>
      <c r="S176" s="123" t="s">
        <v>354</v>
      </c>
      <c r="T176" s="123" t="s">
        <v>49</v>
      </c>
      <c r="U176" s="188" t="s">
        <v>600</v>
      </c>
      <c r="V176" s="188" t="s">
        <v>407</v>
      </c>
      <c r="W176" s="188" t="s">
        <v>862</v>
      </c>
      <c r="X176" s="187" t="s">
        <v>1227</v>
      </c>
      <c r="Y176" s="187" t="s">
        <v>1228</v>
      </c>
      <c r="Z176" s="140"/>
      <c r="AA176" s="139">
        <v>0.007</v>
      </c>
      <c r="AB176" s="105" t="s">
        <v>411</v>
      </c>
      <c r="AC176" s="105" t="s">
        <v>808</v>
      </c>
      <c r="AD176" s="195"/>
      <c r="AE176" s="105">
        <v>1</v>
      </c>
      <c r="AF176" s="105">
        <v>0</v>
      </c>
      <c r="AG176" s="105">
        <v>1</v>
      </c>
      <c r="AH176" s="105">
        <v>1</v>
      </c>
      <c r="AI176" s="105">
        <v>0</v>
      </c>
    </row>
    <row r="177" s="165" customFormat="1" ht="30" customHeight="1" outlineLevel="1" spans="1:35">
      <c r="A177" s="175">
        <f t="shared" si="4"/>
        <v>169</v>
      </c>
      <c r="B177" s="88"/>
      <c r="C177" s="88"/>
      <c r="D177" s="88"/>
      <c r="E177" s="88"/>
      <c r="F177" s="88"/>
      <c r="G177" s="88"/>
      <c r="H177" s="88">
        <v>6</v>
      </c>
      <c r="I177" s="88"/>
      <c r="J177" s="88"/>
      <c r="K177" s="177"/>
      <c r="L177" s="104" t="s">
        <v>168</v>
      </c>
      <c r="M177" s="105" t="s">
        <v>169</v>
      </c>
      <c r="N177" s="105"/>
      <c r="O177" s="105" t="s">
        <v>46</v>
      </c>
      <c r="P177" s="178" t="s">
        <v>805</v>
      </c>
      <c r="Q177" s="105"/>
      <c r="R177" s="104" t="s">
        <v>134</v>
      </c>
      <c r="S177" s="88" t="s">
        <v>168</v>
      </c>
      <c r="T177" s="123" t="s">
        <v>134</v>
      </c>
      <c r="U177" s="188" t="s">
        <v>600</v>
      </c>
      <c r="V177" s="188" t="s">
        <v>407</v>
      </c>
      <c r="W177" s="188" t="s">
        <v>862</v>
      </c>
      <c r="X177" s="187" t="s">
        <v>1085</v>
      </c>
      <c r="Y177" s="187" t="s">
        <v>139</v>
      </c>
      <c r="Z177" s="140" t="s">
        <v>1229</v>
      </c>
      <c r="AA177" s="139">
        <v>0.2446</v>
      </c>
      <c r="AB177" s="105" t="s">
        <v>411</v>
      </c>
      <c r="AC177" s="105" t="s">
        <v>915</v>
      </c>
      <c r="AD177" s="195"/>
      <c r="AE177" s="105">
        <v>1</v>
      </c>
      <c r="AF177" s="105">
        <v>1</v>
      </c>
      <c r="AG177" s="105">
        <v>1</v>
      </c>
      <c r="AH177" s="105">
        <v>1</v>
      </c>
      <c r="AI177" s="105">
        <v>1</v>
      </c>
    </row>
    <row r="178" s="165" customFormat="1" ht="30" customHeight="1" outlineLevel="1" spans="1:35">
      <c r="A178" s="175">
        <f t="shared" si="4"/>
        <v>170</v>
      </c>
      <c r="B178" s="88"/>
      <c r="C178" s="88"/>
      <c r="D178" s="88"/>
      <c r="E178" s="88"/>
      <c r="F178" s="88"/>
      <c r="G178" s="88"/>
      <c r="H178" s="88">
        <v>6</v>
      </c>
      <c r="I178" s="88"/>
      <c r="J178" s="88"/>
      <c r="K178" s="177"/>
      <c r="L178" s="104" t="s">
        <v>460</v>
      </c>
      <c r="M178" s="105" t="s">
        <v>461</v>
      </c>
      <c r="N178" s="200" t="s">
        <v>997</v>
      </c>
      <c r="O178" s="105" t="s">
        <v>49</v>
      </c>
      <c r="P178" s="178" t="s">
        <v>805</v>
      </c>
      <c r="Q178" s="105"/>
      <c r="R178" s="104" t="s">
        <v>49</v>
      </c>
      <c r="S178" s="122" t="s">
        <v>460</v>
      </c>
      <c r="T178" s="123" t="s">
        <v>49</v>
      </c>
      <c r="U178" s="188" t="s">
        <v>600</v>
      </c>
      <c r="V178" s="188" t="s">
        <v>407</v>
      </c>
      <c r="W178" s="105" t="s">
        <v>851</v>
      </c>
      <c r="X178" s="187" t="s">
        <v>109</v>
      </c>
      <c r="Y178" s="187" t="s">
        <v>1123</v>
      </c>
      <c r="Z178" s="140" t="s">
        <v>1230</v>
      </c>
      <c r="AA178" s="139">
        <v>0.0554</v>
      </c>
      <c r="AB178" s="105" t="s">
        <v>411</v>
      </c>
      <c r="AC178" s="105" t="s">
        <v>915</v>
      </c>
      <c r="AD178" s="195"/>
      <c r="AE178" s="105">
        <v>1</v>
      </c>
      <c r="AF178" s="105">
        <v>1</v>
      </c>
      <c r="AG178" s="105">
        <v>1</v>
      </c>
      <c r="AH178" s="105">
        <v>1</v>
      </c>
      <c r="AI178" s="105">
        <v>1</v>
      </c>
    </row>
    <row r="179" s="165" customFormat="1" ht="30" customHeight="1" outlineLevel="1" spans="1:35">
      <c r="A179" s="175">
        <f t="shared" si="4"/>
        <v>171</v>
      </c>
      <c r="B179" s="88"/>
      <c r="C179" s="88"/>
      <c r="D179" s="88"/>
      <c r="E179" s="88"/>
      <c r="F179" s="88"/>
      <c r="G179" s="88">
        <v>5</v>
      </c>
      <c r="H179" s="88"/>
      <c r="I179" s="88"/>
      <c r="J179" s="88"/>
      <c r="K179" s="177"/>
      <c r="L179" s="104" t="s">
        <v>340</v>
      </c>
      <c r="M179" s="105" t="s">
        <v>341</v>
      </c>
      <c r="N179" s="200" t="s">
        <v>1216</v>
      </c>
      <c r="O179" s="105"/>
      <c r="P179" s="178" t="s">
        <v>805</v>
      </c>
      <c r="Q179" s="105"/>
      <c r="R179" s="104" t="s">
        <v>134</v>
      </c>
      <c r="S179" s="88" t="s">
        <v>340</v>
      </c>
      <c r="T179" s="123" t="s">
        <v>134</v>
      </c>
      <c r="U179" s="188" t="s">
        <v>600</v>
      </c>
      <c r="V179" s="188" t="s">
        <v>407</v>
      </c>
      <c r="W179" s="188" t="s">
        <v>888</v>
      </c>
      <c r="X179" s="187" t="s">
        <v>807</v>
      </c>
      <c r="Y179" s="187" t="s">
        <v>411</v>
      </c>
      <c r="Z179" s="140"/>
      <c r="AA179" s="139">
        <f>AA181+AA185*2+AA186+AA187</f>
        <v>1.1309</v>
      </c>
      <c r="AB179" s="105" t="s">
        <v>411</v>
      </c>
      <c r="AC179" s="105" t="s">
        <v>915</v>
      </c>
      <c r="AD179" s="195"/>
      <c r="AE179" s="105">
        <v>1</v>
      </c>
      <c r="AF179" s="105">
        <v>0</v>
      </c>
      <c r="AG179" s="105">
        <v>1</v>
      </c>
      <c r="AH179" s="105">
        <v>1</v>
      </c>
      <c r="AI179" s="105">
        <v>0</v>
      </c>
    </row>
    <row r="180" s="165" customFormat="1" ht="30" customHeight="1" outlineLevel="1" spans="1:35">
      <c r="A180" s="175">
        <f t="shared" si="4"/>
        <v>172</v>
      </c>
      <c r="B180" s="88"/>
      <c r="C180" s="88"/>
      <c r="D180" s="88"/>
      <c r="E180" s="88"/>
      <c r="F180" s="88"/>
      <c r="G180" s="88">
        <v>5</v>
      </c>
      <c r="H180" s="88"/>
      <c r="I180" s="88"/>
      <c r="J180" s="88"/>
      <c r="K180" s="177"/>
      <c r="L180" s="104" t="s">
        <v>338</v>
      </c>
      <c r="M180" s="105" t="s">
        <v>339</v>
      </c>
      <c r="N180" s="200" t="s">
        <v>1215</v>
      </c>
      <c r="O180" s="105"/>
      <c r="P180" s="178" t="s">
        <v>805</v>
      </c>
      <c r="Q180" s="105"/>
      <c r="R180" s="104" t="s">
        <v>178</v>
      </c>
      <c r="S180" s="122" t="s">
        <v>333</v>
      </c>
      <c r="T180" s="123" t="s">
        <v>178</v>
      </c>
      <c r="U180" s="188" t="s">
        <v>600</v>
      </c>
      <c r="V180" s="188" t="s">
        <v>407</v>
      </c>
      <c r="W180" s="188" t="s">
        <v>888</v>
      </c>
      <c r="X180" s="187" t="s">
        <v>807</v>
      </c>
      <c r="Y180" s="187" t="s">
        <v>411</v>
      </c>
      <c r="Z180" s="140"/>
      <c r="AA180" s="139">
        <f>AA181+AA186+AA187+AA188+AA189</f>
        <v>1.1935</v>
      </c>
      <c r="AB180" s="105" t="s">
        <v>411</v>
      </c>
      <c r="AC180" s="198" t="s">
        <v>812</v>
      </c>
      <c r="AD180" s="195"/>
      <c r="AE180" s="105">
        <v>0</v>
      </c>
      <c r="AF180" s="105">
        <v>1</v>
      </c>
      <c r="AG180" s="105">
        <v>0</v>
      </c>
      <c r="AH180" s="105">
        <v>0</v>
      </c>
      <c r="AI180" s="105">
        <v>1</v>
      </c>
    </row>
    <row r="181" s="165" customFormat="1" ht="30" customHeight="1" outlineLevel="1" spans="1:35">
      <c r="A181" s="175">
        <f t="shared" si="4"/>
        <v>173</v>
      </c>
      <c r="B181" s="88"/>
      <c r="C181" s="88"/>
      <c r="D181" s="88"/>
      <c r="E181" s="88"/>
      <c r="F181" s="88"/>
      <c r="G181" s="88"/>
      <c r="H181" s="88">
        <v>6</v>
      </c>
      <c r="I181" s="88"/>
      <c r="J181" s="88"/>
      <c r="K181" s="177"/>
      <c r="L181" s="104" t="s">
        <v>1231</v>
      </c>
      <c r="M181" s="105" t="s">
        <v>1232</v>
      </c>
      <c r="N181" s="105"/>
      <c r="O181" s="105"/>
      <c r="P181" s="178" t="s">
        <v>805</v>
      </c>
      <c r="Q181" s="105"/>
      <c r="R181" s="104" t="s">
        <v>134</v>
      </c>
      <c r="S181" s="122" t="s">
        <v>1217</v>
      </c>
      <c r="T181" s="123" t="s">
        <v>134</v>
      </c>
      <c r="U181" s="188" t="s">
        <v>600</v>
      </c>
      <c r="V181" s="188" t="s">
        <v>407</v>
      </c>
      <c r="W181" s="188" t="s">
        <v>888</v>
      </c>
      <c r="X181" s="187" t="s">
        <v>807</v>
      </c>
      <c r="Y181" s="187" t="s">
        <v>411</v>
      </c>
      <c r="Z181" s="140"/>
      <c r="AA181" s="139">
        <f>AA182+AA183*2+AA184</f>
        <v>0.8165</v>
      </c>
      <c r="AB181" s="105" t="s">
        <v>411</v>
      </c>
      <c r="AC181" s="105" t="s">
        <v>915</v>
      </c>
      <c r="AD181" s="195"/>
      <c r="AE181" s="105">
        <v>1</v>
      </c>
      <c r="AF181" s="105">
        <v>1</v>
      </c>
      <c r="AG181" s="105">
        <v>1</v>
      </c>
      <c r="AH181" s="105">
        <v>1</v>
      </c>
      <c r="AI181" s="105">
        <v>1</v>
      </c>
    </row>
    <row r="182" s="165" customFormat="1" ht="30" customHeight="1" outlineLevel="1" spans="1:35">
      <c r="A182" s="175">
        <f t="shared" si="4"/>
        <v>174</v>
      </c>
      <c r="B182" s="88"/>
      <c r="C182" s="88"/>
      <c r="D182" s="88"/>
      <c r="E182" s="88"/>
      <c r="F182" s="88"/>
      <c r="G182" s="88"/>
      <c r="H182" s="88"/>
      <c r="I182" s="88">
        <v>7</v>
      </c>
      <c r="J182" s="88"/>
      <c r="K182" s="177"/>
      <c r="L182" s="104" t="s">
        <v>352</v>
      </c>
      <c r="M182" s="105" t="s">
        <v>353</v>
      </c>
      <c r="N182" s="105" t="s">
        <v>1233</v>
      </c>
      <c r="O182" s="105" t="s">
        <v>46</v>
      </c>
      <c r="P182" s="178" t="s">
        <v>805</v>
      </c>
      <c r="Q182" s="105"/>
      <c r="R182" s="104" t="s">
        <v>244</v>
      </c>
      <c r="S182" s="122" t="s">
        <v>346</v>
      </c>
      <c r="T182" s="104" t="s">
        <v>244</v>
      </c>
      <c r="U182" s="188" t="s">
        <v>600</v>
      </c>
      <c r="V182" s="188" t="s">
        <v>407</v>
      </c>
      <c r="W182" s="188" t="s">
        <v>862</v>
      </c>
      <c r="X182" s="187" t="s">
        <v>1099</v>
      </c>
      <c r="Y182" s="187" t="s">
        <v>1100</v>
      </c>
      <c r="Z182" s="140" t="s">
        <v>1220</v>
      </c>
      <c r="AA182" s="139">
        <v>0.7947</v>
      </c>
      <c r="AB182" s="105" t="s">
        <v>411</v>
      </c>
      <c r="AC182" s="105" t="s">
        <v>915</v>
      </c>
      <c r="AD182" s="195"/>
      <c r="AE182" s="105">
        <v>1</v>
      </c>
      <c r="AF182" s="105">
        <v>1</v>
      </c>
      <c r="AG182" s="105">
        <v>1</v>
      </c>
      <c r="AH182" s="105">
        <v>1</v>
      </c>
      <c r="AI182" s="105">
        <v>1</v>
      </c>
    </row>
    <row r="183" s="165" customFormat="1" ht="30" customHeight="1" outlineLevel="1" spans="1:35">
      <c r="A183" s="175">
        <f t="shared" si="4"/>
        <v>175</v>
      </c>
      <c r="B183" s="88"/>
      <c r="C183" s="88"/>
      <c r="D183" s="88"/>
      <c r="E183" s="88"/>
      <c r="F183" s="88"/>
      <c r="G183" s="88"/>
      <c r="H183" s="88"/>
      <c r="I183" s="88">
        <v>7</v>
      </c>
      <c r="J183" s="88"/>
      <c r="K183" s="177"/>
      <c r="L183" s="104" t="s">
        <v>1221</v>
      </c>
      <c r="M183" s="105" t="s">
        <v>180</v>
      </c>
      <c r="N183" s="182" t="s">
        <v>1222</v>
      </c>
      <c r="O183" s="105"/>
      <c r="P183" s="178" t="s">
        <v>805</v>
      </c>
      <c r="Q183" s="105"/>
      <c r="R183" s="104" t="s">
        <v>46</v>
      </c>
      <c r="S183" s="122" t="s">
        <v>1222</v>
      </c>
      <c r="T183" s="182" t="s">
        <v>411</v>
      </c>
      <c r="U183" s="188" t="s">
        <v>407</v>
      </c>
      <c r="V183" s="188" t="s">
        <v>600</v>
      </c>
      <c r="W183" s="188" t="s">
        <v>867</v>
      </c>
      <c r="X183" s="182" t="s">
        <v>411</v>
      </c>
      <c r="Y183" s="187"/>
      <c r="Z183" s="140"/>
      <c r="AA183" s="139">
        <v>0.0098</v>
      </c>
      <c r="AB183" s="105" t="s">
        <v>411</v>
      </c>
      <c r="AC183" s="105" t="s">
        <v>915</v>
      </c>
      <c r="AD183" s="195"/>
      <c r="AE183" s="105">
        <v>2</v>
      </c>
      <c r="AF183" s="105">
        <v>2</v>
      </c>
      <c r="AG183" s="105">
        <v>2</v>
      </c>
      <c r="AH183" s="105">
        <v>2</v>
      </c>
      <c r="AI183" s="105">
        <v>2</v>
      </c>
    </row>
    <row r="184" s="165" customFormat="1" ht="30" customHeight="1" outlineLevel="1" spans="1:35">
      <c r="A184" s="175">
        <f t="shared" si="4"/>
        <v>176</v>
      </c>
      <c r="B184" s="88"/>
      <c r="C184" s="88"/>
      <c r="D184" s="88"/>
      <c r="E184" s="88"/>
      <c r="F184" s="88"/>
      <c r="G184" s="88"/>
      <c r="H184" s="88"/>
      <c r="I184" s="88">
        <v>7</v>
      </c>
      <c r="J184" s="88"/>
      <c r="K184" s="177"/>
      <c r="L184" s="182" t="s">
        <v>648</v>
      </c>
      <c r="M184" s="182" t="s">
        <v>180</v>
      </c>
      <c r="N184" s="182" t="s">
        <v>1019</v>
      </c>
      <c r="O184" s="105"/>
      <c r="P184" s="178" t="s">
        <v>805</v>
      </c>
      <c r="Q184" s="124"/>
      <c r="R184" s="104" t="s">
        <v>46</v>
      </c>
      <c r="S184" s="122" t="s">
        <v>1019</v>
      </c>
      <c r="T184" s="182" t="s">
        <v>411</v>
      </c>
      <c r="U184" s="188" t="s">
        <v>407</v>
      </c>
      <c r="V184" s="188" t="s">
        <v>600</v>
      </c>
      <c r="W184" s="188" t="s">
        <v>867</v>
      </c>
      <c r="X184" s="187" t="s">
        <v>1173</v>
      </c>
      <c r="Y184" s="187" t="s">
        <v>1223</v>
      </c>
      <c r="Z184" s="140"/>
      <c r="AA184" s="139">
        <v>0.0022</v>
      </c>
      <c r="AB184" s="105" t="s">
        <v>411</v>
      </c>
      <c r="AC184" s="105" t="s">
        <v>915</v>
      </c>
      <c r="AD184" s="195"/>
      <c r="AE184" s="105">
        <v>1</v>
      </c>
      <c r="AF184" s="105">
        <v>1</v>
      </c>
      <c r="AG184" s="105">
        <v>1</v>
      </c>
      <c r="AH184" s="105">
        <v>1</v>
      </c>
      <c r="AI184" s="105">
        <v>1</v>
      </c>
    </row>
    <row r="185" s="165" customFormat="1" ht="30" customHeight="1" outlineLevel="1" spans="1:35">
      <c r="A185" s="175">
        <f t="shared" si="4"/>
        <v>177</v>
      </c>
      <c r="B185" s="88"/>
      <c r="C185" s="88"/>
      <c r="D185" s="88"/>
      <c r="E185" s="88"/>
      <c r="F185" s="88"/>
      <c r="G185" s="88"/>
      <c r="H185" s="88">
        <v>6</v>
      </c>
      <c r="I185" s="88"/>
      <c r="J185" s="88"/>
      <c r="K185" s="177"/>
      <c r="L185" s="104" t="s">
        <v>1224</v>
      </c>
      <c r="M185" s="105" t="s">
        <v>1225</v>
      </c>
      <c r="N185" s="105"/>
      <c r="O185" s="105" t="s">
        <v>49</v>
      </c>
      <c r="P185" s="178" t="s">
        <v>805</v>
      </c>
      <c r="Q185" s="105"/>
      <c r="R185" s="104" t="s">
        <v>46</v>
      </c>
      <c r="S185" s="88" t="s">
        <v>1224</v>
      </c>
      <c r="T185" s="123" t="s">
        <v>46</v>
      </c>
      <c r="U185" s="188" t="s">
        <v>600</v>
      </c>
      <c r="V185" s="188" t="s">
        <v>407</v>
      </c>
      <c r="W185" s="188" t="s">
        <v>862</v>
      </c>
      <c r="X185" s="187" t="s">
        <v>1009</v>
      </c>
      <c r="Y185" s="187" t="s">
        <v>1010</v>
      </c>
      <c r="Z185" s="140"/>
      <c r="AA185" s="139">
        <v>0.0072</v>
      </c>
      <c r="AB185" s="105" t="s">
        <v>411</v>
      </c>
      <c r="AC185" s="105" t="s">
        <v>915</v>
      </c>
      <c r="AD185" s="195"/>
      <c r="AE185" s="105">
        <v>2</v>
      </c>
      <c r="AF185" s="105">
        <v>0</v>
      </c>
      <c r="AG185" s="105">
        <v>2</v>
      </c>
      <c r="AH185" s="105">
        <v>2</v>
      </c>
      <c r="AI185" s="105">
        <v>0</v>
      </c>
    </row>
    <row r="186" s="165" customFormat="1" ht="30" customHeight="1" outlineLevel="1" spans="1:35">
      <c r="A186" s="175">
        <f t="shared" si="4"/>
        <v>178</v>
      </c>
      <c r="B186" s="88"/>
      <c r="C186" s="88"/>
      <c r="D186" s="88"/>
      <c r="E186" s="88"/>
      <c r="F186" s="88"/>
      <c r="G186" s="88"/>
      <c r="H186" s="88">
        <v>6</v>
      </c>
      <c r="I186" s="88"/>
      <c r="J186" s="88"/>
      <c r="K186" s="177"/>
      <c r="L186" s="104" t="s">
        <v>171</v>
      </c>
      <c r="M186" s="105" t="s">
        <v>172</v>
      </c>
      <c r="N186" s="105" t="s">
        <v>1234</v>
      </c>
      <c r="O186" s="105" t="s">
        <v>46</v>
      </c>
      <c r="P186" s="178" t="s">
        <v>805</v>
      </c>
      <c r="Q186" s="105"/>
      <c r="R186" s="104" t="s">
        <v>134</v>
      </c>
      <c r="S186" s="88" t="s">
        <v>168</v>
      </c>
      <c r="T186" s="123" t="s">
        <v>134</v>
      </c>
      <c r="U186" s="188" t="s">
        <v>600</v>
      </c>
      <c r="V186" s="188" t="s">
        <v>407</v>
      </c>
      <c r="W186" s="188" t="s">
        <v>862</v>
      </c>
      <c r="X186" s="187" t="s">
        <v>1085</v>
      </c>
      <c r="Y186" s="187" t="s">
        <v>139</v>
      </c>
      <c r="Z186" s="140" t="s">
        <v>1229</v>
      </c>
      <c r="AA186" s="139">
        <v>0.2446</v>
      </c>
      <c r="AB186" s="105" t="s">
        <v>411</v>
      </c>
      <c r="AC186" s="105" t="s">
        <v>915</v>
      </c>
      <c r="AD186" s="195"/>
      <c r="AE186" s="105">
        <v>1</v>
      </c>
      <c r="AF186" s="105">
        <v>1</v>
      </c>
      <c r="AG186" s="105">
        <v>1</v>
      </c>
      <c r="AH186" s="105">
        <v>1</v>
      </c>
      <c r="AI186" s="105">
        <v>1</v>
      </c>
    </row>
    <row r="187" s="165" customFormat="1" ht="30" customHeight="1" outlineLevel="1" spans="1:35">
      <c r="A187" s="175">
        <f t="shared" si="4"/>
        <v>179</v>
      </c>
      <c r="B187" s="88"/>
      <c r="C187" s="88"/>
      <c r="D187" s="88"/>
      <c r="E187" s="88"/>
      <c r="F187" s="88"/>
      <c r="G187" s="88"/>
      <c r="H187" s="88">
        <v>6</v>
      </c>
      <c r="I187" s="88"/>
      <c r="J187" s="88"/>
      <c r="K187" s="177"/>
      <c r="L187" s="104" t="s">
        <v>460</v>
      </c>
      <c r="M187" s="105" t="s">
        <v>461</v>
      </c>
      <c r="N187" s="200" t="s">
        <v>997</v>
      </c>
      <c r="O187" s="105" t="s">
        <v>49</v>
      </c>
      <c r="P187" s="178" t="s">
        <v>805</v>
      </c>
      <c r="Q187" s="105"/>
      <c r="R187" s="104" t="s">
        <v>49</v>
      </c>
      <c r="S187" s="122" t="s">
        <v>460</v>
      </c>
      <c r="T187" s="123" t="s">
        <v>49</v>
      </c>
      <c r="U187" s="188" t="s">
        <v>600</v>
      </c>
      <c r="V187" s="188" t="s">
        <v>407</v>
      </c>
      <c r="W187" s="105" t="s">
        <v>851</v>
      </c>
      <c r="X187" s="187" t="s">
        <v>109</v>
      </c>
      <c r="Y187" s="187" t="s">
        <v>1123</v>
      </c>
      <c r="Z187" s="140" t="s">
        <v>1230</v>
      </c>
      <c r="AA187" s="139">
        <v>0.0554</v>
      </c>
      <c r="AB187" s="105" t="s">
        <v>411</v>
      </c>
      <c r="AC187" s="105" t="s">
        <v>915</v>
      </c>
      <c r="AD187" s="195"/>
      <c r="AE187" s="105">
        <v>1</v>
      </c>
      <c r="AF187" s="105">
        <v>1</v>
      </c>
      <c r="AG187" s="105">
        <v>1</v>
      </c>
      <c r="AH187" s="105">
        <v>1</v>
      </c>
      <c r="AI187" s="105">
        <v>1</v>
      </c>
    </row>
    <row r="188" s="165" customFormat="1" ht="30" customHeight="1" outlineLevel="1" spans="1:35">
      <c r="A188" s="175">
        <f t="shared" si="4"/>
        <v>180</v>
      </c>
      <c r="B188" s="88"/>
      <c r="C188" s="88"/>
      <c r="D188" s="88"/>
      <c r="E188" s="88"/>
      <c r="F188" s="88"/>
      <c r="G188" s="88"/>
      <c r="H188" s="88">
        <v>6</v>
      </c>
      <c r="I188" s="88"/>
      <c r="J188" s="88"/>
      <c r="K188" s="177"/>
      <c r="L188" s="104" t="s">
        <v>174</v>
      </c>
      <c r="M188" s="105" t="s">
        <v>175</v>
      </c>
      <c r="N188" s="105" t="s">
        <v>1226</v>
      </c>
      <c r="O188" s="105" t="s">
        <v>46</v>
      </c>
      <c r="P188" s="178" t="s">
        <v>805</v>
      </c>
      <c r="Q188" s="105"/>
      <c r="R188" s="104" t="s">
        <v>185</v>
      </c>
      <c r="S188" s="122" t="s">
        <v>165</v>
      </c>
      <c r="T188" s="123" t="s">
        <v>185</v>
      </c>
      <c r="U188" s="188" t="s">
        <v>600</v>
      </c>
      <c r="V188" s="188" t="s">
        <v>407</v>
      </c>
      <c r="W188" s="188" t="s">
        <v>862</v>
      </c>
      <c r="X188" s="187" t="s">
        <v>1085</v>
      </c>
      <c r="Y188" s="187" t="s">
        <v>139</v>
      </c>
      <c r="Z188" s="140"/>
      <c r="AA188" s="139">
        <v>0.07</v>
      </c>
      <c r="AB188" s="105" t="s">
        <v>411</v>
      </c>
      <c r="AC188" s="105" t="s">
        <v>915</v>
      </c>
      <c r="AD188" s="195"/>
      <c r="AE188" s="105">
        <v>0</v>
      </c>
      <c r="AF188" s="105">
        <v>1</v>
      </c>
      <c r="AG188" s="105">
        <v>0</v>
      </c>
      <c r="AH188" s="105">
        <v>0</v>
      </c>
      <c r="AI188" s="105">
        <v>1</v>
      </c>
    </row>
    <row r="189" s="165" customFormat="1" ht="30" customHeight="1" outlineLevel="1" spans="1:35">
      <c r="A189" s="175">
        <f t="shared" si="4"/>
        <v>181</v>
      </c>
      <c r="B189" s="88"/>
      <c r="C189" s="88"/>
      <c r="D189" s="88"/>
      <c r="E189" s="88"/>
      <c r="F189" s="88"/>
      <c r="G189" s="88"/>
      <c r="H189" s="88">
        <v>6</v>
      </c>
      <c r="I189" s="88"/>
      <c r="J189" s="88"/>
      <c r="K189" s="177"/>
      <c r="L189" s="104" t="s">
        <v>354</v>
      </c>
      <c r="M189" s="105" t="s">
        <v>355</v>
      </c>
      <c r="N189" s="105"/>
      <c r="O189" s="105" t="s">
        <v>49</v>
      </c>
      <c r="P189" s="178" t="s">
        <v>805</v>
      </c>
      <c r="Q189" s="105"/>
      <c r="R189" s="104" t="s">
        <v>49</v>
      </c>
      <c r="S189" s="122" t="s">
        <v>354</v>
      </c>
      <c r="T189" s="123" t="s">
        <v>49</v>
      </c>
      <c r="U189" s="188" t="s">
        <v>600</v>
      </c>
      <c r="V189" s="188" t="s">
        <v>407</v>
      </c>
      <c r="W189" s="188" t="s">
        <v>862</v>
      </c>
      <c r="X189" s="187" t="s">
        <v>1227</v>
      </c>
      <c r="Y189" s="187" t="s">
        <v>1228</v>
      </c>
      <c r="Z189" s="140"/>
      <c r="AA189" s="139">
        <v>0.007</v>
      </c>
      <c r="AB189" s="105" t="s">
        <v>411</v>
      </c>
      <c r="AC189" s="105" t="s">
        <v>808</v>
      </c>
      <c r="AD189" s="195"/>
      <c r="AE189" s="105">
        <v>0</v>
      </c>
      <c r="AF189" s="105">
        <v>1</v>
      </c>
      <c r="AG189" s="105">
        <v>0</v>
      </c>
      <c r="AH189" s="105">
        <v>0</v>
      </c>
      <c r="AI189" s="105">
        <v>1</v>
      </c>
    </row>
    <row r="190" s="165" customFormat="1" ht="30" customHeight="1" outlineLevel="1" spans="1:35">
      <c r="A190" s="175">
        <f t="shared" si="4"/>
        <v>182</v>
      </c>
      <c r="B190" s="88"/>
      <c r="C190" s="88"/>
      <c r="D190" s="88"/>
      <c r="E190" s="88"/>
      <c r="F190" s="88"/>
      <c r="G190" s="88">
        <v>5</v>
      </c>
      <c r="H190" s="88"/>
      <c r="I190" s="88"/>
      <c r="J190" s="88"/>
      <c r="K190" s="177"/>
      <c r="L190" s="104" t="s">
        <v>1235</v>
      </c>
      <c r="M190" s="105" t="s">
        <v>1236</v>
      </c>
      <c r="N190" s="105"/>
      <c r="O190" s="105"/>
      <c r="P190" s="178" t="s">
        <v>805</v>
      </c>
      <c r="Q190" s="105"/>
      <c r="R190" s="104" t="s">
        <v>49</v>
      </c>
      <c r="S190" s="88" t="s">
        <v>1237</v>
      </c>
      <c r="T190" s="123" t="s">
        <v>49</v>
      </c>
      <c r="U190" s="188" t="s">
        <v>600</v>
      </c>
      <c r="V190" s="188" t="s">
        <v>407</v>
      </c>
      <c r="W190" s="188" t="s">
        <v>888</v>
      </c>
      <c r="X190" s="187" t="s">
        <v>807</v>
      </c>
      <c r="Y190" s="187" t="s">
        <v>411</v>
      </c>
      <c r="Z190" s="140" t="s">
        <v>1238</v>
      </c>
      <c r="AA190" s="139">
        <f>AA191+AA192</f>
        <v>0.625</v>
      </c>
      <c r="AB190" s="105" t="s">
        <v>411</v>
      </c>
      <c r="AC190" s="105" t="s">
        <v>915</v>
      </c>
      <c r="AD190" s="195"/>
      <c r="AE190" s="105">
        <v>1</v>
      </c>
      <c r="AF190" s="105">
        <v>1</v>
      </c>
      <c r="AG190" s="105">
        <v>1</v>
      </c>
      <c r="AH190" s="105">
        <v>1</v>
      </c>
      <c r="AI190" s="105">
        <v>1</v>
      </c>
    </row>
    <row r="191" s="165" customFormat="1" ht="30" customHeight="1" outlineLevel="1" spans="1:35">
      <c r="A191" s="175">
        <f t="shared" si="4"/>
        <v>183</v>
      </c>
      <c r="B191" s="88"/>
      <c r="C191" s="88"/>
      <c r="D191" s="88"/>
      <c r="E191" s="88"/>
      <c r="F191" s="88"/>
      <c r="G191" s="88"/>
      <c r="H191" s="88">
        <v>6</v>
      </c>
      <c r="I191" s="88"/>
      <c r="J191" s="88"/>
      <c r="K191" s="177"/>
      <c r="L191" s="104" t="s">
        <v>1237</v>
      </c>
      <c r="M191" s="105" t="s">
        <v>1239</v>
      </c>
      <c r="N191" s="105"/>
      <c r="O191" s="105" t="s">
        <v>46</v>
      </c>
      <c r="P191" s="178" t="s">
        <v>805</v>
      </c>
      <c r="Q191" s="105"/>
      <c r="R191" s="104" t="s">
        <v>49</v>
      </c>
      <c r="S191" s="88" t="s">
        <v>1237</v>
      </c>
      <c r="T191" s="123" t="s">
        <v>49</v>
      </c>
      <c r="U191" s="188" t="s">
        <v>600</v>
      </c>
      <c r="V191" s="188" t="s">
        <v>407</v>
      </c>
      <c r="W191" s="188" t="s">
        <v>862</v>
      </c>
      <c r="X191" s="187" t="s">
        <v>1099</v>
      </c>
      <c r="Y191" s="187" t="s">
        <v>1100</v>
      </c>
      <c r="Z191" s="140" t="s">
        <v>1238</v>
      </c>
      <c r="AA191" s="139">
        <v>0.5907</v>
      </c>
      <c r="AB191" s="105" t="s">
        <v>411</v>
      </c>
      <c r="AC191" s="105" t="s">
        <v>915</v>
      </c>
      <c r="AD191" s="195"/>
      <c r="AE191" s="105">
        <v>1</v>
      </c>
      <c r="AF191" s="105">
        <v>1</v>
      </c>
      <c r="AG191" s="105">
        <v>1</v>
      </c>
      <c r="AH191" s="105">
        <v>1</v>
      </c>
      <c r="AI191" s="105">
        <v>1</v>
      </c>
    </row>
    <row r="192" s="165" customFormat="1" ht="30" customHeight="1" outlineLevel="1" spans="1:35">
      <c r="A192" s="175">
        <f t="shared" si="4"/>
        <v>184</v>
      </c>
      <c r="B192" s="88"/>
      <c r="C192" s="88"/>
      <c r="D192" s="88"/>
      <c r="E192" s="88"/>
      <c r="F192" s="88"/>
      <c r="G192" s="88"/>
      <c r="H192" s="88">
        <v>6</v>
      </c>
      <c r="I192" s="88"/>
      <c r="J192" s="88"/>
      <c r="K192" s="177"/>
      <c r="L192" s="104" t="s">
        <v>1240</v>
      </c>
      <c r="M192" s="105" t="s">
        <v>1241</v>
      </c>
      <c r="N192" s="105"/>
      <c r="O192" s="105" t="s">
        <v>46</v>
      </c>
      <c r="P192" s="178" t="s">
        <v>805</v>
      </c>
      <c r="Q192" s="105"/>
      <c r="R192" s="104" t="s">
        <v>49</v>
      </c>
      <c r="S192" s="88" t="s">
        <v>1240</v>
      </c>
      <c r="T192" s="123" t="s">
        <v>49</v>
      </c>
      <c r="U192" s="188" t="s">
        <v>600</v>
      </c>
      <c r="V192" s="188" t="s">
        <v>407</v>
      </c>
      <c r="W192" s="188" t="s">
        <v>862</v>
      </c>
      <c r="X192" s="187" t="s">
        <v>1058</v>
      </c>
      <c r="Y192" s="187" t="s">
        <v>1242</v>
      </c>
      <c r="Z192" s="140" t="s">
        <v>1243</v>
      </c>
      <c r="AA192" s="139">
        <v>0.0343</v>
      </c>
      <c r="AB192" s="105" t="s">
        <v>411</v>
      </c>
      <c r="AC192" s="105" t="s">
        <v>915</v>
      </c>
      <c r="AD192" s="195"/>
      <c r="AE192" s="105">
        <v>1</v>
      </c>
      <c r="AF192" s="105">
        <v>1</v>
      </c>
      <c r="AG192" s="105">
        <v>1</v>
      </c>
      <c r="AH192" s="105">
        <v>1</v>
      </c>
      <c r="AI192" s="105">
        <v>1</v>
      </c>
    </row>
    <row r="193" s="165" customFormat="1" ht="30" customHeight="1" outlineLevel="1" spans="1:35">
      <c r="A193" s="175">
        <f t="shared" si="4"/>
        <v>185</v>
      </c>
      <c r="B193" s="88"/>
      <c r="C193" s="88"/>
      <c r="D193" s="88"/>
      <c r="E193" s="88"/>
      <c r="F193" s="88"/>
      <c r="G193" s="88">
        <v>5</v>
      </c>
      <c r="H193" s="88"/>
      <c r="I193" s="88"/>
      <c r="J193" s="88"/>
      <c r="K193" s="177"/>
      <c r="L193" s="104" t="s">
        <v>96</v>
      </c>
      <c r="M193" s="105" t="s">
        <v>97</v>
      </c>
      <c r="N193" s="105" t="s">
        <v>1244</v>
      </c>
      <c r="O193" s="105" t="s">
        <v>49</v>
      </c>
      <c r="P193" s="178" t="s">
        <v>805</v>
      </c>
      <c r="Q193" s="105"/>
      <c r="R193" s="123" t="s">
        <v>134</v>
      </c>
      <c r="S193" s="104" t="s">
        <v>96</v>
      </c>
      <c r="T193" s="123" t="s">
        <v>134</v>
      </c>
      <c r="U193" s="188" t="s">
        <v>600</v>
      </c>
      <c r="V193" s="188" t="s">
        <v>407</v>
      </c>
      <c r="W193" s="188" t="s">
        <v>882</v>
      </c>
      <c r="X193" s="187" t="s">
        <v>1245</v>
      </c>
      <c r="Y193" s="187"/>
      <c r="Z193" s="140" t="s">
        <v>1246</v>
      </c>
      <c r="AA193" s="139">
        <v>0.1906</v>
      </c>
      <c r="AB193" s="105" t="s">
        <v>411</v>
      </c>
      <c r="AC193" s="105" t="s">
        <v>915</v>
      </c>
      <c r="AD193" s="195"/>
      <c r="AE193" s="105">
        <v>1</v>
      </c>
      <c r="AF193" s="105">
        <v>1</v>
      </c>
      <c r="AG193" s="105">
        <v>1</v>
      </c>
      <c r="AH193" s="105">
        <v>1</v>
      </c>
      <c r="AI193" s="105">
        <v>1</v>
      </c>
    </row>
    <row r="194" s="165" customFormat="1" ht="30" customHeight="1" outlineLevel="1" spans="1:35">
      <c r="A194" s="175">
        <f t="shared" si="4"/>
        <v>186</v>
      </c>
      <c r="B194" s="88"/>
      <c r="C194" s="88"/>
      <c r="D194" s="88"/>
      <c r="E194" s="88"/>
      <c r="F194" s="88"/>
      <c r="G194" s="88">
        <v>5</v>
      </c>
      <c r="H194" s="88"/>
      <c r="I194" s="88"/>
      <c r="J194" s="88"/>
      <c r="K194" s="177"/>
      <c r="L194" s="104" t="s">
        <v>100</v>
      </c>
      <c r="M194" s="105" t="s">
        <v>101</v>
      </c>
      <c r="N194" s="105" t="s">
        <v>1244</v>
      </c>
      <c r="O194" s="105" t="s">
        <v>49</v>
      </c>
      <c r="P194" s="178" t="s">
        <v>805</v>
      </c>
      <c r="Q194" s="105"/>
      <c r="R194" s="123" t="s">
        <v>134</v>
      </c>
      <c r="S194" s="104" t="s">
        <v>96</v>
      </c>
      <c r="T194" s="123" t="s">
        <v>134</v>
      </c>
      <c r="U194" s="188" t="s">
        <v>600</v>
      </c>
      <c r="V194" s="188" t="s">
        <v>407</v>
      </c>
      <c r="W194" s="188" t="s">
        <v>882</v>
      </c>
      <c r="X194" s="187" t="s">
        <v>1245</v>
      </c>
      <c r="Y194" s="187"/>
      <c r="Z194" s="140" t="s">
        <v>1246</v>
      </c>
      <c r="AA194" s="139">
        <v>0.192</v>
      </c>
      <c r="AB194" s="105" t="s">
        <v>411</v>
      </c>
      <c r="AC194" s="105" t="s">
        <v>915</v>
      </c>
      <c r="AD194" s="195"/>
      <c r="AE194" s="105">
        <v>1</v>
      </c>
      <c r="AF194" s="105">
        <v>1</v>
      </c>
      <c r="AG194" s="105">
        <v>1</v>
      </c>
      <c r="AH194" s="105">
        <v>1</v>
      </c>
      <c r="AI194" s="105">
        <v>1</v>
      </c>
    </row>
    <row r="195" s="165" customFormat="1" ht="30" customHeight="1" outlineLevel="1" spans="1:35">
      <c r="A195" s="175">
        <f t="shared" si="4"/>
        <v>187</v>
      </c>
      <c r="B195" s="88"/>
      <c r="C195" s="88"/>
      <c r="D195" s="88"/>
      <c r="E195" s="88"/>
      <c r="F195" s="88"/>
      <c r="G195" s="88">
        <v>5</v>
      </c>
      <c r="H195" s="88"/>
      <c r="I195" s="88"/>
      <c r="J195" s="88"/>
      <c r="K195" s="177"/>
      <c r="L195" s="104" t="s">
        <v>617</v>
      </c>
      <c r="M195" s="105" t="s">
        <v>618</v>
      </c>
      <c r="N195" s="105"/>
      <c r="O195" s="105" t="s">
        <v>49</v>
      </c>
      <c r="P195" s="178" t="s">
        <v>805</v>
      </c>
      <c r="Q195" s="105"/>
      <c r="R195" s="104" t="s">
        <v>46</v>
      </c>
      <c r="S195" s="88" t="s">
        <v>617</v>
      </c>
      <c r="T195" s="123" t="s">
        <v>46</v>
      </c>
      <c r="U195" s="188" t="s">
        <v>600</v>
      </c>
      <c r="V195" s="188" t="s">
        <v>407</v>
      </c>
      <c r="W195" s="188" t="s">
        <v>862</v>
      </c>
      <c r="X195" s="187" t="s">
        <v>1009</v>
      </c>
      <c r="Y195" s="187" t="s">
        <v>1010</v>
      </c>
      <c r="Z195" s="140" t="s">
        <v>1247</v>
      </c>
      <c r="AA195" s="139">
        <v>0.0295</v>
      </c>
      <c r="AB195" s="105" t="s">
        <v>411</v>
      </c>
      <c r="AC195" s="105" t="s">
        <v>915</v>
      </c>
      <c r="AD195" s="195"/>
      <c r="AE195" s="105">
        <v>2</v>
      </c>
      <c r="AF195" s="105">
        <v>2</v>
      </c>
      <c r="AG195" s="105">
        <v>2</v>
      </c>
      <c r="AH195" s="105">
        <v>2</v>
      </c>
      <c r="AI195" s="105">
        <v>2</v>
      </c>
    </row>
    <row r="196" s="165" customFormat="1" ht="30" customHeight="1" spans="1:35">
      <c r="A196" s="175">
        <f t="shared" si="4"/>
        <v>188</v>
      </c>
      <c r="B196" s="88"/>
      <c r="C196" s="88"/>
      <c r="D196" s="88"/>
      <c r="E196" s="88">
        <v>3</v>
      </c>
      <c r="F196" s="88"/>
      <c r="G196" s="88"/>
      <c r="H196" s="88"/>
      <c r="I196" s="88"/>
      <c r="J196" s="88"/>
      <c r="K196" s="177"/>
      <c r="L196" s="178" t="s">
        <v>1248</v>
      </c>
      <c r="M196" s="178" t="s">
        <v>1249</v>
      </c>
      <c r="N196" s="178"/>
      <c r="O196" s="105" t="s">
        <v>49</v>
      </c>
      <c r="P196" s="178" t="s">
        <v>805</v>
      </c>
      <c r="Q196" s="178"/>
      <c r="R196" s="104" t="s">
        <v>46</v>
      </c>
      <c r="S196" s="178" t="s">
        <v>1248</v>
      </c>
      <c r="T196" s="123" t="s">
        <v>46</v>
      </c>
      <c r="U196" s="188" t="s">
        <v>407</v>
      </c>
      <c r="V196" s="188" t="s">
        <v>600</v>
      </c>
      <c r="W196" s="88" t="s">
        <v>1191</v>
      </c>
      <c r="X196" s="178" t="s">
        <v>1250</v>
      </c>
      <c r="Y196" s="178" t="s">
        <v>1251</v>
      </c>
      <c r="Z196" s="178"/>
      <c r="AA196" s="213">
        <v>0.0062</v>
      </c>
      <c r="AB196" s="105" t="s">
        <v>411</v>
      </c>
      <c r="AC196" s="105" t="s">
        <v>915</v>
      </c>
      <c r="AD196" s="195"/>
      <c r="AE196" s="105">
        <v>4</v>
      </c>
      <c r="AF196" s="105">
        <v>4</v>
      </c>
      <c r="AG196" s="105">
        <v>4</v>
      </c>
      <c r="AH196" s="105">
        <v>4</v>
      </c>
      <c r="AI196" s="105">
        <v>4</v>
      </c>
    </row>
    <row r="197" s="165" customFormat="1" ht="30" customHeight="1" spans="1:35">
      <c r="A197" s="175">
        <f t="shared" si="4"/>
        <v>189</v>
      </c>
      <c r="B197" s="88"/>
      <c r="C197" s="88"/>
      <c r="D197" s="88"/>
      <c r="E197" s="88">
        <v>3</v>
      </c>
      <c r="F197" s="88"/>
      <c r="G197" s="88"/>
      <c r="H197" s="88"/>
      <c r="I197" s="88"/>
      <c r="J197" s="88"/>
      <c r="K197" s="177"/>
      <c r="L197" s="178" t="s">
        <v>609</v>
      </c>
      <c r="M197" s="178" t="s">
        <v>610</v>
      </c>
      <c r="N197" s="178" t="s">
        <v>1252</v>
      </c>
      <c r="O197" s="105" t="s">
        <v>46</v>
      </c>
      <c r="P197" s="178" t="s">
        <v>805</v>
      </c>
      <c r="Q197" s="178"/>
      <c r="R197" s="104" t="s">
        <v>46</v>
      </c>
      <c r="S197" s="178" t="s">
        <v>609</v>
      </c>
      <c r="T197" s="182" t="s">
        <v>46</v>
      </c>
      <c r="U197" s="188" t="s">
        <v>600</v>
      </c>
      <c r="V197" s="188" t="s">
        <v>407</v>
      </c>
      <c r="W197" s="88" t="s">
        <v>867</v>
      </c>
      <c r="X197" s="182" t="s">
        <v>1133</v>
      </c>
      <c r="Y197" s="178" t="s">
        <v>1253</v>
      </c>
      <c r="Z197" s="178" t="s">
        <v>1254</v>
      </c>
      <c r="AA197" s="213">
        <v>0.0061</v>
      </c>
      <c r="AB197" s="105" t="s">
        <v>869</v>
      </c>
      <c r="AC197" s="105" t="s">
        <v>915</v>
      </c>
      <c r="AD197" s="195"/>
      <c r="AE197" s="105">
        <v>4</v>
      </c>
      <c r="AF197" s="105">
        <v>4</v>
      </c>
      <c r="AG197" s="105">
        <v>4</v>
      </c>
      <c r="AH197" s="105">
        <v>4</v>
      </c>
      <c r="AI197" s="105">
        <v>4</v>
      </c>
    </row>
    <row r="198" s="165" customFormat="1" ht="30" customHeight="1" spans="1:35">
      <c r="A198" s="175">
        <f t="shared" si="4"/>
        <v>190</v>
      </c>
      <c r="B198" s="88"/>
      <c r="C198" s="88"/>
      <c r="D198" s="88"/>
      <c r="E198" s="88">
        <v>3</v>
      </c>
      <c r="F198" s="88"/>
      <c r="G198" s="88"/>
      <c r="H198" s="88"/>
      <c r="I198" s="88"/>
      <c r="J198" s="88"/>
      <c r="K198" s="177"/>
      <c r="L198" s="104" t="s">
        <v>276</v>
      </c>
      <c r="M198" s="182" t="s">
        <v>277</v>
      </c>
      <c r="N198" s="178" t="s">
        <v>1255</v>
      </c>
      <c r="O198" s="105" t="s">
        <v>46</v>
      </c>
      <c r="P198" s="178" t="s">
        <v>805</v>
      </c>
      <c r="Q198" s="178"/>
      <c r="R198" s="104" t="s">
        <v>134</v>
      </c>
      <c r="S198" s="122" t="s">
        <v>276</v>
      </c>
      <c r="T198" s="123" t="s">
        <v>134</v>
      </c>
      <c r="U198" s="188" t="s">
        <v>600</v>
      </c>
      <c r="V198" s="188" t="s">
        <v>407</v>
      </c>
      <c r="W198" s="123" t="s">
        <v>1000</v>
      </c>
      <c r="X198" s="187" t="s">
        <v>1136</v>
      </c>
      <c r="Y198" s="187" t="s">
        <v>1137</v>
      </c>
      <c r="Z198" s="182"/>
      <c r="AA198" s="209">
        <v>0.0148</v>
      </c>
      <c r="AB198" s="198" t="s">
        <v>1139</v>
      </c>
      <c r="AC198" s="105" t="s">
        <v>915</v>
      </c>
      <c r="AD198" s="210"/>
      <c r="AE198" s="178">
        <v>2</v>
      </c>
      <c r="AF198" s="178">
        <v>2</v>
      </c>
      <c r="AG198" s="178">
        <v>2</v>
      </c>
      <c r="AH198" s="178">
        <v>2</v>
      </c>
      <c r="AI198" s="178">
        <v>2</v>
      </c>
    </row>
    <row r="199" s="165" customFormat="1" ht="30" customHeight="1" spans="1:35">
      <c r="A199" s="175">
        <f t="shared" si="4"/>
        <v>191</v>
      </c>
      <c r="B199" s="88"/>
      <c r="C199" s="88"/>
      <c r="D199" s="88"/>
      <c r="E199" s="88">
        <v>3</v>
      </c>
      <c r="F199" s="88"/>
      <c r="G199" s="88"/>
      <c r="H199" s="88"/>
      <c r="I199" s="88"/>
      <c r="J199" s="88"/>
      <c r="K199" s="177"/>
      <c r="L199" s="104" t="s">
        <v>288</v>
      </c>
      <c r="M199" s="182" t="s">
        <v>289</v>
      </c>
      <c r="N199" s="178" t="s">
        <v>1256</v>
      </c>
      <c r="O199" s="105" t="s">
        <v>46</v>
      </c>
      <c r="P199" s="178" t="s">
        <v>805</v>
      </c>
      <c r="Q199" s="178"/>
      <c r="R199" s="104" t="s">
        <v>134</v>
      </c>
      <c r="S199" s="122" t="s">
        <v>288</v>
      </c>
      <c r="T199" s="123" t="s">
        <v>134</v>
      </c>
      <c r="U199" s="188" t="s">
        <v>600</v>
      </c>
      <c r="V199" s="188" t="s">
        <v>407</v>
      </c>
      <c r="W199" s="123" t="s">
        <v>1000</v>
      </c>
      <c r="X199" s="187" t="s">
        <v>897</v>
      </c>
      <c r="Y199" s="187" t="s">
        <v>952</v>
      </c>
      <c r="Z199" s="182"/>
      <c r="AA199" s="209">
        <v>0.0124</v>
      </c>
      <c r="AB199" s="198" t="s">
        <v>919</v>
      </c>
      <c r="AC199" s="105" t="s">
        <v>915</v>
      </c>
      <c r="AD199" s="210"/>
      <c r="AE199" s="178">
        <v>2</v>
      </c>
      <c r="AF199" s="178">
        <v>2</v>
      </c>
      <c r="AG199" s="178">
        <v>2</v>
      </c>
      <c r="AH199" s="178">
        <v>2</v>
      </c>
      <c r="AI199" s="178">
        <v>2</v>
      </c>
    </row>
    <row r="200" s="165" customFormat="1" ht="30" customHeight="1" spans="1:35">
      <c r="A200" s="175">
        <f t="shared" si="4"/>
        <v>192</v>
      </c>
      <c r="B200" s="88"/>
      <c r="C200" s="88"/>
      <c r="D200" s="88"/>
      <c r="E200" s="88">
        <v>3</v>
      </c>
      <c r="F200" s="88"/>
      <c r="G200" s="88"/>
      <c r="H200" s="88"/>
      <c r="I200" s="88"/>
      <c r="J200" s="88"/>
      <c r="K200" s="177"/>
      <c r="L200" s="182" t="s">
        <v>280</v>
      </c>
      <c r="M200" s="178" t="s">
        <v>281</v>
      </c>
      <c r="N200" s="105" t="s">
        <v>1222</v>
      </c>
      <c r="O200" s="105" t="s">
        <v>46</v>
      </c>
      <c r="P200" s="178" t="s">
        <v>805</v>
      </c>
      <c r="Q200" s="105"/>
      <c r="R200" s="104" t="s">
        <v>178</v>
      </c>
      <c r="S200" s="178" t="s">
        <v>280</v>
      </c>
      <c r="T200" s="123" t="s">
        <v>178</v>
      </c>
      <c r="U200" s="188" t="s">
        <v>600</v>
      </c>
      <c r="V200" s="188" t="s">
        <v>407</v>
      </c>
      <c r="W200" s="123" t="s">
        <v>1000</v>
      </c>
      <c r="X200" s="187" t="s">
        <v>1136</v>
      </c>
      <c r="Y200" s="187" t="s">
        <v>1137</v>
      </c>
      <c r="Z200" s="140"/>
      <c r="AA200" s="139">
        <v>0.0497</v>
      </c>
      <c r="AB200" s="198" t="s">
        <v>1139</v>
      </c>
      <c r="AC200" s="105" t="s">
        <v>915</v>
      </c>
      <c r="AD200" s="195"/>
      <c r="AE200" s="105">
        <v>2</v>
      </c>
      <c r="AF200" s="105">
        <v>2</v>
      </c>
      <c r="AG200" s="105">
        <v>2</v>
      </c>
      <c r="AH200" s="105">
        <v>2</v>
      </c>
      <c r="AI200" s="105">
        <v>2</v>
      </c>
    </row>
    <row r="201" s="165" customFormat="1" ht="30" customHeight="1" spans="1:35">
      <c r="A201" s="175">
        <f t="shared" si="4"/>
        <v>193</v>
      </c>
      <c r="B201" s="88"/>
      <c r="C201" s="88"/>
      <c r="D201" s="88"/>
      <c r="E201" s="88">
        <v>3</v>
      </c>
      <c r="F201" s="88"/>
      <c r="G201" s="88"/>
      <c r="H201" s="88"/>
      <c r="I201" s="88"/>
      <c r="J201" s="88"/>
      <c r="K201" s="177"/>
      <c r="L201" s="182" t="s">
        <v>652</v>
      </c>
      <c r="M201" s="178" t="s">
        <v>653</v>
      </c>
      <c r="N201" s="105"/>
      <c r="O201" s="105" t="s">
        <v>49</v>
      </c>
      <c r="P201" s="178" t="s">
        <v>805</v>
      </c>
      <c r="Q201" s="105"/>
      <c r="R201" s="104" t="s">
        <v>46</v>
      </c>
      <c r="S201" s="182" t="s">
        <v>652</v>
      </c>
      <c r="T201" s="123" t="s">
        <v>46</v>
      </c>
      <c r="U201" s="188" t="s">
        <v>600</v>
      </c>
      <c r="V201" s="188" t="s">
        <v>407</v>
      </c>
      <c r="W201" s="188" t="s">
        <v>862</v>
      </c>
      <c r="X201" s="187" t="s">
        <v>892</v>
      </c>
      <c r="Y201" s="187" t="s">
        <v>893</v>
      </c>
      <c r="Z201" s="140" t="s">
        <v>1257</v>
      </c>
      <c r="AA201" s="139">
        <v>0.0163</v>
      </c>
      <c r="AB201" s="198" t="s">
        <v>1258</v>
      </c>
      <c r="AC201" s="105" t="s">
        <v>915</v>
      </c>
      <c r="AD201" s="195"/>
      <c r="AE201" s="105">
        <v>1</v>
      </c>
      <c r="AF201" s="105">
        <v>1</v>
      </c>
      <c r="AG201" s="105">
        <v>1</v>
      </c>
      <c r="AH201" s="105">
        <v>1</v>
      </c>
      <c r="AI201" s="105">
        <v>1</v>
      </c>
    </row>
    <row r="202" s="165" customFormat="1" ht="30" customHeight="1" spans="1:35">
      <c r="A202" s="175">
        <f t="shared" si="4"/>
        <v>194</v>
      </c>
      <c r="B202" s="88"/>
      <c r="C202" s="88"/>
      <c r="D202" s="88"/>
      <c r="E202" s="88">
        <v>3</v>
      </c>
      <c r="F202" s="88"/>
      <c r="G202" s="88"/>
      <c r="H202" s="88"/>
      <c r="I202" s="88"/>
      <c r="J202" s="88"/>
      <c r="K202" s="177"/>
      <c r="L202" s="182" t="s">
        <v>655</v>
      </c>
      <c r="M202" s="178" t="s">
        <v>656</v>
      </c>
      <c r="N202" s="105"/>
      <c r="O202" s="105" t="s">
        <v>49</v>
      </c>
      <c r="P202" s="178" t="s">
        <v>805</v>
      </c>
      <c r="Q202" s="105"/>
      <c r="R202" s="104" t="s">
        <v>46</v>
      </c>
      <c r="S202" s="182" t="s">
        <v>652</v>
      </c>
      <c r="T202" s="123" t="s">
        <v>46</v>
      </c>
      <c r="U202" s="188" t="s">
        <v>600</v>
      </c>
      <c r="V202" s="188" t="s">
        <v>407</v>
      </c>
      <c r="W202" s="188" t="s">
        <v>862</v>
      </c>
      <c r="X202" s="187" t="s">
        <v>892</v>
      </c>
      <c r="Y202" s="187" t="s">
        <v>893</v>
      </c>
      <c r="Z202" s="140" t="s">
        <v>1257</v>
      </c>
      <c r="AA202" s="139">
        <v>0.0163</v>
      </c>
      <c r="AB202" s="198" t="s">
        <v>1259</v>
      </c>
      <c r="AC202" s="105" t="s">
        <v>915</v>
      </c>
      <c r="AD202" s="195"/>
      <c r="AE202" s="105">
        <v>1</v>
      </c>
      <c r="AF202" s="105">
        <v>1</v>
      </c>
      <c r="AG202" s="105">
        <v>1</v>
      </c>
      <c r="AH202" s="105">
        <v>1</v>
      </c>
      <c r="AI202" s="105">
        <v>1</v>
      </c>
    </row>
    <row r="203" s="165" customFormat="1" ht="30" customHeight="1" spans="1:35">
      <c r="A203" s="175">
        <f t="shared" si="4"/>
        <v>195</v>
      </c>
      <c r="B203" s="88"/>
      <c r="C203" s="88"/>
      <c r="D203" s="88"/>
      <c r="E203" s="88">
        <v>3</v>
      </c>
      <c r="F203" s="88"/>
      <c r="G203" s="88"/>
      <c r="H203" s="88"/>
      <c r="I203" s="88"/>
      <c r="J203" s="88"/>
      <c r="K203" s="177"/>
      <c r="L203" s="182" t="s">
        <v>657</v>
      </c>
      <c r="M203" s="178" t="s">
        <v>658</v>
      </c>
      <c r="N203" s="105"/>
      <c r="O203" s="105" t="s">
        <v>134</v>
      </c>
      <c r="P203" s="178" t="s">
        <v>805</v>
      </c>
      <c r="Q203" s="105"/>
      <c r="R203" s="104" t="s">
        <v>46</v>
      </c>
      <c r="S203" s="178"/>
      <c r="T203" s="123" t="s">
        <v>46</v>
      </c>
      <c r="U203" s="188" t="s">
        <v>600</v>
      </c>
      <c r="V203" s="188" t="s">
        <v>407</v>
      </c>
      <c r="W203" s="104" t="s">
        <v>1260</v>
      </c>
      <c r="X203" s="187" t="s">
        <v>1261</v>
      </c>
      <c r="Y203" s="187"/>
      <c r="Z203" s="140" t="s">
        <v>1262</v>
      </c>
      <c r="AA203" s="139">
        <v>0.001</v>
      </c>
      <c r="AB203" s="198"/>
      <c r="AC203" s="105" t="s">
        <v>915</v>
      </c>
      <c r="AD203" s="195"/>
      <c r="AE203" s="105">
        <v>2</v>
      </c>
      <c r="AF203" s="105">
        <v>2</v>
      </c>
      <c r="AG203" s="105">
        <v>2</v>
      </c>
      <c r="AH203" s="105">
        <v>2</v>
      </c>
      <c r="AI203" s="105">
        <v>2</v>
      </c>
    </row>
    <row r="204" s="165" customFormat="1" ht="30" customHeight="1" spans="1:35">
      <c r="A204" s="175">
        <f t="shared" si="4"/>
        <v>196</v>
      </c>
      <c r="B204" s="88"/>
      <c r="C204" s="88"/>
      <c r="D204" s="88"/>
      <c r="E204" s="88">
        <v>3</v>
      </c>
      <c r="F204" s="88"/>
      <c r="G204" s="88"/>
      <c r="H204" s="88"/>
      <c r="I204" s="88"/>
      <c r="J204" s="88"/>
      <c r="K204" s="177"/>
      <c r="L204" s="104" t="s">
        <v>396</v>
      </c>
      <c r="M204" s="182" t="s">
        <v>397</v>
      </c>
      <c r="N204" s="178" t="s">
        <v>1263</v>
      </c>
      <c r="O204" s="105"/>
      <c r="P204" s="178" t="s">
        <v>805</v>
      </c>
      <c r="Q204" s="178"/>
      <c r="R204" s="104" t="s">
        <v>46</v>
      </c>
      <c r="S204" s="188" t="s">
        <v>867</v>
      </c>
      <c r="T204" s="182" t="s">
        <v>411</v>
      </c>
      <c r="U204" s="188" t="s">
        <v>600</v>
      </c>
      <c r="V204" s="188" t="s">
        <v>407</v>
      </c>
      <c r="W204" s="188" t="s">
        <v>867</v>
      </c>
      <c r="X204" s="182" t="s">
        <v>1264</v>
      </c>
      <c r="Y204" s="182"/>
      <c r="Z204" s="182"/>
      <c r="AA204" s="209">
        <v>0.00507</v>
      </c>
      <c r="AB204" s="198" t="s">
        <v>1069</v>
      </c>
      <c r="AC204" s="105" t="s">
        <v>915</v>
      </c>
      <c r="AD204" s="195"/>
      <c r="AE204" s="105">
        <v>2</v>
      </c>
      <c r="AF204" s="105">
        <v>2</v>
      </c>
      <c r="AG204" s="105">
        <v>2</v>
      </c>
      <c r="AH204" s="105">
        <v>2</v>
      </c>
      <c r="AI204" s="105">
        <v>2</v>
      </c>
    </row>
  </sheetData>
  <autoFilter ref="A8:AI204">
    <extLst/>
  </autoFilter>
  <mergeCells count="35">
    <mergeCell ref="A1:E1"/>
    <mergeCell ref="F1:K1"/>
    <mergeCell ref="L1:M1"/>
    <mergeCell ref="A2:M2"/>
    <mergeCell ref="A3:K3"/>
    <mergeCell ref="L3:M3"/>
    <mergeCell ref="A4:M4"/>
    <mergeCell ref="B7:K7"/>
    <mergeCell ref="A7:A8"/>
    <mergeCell ref="L7:L8"/>
    <mergeCell ref="M7:M8"/>
    <mergeCell ref="N7:N8"/>
    <mergeCell ref="O7:O8"/>
    <mergeCell ref="P7:P8"/>
    <mergeCell ref="Q7:Q8"/>
    <mergeCell ref="R7:R8"/>
    <mergeCell ref="S7:S8"/>
    <mergeCell ref="T7:T8"/>
    <mergeCell ref="U7:U8"/>
    <mergeCell ref="V7:V8"/>
    <mergeCell ref="W7:W8"/>
    <mergeCell ref="X7:X8"/>
    <mergeCell ref="Y7:Y8"/>
    <mergeCell ref="Z7:Z8"/>
    <mergeCell ref="AA7:AA8"/>
    <mergeCell ref="AB7:AB8"/>
    <mergeCell ref="AC7:AC8"/>
    <mergeCell ref="AD7:AD8"/>
    <mergeCell ref="AE7:AE8"/>
    <mergeCell ref="AF7:AF8"/>
    <mergeCell ref="AG7:AG8"/>
    <mergeCell ref="AH7:AH8"/>
    <mergeCell ref="AI7:AI8"/>
    <mergeCell ref="N1:AB6"/>
    <mergeCell ref="A5:M6"/>
  </mergeCells>
  <conditionalFormatting sqref="W14">
    <cfRule type="cellIs" dxfId="1" priority="42" stopIfTrue="1" operator="equal">
      <formula>“总成件”</formula>
    </cfRule>
  </conditionalFormatting>
  <conditionalFormatting sqref="W16">
    <cfRule type="cellIs" dxfId="1" priority="1226" stopIfTrue="1" operator="equal">
      <formula>“总成件”</formula>
    </cfRule>
  </conditionalFormatting>
  <conditionalFormatting sqref="W39">
    <cfRule type="cellIs" dxfId="1" priority="1098" stopIfTrue="1" operator="equal">
      <formula>“总成件”</formula>
    </cfRule>
  </conditionalFormatting>
  <conditionalFormatting sqref="W43">
    <cfRule type="cellIs" dxfId="1" priority="148" stopIfTrue="1" operator="equal">
      <formula>“总成件”</formula>
    </cfRule>
  </conditionalFormatting>
  <conditionalFormatting sqref="W44">
    <cfRule type="cellIs" dxfId="1" priority="1015" stopIfTrue="1" operator="equal">
      <formula>“总成件”</formula>
    </cfRule>
  </conditionalFormatting>
  <conditionalFormatting sqref="W49">
    <cfRule type="cellIs" dxfId="1" priority="1546" stopIfTrue="1" operator="equal">
      <formula>“总成件”</formula>
    </cfRule>
  </conditionalFormatting>
  <conditionalFormatting sqref="W53">
    <cfRule type="cellIs" dxfId="1" priority="1547" stopIfTrue="1" operator="equal">
      <formula>“总成件”</formula>
    </cfRule>
  </conditionalFormatting>
  <conditionalFormatting sqref="W54">
    <cfRule type="cellIs" dxfId="1" priority="1568" stopIfTrue="1" operator="equal">
      <formula>“总成件”</formula>
    </cfRule>
  </conditionalFormatting>
  <conditionalFormatting sqref="W55">
    <cfRule type="cellIs" dxfId="1" priority="1548" stopIfTrue="1" operator="equal">
      <formula>“总成件”</formula>
    </cfRule>
  </conditionalFormatting>
  <conditionalFormatting sqref="W63">
    <cfRule type="cellIs" dxfId="1" priority="3692" stopIfTrue="1" operator="equal">
      <formula>“总成件”</formula>
    </cfRule>
  </conditionalFormatting>
  <conditionalFormatting sqref="W64">
    <cfRule type="cellIs" dxfId="1" priority="3711" stopIfTrue="1" operator="equal">
      <formula>“总成件”</formula>
    </cfRule>
  </conditionalFormatting>
  <conditionalFormatting sqref="W70">
    <cfRule type="cellIs" dxfId="1" priority="2708" stopIfTrue="1" operator="equal">
      <formula>“总成件”</formula>
    </cfRule>
  </conditionalFormatting>
  <conditionalFormatting sqref="W76">
    <cfRule type="cellIs" dxfId="2" priority="925" operator="equal">
      <formula>"TIF"</formula>
    </cfRule>
  </conditionalFormatting>
  <conditionalFormatting sqref="W82">
    <cfRule type="cellIs" dxfId="1" priority="2350" stopIfTrue="1" operator="equal">
      <formula>“总成件”</formula>
    </cfRule>
  </conditionalFormatting>
  <conditionalFormatting sqref="W83">
    <cfRule type="cellIs" dxfId="1" priority="3704" stopIfTrue="1" operator="equal">
      <formula>“总成件”</formula>
    </cfRule>
  </conditionalFormatting>
  <conditionalFormatting sqref="W85">
    <cfRule type="cellIs" dxfId="1" priority="2340" stopIfTrue="1" operator="equal">
      <formula>“总成件”</formula>
    </cfRule>
  </conditionalFormatting>
  <conditionalFormatting sqref="W87">
    <cfRule type="cellIs" dxfId="2" priority="924" operator="equal">
      <formula>"TIF"</formula>
    </cfRule>
  </conditionalFormatting>
  <conditionalFormatting sqref="W90">
    <cfRule type="cellIs" dxfId="2" priority="36" operator="equal">
      <formula>"TIF"</formula>
    </cfRule>
  </conditionalFormatting>
  <conditionalFormatting sqref="W98">
    <cfRule type="cellIs" dxfId="1" priority="76" stopIfTrue="1" operator="equal">
      <formula>“总成件”</formula>
    </cfRule>
  </conditionalFormatting>
  <conditionalFormatting sqref="W106">
    <cfRule type="cellIs" dxfId="1" priority="2673" stopIfTrue="1" operator="equal">
      <formula>“总成件”</formula>
    </cfRule>
  </conditionalFormatting>
  <conditionalFormatting sqref="W107">
    <cfRule type="cellIs" dxfId="1" priority="6" stopIfTrue="1" operator="equal">
      <formula>“总成件”</formula>
    </cfRule>
  </conditionalFormatting>
  <conditionalFormatting sqref="W108">
    <cfRule type="cellIs" dxfId="1" priority="2672" stopIfTrue="1" operator="equal">
      <formula>“总成件”</formula>
    </cfRule>
  </conditionalFormatting>
  <conditionalFormatting sqref="W110">
    <cfRule type="cellIs" dxfId="1" priority="1722" stopIfTrue="1" operator="equal">
      <formula>“总成件”</formula>
    </cfRule>
  </conditionalFormatting>
  <conditionalFormatting sqref="W114">
    <cfRule type="cellIs" dxfId="1" priority="2330" stopIfTrue="1" operator="equal">
      <formula>“总成件”</formula>
    </cfRule>
  </conditionalFormatting>
  <conditionalFormatting sqref="W116">
    <cfRule type="cellIs" dxfId="1" priority="2320" stopIfTrue="1" operator="equal">
      <formula>“总成件”</formula>
    </cfRule>
  </conditionalFormatting>
  <conditionalFormatting sqref="W117">
    <cfRule type="cellIs" dxfId="1" priority="2668" stopIfTrue="1" operator="equal">
      <formula>“总成件”</formula>
    </cfRule>
  </conditionalFormatting>
  <conditionalFormatting sqref="W118">
    <cfRule type="cellIs" dxfId="1" priority="4" stopIfTrue="1" operator="equal">
      <formula>“总成件”</formula>
    </cfRule>
  </conditionalFormatting>
  <conditionalFormatting sqref="W119">
    <cfRule type="cellIs" dxfId="1" priority="3" stopIfTrue="1" operator="equal">
      <formula>“总成件”</formula>
    </cfRule>
  </conditionalFormatting>
  <conditionalFormatting sqref="W120">
    <cfRule type="cellIs" dxfId="1" priority="2" stopIfTrue="1" operator="equal">
      <formula>“总成件”</formula>
    </cfRule>
  </conditionalFormatting>
  <conditionalFormatting sqref="W121">
    <cfRule type="cellIs" dxfId="1" priority="1" stopIfTrue="1" operator="equal">
      <formula>“总成件”</formula>
    </cfRule>
  </conditionalFormatting>
  <conditionalFormatting sqref="W122">
    <cfRule type="cellIs" dxfId="1" priority="5" stopIfTrue="1" operator="equal">
      <formula>“总成件”</formula>
    </cfRule>
  </conditionalFormatting>
  <conditionalFormatting sqref="W131">
    <cfRule type="cellIs" dxfId="2" priority="921" operator="equal">
      <formula>"TIF"</formula>
    </cfRule>
  </conditionalFormatting>
  <conditionalFormatting sqref="W132">
    <cfRule type="cellIs" dxfId="2" priority="920" operator="equal">
      <formula>"TIF"</formula>
    </cfRule>
  </conditionalFormatting>
  <conditionalFormatting sqref="W134">
    <cfRule type="cellIs" dxfId="1" priority="894" stopIfTrue="1" operator="equal">
      <formula>“总成件”</formula>
    </cfRule>
  </conditionalFormatting>
  <conditionalFormatting sqref="W142">
    <cfRule type="cellIs" dxfId="2" priority="918" operator="equal">
      <formula>"TIF"</formula>
    </cfRule>
  </conditionalFormatting>
  <conditionalFormatting sqref="W151">
    <cfRule type="cellIs" dxfId="1" priority="2300" stopIfTrue="1" operator="equal">
      <formula>“总成件”</formula>
    </cfRule>
  </conditionalFormatting>
  <conditionalFormatting sqref="W152">
    <cfRule type="cellIs" dxfId="1" priority="376" stopIfTrue="1" operator="equal">
      <formula>“总成件”</formula>
    </cfRule>
  </conditionalFormatting>
  <conditionalFormatting sqref="W158">
    <cfRule type="cellIs" dxfId="1" priority="1239" stopIfTrue="1" operator="equal">
      <formula>“总成件”</formula>
    </cfRule>
  </conditionalFormatting>
  <conditionalFormatting sqref="W159">
    <cfRule type="cellIs" dxfId="2" priority="916" operator="equal">
      <formula>"TIF"</formula>
    </cfRule>
  </conditionalFormatting>
  <conditionalFormatting sqref="W162">
    <cfRule type="cellIs" dxfId="2" priority="14" operator="equal">
      <formula>"TIF"</formula>
    </cfRule>
  </conditionalFormatting>
  <conditionalFormatting sqref="W163">
    <cfRule type="cellIs" dxfId="1" priority="80" stopIfTrue="1" operator="equal">
      <formula>“总成件”</formula>
    </cfRule>
  </conditionalFormatting>
  <conditionalFormatting sqref="W164">
    <cfRule type="cellIs" dxfId="2" priority="13" operator="equal">
      <formula>"TIF"</formula>
    </cfRule>
  </conditionalFormatting>
  <conditionalFormatting sqref="W165">
    <cfRule type="cellIs" dxfId="1" priority="49" stopIfTrue="1" operator="equal">
      <formula>“总成件”</formula>
    </cfRule>
  </conditionalFormatting>
  <conditionalFormatting sqref="W173">
    <cfRule type="cellIs" dxfId="1" priority="35" stopIfTrue="1" operator="equal">
      <formula>“总成件”</formula>
    </cfRule>
  </conditionalFormatting>
  <conditionalFormatting sqref="W174">
    <cfRule type="cellIs" dxfId="1" priority="1708" stopIfTrue="1" operator="equal">
      <formula>“总成件”</formula>
    </cfRule>
  </conditionalFormatting>
  <conditionalFormatting sqref="W182">
    <cfRule type="cellIs" dxfId="1" priority="3317" stopIfTrue="1" operator="equal">
      <formula>“总成件”</formula>
    </cfRule>
  </conditionalFormatting>
  <conditionalFormatting sqref="W184">
    <cfRule type="cellIs" dxfId="1" priority="34" stopIfTrue="1" operator="equal">
      <formula>“总成件”</formula>
    </cfRule>
  </conditionalFormatting>
  <conditionalFormatting sqref="W186">
    <cfRule type="cellIs" dxfId="1" priority="3718" stopIfTrue="1" operator="equal">
      <formula>“总成件”</formula>
    </cfRule>
  </conditionalFormatting>
  <conditionalFormatting sqref="W188">
    <cfRule type="cellIs" dxfId="1" priority="1695" stopIfTrue="1" operator="equal">
      <formula>“总成件”</formula>
    </cfRule>
  </conditionalFormatting>
  <conditionalFormatting sqref="W189">
    <cfRule type="cellIs" dxfId="1" priority="92" stopIfTrue="1" operator="equal">
      <formula>“总成件”</formula>
    </cfRule>
  </conditionalFormatting>
  <conditionalFormatting sqref="W193">
    <cfRule type="cellIs" dxfId="1" priority="2540" stopIfTrue="1" operator="equal">
      <formula>“总成件”</formula>
    </cfRule>
  </conditionalFormatting>
  <conditionalFormatting sqref="W195">
    <cfRule type="cellIs" dxfId="1" priority="3330" stopIfTrue="1" operator="equal">
      <formula>“总成件”</formula>
    </cfRule>
  </conditionalFormatting>
  <conditionalFormatting sqref="W198">
    <cfRule type="cellIs" dxfId="2" priority="915" operator="equal">
      <formula>"TIF"</formula>
    </cfRule>
  </conditionalFormatting>
  <conditionalFormatting sqref="W199">
    <cfRule type="cellIs" dxfId="2" priority="914" operator="equal">
      <formula>"TIF"</formula>
    </cfRule>
  </conditionalFormatting>
  <conditionalFormatting sqref="W201">
    <cfRule type="cellIs" dxfId="1" priority="33" stopIfTrue="1" operator="equal">
      <formula>“总成件”</formula>
    </cfRule>
  </conditionalFormatting>
  <conditionalFormatting sqref="W202">
    <cfRule type="cellIs" dxfId="1" priority="32" stopIfTrue="1" operator="equal">
      <formula>“总成件”</formula>
    </cfRule>
  </conditionalFormatting>
  <conditionalFormatting sqref="W204">
    <cfRule type="cellIs" dxfId="1" priority="31" stopIfTrue="1" operator="equal">
      <formula>“总成件”</formula>
    </cfRule>
  </conditionalFormatting>
  <conditionalFormatting sqref="W17:W20">
    <cfRule type="cellIs" dxfId="1" priority="10" stopIfTrue="1" operator="equal">
      <formula>“总成件”</formula>
    </cfRule>
  </conditionalFormatting>
  <conditionalFormatting sqref="W129:W130">
    <cfRule type="cellIs" dxfId="1" priority="3697" stopIfTrue="1" operator="equal">
      <formula>“总成件”</formula>
    </cfRule>
  </conditionalFormatting>
  <conditionalFormatting sqref="W143:W145">
    <cfRule type="cellIs" dxfId="2" priority="917" operator="equal">
      <formula>"TIF"</formula>
    </cfRule>
  </conditionalFormatting>
  <conditionalFormatting sqref="W155:W156">
    <cfRule type="cellIs" dxfId="1" priority="2292" stopIfTrue="1" operator="equal">
      <formula>“总成件”</formula>
    </cfRule>
  </conditionalFormatting>
  <conditionalFormatting sqref="AB74:AB75">
    <cfRule type="cellIs" dxfId="3" priority="744" operator="equal">
      <formula>"N"</formula>
    </cfRule>
    <cfRule type="cellIs" dxfId="2" priority="745" operator="equal">
      <formula>"Y"</formula>
    </cfRule>
    <cfRule type="colorScale" priority="746">
      <colorScale>
        <cfvo type="num" val="&quot;Y&quot;"/>
        <cfvo type="num" val="&quot;N&quot;"/>
        <color rgb="FF00B050"/>
        <color rgb="FFFF0000"/>
      </colorScale>
    </cfRule>
  </conditionalFormatting>
  <conditionalFormatting sqref="W86 W71:W72 W109 W124:W126 W9 W91:W94 W97 W101:W102 W154 W157 W111 W190:W192 W185 W88:W89 W104 W194 W166 W168 W175:W177 W170:W172 W50:W52 W32:W34 W133 W99">
    <cfRule type="cellIs" dxfId="1" priority="3722" stopIfTrue="1" operator="equal">
      <formula>“总成件”</formula>
    </cfRule>
  </conditionalFormatting>
  <conditionalFormatting sqref="W160 W146:W149 W77:W80 W15 W56:W62 W138 W139:Y141 W45:W48 W65:W66 W113 W10:W13">
    <cfRule type="cellIs" dxfId="1" priority="1297" stopIfTrue="1" operator="equal">
      <formula>“总成件”</formula>
    </cfRule>
  </conditionalFormatting>
  <conditionalFormatting sqref="W35:W38 W42">
    <cfRule type="cellIs" dxfId="1" priority="1151" stopIfTrue="1" operator="equal">
      <formula>“总成件”</formula>
    </cfRule>
  </conditionalFormatting>
  <conditionalFormatting sqref="W73:W75 W67 W69">
    <cfRule type="cellIs" dxfId="1" priority="3707" stopIfTrue="1" operator="equal">
      <formula>“总成件”</formula>
    </cfRule>
  </conditionalFormatting>
  <conditionalFormatting sqref="W81 W84">
    <cfRule type="cellIs" dxfId="1" priority="3706" stopIfTrue="1" operator="equal">
      <formula>“总成件”</formula>
    </cfRule>
  </conditionalFormatting>
  <conditionalFormatting sqref="W112 W115 W123">
    <cfRule type="cellIs" dxfId="1" priority="3358" stopIfTrue="1" operator="equal">
      <formula>“总成件”</formula>
    </cfRule>
  </conditionalFormatting>
  <conditionalFormatting sqref="W167 W169">
    <cfRule type="cellIs" dxfId="1" priority="2284" stopIfTrue="1" operator="equal">
      <formula>“总成件”</formula>
    </cfRule>
  </conditionalFormatting>
  <conditionalFormatting sqref="W183 W181">
    <cfRule type="cellIs" dxfId="1" priority="3321" stopIfTrue="1" operator="equal">
      <formula>“总成件”</formula>
    </cfRule>
  </conditionalFormatting>
  <conditionalFormatting sqref="W200 W203">
    <cfRule type="cellIs" dxfId="2" priority="913" operator="equal">
      <formula>"TIF"</formula>
    </cfRule>
  </conditionalFormatting>
  <dataValidations count="10">
    <dataValidation type="list" allowBlank="1" showInputMessage="1" showErrorMessage="1" sqref="AC9 AC115 AC168 AC15:AC16 AC21:AC81 AC83:AC84 AC86:AC109 AC111:AC113 AC117:AC154 AC156:AC166 AC170:AC179 AC181:AC204">
      <formula1>"戴姆勒专属,福田专属,平台件,重汽专属,福田重汽共用件,福田戴姆勒共用件，"</formula1>
    </dataValidation>
    <dataValidation type="list" allowBlank="1" showInputMessage="1" showErrorMessage="1" sqref="AC14">
      <formula1>"戴姆勒专属,福田专属,平台件,重汽专属,"</formula1>
    </dataValidation>
    <dataValidation type="list" allowBlank="1" showInputMessage="1" showErrorMessage="1" sqref="AB15 AB45 AB48 AB69 AB135 AB138 AB165 AB9:AB13 AB17:AB21 AB30:AB31 AB33:AB34 AB37:AB38 AB50:AB67 AB71:AB78 AB81:AB96 AB100:AB102 AB104:AB130 AB146:AB150 AB152:AB153 AB155:AB156 AB168:AB197">
      <formula1>"镀白锌,发黑,氧化铁皮膜,电泳（ED),——,镀黑锌,热处理（调质处理）,喷漆,"</formula1>
    </dataValidation>
    <dataValidation type="list" allowBlank="1" showInputMessage="1" showErrorMessage="1" sqref="W55 W104 W117 W122 W158 W163 W204 W21:W39 W42:W44 W77:W82 W84:W86 W88:W89 W91:W94 W97:W99 W101:W102 W106:W111 W124:W126 W129:W130 W133:W138 W140:W141 W146:W151">
      <formula1>"装配总成件,焊接总成件,面料,塑料件,冷镦,钣金件,机加工件,标准件,非标件,线材件,管材件,圆钢"</formula1>
    </dataValidation>
    <dataValidation type="list" allowBlank="1" showInputMessage="1" showErrorMessage="1" sqref="W56 W123 S151 W152 S160 W160 S172 S204 S43:S44 S97:S99 W9:W20 W45:W54 W58:W67 W69:W74 W112:W116 W118:W121 W154:W157 W166:W177 W179:W186 W188:W195 W201:W202">
      <formula1>"装配总成件,焊接总成件,面料,塑料件,钣金件,机加工件,标准件,非标件,线材件,管材件,圆钢"</formula1>
    </dataValidation>
    <dataValidation type="list" allowBlank="1" showInputMessage="1" showErrorMessage="1" sqref="W57 W83 W165">
      <formula1>"装配总成件,焊接总成件,面料,塑料件,塑料轴套,钣金件,机加工件,标准件,非标件,线材件,管材件,圆钢"</formula1>
    </dataValidation>
    <dataValidation type="list" allowBlank="1" showInputMessage="1" showErrorMessage="1" sqref="AB154 AB166:AB167">
      <formula1>"镀白锌,发黑,氧化铁皮膜,电泳（ED),镀黑锌,热处理（调质处理）,喷漆,"</formula1>
    </dataValidation>
    <dataValidation allowBlank="1" showErrorMessage="1" sqref="Y160"/>
    <dataValidation type="list" allowBlank="1" showInputMessage="1" showErrorMessage="1" sqref="O9:O134 O138:O139 O142:O145 O151:O169 O171:O204">
      <formula1>"A,B,C,"</formula1>
    </dataValidation>
    <dataValidation type="list" allowBlank="1" showInputMessage="1" showErrorMessage="1" sqref="U9:V204">
      <formula1>"Y,N"</formula1>
    </dataValidation>
  </dataValidations>
  <pageMargins left="0.708661417322835" right="0.708661417322835" top="0.748031496062992" bottom="0.748031496062992" header="0.31496062992126" footer="0.31496062992126"/>
  <pageSetup paperSize="8" scale="70" fitToHeight="0" orientation="landscape" verticalDpi="300"/>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103"/>
  <sheetViews>
    <sheetView showGridLines="0" tabSelected="1" view="pageBreakPreview" zoomScale="85" zoomScaleNormal="25" workbookViewId="0">
      <pane xSplit="13" ySplit="8" topLeftCell="N46" activePane="bottomRight" state="frozen"/>
      <selection/>
      <selection pane="topRight"/>
      <selection pane="bottomLeft"/>
      <selection pane="bottomRight" activeCell="M56" sqref="M56"/>
    </sheetView>
  </sheetViews>
  <sheetFormatPr defaultColWidth="9" defaultRowHeight="20.1" customHeight="1"/>
  <cols>
    <col min="1" max="1" width="4.5" style="43" customWidth="1"/>
    <col min="2" max="11" width="2.375" style="43" customWidth="1"/>
    <col min="12" max="12" width="12.75" style="43" customWidth="1"/>
    <col min="13" max="13" width="31.125" style="43" customWidth="1"/>
    <col min="14" max="14" width="14.75" style="43" customWidth="1"/>
    <col min="15" max="15" width="4.75" style="43" customWidth="1"/>
    <col min="16" max="16" width="4.875" style="43" customWidth="1"/>
    <col min="17" max="17" width="9" style="43" customWidth="1"/>
    <col min="18" max="18" width="5.375" style="43" customWidth="1" outlineLevel="1"/>
    <col min="19" max="19" width="12.875" style="44" customWidth="1" outlineLevel="1"/>
    <col min="20" max="20" width="5" style="45" customWidth="1" outlineLevel="1"/>
    <col min="21" max="21" width="8.625" style="43" customWidth="1" outlineLevel="1"/>
    <col min="22" max="22" width="7.625" style="43" customWidth="1" outlineLevel="1"/>
    <col min="23" max="23" width="11.125" style="43" customWidth="1" outlineLevel="1"/>
    <col min="24" max="24" width="17.25" style="43" customWidth="1" outlineLevel="1"/>
    <col min="25" max="25" width="22.0583333333333" style="43" customWidth="1" outlineLevel="1"/>
    <col min="26" max="26" width="11.5" style="43" customWidth="1" outlineLevel="1"/>
    <col min="27" max="27" width="9.625" style="46" customWidth="1"/>
    <col min="28" max="28" width="8.375" style="43" customWidth="1"/>
    <col min="29" max="29" width="9.5" style="43" customWidth="1"/>
    <col min="30" max="30" width="7.5" style="47" customWidth="1"/>
    <col min="31" max="31" width="17.375" style="82" customWidth="1"/>
    <col min="32" max="32" width="11.625" style="43" hidden="1" customWidth="1"/>
    <col min="33" max="34" width="11.75" style="43" hidden="1" customWidth="1"/>
    <col min="35" max="35" width="11.875" style="43" hidden="1" customWidth="1"/>
    <col min="36" max="16384" width="9" style="43"/>
  </cols>
  <sheetData>
    <row r="1" ht="27" customHeight="1" spans="1:35">
      <c r="A1" s="48" t="s">
        <v>765</v>
      </c>
      <c r="B1" s="48"/>
      <c r="C1" s="48"/>
      <c r="D1" s="48"/>
      <c r="E1" s="48"/>
      <c r="F1" s="49" t="s">
        <v>766</v>
      </c>
      <c r="G1" s="49"/>
      <c r="H1" s="49"/>
      <c r="I1" s="49"/>
      <c r="J1" s="49"/>
      <c r="K1" s="49"/>
      <c r="L1" s="51" t="s">
        <v>767</v>
      </c>
      <c r="M1" s="50"/>
      <c r="N1" s="55" t="s">
        <v>1265</v>
      </c>
      <c r="O1" s="55"/>
      <c r="P1" s="55"/>
      <c r="Q1" s="55"/>
      <c r="R1" s="55"/>
      <c r="S1" s="60"/>
      <c r="T1" s="55"/>
      <c r="U1" s="55"/>
      <c r="V1" s="55"/>
      <c r="W1" s="55"/>
      <c r="X1" s="55"/>
      <c r="Y1" s="55"/>
      <c r="Z1" s="55"/>
      <c r="AA1" s="55"/>
      <c r="AB1" s="55"/>
      <c r="AC1" s="55"/>
      <c r="AD1" s="54" t="s">
        <v>40</v>
      </c>
      <c r="AE1" s="83" t="s">
        <v>1266</v>
      </c>
      <c r="AF1" s="56" t="s">
        <v>444</v>
      </c>
      <c r="AG1" s="56" t="s">
        <v>446</v>
      </c>
      <c r="AH1" s="56" t="s">
        <v>448</v>
      </c>
      <c r="AI1" s="56" t="s">
        <v>1267</v>
      </c>
    </row>
    <row r="2" ht="26.25" customHeight="1" spans="1:35">
      <c r="A2" s="49" t="s">
        <v>771</v>
      </c>
      <c r="B2" s="49"/>
      <c r="C2" s="49"/>
      <c r="D2" s="49"/>
      <c r="E2" s="49"/>
      <c r="F2" s="49"/>
      <c r="G2" s="49"/>
      <c r="H2" s="49"/>
      <c r="I2" s="49"/>
      <c r="J2" s="49"/>
      <c r="K2" s="49"/>
      <c r="L2" s="49"/>
      <c r="M2" s="49"/>
      <c r="N2" s="55"/>
      <c r="O2" s="55"/>
      <c r="P2" s="55"/>
      <c r="Q2" s="55"/>
      <c r="R2" s="55"/>
      <c r="S2" s="60"/>
      <c r="T2" s="55"/>
      <c r="U2" s="55"/>
      <c r="V2" s="55"/>
      <c r="W2" s="55"/>
      <c r="X2" s="55"/>
      <c r="Y2" s="55"/>
      <c r="Z2" s="55"/>
      <c r="AA2" s="55"/>
      <c r="AB2" s="55"/>
      <c r="AC2" s="55"/>
      <c r="AD2" s="54" t="s">
        <v>772</v>
      </c>
      <c r="AE2" s="83" t="s">
        <v>1268</v>
      </c>
      <c r="AF2" s="53" t="s">
        <v>445</v>
      </c>
      <c r="AG2" s="53" t="s">
        <v>447</v>
      </c>
      <c r="AH2" s="53" t="s">
        <v>449</v>
      </c>
      <c r="AI2" s="53" t="s">
        <v>1269</v>
      </c>
    </row>
    <row r="3" ht="26.25" customHeight="1" spans="1:35">
      <c r="A3" s="50" t="s">
        <v>773</v>
      </c>
      <c r="B3" s="50"/>
      <c r="C3" s="50"/>
      <c r="D3" s="50"/>
      <c r="E3" s="50"/>
      <c r="F3" s="50"/>
      <c r="G3" s="50"/>
      <c r="H3" s="50"/>
      <c r="I3" s="50"/>
      <c r="J3" s="50"/>
      <c r="K3" s="50"/>
      <c r="L3" s="51" t="s">
        <v>774</v>
      </c>
      <c r="M3" s="50"/>
      <c r="N3" s="55"/>
      <c r="O3" s="55"/>
      <c r="P3" s="55"/>
      <c r="Q3" s="55"/>
      <c r="R3" s="55"/>
      <c r="S3" s="60"/>
      <c r="T3" s="55"/>
      <c r="U3" s="55"/>
      <c r="V3" s="55"/>
      <c r="W3" s="55"/>
      <c r="X3" s="55"/>
      <c r="Y3" s="55"/>
      <c r="Z3" s="55"/>
      <c r="AA3" s="55"/>
      <c r="AB3" s="55"/>
      <c r="AC3" s="55"/>
      <c r="AD3" s="54" t="s">
        <v>775</v>
      </c>
      <c r="AE3" s="127"/>
      <c r="AF3" s="67" t="s">
        <v>1270</v>
      </c>
      <c r="AG3" s="67" t="s">
        <v>1271</v>
      </c>
      <c r="AH3" s="67" t="s">
        <v>777</v>
      </c>
      <c r="AI3" s="67" t="s">
        <v>1272</v>
      </c>
    </row>
    <row r="4" ht="26.25" customHeight="1" spans="1:35">
      <c r="A4" s="51" t="s">
        <v>1273</v>
      </c>
      <c r="B4" s="51"/>
      <c r="C4" s="51"/>
      <c r="D4" s="51"/>
      <c r="E4" s="51"/>
      <c r="F4" s="51"/>
      <c r="G4" s="51"/>
      <c r="H4" s="51"/>
      <c r="I4" s="51"/>
      <c r="J4" s="51"/>
      <c r="K4" s="51"/>
      <c r="L4" s="51"/>
      <c r="M4" s="51"/>
      <c r="N4" s="55"/>
      <c r="O4" s="55"/>
      <c r="P4" s="55"/>
      <c r="Q4" s="55"/>
      <c r="R4" s="55"/>
      <c r="S4" s="60"/>
      <c r="T4" s="55"/>
      <c r="U4" s="55"/>
      <c r="V4" s="55"/>
      <c r="W4" s="55"/>
      <c r="X4" s="55"/>
      <c r="Y4" s="55"/>
      <c r="Z4" s="55"/>
      <c r="AA4" s="55"/>
      <c r="AB4" s="55"/>
      <c r="AC4" s="55"/>
      <c r="AD4" s="54" t="s">
        <v>19</v>
      </c>
      <c r="AE4" s="127" t="s">
        <v>1274</v>
      </c>
      <c r="AF4" s="67" t="s">
        <v>1275</v>
      </c>
      <c r="AG4" s="67" t="s">
        <v>1276</v>
      </c>
      <c r="AH4" s="67" t="s">
        <v>1276</v>
      </c>
      <c r="AI4" s="67" t="s">
        <v>1275</v>
      </c>
    </row>
    <row r="5" ht="26.25" customHeight="1" spans="1:35">
      <c r="A5" s="51" t="s">
        <v>781</v>
      </c>
      <c r="B5" s="51"/>
      <c r="C5" s="51"/>
      <c r="D5" s="51"/>
      <c r="E5" s="51"/>
      <c r="F5" s="51"/>
      <c r="G5" s="51"/>
      <c r="H5" s="51"/>
      <c r="I5" s="51"/>
      <c r="J5" s="51"/>
      <c r="K5" s="51"/>
      <c r="L5" s="51"/>
      <c r="M5" s="51"/>
      <c r="N5" s="55"/>
      <c r="O5" s="55"/>
      <c r="P5" s="55"/>
      <c r="Q5" s="55"/>
      <c r="R5" s="55"/>
      <c r="S5" s="60"/>
      <c r="T5" s="55"/>
      <c r="U5" s="55"/>
      <c r="V5" s="55"/>
      <c r="W5" s="55"/>
      <c r="X5" s="55"/>
      <c r="Y5" s="55"/>
      <c r="Z5" s="55"/>
      <c r="AA5" s="55"/>
      <c r="AB5" s="55"/>
      <c r="AC5" s="55"/>
      <c r="AD5" s="54" t="s">
        <v>782</v>
      </c>
      <c r="AE5" s="83"/>
      <c r="AF5" s="55"/>
      <c r="AG5" s="55"/>
      <c r="AH5" s="55"/>
      <c r="AI5" s="55"/>
    </row>
    <row r="6" ht="26.25" hidden="1" customHeight="1" spans="1:35">
      <c r="A6" s="51"/>
      <c r="B6" s="51"/>
      <c r="C6" s="51"/>
      <c r="D6" s="51"/>
      <c r="E6" s="51"/>
      <c r="F6" s="51"/>
      <c r="G6" s="51"/>
      <c r="H6" s="51"/>
      <c r="I6" s="51"/>
      <c r="J6" s="51"/>
      <c r="K6" s="51"/>
      <c r="L6" s="51"/>
      <c r="M6" s="51"/>
      <c r="N6" s="55"/>
      <c r="O6" s="55"/>
      <c r="P6" s="55"/>
      <c r="Q6" s="55"/>
      <c r="R6" s="55"/>
      <c r="S6" s="60"/>
      <c r="T6" s="55"/>
      <c r="U6" s="55"/>
      <c r="V6" s="55"/>
      <c r="W6" s="55"/>
      <c r="X6" s="55"/>
      <c r="Y6" s="55"/>
      <c r="Z6" s="55"/>
      <c r="AA6" s="55"/>
      <c r="AB6" s="55"/>
      <c r="AC6" s="55"/>
      <c r="AD6" s="54" t="s">
        <v>783</v>
      </c>
      <c r="AE6" s="83"/>
      <c r="AF6" s="55"/>
      <c r="AG6" s="55"/>
      <c r="AH6" s="55"/>
      <c r="AI6" s="55"/>
    </row>
    <row r="7" ht="30" customHeight="1" spans="1:35">
      <c r="A7" s="52" t="s">
        <v>784</v>
      </c>
      <c r="B7" s="53" t="s">
        <v>785</v>
      </c>
      <c r="C7" s="53"/>
      <c r="D7" s="53"/>
      <c r="E7" s="53"/>
      <c r="F7" s="53"/>
      <c r="G7" s="53"/>
      <c r="H7" s="53"/>
      <c r="I7" s="53"/>
      <c r="J7" s="53"/>
      <c r="K7" s="53"/>
      <c r="L7" s="56" t="s">
        <v>40</v>
      </c>
      <c r="M7" s="53" t="s">
        <v>41</v>
      </c>
      <c r="N7" s="53" t="s">
        <v>786</v>
      </c>
      <c r="O7" s="53" t="s">
        <v>787</v>
      </c>
      <c r="P7" s="53" t="s">
        <v>788</v>
      </c>
      <c r="Q7" s="53" t="s">
        <v>13</v>
      </c>
      <c r="R7" s="56" t="s">
        <v>789</v>
      </c>
      <c r="S7" s="61" t="s">
        <v>790</v>
      </c>
      <c r="T7" s="62" t="s">
        <v>791</v>
      </c>
      <c r="U7" s="56" t="s">
        <v>792</v>
      </c>
      <c r="V7" s="63" t="s">
        <v>793</v>
      </c>
      <c r="W7" s="63" t="s">
        <v>794</v>
      </c>
      <c r="X7" s="64" t="s">
        <v>795</v>
      </c>
      <c r="Y7" s="64" t="s">
        <v>796</v>
      </c>
      <c r="Z7" s="69" t="s">
        <v>797</v>
      </c>
      <c r="AA7" s="70" t="s">
        <v>798</v>
      </c>
      <c r="AB7" s="53" t="s">
        <v>799</v>
      </c>
      <c r="AC7" s="53" t="s">
        <v>800</v>
      </c>
      <c r="AD7" s="71" t="s">
        <v>20</v>
      </c>
      <c r="AE7" s="128"/>
      <c r="AF7" s="53" t="s">
        <v>801</v>
      </c>
      <c r="AG7" s="53" t="s">
        <v>801</v>
      </c>
      <c r="AH7" s="53" t="s">
        <v>801</v>
      </c>
      <c r="AI7" s="144" t="s">
        <v>801</v>
      </c>
    </row>
    <row r="8" s="42" customFormat="1" ht="36" customHeight="1" spans="1:35">
      <c r="A8" s="52"/>
      <c r="B8" s="54">
        <v>0</v>
      </c>
      <c r="C8" s="54">
        <v>1</v>
      </c>
      <c r="D8" s="54">
        <v>2</v>
      </c>
      <c r="E8" s="54">
        <v>3</v>
      </c>
      <c r="F8" s="54">
        <v>4</v>
      </c>
      <c r="G8" s="54">
        <v>5</v>
      </c>
      <c r="H8" s="54">
        <v>6</v>
      </c>
      <c r="I8" s="54">
        <v>7</v>
      </c>
      <c r="J8" s="54">
        <v>8</v>
      </c>
      <c r="K8" s="57">
        <v>9</v>
      </c>
      <c r="L8" s="56"/>
      <c r="M8" s="53"/>
      <c r="N8" s="53"/>
      <c r="O8" s="53"/>
      <c r="P8" s="53"/>
      <c r="Q8" s="53"/>
      <c r="R8" s="56"/>
      <c r="S8" s="61"/>
      <c r="T8" s="56"/>
      <c r="U8" s="56"/>
      <c r="V8" s="63"/>
      <c r="W8" s="63"/>
      <c r="X8" s="64"/>
      <c r="Y8" s="64"/>
      <c r="Z8" s="69"/>
      <c r="AA8" s="70"/>
      <c r="AB8" s="53"/>
      <c r="AC8" s="53"/>
      <c r="AD8" s="71"/>
      <c r="AE8" s="128"/>
      <c r="AF8" s="53"/>
      <c r="AG8" s="53"/>
      <c r="AH8" s="53"/>
      <c r="AI8" s="145"/>
    </row>
    <row r="9" s="42" customFormat="1" ht="30" customHeight="1" spans="1:35">
      <c r="A9" s="52">
        <f>ROW()-8</f>
        <v>1</v>
      </c>
      <c r="B9" s="54"/>
      <c r="C9" s="54"/>
      <c r="D9" s="54">
        <v>2</v>
      </c>
      <c r="E9" s="54"/>
      <c r="F9" s="54"/>
      <c r="G9" s="54"/>
      <c r="H9" s="54"/>
      <c r="I9" s="54"/>
      <c r="J9" s="54"/>
      <c r="K9" s="57"/>
      <c r="L9" s="56" t="s">
        <v>511</v>
      </c>
      <c r="M9" s="53" t="s">
        <v>512</v>
      </c>
      <c r="N9" s="53" t="s">
        <v>817</v>
      </c>
      <c r="O9" s="53" t="s">
        <v>49</v>
      </c>
      <c r="P9" s="59" t="s">
        <v>805</v>
      </c>
      <c r="Q9" s="53"/>
      <c r="R9" s="56" t="s">
        <v>46</v>
      </c>
      <c r="S9" s="64" t="s">
        <v>411</v>
      </c>
      <c r="T9" s="62"/>
      <c r="U9" s="65" t="s">
        <v>600</v>
      </c>
      <c r="V9" s="65" t="s">
        <v>407</v>
      </c>
      <c r="W9" s="65" t="s">
        <v>818</v>
      </c>
      <c r="X9" s="64" t="s">
        <v>817</v>
      </c>
      <c r="Y9" s="64" t="s">
        <v>411</v>
      </c>
      <c r="Z9" s="69"/>
      <c r="AA9" s="70">
        <v>0.015</v>
      </c>
      <c r="AB9" s="64" t="s">
        <v>411</v>
      </c>
      <c r="AC9" s="53" t="s">
        <v>808</v>
      </c>
      <c r="AD9" s="71"/>
      <c r="AE9" s="128">
        <v>1</v>
      </c>
      <c r="AF9" s="53">
        <v>1</v>
      </c>
      <c r="AG9" s="53">
        <v>1</v>
      </c>
      <c r="AH9" s="53">
        <v>1</v>
      </c>
      <c r="AI9" s="53">
        <v>1</v>
      </c>
    </row>
    <row r="10" s="42" customFormat="1" ht="41" customHeight="1" spans="1:35">
      <c r="A10" s="52">
        <f t="shared" ref="A10:A19" si="0">ROW()-8</f>
        <v>2</v>
      </c>
      <c r="B10" s="83"/>
      <c r="C10" s="83"/>
      <c r="D10" s="83">
        <v>2</v>
      </c>
      <c r="E10" s="83"/>
      <c r="F10" s="83"/>
      <c r="G10" s="83"/>
      <c r="H10" s="83"/>
      <c r="I10" s="83"/>
      <c r="J10" s="83"/>
      <c r="K10" s="90"/>
      <c r="L10" s="91" t="s">
        <v>1266</v>
      </c>
      <c r="M10" s="92" t="s">
        <v>1268</v>
      </c>
      <c r="N10" s="92"/>
      <c r="O10" s="92" t="s">
        <v>46</v>
      </c>
      <c r="P10" s="93" t="s">
        <v>805</v>
      </c>
      <c r="Q10" s="92"/>
      <c r="R10" s="95" t="s">
        <v>46</v>
      </c>
      <c r="S10" s="110" t="s">
        <v>1266</v>
      </c>
      <c r="T10" s="111" t="s">
        <v>46</v>
      </c>
      <c r="U10" s="112" t="s">
        <v>600</v>
      </c>
      <c r="V10" s="112" t="s">
        <v>407</v>
      </c>
      <c r="W10" s="113" t="s">
        <v>888</v>
      </c>
      <c r="X10" s="114" t="s">
        <v>807</v>
      </c>
      <c r="Y10" s="110" t="s">
        <v>411</v>
      </c>
      <c r="Z10" s="129" t="s">
        <v>411</v>
      </c>
      <c r="AA10" s="129" t="s">
        <v>411</v>
      </c>
      <c r="AB10" s="110" t="s">
        <v>411</v>
      </c>
      <c r="AC10" s="92"/>
      <c r="AD10" s="128"/>
      <c r="AE10" s="128">
        <v>1</v>
      </c>
      <c r="AF10" s="92">
        <v>0</v>
      </c>
      <c r="AG10" s="92">
        <v>0</v>
      </c>
      <c r="AH10" s="92">
        <v>0</v>
      </c>
      <c r="AI10" s="92">
        <v>0</v>
      </c>
    </row>
    <row r="11" s="78" customFormat="1" ht="59" customHeight="1" spans="1:35">
      <c r="A11" s="52">
        <f t="shared" si="0"/>
        <v>3</v>
      </c>
      <c r="B11" s="83"/>
      <c r="C11" s="83"/>
      <c r="D11" s="83"/>
      <c r="E11" s="83">
        <v>3</v>
      </c>
      <c r="F11" s="83"/>
      <c r="G11" s="83"/>
      <c r="H11" s="83"/>
      <c r="I11" s="83"/>
      <c r="J11" s="83"/>
      <c r="K11" s="90"/>
      <c r="L11" s="91" t="s">
        <v>1277</v>
      </c>
      <c r="M11" s="92" t="s">
        <v>1278</v>
      </c>
      <c r="N11" s="92" t="s">
        <v>1279</v>
      </c>
      <c r="O11" s="92" t="s">
        <v>46</v>
      </c>
      <c r="P11" s="93" t="s">
        <v>805</v>
      </c>
      <c r="Q11" s="92"/>
      <c r="R11" s="95" t="s">
        <v>46</v>
      </c>
      <c r="S11" s="91" t="s">
        <v>1277</v>
      </c>
      <c r="T11" s="111" t="s">
        <v>46</v>
      </c>
      <c r="U11" s="112" t="s">
        <v>600</v>
      </c>
      <c r="V11" s="112" t="s">
        <v>407</v>
      </c>
      <c r="W11" s="113" t="s">
        <v>888</v>
      </c>
      <c r="X11" s="114" t="s">
        <v>807</v>
      </c>
      <c r="Y11" s="110" t="s">
        <v>411</v>
      </c>
      <c r="Z11" s="129" t="s">
        <v>411</v>
      </c>
      <c r="AA11" s="129" t="s">
        <v>411</v>
      </c>
      <c r="AB11" s="130" t="s">
        <v>1280</v>
      </c>
      <c r="AC11" s="92" t="s">
        <v>808</v>
      </c>
      <c r="AD11" s="128"/>
      <c r="AE11" s="128">
        <v>1</v>
      </c>
      <c r="AF11" s="92">
        <v>0</v>
      </c>
      <c r="AG11" s="92">
        <v>0</v>
      </c>
      <c r="AH11" s="92">
        <v>0</v>
      </c>
      <c r="AI11" s="92">
        <v>0</v>
      </c>
    </row>
    <row r="12" s="78" customFormat="1" ht="33" customHeight="1" spans="1:35">
      <c r="A12" s="52">
        <f t="shared" si="0"/>
        <v>4</v>
      </c>
      <c r="B12" s="83"/>
      <c r="C12" s="83"/>
      <c r="D12" s="83"/>
      <c r="E12" s="83"/>
      <c r="F12" s="83">
        <v>4</v>
      </c>
      <c r="G12" s="83"/>
      <c r="H12" s="83"/>
      <c r="I12" s="83"/>
      <c r="J12" s="83"/>
      <c r="K12" s="90"/>
      <c r="L12" s="91" t="s">
        <v>1281</v>
      </c>
      <c r="M12" s="92" t="s">
        <v>1282</v>
      </c>
      <c r="N12" s="92"/>
      <c r="O12" s="92" t="s">
        <v>46</v>
      </c>
      <c r="P12" s="93" t="s">
        <v>805</v>
      </c>
      <c r="Q12" s="92"/>
      <c r="R12" s="95" t="s">
        <v>46</v>
      </c>
      <c r="S12" s="91" t="s">
        <v>1281</v>
      </c>
      <c r="T12" s="111" t="s">
        <v>46</v>
      </c>
      <c r="U12" s="112" t="s">
        <v>600</v>
      </c>
      <c r="V12" s="112" t="s">
        <v>407</v>
      </c>
      <c r="W12" s="113" t="s">
        <v>888</v>
      </c>
      <c r="X12" s="114" t="s">
        <v>807</v>
      </c>
      <c r="Y12" s="110" t="s">
        <v>411</v>
      </c>
      <c r="Z12" s="129" t="s">
        <v>411</v>
      </c>
      <c r="AA12" s="129" t="s">
        <v>411</v>
      </c>
      <c r="AB12" s="129" t="s">
        <v>411</v>
      </c>
      <c r="AC12" s="92"/>
      <c r="AD12" s="128"/>
      <c r="AE12" s="128">
        <v>1</v>
      </c>
      <c r="AF12" s="92"/>
      <c r="AG12" s="92"/>
      <c r="AH12" s="92"/>
      <c r="AI12" s="92"/>
    </row>
    <row r="13" s="78" customFormat="1" ht="33" customHeight="1" spans="1:35">
      <c r="A13" s="52">
        <f t="shared" si="0"/>
        <v>5</v>
      </c>
      <c r="B13" s="83"/>
      <c r="C13" s="83"/>
      <c r="D13" s="83"/>
      <c r="E13" s="83"/>
      <c r="F13" s="83"/>
      <c r="G13" s="83">
        <v>5</v>
      </c>
      <c r="H13" s="84"/>
      <c r="I13" s="84"/>
      <c r="J13" s="85"/>
      <c r="K13" s="94"/>
      <c r="L13" s="95" t="s">
        <v>1283</v>
      </c>
      <c r="M13" s="96" t="s">
        <v>1284</v>
      </c>
      <c r="N13" s="92"/>
      <c r="O13" s="96" t="s">
        <v>46</v>
      </c>
      <c r="P13" s="97" t="s">
        <v>805</v>
      </c>
      <c r="Q13" s="96"/>
      <c r="R13" s="95" t="s">
        <v>46</v>
      </c>
      <c r="S13" s="95" t="s">
        <v>1283</v>
      </c>
      <c r="T13" s="111" t="s">
        <v>46</v>
      </c>
      <c r="U13" s="115" t="s">
        <v>600</v>
      </c>
      <c r="V13" s="115" t="s">
        <v>407</v>
      </c>
      <c r="W13" s="113" t="s">
        <v>888</v>
      </c>
      <c r="X13" s="114" t="s">
        <v>807</v>
      </c>
      <c r="Y13" s="110" t="s">
        <v>411</v>
      </c>
      <c r="Z13" s="129" t="s">
        <v>411</v>
      </c>
      <c r="AA13" s="129" t="s">
        <v>411</v>
      </c>
      <c r="AB13" s="129" t="s">
        <v>411</v>
      </c>
      <c r="AC13" s="131"/>
      <c r="AD13" s="132"/>
      <c r="AE13" s="128">
        <v>1</v>
      </c>
      <c r="AF13" s="133"/>
      <c r="AG13" s="133">
        <v>1</v>
      </c>
      <c r="AH13" s="92"/>
      <c r="AI13" s="92"/>
    </row>
    <row r="14" s="78" customFormat="1" ht="33" customHeight="1" spans="1:35">
      <c r="A14" s="52">
        <f t="shared" si="0"/>
        <v>6</v>
      </c>
      <c r="B14" s="83"/>
      <c r="C14" s="83"/>
      <c r="D14" s="83"/>
      <c r="E14" s="83"/>
      <c r="F14" s="83"/>
      <c r="G14" s="83"/>
      <c r="H14" s="85">
        <v>6</v>
      </c>
      <c r="I14" s="85"/>
      <c r="J14" s="85"/>
      <c r="K14" s="94"/>
      <c r="L14" s="95" t="s">
        <v>1285</v>
      </c>
      <c r="M14" s="96" t="s">
        <v>1286</v>
      </c>
      <c r="N14" s="92"/>
      <c r="O14" s="96" t="s">
        <v>46</v>
      </c>
      <c r="P14" s="97" t="s">
        <v>805</v>
      </c>
      <c r="Q14" s="96"/>
      <c r="R14" s="95" t="s">
        <v>46</v>
      </c>
      <c r="S14" s="95" t="s">
        <v>1285</v>
      </c>
      <c r="T14" s="111" t="s">
        <v>46</v>
      </c>
      <c r="U14" s="115" t="s">
        <v>600</v>
      </c>
      <c r="V14" s="115" t="s">
        <v>407</v>
      </c>
      <c r="W14" s="113" t="s">
        <v>888</v>
      </c>
      <c r="X14" s="114" t="s">
        <v>807</v>
      </c>
      <c r="Y14" s="110" t="s">
        <v>411</v>
      </c>
      <c r="Z14" s="129" t="s">
        <v>411</v>
      </c>
      <c r="AA14" s="129" t="s">
        <v>411</v>
      </c>
      <c r="AB14" s="129" t="s">
        <v>411</v>
      </c>
      <c r="AC14" s="131"/>
      <c r="AD14" s="132"/>
      <c r="AE14" s="128">
        <v>1</v>
      </c>
      <c r="AF14" s="133"/>
      <c r="AG14" s="133">
        <v>1</v>
      </c>
      <c r="AH14" s="92"/>
      <c r="AI14" s="92"/>
    </row>
    <row r="15" s="78" customFormat="1" ht="33" customHeight="1" spans="1:35">
      <c r="A15" s="52">
        <f t="shared" si="0"/>
        <v>7</v>
      </c>
      <c r="B15" s="83"/>
      <c r="C15" s="83"/>
      <c r="D15" s="83"/>
      <c r="E15" s="83"/>
      <c r="F15" s="83"/>
      <c r="G15" s="83"/>
      <c r="H15" s="85"/>
      <c r="I15" s="85">
        <v>7</v>
      </c>
      <c r="K15" s="94"/>
      <c r="L15" s="95" t="s">
        <v>1287</v>
      </c>
      <c r="M15" s="96" t="s">
        <v>1288</v>
      </c>
      <c r="N15" s="92"/>
      <c r="O15" s="96" t="s">
        <v>46</v>
      </c>
      <c r="P15" s="97" t="s">
        <v>805</v>
      </c>
      <c r="Q15" s="96"/>
      <c r="R15" s="95" t="s">
        <v>46</v>
      </c>
      <c r="S15" s="95" t="s">
        <v>1287</v>
      </c>
      <c r="T15" s="111" t="s">
        <v>46</v>
      </c>
      <c r="U15" s="115" t="s">
        <v>600</v>
      </c>
      <c r="V15" s="115" t="s">
        <v>407</v>
      </c>
      <c r="W15" s="113" t="s">
        <v>888</v>
      </c>
      <c r="X15" s="114" t="s">
        <v>807</v>
      </c>
      <c r="Y15" s="110" t="s">
        <v>411</v>
      </c>
      <c r="Z15" s="129" t="s">
        <v>411</v>
      </c>
      <c r="AA15" s="129" t="s">
        <v>411</v>
      </c>
      <c r="AB15" s="129" t="s">
        <v>411</v>
      </c>
      <c r="AC15" s="131"/>
      <c r="AD15" s="132"/>
      <c r="AE15" s="128">
        <v>1</v>
      </c>
      <c r="AF15" s="133"/>
      <c r="AG15" s="133">
        <v>1</v>
      </c>
      <c r="AH15" s="92"/>
      <c r="AI15" s="92"/>
    </row>
    <row r="16" s="78" customFormat="1" ht="33" customHeight="1" spans="1:35">
      <c r="A16" s="52">
        <f t="shared" si="0"/>
        <v>8</v>
      </c>
      <c r="B16" s="83"/>
      <c r="C16" s="83"/>
      <c r="D16" s="83"/>
      <c r="E16" s="83"/>
      <c r="F16" s="83"/>
      <c r="G16" s="83"/>
      <c r="H16" s="85"/>
      <c r="I16" s="85"/>
      <c r="J16" s="85">
        <v>8</v>
      </c>
      <c r="K16" s="94"/>
      <c r="L16" s="95" t="s">
        <v>1289</v>
      </c>
      <c r="M16" s="96" t="s">
        <v>1290</v>
      </c>
      <c r="N16" s="96" t="s">
        <v>1291</v>
      </c>
      <c r="O16" s="96" t="s">
        <v>46</v>
      </c>
      <c r="P16" s="97" t="s">
        <v>805</v>
      </c>
      <c r="Q16" s="96"/>
      <c r="R16" s="95" t="s">
        <v>46</v>
      </c>
      <c r="S16" s="111" t="s">
        <v>1289</v>
      </c>
      <c r="T16" s="111" t="s">
        <v>46</v>
      </c>
      <c r="U16" s="115" t="s">
        <v>600</v>
      </c>
      <c r="V16" s="115" t="s">
        <v>407</v>
      </c>
      <c r="W16" s="115" t="s">
        <v>806</v>
      </c>
      <c r="X16" s="114" t="s">
        <v>807</v>
      </c>
      <c r="Y16" s="110" t="s">
        <v>411</v>
      </c>
      <c r="Z16" s="134" t="s">
        <v>1292</v>
      </c>
      <c r="AA16" s="129" t="s">
        <v>411</v>
      </c>
      <c r="AB16" s="129" t="s">
        <v>411</v>
      </c>
      <c r="AC16" s="131"/>
      <c r="AD16" s="132"/>
      <c r="AE16" s="128">
        <v>1</v>
      </c>
      <c r="AF16" s="133"/>
      <c r="AG16" s="133">
        <v>1</v>
      </c>
      <c r="AH16" s="92"/>
      <c r="AI16" s="92"/>
    </row>
    <row r="17" s="78" customFormat="1" ht="33" customHeight="1" spans="1:35">
      <c r="A17" s="52">
        <f t="shared" si="0"/>
        <v>9</v>
      </c>
      <c r="B17" s="83"/>
      <c r="C17" s="83"/>
      <c r="D17" s="83"/>
      <c r="E17" s="83"/>
      <c r="F17" s="83"/>
      <c r="G17" s="83"/>
      <c r="H17" s="85"/>
      <c r="I17" s="85"/>
      <c r="J17" s="85">
        <v>8</v>
      </c>
      <c r="K17" s="94"/>
      <c r="L17" s="95" t="s">
        <v>1293</v>
      </c>
      <c r="M17" s="96" t="s">
        <v>1294</v>
      </c>
      <c r="N17" s="96"/>
      <c r="O17" s="96" t="s">
        <v>49</v>
      </c>
      <c r="P17" s="97" t="s">
        <v>805</v>
      </c>
      <c r="Q17" s="96"/>
      <c r="R17" s="95" t="s">
        <v>46</v>
      </c>
      <c r="S17" s="111" t="s">
        <v>1289</v>
      </c>
      <c r="T17" s="111" t="s">
        <v>46</v>
      </c>
      <c r="U17" s="115" t="s">
        <v>600</v>
      </c>
      <c r="V17" s="115" t="s">
        <v>407</v>
      </c>
      <c r="W17" s="115" t="s">
        <v>862</v>
      </c>
      <c r="X17" s="114" t="s">
        <v>1295</v>
      </c>
      <c r="Y17" s="114" t="s">
        <v>1296</v>
      </c>
      <c r="Z17" s="134" t="s">
        <v>1297</v>
      </c>
      <c r="AA17" s="131">
        <v>0.014</v>
      </c>
      <c r="AB17" s="129" t="s">
        <v>411</v>
      </c>
      <c r="AC17" s="131"/>
      <c r="AD17" s="132"/>
      <c r="AE17" s="128">
        <v>1</v>
      </c>
      <c r="AF17" s="133"/>
      <c r="AG17" s="133">
        <v>1</v>
      </c>
      <c r="AH17" s="92"/>
      <c r="AI17" s="92"/>
    </row>
    <row r="18" s="78" customFormat="1" ht="33" customHeight="1" spans="1:35">
      <c r="A18" s="52">
        <f t="shared" si="0"/>
        <v>10</v>
      </c>
      <c r="B18" s="83"/>
      <c r="C18" s="83"/>
      <c r="D18" s="83"/>
      <c r="E18" s="83"/>
      <c r="F18" s="83"/>
      <c r="G18" s="83"/>
      <c r="H18" s="83"/>
      <c r="I18" s="85">
        <v>7</v>
      </c>
      <c r="J18" s="94"/>
      <c r="K18" s="84"/>
      <c r="L18" s="95" t="s">
        <v>1298</v>
      </c>
      <c r="M18" s="96" t="s">
        <v>1299</v>
      </c>
      <c r="N18" s="96"/>
      <c r="O18" s="96" t="s">
        <v>49</v>
      </c>
      <c r="P18" s="97" t="s">
        <v>805</v>
      </c>
      <c r="Q18" s="92"/>
      <c r="R18" s="95" t="s">
        <v>46</v>
      </c>
      <c r="S18" s="95" t="s">
        <v>1298</v>
      </c>
      <c r="T18" s="111" t="s">
        <v>46</v>
      </c>
      <c r="U18" s="115" t="s">
        <v>600</v>
      </c>
      <c r="V18" s="115" t="s">
        <v>407</v>
      </c>
      <c r="W18" s="115" t="s">
        <v>862</v>
      </c>
      <c r="X18" s="114" t="s">
        <v>1300</v>
      </c>
      <c r="Y18" s="114" t="s">
        <v>1296</v>
      </c>
      <c r="Z18" s="134" t="s">
        <v>1301</v>
      </c>
      <c r="AA18" s="131">
        <v>0.159</v>
      </c>
      <c r="AB18" s="129" t="s">
        <v>411</v>
      </c>
      <c r="AC18" s="133"/>
      <c r="AD18" s="133"/>
      <c r="AE18" s="133">
        <v>1</v>
      </c>
      <c r="AF18" s="92"/>
      <c r="AG18" s="92"/>
      <c r="AH18" s="92"/>
      <c r="AI18" s="92"/>
    </row>
    <row r="19" s="78" customFormat="1" ht="33" customHeight="1" spans="1:35">
      <c r="A19" s="52">
        <f t="shared" si="0"/>
        <v>11</v>
      </c>
      <c r="B19" s="83"/>
      <c r="C19" s="83"/>
      <c r="D19" s="83"/>
      <c r="E19" s="83"/>
      <c r="F19" s="83"/>
      <c r="G19" s="83"/>
      <c r="H19" s="83"/>
      <c r="I19" s="85">
        <v>7</v>
      </c>
      <c r="J19" s="94"/>
      <c r="K19" s="84"/>
      <c r="L19" s="95" t="s">
        <v>1302</v>
      </c>
      <c r="M19" s="96" t="s">
        <v>1303</v>
      </c>
      <c r="N19" s="96"/>
      <c r="O19" s="96" t="s">
        <v>49</v>
      </c>
      <c r="P19" s="97" t="s">
        <v>805</v>
      </c>
      <c r="Q19" s="92"/>
      <c r="R19" s="95" t="s">
        <v>46</v>
      </c>
      <c r="S19" s="95" t="s">
        <v>1302</v>
      </c>
      <c r="T19" s="111" t="s">
        <v>46</v>
      </c>
      <c r="U19" s="115" t="s">
        <v>600</v>
      </c>
      <c r="V19" s="115" t="s">
        <v>407</v>
      </c>
      <c r="W19" s="115" t="s">
        <v>862</v>
      </c>
      <c r="X19" s="114" t="s">
        <v>1304</v>
      </c>
      <c r="Y19" s="114" t="s">
        <v>1296</v>
      </c>
      <c r="Z19" s="134" t="s">
        <v>1305</v>
      </c>
      <c r="AA19" s="131">
        <v>0.159</v>
      </c>
      <c r="AB19" s="129" t="s">
        <v>411</v>
      </c>
      <c r="AC19" s="133"/>
      <c r="AD19" s="133"/>
      <c r="AE19" s="133">
        <v>1</v>
      </c>
      <c r="AF19" s="92"/>
      <c r="AG19" s="92"/>
      <c r="AH19" s="92"/>
      <c r="AI19" s="92"/>
    </row>
    <row r="20" s="78" customFormat="1" ht="33" customHeight="1" spans="1:35">
      <c r="A20" s="52">
        <f t="shared" ref="A20:A29" si="1">ROW()-8</f>
        <v>12</v>
      </c>
      <c r="B20" s="83"/>
      <c r="C20" s="83"/>
      <c r="D20" s="83"/>
      <c r="E20" s="83"/>
      <c r="F20" s="83"/>
      <c r="G20" s="83"/>
      <c r="H20" s="83"/>
      <c r="I20" s="85">
        <v>7</v>
      </c>
      <c r="J20" s="94"/>
      <c r="K20" s="84"/>
      <c r="L20" s="95" t="s">
        <v>1306</v>
      </c>
      <c r="M20" s="96" t="s">
        <v>1307</v>
      </c>
      <c r="N20" s="96"/>
      <c r="O20" s="96" t="s">
        <v>49</v>
      </c>
      <c r="P20" s="97" t="s">
        <v>805</v>
      </c>
      <c r="Q20" s="92"/>
      <c r="R20" s="95" t="s">
        <v>46</v>
      </c>
      <c r="S20" s="95" t="s">
        <v>1306</v>
      </c>
      <c r="T20" s="111" t="s">
        <v>46</v>
      </c>
      <c r="U20" s="115" t="s">
        <v>600</v>
      </c>
      <c r="V20" s="115" t="s">
        <v>407</v>
      </c>
      <c r="W20" s="115" t="s">
        <v>862</v>
      </c>
      <c r="X20" s="114" t="s">
        <v>1308</v>
      </c>
      <c r="Y20" s="114" t="s">
        <v>1296</v>
      </c>
      <c r="Z20" s="134" t="s">
        <v>1309</v>
      </c>
      <c r="AA20" s="131">
        <v>0.076</v>
      </c>
      <c r="AB20" s="129" t="s">
        <v>411</v>
      </c>
      <c r="AC20" s="133"/>
      <c r="AD20" s="133"/>
      <c r="AE20" s="133">
        <v>1</v>
      </c>
      <c r="AF20" s="92"/>
      <c r="AG20" s="92"/>
      <c r="AH20" s="92"/>
      <c r="AI20" s="92"/>
    </row>
    <row r="21" s="78" customFormat="1" ht="33" customHeight="1" spans="1:35">
      <c r="A21" s="52">
        <f t="shared" si="1"/>
        <v>13</v>
      </c>
      <c r="B21" s="83"/>
      <c r="C21" s="83"/>
      <c r="D21" s="83"/>
      <c r="E21" s="83"/>
      <c r="F21" s="83"/>
      <c r="G21" s="85">
        <v>5</v>
      </c>
      <c r="H21" s="85"/>
      <c r="I21" s="85"/>
      <c r="J21" s="94"/>
      <c r="K21" s="95"/>
      <c r="L21" s="95" t="s">
        <v>1310</v>
      </c>
      <c r="M21" s="96" t="s">
        <v>1311</v>
      </c>
      <c r="N21" s="96"/>
      <c r="O21" s="96" t="s">
        <v>49</v>
      </c>
      <c r="P21" s="97" t="s">
        <v>805</v>
      </c>
      <c r="Q21" s="96"/>
      <c r="R21" s="95" t="s">
        <v>46</v>
      </c>
      <c r="S21" s="95" t="s">
        <v>1310</v>
      </c>
      <c r="T21" s="111" t="s">
        <v>46</v>
      </c>
      <c r="U21" s="115" t="s">
        <v>600</v>
      </c>
      <c r="V21" s="115" t="s">
        <v>407</v>
      </c>
      <c r="W21" s="115" t="s">
        <v>862</v>
      </c>
      <c r="X21" s="114" t="s">
        <v>1099</v>
      </c>
      <c r="Y21" s="114" t="s">
        <v>1296</v>
      </c>
      <c r="Z21" s="134" t="s">
        <v>1312</v>
      </c>
      <c r="AA21" s="131">
        <v>0.12</v>
      </c>
      <c r="AB21" s="129" t="s">
        <v>411</v>
      </c>
      <c r="AC21" s="133"/>
      <c r="AD21" s="133"/>
      <c r="AE21" s="133">
        <v>1</v>
      </c>
      <c r="AF21" s="92"/>
      <c r="AG21" s="92"/>
      <c r="AH21" s="92"/>
      <c r="AI21" s="92"/>
    </row>
    <row r="22" s="42" customFormat="1" ht="33" customHeight="1" spans="1:35">
      <c r="A22" s="52">
        <f t="shared" si="1"/>
        <v>14</v>
      </c>
      <c r="B22" s="86"/>
      <c r="C22" s="86"/>
      <c r="D22" s="86"/>
      <c r="E22" s="86"/>
      <c r="F22" s="86"/>
      <c r="G22" s="86">
        <v>5</v>
      </c>
      <c r="H22" s="86"/>
      <c r="I22" s="86"/>
      <c r="J22" s="98"/>
      <c r="K22" s="99"/>
      <c r="L22" s="99" t="s">
        <v>1313</v>
      </c>
      <c r="M22" s="100" t="s">
        <v>1314</v>
      </c>
      <c r="N22" s="100"/>
      <c r="O22" s="100" t="s">
        <v>49</v>
      </c>
      <c r="P22" s="101" t="s">
        <v>805</v>
      </c>
      <c r="Q22" s="100"/>
      <c r="R22" s="95" t="s">
        <v>46</v>
      </c>
      <c r="S22" s="99"/>
      <c r="T22" s="111" t="s">
        <v>46</v>
      </c>
      <c r="U22" s="116" t="s">
        <v>407</v>
      </c>
      <c r="V22" s="116" t="s">
        <v>600</v>
      </c>
      <c r="W22" s="115" t="s">
        <v>862</v>
      </c>
      <c r="X22" s="117"/>
      <c r="Y22" s="117"/>
      <c r="Z22" s="135"/>
      <c r="AA22" s="136"/>
      <c r="AB22" s="129" t="s">
        <v>411</v>
      </c>
      <c r="AC22" s="137"/>
      <c r="AD22" s="137"/>
      <c r="AE22" s="133">
        <v>1</v>
      </c>
      <c r="AF22" s="100"/>
      <c r="AG22" s="100"/>
      <c r="AH22" s="100"/>
      <c r="AI22" s="100"/>
    </row>
    <row r="23" s="78" customFormat="1" ht="33" customHeight="1" spans="1:35">
      <c r="A23" s="87">
        <f t="shared" si="1"/>
        <v>15</v>
      </c>
      <c r="B23" s="83"/>
      <c r="C23" s="83"/>
      <c r="D23" s="83"/>
      <c r="E23" s="83"/>
      <c r="F23" s="83"/>
      <c r="G23" s="85">
        <v>5</v>
      </c>
      <c r="H23" s="85"/>
      <c r="I23" s="85"/>
      <c r="J23" s="94"/>
      <c r="K23" s="95"/>
      <c r="L23" s="95" t="s">
        <v>1315</v>
      </c>
      <c r="M23" s="96" t="s">
        <v>1316</v>
      </c>
      <c r="N23" s="96"/>
      <c r="O23" s="96" t="s">
        <v>49</v>
      </c>
      <c r="P23" s="97" t="s">
        <v>805</v>
      </c>
      <c r="Q23" s="96"/>
      <c r="R23" s="95" t="s">
        <v>46</v>
      </c>
      <c r="S23" s="95" t="s">
        <v>1315</v>
      </c>
      <c r="T23" s="111" t="s">
        <v>46</v>
      </c>
      <c r="U23" s="115" t="s">
        <v>600</v>
      </c>
      <c r="V23" s="115" t="s">
        <v>407</v>
      </c>
      <c r="W23" s="115" t="s">
        <v>806</v>
      </c>
      <c r="X23" s="114" t="s">
        <v>807</v>
      </c>
      <c r="Y23" s="114"/>
      <c r="Z23" s="134"/>
      <c r="AA23" s="131"/>
      <c r="AB23" s="129" t="s">
        <v>411</v>
      </c>
      <c r="AC23" s="133"/>
      <c r="AD23" s="133"/>
      <c r="AE23" s="133">
        <v>1</v>
      </c>
      <c r="AF23" s="92"/>
      <c r="AG23" s="92"/>
      <c r="AH23" s="92"/>
      <c r="AI23" s="92"/>
    </row>
    <row r="24" s="78" customFormat="1" ht="33" customHeight="1" spans="1:35">
      <c r="A24" s="87">
        <f t="shared" si="1"/>
        <v>16</v>
      </c>
      <c r="B24" s="83"/>
      <c r="C24" s="83"/>
      <c r="D24" s="83"/>
      <c r="E24" s="83"/>
      <c r="F24" s="83"/>
      <c r="G24" s="85"/>
      <c r="H24" s="85">
        <v>6</v>
      </c>
      <c r="I24" s="85"/>
      <c r="J24" s="94"/>
      <c r="K24" s="95"/>
      <c r="L24" s="95" t="s">
        <v>1317</v>
      </c>
      <c r="M24" s="96" t="s">
        <v>1318</v>
      </c>
      <c r="N24" s="96"/>
      <c r="O24" s="96" t="s">
        <v>49</v>
      </c>
      <c r="P24" s="97" t="s">
        <v>805</v>
      </c>
      <c r="Q24" s="96"/>
      <c r="R24" s="95" t="s">
        <v>46</v>
      </c>
      <c r="S24" s="95" t="s">
        <v>1317</v>
      </c>
      <c r="T24" s="111" t="s">
        <v>46</v>
      </c>
      <c r="U24" s="115" t="s">
        <v>600</v>
      </c>
      <c r="V24" s="115" t="s">
        <v>407</v>
      </c>
      <c r="W24" s="115" t="s">
        <v>862</v>
      </c>
      <c r="X24" s="114" t="s">
        <v>1319</v>
      </c>
      <c r="Y24" s="114" t="s">
        <v>1296</v>
      </c>
      <c r="Z24" s="134" t="s">
        <v>1301</v>
      </c>
      <c r="AA24" s="131">
        <v>0.184</v>
      </c>
      <c r="AB24" s="129" t="s">
        <v>411</v>
      </c>
      <c r="AC24" s="92"/>
      <c r="AD24" s="128"/>
      <c r="AE24" s="133">
        <v>1</v>
      </c>
      <c r="AF24" s="92"/>
      <c r="AG24" s="92"/>
      <c r="AH24" s="92"/>
      <c r="AI24" s="92"/>
    </row>
    <row r="25" s="78" customFormat="1" ht="33" customHeight="1" spans="1:35">
      <c r="A25" s="87">
        <f t="shared" si="1"/>
        <v>17</v>
      </c>
      <c r="B25" s="83"/>
      <c r="C25" s="83"/>
      <c r="D25" s="83"/>
      <c r="E25" s="83"/>
      <c r="F25" s="83"/>
      <c r="G25" s="85"/>
      <c r="H25" s="85">
        <v>6</v>
      </c>
      <c r="I25" s="85"/>
      <c r="J25" s="94"/>
      <c r="K25" s="95"/>
      <c r="L25" s="95" t="s">
        <v>1320</v>
      </c>
      <c r="M25" s="96" t="s">
        <v>1321</v>
      </c>
      <c r="N25" s="96"/>
      <c r="O25" s="96" t="s">
        <v>49</v>
      </c>
      <c r="P25" s="97" t="s">
        <v>805</v>
      </c>
      <c r="Q25" s="96"/>
      <c r="R25" s="95" t="s">
        <v>46</v>
      </c>
      <c r="S25" s="95" t="s">
        <v>1320</v>
      </c>
      <c r="T25" s="111" t="s">
        <v>46</v>
      </c>
      <c r="U25" s="115" t="s">
        <v>600</v>
      </c>
      <c r="V25" s="115" t="s">
        <v>407</v>
      </c>
      <c r="W25" s="115" t="s">
        <v>862</v>
      </c>
      <c r="X25" s="114" t="s">
        <v>1322</v>
      </c>
      <c r="Y25" s="114" t="s">
        <v>1323</v>
      </c>
      <c r="Z25" s="134" t="s">
        <v>1324</v>
      </c>
      <c r="AA25" s="131">
        <v>0.007</v>
      </c>
      <c r="AB25" s="129" t="s">
        <v>411</v>
      </c>
      <c r="AC25" s="92"/>
      <c r="AD25" s="128"/>
      <c r="AE25" s="133">
        <v>1</v>
      </c>
      <c r="AF25" s="92"/>
      <c r="AG25" s="92"/>
      <c r="AH25" s="92"/>
      <c r="AI25" s="92"/>
    </row>
    <row r="26" s="78" customFormat="1" ht="33" customHeight="1" spans="1:35">
      <c r="A26" s="87">
        <f t="shared" si="1"/>
        <v>18</v>
      </c>
      <c r="B26" s="83"/>
      <c r="C26" s="83"/>
      <c r="D26" s="83"/>
      <c r="E26" s="83"/>
      <c r="F26" s="83"/>
      <c r="G26" s="85">
        <v>5</v>
      </c>
      <c r="H26" s="85"/>
      <c r="I26" s="85"/>
      <c r="J26" s="94"/>
      <c r="K26" s="95"/>
      <c r="L26" s="95" t="s">
        <v>1325</v>
      </c>
      <c r="M26" s="96" t="s">
        <v>1326</v>
      </c>
      <c r="N26" s="96"/>
      <c r="O26" s="96" t="s">
        <v>49</v>
      </c>
      <c r="P26" s="97" t="s">
        <v>805</v>
      </c>
      <c r="Q26" s="96"/>
      <c r="R26" s="95" t="s">
        <v>46</v>
      </c>
      <c r="S26" s="95" t="s">
        <v>1325</v>
      </c>
      <c r="T26" s="111" t="s">
        <v>46</v>
      </c>
      <c r="U26" s="115" t="s">
        <v>600</v>
      </c>
      <c r="V26" s="115" t="s">
        <v>407</v>
      </c>
      <c r="W26" s="112" t="s">
        <v>818</v>
      </c>
      <c r="X26" s="114"/>
      <c r="Y26" s="114"/>
      <c r="Z26" s="134"/>
      <c r="AA26" s="131"/>
      <c r="AB26" s="129" t="s">
        <v>411</v>
      </c>
      <c r="AC26" s="92"/>
      <c r="AD26" s="128"/>
      <c r="AE26" s="133">
        <v>1</v>
      </c>
      <c r="AF26" s="92"/>
      <c r="AG26" s="92"/>
      <c r="AH26" s="92"/>
      <c r="AI26" s="92"/>
    </row>
    <row r="27" s="78" customFormat="1" ht="33" customHeight="1" spans="1:35">
      <c r="A27" s="87">
        <f t="shared" si="1"/>
        <v>19</v>
      </c>
      <c r="B27" s="83"/>
      <c r="C27" s="83"/>
      <c r="D27" s="83"/>
      <c r="E27" s="83"/>
      <c r="F27" s="83"/>
      <c r="G27" s="85">
        <v>5</v>
      </c>
      <c r="H27" s="85"/>
      <c r="I27" s="85"/>
      <c r="J27" s="94"/>
      <c r="K27" s="95"/>
      <c r="L27" s="95" t="s">
        <v>1327</v>
      </c>
      <c r="M27" s="96" t="s">
        <v>1328</v>
      </c>
      <c r="N27" s="96"/>
      <c r="O27" s="96" t="s">
        <v>49</v>
      </c>
      <c r="P27" s="97" t="s">
        <v>805</v>
      </c>
      <c r="Q27" s="96"/>
      <c r="R27" s="95" t="s">
        <v>46</v>
      </c>
      <c r="S27" s="95" t="s">
        <v>1327</v>
      </c>
      <c r="T27" s="111" t="s">
        <v>46</v>
      </c>
      <c r="U27" s="115" t="s">
        <v>600</v>
      </c>
      <c r="V27" s="115" t="s">
        <v>407</v>
      </c>
      <c r="W27" s="112" t="s">
        <v>818</v>
      </c>
      <c r="X27" s="114" t="s">
        <v>1329</v>
      </c>
      <c r="Y27" s="114" t="s">
        <v>1330</v>
      </c>
      <c r="Z27" s="129" t="s">
        <v>411</v>
      </c>
      <c r="AA27" s="129" t="s">
        <v>411</v>
      </c>
      <c r="AB27" s="129" t="s">
        <v>411</v>
      </c>
      <c r="AC27" s="92"/>
      <c r="AD27" s="128"/>
      <c r="AE27" s="133">
        <v>1</v>
      </c>
      <c r="AF27" s="92"/>
      <c r="AG27" s="92"/>
      <c r="AH27" s="92"/>
      <c r="AI27" s="92"/>
    </row>
    <row r="28" s="78" customFormat="1" ht="30" customHeight="1" spans="1:35">
      <c r="A28" s="87">
        <f t="shared" si="1"/>
        <v>20</v>
      </c>
      <c r="B28" s="83"/>
      <c r="C28" s="83"/>
      <c r="D28" s="83"/>
      <c r="E28" s="83"/>
      <c r="F28" s="83"/>
      <c r="G28" s="83"/>
      <c r="H28" s="83">
        <v>6</v>
      </c>
      <c r="I28" s="83"/>
      <c r="J28" s="83"/>
      <c r="K28" s="90"/>
      <c r="L28" s="95" t="s">
        <v>1331</v>
      </c>
      <c r="M28" s="96" t="s">
        <v>1332</v>
      </c>
      <c r="N28" s="96"/>
      <c r="O28" s="96" t="s">
        <v>49</v>
      </c>
      <c r="P28" s="93" t="s">
        <v>805</v>
      </c>
      <c r="Q28" s="92"/>
      <c r="R28" s="91" t="s">
        <v>46</v>
      </c>
      <c r="S28" s="95" t="s">
        <v>1331</v>
      </c>
      <c r="T28" s="91" t="s">
        <v>46</v>
      </c>
      <c r="U28" s="112" t="s">
        <v>600</v>
      </c>
      <c r="V28" s="112" t="s">
        <v>407</v>
      </c>
      <c r="W28" s="112" t="s">
        <v>882</v>
      </c>
      <c r="X28" s="110" t="s">
        <v>1333</v>
      </c>
      <c r="Y28" s="110"/>
      <c r="Z28" s="129" t="s">
        <v>1334</v>
      </c>
      <c r="AA28" s="138">
        <v>0.9982</v>
      </c>
      <c r="AB28" s="110" t="s">
        <v>411</v>
      </c>
      <c r="AC28" s="92"/>
      <c r="AD28" s="128"/>
      <c r="AE28" s="128">
        <v>1</v>
      </c>
      <c r="AF28" s="92">
        <v>1</v>
      </c>
      <c r="AG28" s="92">
        <v>0</v>
      </c>
      <c r="AH28" s="92">
        <v>0</v>
      </c>
      <c r="AI28" s="92">
        <v>0</v>
      </c>
    </row>
    <row r="29" s="78" customFormat="1" ht="30" customHeight="1" spans="1:35">
      <c r="A29" s="87">
        <f t="shared" si="1"/>
        <v>21</v>
      </c>
      <c r="B29" s="83"/>
      <c r="C29" s="83"/>
      <c r="D29" s="83"/>
      <c r="E29" s="83"/>
      <c r="F29" s="83"/>
      <c r="G29" s="83"/>
      <c r="H29" s="83">
        <v>6</v>
      </c>
      <c r="I29" s="83"/>
      <c r="J29" s="83"/>
      <c r="K29" s="90"/>
      <c r="L29" s="95" t="s">
        <v>1335</v>
      </c>
      <c r="M29" s="96" t="s">
        <v>1336</v>
      </c>
      <c r="N29" s="96"/>
      <c r="O29" s="92" t="s">
        <v>49</v>
      </c>
      <c r="P29" s="93" t="s">
        <v>805</v>
      </c>
      <c r="Q29" s="118"/>
      <c r="R29" s="91" t="s">
        <v>49</v>
      </c>
      <c r="S29" s="95" t="s">
        <v>1335</v>
      </c>
      <c r="T29" s="91" t="s">
        <v>49</v>
      </c>
      <c r="U29" s="112" t="s">
        <v>600</v>
      </c>
      <c r="V29" s="112" t="s">
        <v>407</v>
      </c>
      <c r="W29" s="112" t="s">
        <v>882</v>
      </c>
      <c r="X29" s="109" t="s">
        <v>1337</v>
      </c>
      <c r="Y29" s="110"/>
      <c r="Z29" s="109" t="s">
        <v>1338</v>
      </c>
      <c r="AA29" s="138">
        <v>0.324</v>
      </c>
      <c r="AB29" s="92" t="s">
        <v>411</v>
      </c>
      <c r="AC29" s="92"/>
      <c r="AD29" s="128"/>
      <c r="AE29" s="128">
        <v>1</v>
      </c>
      <c r="AF29" s="92">
        <v>1</v>
      </c>
      <c r="AG29" s="92">
        <v>1</v>
      </c>
      <c r="AH29" s="92">
        <v>1</v>
      </c>
      <c r="AI29" s="92">
        <v>1</v>
      </c>
    </row>
    <row r="30" s="42" customFormat="1" ht="30" customHeight="1" spans="1:35">
      <c r="A30" s="52">
        <f t="shared" ref="A30:A39" si="2">ROW()-8</f>
        <v>22</v>
      </c>
      <c r="B30" s="54"/>
      <c r="C30" s="54"/>
      <c r="D30" s="54"/>
      <c r="E30" s="54"/>
      <c r="F30" s="54"/>
      <c r="G30" s="54">
        <v>5</v>
      </c>
      <c r="H30" s="54"/>
      <c r="I30" s="54"/>
      <c r="J30" s="54"/>
      <c r="K30" s="57"/>
      <c r="L30" s="56" t="s">
        <v>1339</v>
      </c>
      <c r="M30" s="53" t="s">
        <v>1340</v>
      </c>
      <c r="N30" s="53"/>
      <c r="O30" s="53" t="s">
        <v>49</v>
      </c>
      <c r="P30" s="59" t="s">
        <v>805</v>
      </c>
      <c r="Q30" s="53"/>
      <c r="R30" s="56" t="s">
        <v>178</v>
      </c>
      <c r="S30" s="76" t="s">
        <v>1339</v>
      </c>
      <c r="T30" s="75" t="s">
        <v>178</v>
      </c>
      <c r="U30" s="65" t="s">
        <v>407</v>
      </c>
      <c r="V30" s="65" t="s">
        <v>600</v>
      </c>
      <c r="W30" s="65" t="s">
        <v>888</v>
      </c>
      <c r="X30" s="64" t="s">
        <v>807</v>
      </c>
      <c r="Y30" s="64" t="s">
        <v>411</v>
      </c>
      <c r="Z30" s="69"/>
      <c r="AA30" s="70">
        <f>AA31+AA32</f>
        <v>0.41166</v>
      </c>
      <c r="AB30" s="53" t="s">
        <v>411</v>
      </c>
      <c r="AC30" s="53"/>
      <c r="AD30" s="71"/>
      <c r="AE30" s="128">
        <v>1</v>
      </c>
      <c r="AF30" s="53">
        <v>1</v>
      </c>
      <c r="AG30" s="53">
        <v>0</v>
      </c>
      <c r="AH30" s="53">
        <v>0</v>
      </c>
      <c r="AI30" s="53">
        <v>0</v>
      </c>
    </row>
    <row r="31" s="42" customFormat="1" ht="30" customHeight="1" spans="1:35">
      <c r="A31" s="52">
        <f t="shared" si="2"/>
        <v>23</v>
      </c>
      <c r="B31" s="54"/>
      <c r="C31" s="54"/>
      <c r="D31" s="54"/>
      <c r="E31" s="54"/>
      <c r="F31" s="54"/>
      <c r="G31" s="54"/>
      <c r="H31" s="54">
        <v>6</v>
      </c>
      <c r="I31" s="54"/>
      <c r="J31" s="54"/>
      <c r="K31" s="57"/>
      <c r="L31" s="56" t="s">
        <v>135</v>
      </c>
      <c r="M31" s="53" t="s">
        <v>136</v>
      </c>
      <c r="N31" s="53" t="s">
        <v>1341</v>
      </c>
      <c r="O31" s="53" t="s">
        <v>46</v>
      </c>
      <c r="P31" s="59" t="s">
        <v>805</v>
      </c>
      <c r="Q31" s="53"/>
      <c r="R31" s="56" t="s">
        <v>178</v>
      </c>
      <c r="S31" s="76" t="s">
        <v>1339</v>
      </c>
      <c r="T31" s="75" t="s">
        <v>178</v>
      </c>
      <c r="U31" s="65" t="s">
        <v>407</v>
      </c>
      <c r="V31" s="65" t="s">
        <v>600</v>
      </c>
      <c r="W31" s="65" t="s">
        <v>862</v>
      </c>
      <c r="X31" s="64" t="s">
        <v>1085</v>
      </c>
      <c r="Y31" s="64" t="s">
        <v>139</v>
      </c>
      <c r="Z31" s="69" t="s">
        <v>1342</v>
      </c>
      <c r="AA31" s="70">
        <v>0.4065</v>
      </c>
      <c r="AB31" s="53" t="s">
        <v>411</v>
      </c>
      <c r="AC31" s="53"/>
      <c r="AD31" s="71"/>
      <c r="AE31" s="128">
        <v>1</v>
      </c>
      <c r="AF31" s="53">
        <v>1</v>
      </c>
      <c r="AG31" s="53">
        <v>0</v>
      </c>
      <c r="AH31" s="53">
        <v>0</v>
      </c>
      <c r="AI31" s="53">
        <v>0</v>
      </c>
    </row>
    <row r="32" s="42" customFormat="1" ht="30" customHeight="1" spans="1:35">
      <c r="A32" s="52">
        <f t="shared" si="2"/>
        <v>24</v>
      </c>
      <c r="B32" s="54"/>
      <c r="C32" s="54"/>
      <c r="D32" s="54"/>
      <c r="E32" s="54"/>
      <c r="F32" s="54"/>
      <c r="G32" s="54"/>
      <c r="H32" s="54">
        <v>6</v>
      </c>
      <c r="I32" s="54"/>
      <c r="J32" s="54"/>
      <c r="K32" s="57"/>
      <c r="L32" s="58" t="s">
        <v>179</v>
      </c>
      <c r="M32" s="58" t="s">
        <v>180</v>
      </c>
      <c r="N32" s="58" t="s">
        <v>971</v>
      </c>
      <c r="O32" s="53" t="s">
        <v>134</v>
      </c>
      <c r="P32" s="59" t="s">
        <v>805</v>
      </c>
      <c r="Q32" s="119"/>
      <c r="R32" s="56" t="s">
        <v>49</v>
      </c>
      <c r="S32" s="58" t="s">
        <v>566</v>
      </c>
      <c r="T32" s="58" t="s">
        <v>49</v>
      </c>
      <c r="U32" s="65" t="s">
        <v>407</v>
      </c>
      <c r="V32" s="65" t="s">
        <v>600</v>
      </c>
      <c r="W32" s="65" t="s">
        <v>867</v>
      </c>
      <c r="X32" s="64" t="s">
        <v>411</v>
      </c>
      <c r="Y32" s="64" t="s">
        <v>411</v>
      </c>
      <c r="Z32" s="69"/>
      <c r="AA32" s="70">
        <v>0.00516</v>
      </c>
      <c r="AB32" s="53" t="s">
        <v>411</v>
      </c>
      <c r="AC32" s="53"/>
      <c r="AD32" s="71"/>
      <c r="AE32" s="128">
        <v>1</v>
      </c>
      <c r="AF32" s="53">
        <v>1</v>
      </c>
      <c r="AG32" s="53">
        <v>0</v>
      </c>
      <c r="AH32" s="53">
        <v>0</v>
      </c>
      <c r="AI32" s="53">
        <v>1</v>
      </c>
    </row>
    <row r="33" s="42" customFormat="1" ht="30" customHeight="1" spans="1:35">
      <c r="A33" s="52">
        <f t="shared" si="2"/>
        <v>25</v>
      </c>
      <c r="B33" s="54"/>
      <c r="C33" s="54"/>
      <c r="D33" s="54"/>
      <c r="E33" s="54"/>
      <c r="F33" s="54"/>
      <c r="G33" s="54">
        <v>5</v>
      </c>
      <c r="H33" s="54"/>
      <c r="I33" s="54"/>
      <c r="J33" s="54"/>
      <c r="K33" s="57"/>
      <c r="L33" s="56" t="s">
        <v>141</v>
      </c>
      <c r="M33" s="53" t="s">
        <v>142</v>
      </c>
      <c r="N33" s="58"/>
      <c r="O33" s="53" t="s">
        <v>46</v>
      </c>
      <c r="P33" s="59" t="s">
        <v>805</v>
      </c>
      <c r="Q33" s="119"/>
      <c r="R33" s="56" t="s">
        <v>134</v>
      </c>
      <c r="S33" s="54" t="s">
        <v>141</v>
      </c>
      <c r="T33" s="75" t="s">
        <v>134</v>
      </c>
      <c r="U33" s="65" t="s">
        <v>407</v>
      </c>
      <c r="V33" s="65" t="s">
        <v>600</v>
      </c>
      <c r="W33" s="65" t="s">
        <v>862</v>
      </c>
      <c r="X33" s="64" t="s">
        <v>1085</v>
      </c>
      <c r="Y33" s="64" t="s">
        <v>139</v>
      </c>
      <c r="Z33" s="69" t="s">
        <v>1343</v>
      </c>
      <c r="AA33" s="70">
        <v>0.5178</v>
      </c>
      <c r="AB33" s="53" t="s">
        <v>411</v>
      </c>
      <c r="AC33" s="53"/>
      <c r="AD33" s="71"/>
      <c r="AE33" s="128">
        <v>1</v>
      </c>
      <c r="AF33" s="53">
        <v>1</v>
      </c>
      <c r="AG33" s="53">
        <v>0</v>
      </c>
      <c r="AH33" s="53">
        <v>0</v>
      </c>
      <c r="AI33" s="53">
        <v>0</v>
      </c>
    </row>
    <row r="34" s="78" customFormat="1" ht="30" customHeight="1" spans="1:35">
      <c r="A34" s="87">
        <f t="shared" si="2"/>
        <v>26</v>
      </c>
      <c r="B34" s="83"/>
      <c r="C34" s="83"/>
      <c r="D34" s="83"/>
      <c r="E34" s="83"/>
      <c r="F34" s="83"/>
      <c r="G34" s="83">
        <v>5</v>
      </c>
      <c r="H34" s="83"/>
      <c r="I34" s="83"/>
      <c r="J34" s="83"/>
      <c r="K34" s="90"/>
      <c r="L34" s="95" t="s">
        <v>1344</v>
      </c>
      <c r="M34" s="96" t="s">
        <v>1345</v>
      </c>
      <c r="N34" s="102"/>
      <c r="O34" s="92" t="s">
        <v>49</v>
      </c>
      <c r="P34" s="97" t="s">
        <v>805</v>
      </c>
      <c r="Q34" s="120"/>
      <c r="R34" s="91" t="s">
        <v>46</v>
      </c>
      <c r="S34" s="83" t="s">
        <v>1344</v>
      </c>
      <c r="T34" s="121" t="s">
        <v>46</v>
      </c>
      <c r="U34" s="112" t="s">
        <v>600</v>
      </c>
      <c r="V34" s="112" t="s">
        <v>407</v>
      </c>
      <c r="W34" s="112" t="s">
        <v>859</v>
      </c>
      <c r="X34" s="110" t="s">
        <v>1346</v>
      </c>
      <c r="Y34" s="110"/>
      <c r="Z34" s="129"/>
      <c r="AA34" s="138"/>
      <c r="AB34" s="92"/>
      <c r="AC34" s="92"/>
      <c r="AD34" s="128"/>
      <c r="AE34" s="128">
        <v>1</v>
      </c>
      <c r="AF34" s="92"/>
      <c r="AG34" s="92"/>
      <c r="AH34" s="92"/>
      <c r="AI34" s="92"/>
    </row>
    <row r="35" s="78" customFormat="1" ht="30" customHeight="1" spans="1:35">
      <c r="A35" s="87">
        <f t="shared" si="2"/>
        <v>27</v>
      </c>
      <c r="B35" s="83"/>
      <c r="C35" s="83"/>
      <c r="D35" s="83"/>
      <c r="E35" s="83"/>
      <c r="F35" s="83"/>
      <c r="G35" s="83">
        <v>5</v>
      </c>
      <c r="H35" s="83"/>
      <c r="I35" s="83"/>
      <c r="J35" s="83"/>
      <c r="K35" s="90"/>
      <c r="L35" s="91" t="s">
        <v>1347</v>
      </c>
      <c r="M35" s="92" t="s">
        <v>1348</v>
      </c>
      <c r="N35" s="92"/>
      <c r="O35" s="92" t="s">
        <v>49</v>
      </c>
      <c r="P35" s="97" t="s">
        <v>805</v>
      </c>
      <c r="Q35" s="92"/>
      <c r="R35" s="91" t="s">
        <v>46</v>
      </c>
      <c r="S35" s="91" t="s">
        <v>1347</v>
      </c>
      <c r="T35" s="121" t="s">
        <v>46</v>
      </c>
      <c r="U35" s="112" t="s">
        <v>600</v>
      </c>
      <c r="V35" s="112" t="s">
        <v>407</v>
      </c>
      <c r="W35" s="112" t="s">
        <v>862</v>
      </c>
      <c r="X35" s="109" t="s">
        <v>1349</v>
      </c>
      <c r="Y35" s="109" t="s">
        <v>1010</v>
      </c>
      <c r="Z35" s="129"/>
      <c r="AA35" s="138">
        <v>0.1</v>
      </c>
      <c r="AB35" s="92"/>
      <c r="AC35" s="92"/>
      <c r="AD35" s="128"/>
      <c r="AE35" s="128">
        <v>1</v>
      </c>
      <c r="AF35" s="92">
        <v>0</v>
      </c>
      <c r="AG35" s="92">
        <v>0</v>
      </c>
      <c r="AH35" s="92">
        <v>0</v>
      </c>
      <c r="AI35" s="92">
        <v>0</v>
      </c>
    </row>
    <row r="36" s="78" customFormat="1" ht="30" customHeight="1" spans="1:35">
      <c r="A36" s="87">
        <f t="shared" si="2"/>
        <v>28</v>
      </c>
      <c r="B36" s="83"/>
      <c r="C36" s="83"/>
      <c r="D36" s="83"/>
      <c r="E36" s="83"/>
      <c r="F36" s="83"/>
      <c r="G36" s="83">
        <v>5</v>
      </c>
      <c r="H36" s="83"/>
      <c r="I36" s="83"/>
      <c r="J36" s="83"/>
      <c r="K36" s="90"/>
      <c r="L36" s="91" t="s">
        <v>1350</v>
      </c>
      <c r="M36" s="92" t="s">
        <v>1351</v>
      </c>
      <c r="N36" s="92"/>
      <c r="O36" s="92" t="s">
        <v>49</v>
      </c>
      <c r="P36" s="97" t="s">
        <v>805</v>
      </c>
      <c r="Q36" s="92"/>
      <c r="R36" s="91" t="s">
        <v>46</v>
      </c>
      <c r="S36" s="91" t="s">
        <v>1350</v>
      </c>
      <c r="T36" s="121" t="s">
        <v>46</v>
      </c>
      <c r="U36" s="112" t="s">
        <v>600</v>
      </c>
      <c r="V36" s="112" t="s">
        <v>407</v>
      </c>
      <c r="W36" s="112" t="s">
        <v>862</v>
      </c>
      <c r="X36" s="109" t="s">
        <v>1349</v>
      </c>
      <c r="Y36" s="109" t="s">
        <v>1010</v>
      </c>
      <c r="Z36" s="129"/>
      <c r="AA36" s="138">
        <v>0.189</v>
      </c>
      <c r="AB36" s="92"/>
      <c r="AC36" s="92"/>
      <c r="AD36" s="128"/>
      <c r="AE36" s="128">
        <v>1</v>
      </c>
      <c r="AF36" s="92">
        <v>0</v>
      </c>
      <c r="AG36" s="92">
        <v>0</v>
      </c>
      <c r="AH36" s="92">
        <v>0</v>
      </c>
      <c r="AI36" s="92">
        <v>0</v>
      </c>
    </row>
    <row r="37" s="79" customFormat="1" ht="33" customHeight="1" spans="1:35">
      <c r="A37" s="87">
        <f t="shared" si="2"/>
        <v>29</v>
      </c>
      <c r="B37" s="83"/>
      <c r="C37" s="83"/>
      <c r="D37" s="83"/>
      <c r="E37" s="83"/>
      <c r="F37" s="83">
        <v>4</v>
      </c>
      <c r="G37" s="83"/>
      <c r="H37" s="83"/>
      <c r="I37" s="83"/>
      <c r="J37" s="83"/>
      <c r="K37" s="90"/>
      <c r="L37" s="91" t="s">
        <v>1352</v>
      </c>
      <c r="M37" s="92" t="s">
        <v>1353</v>
      </c>
      <c r="N37" s="92"/>
      <c r="O37" s="92" t="s">
        <v>49</v>
      </c>
      <c r="P37" s="97" t="s">
        <v>805</v>
      </c>
      <c r="Q37" s="92"/>
      <c r="R37" s="91" t="s">
        <v>46</v>
      </c>
      <c r="S37" s="91" t="s">
        <v>1352</v>
      </c>
      <c r="T37" s="121" t="s">
        <v>46</v>
      </c>
      <c r="U37" s="112" t="s">
        <v>600</v>
      </c>
      <c r="V37" s="112" t="s">
        <v>407</v>
      </c>
      <c r="W37" s="112" t="s">
        <v>888</v>
      </c>
      <c r="X37" s="110" t="s">
        <v>411</v>
      </c>
      <c r="Y37" s="110" t="s">
        <v>411</v>
      </c>
      <c r="Z37" s="110" t="s">
        <v>411</v>
      </c>
      <c r="AA37" s="110" t="s">
        <v>411</v>
      </c>
      <c r="AB37" s="110" t="s">
        <v>411</v>
      </c>
      <c r="AC37" s="92"/>
      <c r="AD37" s="128"/>
      <c r="AE37" s="128">
        <v>1</v>
      </c>
      <c r="AF37" s="92"/>
      <c r="AG37" s="92"/>
      <c r="AH37" s="92"/>
      <c r="AI37" s="92"/>
    </row>
    <row r="38" s="79" customFormat="1" ht="33" customHeight="1" spans="1:35">
      <c r="A38" s="87">
        <f t="shared" si="2"/>
        <v>30</v>
      </c>
      <c r="B38" s="83"/>
      <c r="C38" s="83"/>
      <c r="D38" s="83"/>
      <c r="E38" s="83"/>
      <c r="F38" s="83"/>
      <c r="G38" s="83">
        <v>5</v>
      </c>
      <c r="H38" s="83"/>
      <c r="I38" s="83"/>
      <c r="J38" s="83"/>
      <c r="K38" s="90"/>
      <c r="L38" s="95" t="s">
        <v>1354</v>
      </c>
      <c r="M38" s="96" t="s">
        <v>1355</v>
      </c>
      <c r="N38" s="92"/>
      <c r="O38" s="92" t="s">
        <v>49</v>
      </c>
      <c r="P38" s="97" t="s">
        <v>805</v>
      </c>
      <c r="Q38" s="92"/>
      <c r="R38" s="91" t="s">
        <v>46</v>
      </c>
      <c r="S38" s="95" t="s">
        <v>1354</v>
      </c>
      <c r="T38" s="121" t="s">
        <v>46</v>
      </c>
      <c r="U38" s="112" t="s">
        <v>600</v>
      </c>
      <c r="V38" s="112" t="s">
        <v>407</v>
      </c>
      <c r="W38" s="112" t="s">
        <v>859</v>
      </c>
      <c r="X38" s="110" t="s">
        <v>1346</v>
      </c>
      <c r="Y38" s="110"/>
      <c r="Z38" s="129"/>
      <c r="AA38" s="138">
        <v>0.068</v>
      </c>
      <c r="AB38" s="130"/>
      <c r="AC38" s="92"/>
      <c r="AD38" s="128"/>
      <c r="AE38" s="128">
        <v>1</v>
      </c>
      <c r="AF38" s="92"/>
      <c r="AG38" s="92"/>
      <c r="AH38" s="92"/>
      <c r="AI38" s="92"/>
    </row>
    <row r="39" s="79" customFormat="1" ht="37" customHeight="1" spans="1:35">
      <c r="A39" s="87">
        <f t="shared" si="2"/>
        <v>31</v>
      </c>
      <c r="B39" s="83"/>
      <c r="C39" s="83"/>
      <c r="D39" s="83"/>
      <c r="E39" s="83"/>
      <c r="F39" s="83"/>
      <c r="G39" s="83">
        <v>5</v>
      </c>
      <c r="H39" s="83"/>
      <c r="I39" s="83"/>
      <c r="J39" s="83"/>
      <c r="K39" s="90"/>
      <c r="L39" s="95" t="s">
        <v>1356</v>
      </c>
      <c r="M39" s="96" t="s">
        <v>1357</v>
      </c>
      <c r="N39" s="92"/>
      <c r="O39" s="92" t="s">
        <v>49</v>
      </c>
      <c r="P39" s="97" t="s">
        <v>805</v>
      </c>
      <c r="Q39" s="92"/>
      <c r="R39" s="91" t="s">
        <v>46</v>
      </c>
      <c r="S39" s="95" t="s">
        <v>1356</v>
      </c>
      <c r="T39" s="121" t="s">
        <v>46</v>
      </c>
      <c r="U39" s="112" t="s">
        <v>600</v>
      </c>
      <c r="V39" s="112" t="s">
        <v>407</v>
      </c>
      <c r="W39" s="112" t="s">
        <v>882</v>
      </c>
      <c r="X39" s="110" t="s">
        <v>1358</v>
      </c>
      <c r="Y39" s="110"/>
      <c r="Z39" s="129"/>
      <c r="AA39" s="138">
        <v>0.23</v>
      </c>
      <c r="AB39" s="130"/>
      <c r="AC39" s="92"/>
      <c r="AD39" s="128"/>
      <c r="AE39" s="128">
        <v>1</v>
      </c>
      <c r="AF39" s="92"/>
      <c r="AG39" s="92"/>
      <c r="AH39" s="92"/>
      <c r="AI39" s="92"/>
    </row>
    <row r="40" s="79" customFormat="1" ht="30" customHeight="1" spans="1:35">
      <c r="A40" s="87">
        <f t="shared" ref="A40:A49" si="3">ROW()-8</f>
        <v>32</v>
      </c>
      <c r="B40" s="83"/>
      <c r="C40" s="83"/>
      <c r="D40" s="83"/>
      <c r="E40" s="83"/>
      <c r="F40" s="83"/>
      <c r="G40" s="83">
        <v>5</v>
      </c>
      <c r="H40" s="83"/>
      <c r="I40" s="83"/>
      <c r="J40" s="83"/>
      <c r="K40" s="90"/>
      <c r="L40" s="95" t="s">
        <v>1359</v>
      </c>
      <c r="M40" s="103" t="s">
        <v>1360</v>
      </c>
      <c r="N40" s="92"/>
      <c r="O40" s="92" t="s">
        <v>49</v>
      </c>
      <c r="P40" s="93" t="s">
        <v>805</v>
      </c>
      <c r="Q40" s="92"/>
      <c r="R40" s="91" t="s">
        <v>46</v>
      </c>
      <c r="S40" s="95" t="s">
        <v>1359</v>
      </c>
      <c r="T40" s="121" t="s">
        <v>46</v>
      </c>
      <c r="U40" s="112" t="s">
        <v>600</v>
      </c>
      <c r="V40" s="112" t="s">
        <v>407</v>
      </c>
      <c r="W40" s="112" t="s">
        <v>882</v>
      </c>
      <c r="X40" s="93" t="s">
        <v>1361</v>
      </c>
      <c r="Y40" s="93"/>
      <c r="Z40" s="93"/>
      <c r="AA40" s="138">
        <v>0.773</v>
      </c>
      <c r="AB40" s="92" t="s">
        <v>411</v>
      </c>
      <c r="AC40" s="92"/>
      <c r="AD40" s="128"/>
      <c r="AE40" s="128">
        <v>1</v>
      </c>
      <c r="AF40" s="92">
        <v>1</v>
      </c>
      <c r="AG40" s="92">
        <v>1</v>
      </c>
      <c r="AH40" s="92">
        <v>1</v>
      </c>
      <c r="AI40" s="92">
        <v>1</v>
      </c>
    </row>
    <row r="41" s="79" customFormat="1" ht="30" customHeight="1" spans="1:35">
      <c r="A41" s="87">
        <f t="shared" si="3"/>
        <v>33</v>
      </c>
      <c r="B41" s="83"/>
      <c r="C41" s="83"/>
      <c r="D41" s="83"/>
      <c r="E41" s="83"/>
      <c r="F41" s="83"/>
      <c r="G41" s="83">
        <v>5</v>
      </c>
      <c r="H41" s="83"/>
      <c r="I41" s="83"/>
      <c r="J41" s="83"/>
      <c r="K41" s="90"/>
      <c r="L41" s="95" t="s">
        <v>1362</v>
      </c>
      <c r="M41" s="103" t="s">
        <v>1363</v>
      </c>
      <c r="N41" s="92"/>
      <c r="O41" s="92" t="s">
        <v>49</v>
      </c>
      <c r="P41" s="93" t="s">
        <v>805</v>
      </c>
      <c r="Q41" s="92"/>
      <c r="R41" s="91" t="s">
        <v>46</v>
      </c>
      <c r="S41" s="95" t="s">
        <v>1362</v>
      </c>
      <c r="T41" s="121" t="s">
        <v>46</v>
      </c>
      <c r="U41" s="112" t="s">
        <v>600</v>
      </c>
      <c r="V41" s="112" t="s">
        <v>407</v>
      </c>
      <c r="W41" s="112" t="s">
        <v>862</v>
      </c>
      <c r="X41" s="102" t="s">
        <v>1364</v>
      </c>
      <c r="Y41" s="102" t="s">
        <v>411</v>
      </c>
      <c r="Z41" s="134" t="s">
        <v>1365</v>
      </c>
      <c r="AA41" s="131">
        <v>0.079</v>
      </c>
      <c r="AB41" s="92" t="s">
        <v>411</v>
      </c>
      <c r="AC41" s="92"/>
      <c r="AD41" s="128"/>
      <c r="AE41" s="128">
        <v>1</v>
      </c>
      <c r="AF41" s="92"/>
      <c r="AG41" s="92"/>
      <c r="AH41" s="92"/>
      <c r="AI41" s="92"/>
    </row>
    <row r="42" s="80" customFormat="1" ht="30" customHeight="1" spans="1:35">
      <c r="A42" s="52">
        <f t="shared" si="3"/>
        <v>34</v>
      </c>
      <c r="B42" s="88"/>
      <c r="C42" s="88"/>
      <c r="D42" s="88"/>
      <c r="E42" s="88"/>
      <c r="F42" s="88"/>
      <c r="G42" s="88">
        <v>5</v>
      </c>
      <c r="H42" s="88"/>
      <c r="I42" s="88"/>
      <c r="J42" s="88"/>
      <c r="K42" s="57"/>
      <c r="L42" s="104" t="s">
        <v>102</v>
      </c>
      <c r="M42" s="105" t="s">
        <v>103</v>
      </c>
      <c r="N42" s="105"/>
      <c r="O42" s="105" t="s">
        <v>49</v>
      </c>
      <c r="P42" s="106" t="s">
        <v>805</v>
      </c>
      <c r="Q42" s="105"/>
      <c r="R42" s="104" t="s">
        <v>49</v>
      </c>
      <c r="S42" s="122" t="s">
        <v>102</v>
      </c>
      <c r="T42" s="123" t="s">
        <v>49</v>
      </c>
      <c r="U42" s="65" t="s">
        <v>407</v>
      </c>
      <c r="V42" s="65" t="s">
        <v>600</v>
      </c>
      <c r="W42" s="65" t="s">
        <v>862</v>
      </c>
      <c r="X42" s="108" t="s">
        <v>1366</v>
      </c>
      <c r="Y42" s="64" t="s">
        <v>1367</v>
      </c>
      <c r="Z42" s="106"/>
      <c r="AA42" s="139">
        <v>0.0672</v>
      </c>
      <c r="AB42" s="105" t="s">
        <v>411</v>
      </c>
      <c r="AC42" s="105" t="s">
        <v>915</v>
      </c>
      <c r="AD42" s="71"/>
      <c r="AE42" s="71">
        <v>3</v>
      </c>
      <c r="AF42" s="105">
        <v>3</v>
      </c>
      <c r="AG42" s="105">
        <v>3</v>
      </c>
      <c r="AH42" s="105">
        <v>3</v>
      </c>
      <c r="AI42" s="105">
        <v>3</v>
      </c>
    </row>
    <row r="43" s="78" customFormat="1" ht="30" customHeight="1" spans="1:35">
      <c r="A43" s="52">
        <f t="shared" si="3"/>
        <v>35</v>
      </c>
      <c r="B43" s="83"/>
      <c r="C43" s="83"/>
      <c r="D43" s="83"/>
      <c r="E43" s="83"/>
      <c r="F43" s="83"/>
      <c r="G43" s="83">
        <v>5</v>
      </c>
      <c r="H43" s="83"/>
      <c r="I43" s="83"/>
      <c r="J43" s="83"/>
      <c r="K43" s="90"/>
      <c r="L43" s="91" t="s">
        <v>1368</v>
      </c>
      <c r="M43" s="92" t="s">
        <v>442</v>
      </c>
      <c r="N43" s="92"/>
      <c r="O43" s="92" t="s">
        <v>49</v>
      </c>
      <c r="P43" s="93" t="s">
        <v>805</v>
      </c>
      <c r="Q43" s="92"/>
      <c r="R43" s="91" t="s">
        <v>49</v>
      </c>
      <c r="S43" s="91" t="s">
        <v>441</v>
      </c>
      <c r="T43" s="91" t="s">
        <v>49</v>
      </c>
      <c r="U43" s="112" t="s">
        <v>600</v>
      </c>
      <c r="V43" s="112" t="s">
        <v>407</v>
      </c>
      <c r="W43" s="112" t="s">
        <v>888</v>
      </c>
      <c r="X43" s="110" t="s">
        <v>807</v>
      </c>
      <c r="Y43" s="110" t="s">
        <v>411</v>
      </c>
      <c r="Z43" s="129"/>
      <c r="AA43" s="138">
        <f>AA44+AA45</f>
        <v>0.261</v>
      </c>
      <c r="AB43" s="92" t="s">
        <v>411</v>
      </c>
      <c r="AC43" s="92" t="s">
        <v>915</v>
      </c>
      <c r="AD43" s="128"/>
      <c r="AE43" s="128">
        <v>1</v>
      </c>
      <c r="AF43" s="92">
        <v>1</v>
      </c>
      <c r="AG43" s="92">
        <v>1</v>
      </c>
      <c r="AH43" s="92">
        <v>1</v>
      </c>
      <c r="AI43" s="92">
        <v>1</v>
      </c>
    </row>
    <row r="44" s="78" customFormat="1" ht="38" customHeight="1" spans="1:35">
      <c r="A44" s="52">
        <f t="shared" si="3"/>
        <v>36</v>
      </c>
      <c r="B44" s="83"/>
      <c r="C44" s="83"/>
      <c r="D44" s="83"/>
      <c r="E44" s="83"/>
      <c r="F44" s="83"/>
      <c r="G44" s="83"/>
      <c r="H44" s="83">
        <v>6</v>
      </c>
      <c r="I44" s="83"/>
      <c r="J44" s="83"/>
      <c r="K44" s="90"/>
      <c r="L44" s="91" t="s">
        <v>1369</v>
      </c>
      <c r="M44" s="92" t="s">
        <v>1370</v>
      </c>
      <c r="N44" s="92"/>
      <c r="O44" s="92" t="s">
        <v>49</v>
      </c>
      <c r="P44" s="93" t="s">
        <v>805</v>
      </c>
      <c r="Q44" s="92"/>
      <c r="R44" s="91" t="s">
        <v>49</v>
      </c>
      <c r="S44" s="91" t="s">
        <v>435</v>
      </c>
      <c r="T44" s="121" t="s">
        <v>49</v>
      </c>
      <c r="U44" s="112" t="s">
        <v>600</v>
      </c>
      <c r="V44" s="112" t="s">
        <v>407</v>
      </c>
      <c r="W44" s="112" t="s">
        <v>859</v>
      </c>
      <c r="X44" s="109" t="s">
        <v>1371</v>
      </c>
      <c r="Y44" s="109" t="s">
        <v>1372</v>
      </c>
      <c r="Z44" s="129" t="s">
        <v>1373</v>
      </c>
      <c r="AA44" s="138">
        <v>0.207</v>
      </c>
      <c r="AB44" s="92" t="s">
        <v>411</v>
      </c>
      <c r="AC44" s="92" t="s">
        <v>1374</v>
      </c>
      <c r="AD44" s="128"/>
      <c r="AE44" s="128">
        <v>1</v>
      </c>
      <c r="AF44" s="92">
        <v>1</v>
      </c>
      <c r="AG44" s="92">
        <v>1</v>
      </c>
      <c r="AH44" s="92">
        <v>1</v>
      </c>
      <c r="AI44" s="92">
        <v>1</v>
      </c>
    </row>
    <row r="45" s="42" customFormat="1" ht="30" customHeight="1" spans="1:35">
      <c r="A45" s="52">
        <f t="shared" si="3"/>
        <v>37</v>
      </c>
      <c r="B45" s="88"/>
      <c r="C45" s="88"/>
      <c r="D45" s="88"/>
      <c r="E45" s="88"/>
      <c r="F45" s="88"/>
      <c r="G45" s="88"/>
      <c r="H45" s="88">
        <v>6</v>
      </c>
      <c r="I45" s="88"/>
      <c r="J45" s="88"/>
      <c r="K45" s="57"/>
      <c r="L45" s="104" t="s">
        <v>506</v>
      </c>
      <c r="M45" s="105" t="s">
        <v>507</v>
      </c>
      <c r="N45" s="105"/>
      <c r="O45" s="105" t="s">
        <v>49</v>
      </c>
      <c r="P45" s="106" t="s">
        <v>805</v>
      </c>
      <c r="Q45" s="105"/>
      <c r="R45" s="104" t="s">
        <v>49</v>
      </c>
      <c r="S45" s="104" t="s">
        <v>441</v>
      </c>
      <c r="T45" s="104" t="s">
        <v>49</v>
      </c>
      <c r="U45" s="65" t="s">
        <v>407</v>
      </c>
      <c r="V45" s="65" t="s">
        <v>600</v>
      </c>
      <c r="W45" s="65" t="s">
        <v>859</v>
      </c>
      <c r="X45" s="108" t="s">
        <v>1346</v>
      </c>
      <c r="Y45" s="108" t="s">
        <v>1375</v>
      </c>
      <c r="Z45" s="140" t="s">
        <v>1376</v>
      </c>
      <c r="AA45" s="139">
        <v>0.054</v>
      </c>
      <c r="AB45" s="105" t="s">
        <v>411</v>
      </c>
      <c r="AC45" s="105" t="s">
        <v>1374</v>
      </c>
      <c r="AD45" s="71"/>
      <c r="AE45" s="71">
        <v>1</v>
      </c>
      <c r="AF45" s="105">
        <v>1</v>
      </c>
      <c r="AG45" s="105">
        <v>1</v>
      </c>
      <c r="AH45" s="105">
        <v>1</v>
      </c>
      <c r="AI45" s="105">
        <v>1</v>
      </c>
    </row>
    <row r="46" s="42" customFormat="1" ht="30" customHeight="1" spans="1:35">
      <c r="A46" s="52">
        <f t="shared" si="3"/>
        <v>38</v>
      </c>
      <c r="B46" s="88"/>
      <c r="C46" s="88"/>
      <c r="D46" s="88"/>
      <c r="E46" s="88"/>
      <c r="F46" s="88"/>
      <c r="G46" s="88">
        <v>5</v>
      </c>
      <c r="H46" s="88"/>
      <c r="I46" s="88"/>
      <c r="J46" s="88"/>
      <c r="K46" s="57"/>
      <c r="L46" s="104" t="s">
        <v>1377</v>
      </c>
      <c r="M46" s="105" t="s">
        <v>1378</v>
      </c>
      <c r="N46" s="105"/>
      <c r="O46" s="105" t="s">
        <v>49</v>
      </c>
      <c r="P46" s="106" t="s">
        <v>805</v>
      </c>
      <c r="Q46" s="105"/>
      <c r="R46" s="104" t="s">
        <v>46</v>
      </c>
      <c r="S46" s="88" t="s">
        <v>1377</v>
      </c>
      <c r="T46" s="123" t="s">
        <v>46</v>
      </c>
      <c r="U46" s="65" t="s">
        <v>407</v>
      </c>
      <c r="V46" s="65" t="s">
        <v>600</v>
      </c>
      <c r="W46" s="65" t="s">
        <v>859</v>
      </c>
      <c r="X46" s="108" t="s">
        <v>1346</v>
      </c>
      <c r="Y46" s="108" t="s">
        <v>1375</v>
      </c>
      <c r="Z46" s="140" t="s">
        <v>1379</v>
      </c>
      <c r="AA46" s="139">
        <v>0.064</v>
      </c>
      <c r="AB46" s="105" t="s">
        <v>411</v>
      </c>
      <c r="AC46" s="105" t="s">
        <v>915</v>
      </c>
      <c r="AD46" s="71"/>
      <c r="AE46" s="71">
        <v>2</v>
      </c>
      <c r="AF46" s="105">
        <v>2</v>
      </c>
      <c r="AG46" s="105">
        <v>2</v>
      </c>
      <c r="AH46" s="105">
        <v>2</v>
      </c>
      <c r="AI46" s="105">
        <v>2</v>
      </c>
    </row>
    <row r="47" s="81" customFormat="1" ht="37" customHeight="1" spans="1:35">
      <c r="A47" s="52">
        <f t="shared" si="3"/>
        <v>39</v>
      </c>
      <c r="B47" s="88"/>
      <c r="C47" s="89"/>
      <c r="D47" s="89"/>
      <c r="E47" s="88"/>
      <c r="F47" s="88"/>
      <c r="G47" s="88">
        <v>5</v>
      </c>
      <c r="H47" s="89"/>
      <c r="I47" s="89"/>
      <c r="J47" s="89"/>
      <c r="K47" s="107"/>
      <c r="L47" s="104" t="s">
        <v>1380</v>
      </c>
      <c r="M47" s="108" t="s">
        <v>1381</v>
      </c>
      <c r="N47" s="108" t="s">
        <v>1382</v>
      </c>
      <c r="O47" s="105" t="s">
        <v>46</v>
      </c>
      <c r="P47" s="106" t="s">
        <v>805</v>
      </c>
      <c r="Q47" s="124"/>
      <c r="R47" s="104" t="s">
        <v>46</v>
      </c>
      <c r="S47" s="125" t="s">
        <v>1380</v>
      </c>
      <c r="T47" s="123" t="s">
        <v>46</v>
      </c>
      <c r="U47" s="65" t="s">
        <v>407</v>
      </c>
      <c r="V47" s="65" t="s">
        <v>600</v>
      </c>
      <c r="W47" s="65" t="s">
        <v>882</v>
      </c>
      <c r="X47" s="64" t="s">
        <v>1383</v>
      </c>
      <c r="Y47" s="64"/>
      <c r="Z47" s="141" t="s">
        <v>1384</v>
      </c>
      <c r="AA47" s="142">
        <v>0.0815</v>
      </c>
      <c r="AB47" s="105" t="s">
        <v>411</v>
      </c>
      <c r="AC47" s="105" t="s">
        <v>915</v>
      </c>
      <c r="AD47" s="143"/>
      <c r="AE47" s="143">
        <v>1</v>
      </c>
      <c r="AF47" s="105">
        <v>1</v>
      </c>
      <c r="AG47" s="105">
        <v>1</v>
      </c>
      <c r="AH47" s="105">
        <v>1</v>
      </c>
      <c r="AI47" s="105">
        <v>1</v>
      </c>
    </row>
    <row r="48" s="81" customFormat="1" ht="30" customHeight="1" spans="1:35">
      <c r="A48" s="52">
        <f t="shared" si="3"/>
        <v>40</v>
      </c>
      <c r="B48" s="88"/>
      <c r="C48" s="89"/>
      <c r="D48" s="89"/>
      <c r="E48" s="88"/>
      <c r="F48" s="88"/>
      <c r="G48" s="88">
        <v>5</v>
      </c>
      <c r="H48" s="89"/>
      <c r="I48" s="89"/>
      <c r="J48" s="89"/>
      <c r="K48" s="107"/>
      <c r="L48" s="104" t="s">
        <v>1385</v>
      </c>
      <c r="M48" s="108" t="s">
        <v>1386</v>
      </c>
      <c r="N48" s="108" t="s">
        <v>1387</v>
      </c>
      <c r="O48" s="105" t="s">
        <v>49</v>
      </c>
      <c r="P48" s="106" t="s">
        <v>805</v>
      </c>
      <c r="Q48" s="124"/>
      <c r="R48" s="104" t="s">
        <v>46</v>
      </c>
      <c r="S48" s="104" t="s">
        <v>1388</v>
      </c>
      <c r="T48" s="123" t="s">
        <v>46</v>
      </c>
      <c r="U48" s="65" t="s">
        <v>407</v>
      </c>
      <c r="V48" s="65" t="s">
        <v>600</v>
      </c>
      <c r="W48" s="65" t="s">
        <v>842</v>
      </c>
      <c r="X48" s="64" t="s">
        <v>1389</v>
      </c>
      <c r="Y48" s="64"/>
      <c r="Z48" s="141" t="s">
        <v>1390</v>
      </c>
      <c r="AA48" s="142">
        <v>0.0012</v>
      </c>
      <c r="AB48" s="105" t="s">
        <v>411</v>
      </c>
      <c r="AC48" s="105" t="s">
        <v>915</v>
      </c>
      <c r="AD48" s="143"/>
      <c r="AE48" s="143">
        <v>1</v>
      </c>
      <c r="AF48" s="105">
        <v>1</v>
      </c>
      <c r="AG48" s="105">
        <v>1</v>
      </c>
      <c r="AH48" s="105">
        <v>0</v>
      </c>
      <c r="AI48" s="105">
        <v>1</v>
      </c>
    </row>
    <row r="49" s="78" customFormat="1" ht="30" customHeight="1" spans="1:35">
      <c r="A49" s="52">
        <f t="shared" si="3"/>
        <v>41</v>
      </c>
      <c r="B49" s="83"/>
      <c r="C49" s="83"/>
      <c r="D49" s="83"/>
      <c r="E49" s="83"/>
      <c r="F49" s="83"/>
      <c r="G49" s="83">
        <v>5</v>
      </c>
      <c r="H49" s="83"/>
      <c r="I49" s="83"/>
      <c r="J49" s="83"/>
      <c r="K49" s="90"/>
      <c r="L49" s="91" t="s">
        <v>1391</v>
      </c>
      <c r="M49" s="92" t="s">
        <v>1392</v>
      </c>
      <c r="N49" s="92"/>
      <c r="O49" s="92" t="s">
        <v>46</v>
      </c>
      <c r="P49" s="93" t="s">
        <v>805</v>
      </c>
      <c r="Q49" s="92"/>
      <c r="R49" s="91" t="s">
        <v>46</v>
      </c>
      <c r="S49" s="91" t="s">
        <v>1393</v>
      </c>
      <c r="T49" s="121" t="s">
        <v>46</v>
      </c>
      <c r="U49" s="112" t="s">
        <v>600</v>
      </c>
      <c r="V49" s="112" t="s">
        <v>407</v>
      </c>
      <c r="W49" s="112" t="s">
        <v>888</v>
      </c>
      <c r="X49" s="110" t="s">
        <v>807</v>
      </c>
      <c r="Y49" s="110" t="s">
        <v>411</v>
      </c>
      <c r="Z49" s="129"/>
      <c r="AA49" s="138" t="e">
        <f>AA50+AA51+AA52+AA62</f>
        <v>#REF!</v>
      </c>
      <c r="AB49" s="92" t="s">
        <v>411</v>
      </c>
      <c r="AC49" s="92" t="s">
        <v>808</v>
      </c>
      <c r="AD49" s="128"/>
      <c r="AE49" s="128">
        <v>1</v>
      </c>
      <c r="AF49" s="92">
        <v>1</v>
      </c>
      <c r="AG49" s="92">
        <v>1</v>
      </c>
      <c r="AH49" s="92">
        <v>0</v>
      </c>
      <c r="AI49" s="92">
        <v>0</v>
      </c>
    </row>
    <row r="50" s="78" customFormat="1" ht="30" customHeight="1" spans="1:35">
      <c r="A50" s="52">
        <f t="shared" ref="A50:A59" si="4">ROW()-8</f>
        <v>42</v>
      </c>
      <c r="B50" s="83"/>
      <c r="C50" s="83"/>
      <c r="D50" s="83"/>
      <c r="E50" s="83"/>
      <c r="F50" s="83"/>
      <c r="G50" s="83"/>
      <c r="H50" s="83">
        <v>6</v>
      </c>
      <c r="I50" s="83"/>
      <c r="J50" s="83"/>
      <c r="K50" s="90"/>
      <c r="L50" s="91" t="s">
        <v>1394</v>
      </c>
      <c r="M50" s="92" t="s">
        <v>1395</v>
      </c>
      <c r="N50" s="92"/>
      <c r="O50" s="92" t="s">
        <v>46</v>
      </c>
      <c r="P50" s="93" t="s">
        <v>805</v>
      </c>
      <c r="Q50" s="92"/>
      <c r="R50" s="91" t="s">
        <v>49</v>
      </c>
      <c r="S50" s="126" t="s">
        <v>1396</v>
      </c>
      <c r="T50" s="121" t="s">
        <v>49</v>
      </c>
      <c r="U50" s="112" t="s">
        <v>600</v>
      </c>
      <c r="V50" s="112" t="s">
        <v>407</v>
      </c>
      <c r="W50" s="112" t="s">
        <v>862</v>
      </c>
      <c r="X50" s="110" t="s">
        <v>942</v>
      </c>
      <c r="Y50" s="110" t="s">
        <v>1397</v>
      </c>
      <c r="Z50" s="129" t="s">
        <v>1398</v>
      </c>
      <c r="AA50" s="138">
        <v>0.0151</v>
      </c>
      <c r="AB50" s="92" t="s">
        <v>411</v>
      </c>
      <c r="AC50" s="92" t="s">
        <v>915</v>
      </c>
      <c r="AD50" s="128"/>
      <c r="AE50" s="128">
        <v>1</v>
      </c>
      <c r="AF50" s="92">
        <v>1</v>
      </c>
      <c r="AG50" s="92">
        <v>1</v>
      </c>
      <c r="AH50" s="92">
        <v>0</v>
      </c>
      <c r="AI50" s="92">
        <v>1</v>
      </c>
    </row>
    <row r="51" s="42" customFormat="1" ht="30" customHeight="1" spans="1:35">
      <c r="A51" s="52">
        <f t="shared" si="4"/>
        <v>43</v>
      </c>
      <c r="B51" s="54"/>
      <c r="C51" s="54"/>
      <c r="D51" s="54"/>
      <c r="E51" s="54"/>
      <c r="F51" s="54"/>
      <c r="G51" s="54"/>
      <c r="H51" s="54">
        <v>6</v>
      </c>
      <c r="I51" s="54"/>
      <c r="J51" s="54"/>
      <c r="K51" s="57"/>
      <c r="L51" s="58" t="s">
        <v>1399</v>
      </c>
      <c r="M51" s="58" t="s">
        <v>1400</v>
      </c>
      <c r="N51" s="53"/>
      <c r="O51" s="53" t="s">
        <v>46</v>
      </c>
      <c r="P51" s="59" t="s">
        <v>805</v>
      </c>
      <c r="Q51" s="53"/>
      <c r="R51" s="56" t="s">
        <v>46</v>
      </c>
      <c r="S51" s="76" t="s">
        <v>1399</v>
      </c>
      <c r="T51" s="75" t="s">
        <v>46</v>
      </c>
      <c r="U51" s="65" t="s">
        <v>407</v>
      </c>
      <c r="V51" s="65" t="s">
        <v>600</v>
      </c>
      <c r="W51" s="65" t="s">
        <v>806</v>
      </c>
      <c r="X51" s="64" t="s">
        <v>807</v>
      </c>
      <c r="Y51" s="64" t="s">
        <v>411</v>
      </c>
      <c r="Z51" s="69"/>
      <c r="AA51" s="70">
        <f>0.373+0.0329</f>
        <v>0.4059</v>
      </c>
      <c r="AB51" s="53" t="s">
        <v>411</v>
      </c>
      <c r="AC51" s="53" t="s">
        <v>915</v>
      </c>
      <c r="AD51" s="71"/>
      <c r="AE51" s="128">
        <v>1</v>
      </c>
      <c r="AF51" s="53">
        <v>1</v>
      </c>
      <c r="AG51" s="53">
        <v>1</v>
      </c>
      <c r="AH51" s="53">
        <v>0</v>
      </c>
      <c r="AI51" s="53">
        <v>1</v>
      </c>
    </row>
    <row r="52" s="42" customFormat="1" ht="30" customHeight="1" spans="1:35">
      <c r="A52" s="52">
        <f t="shared" si="4"/>
        <v>44</v>
      </c>
      <c r="B52" s="54"/>
      <c r="C52" s="54"/>
      <c r="D52" s="54"/>
      <c r="E52" s="54"/>
      <c r="F52" s="54"/>
      <c r="G52" s="54"/>
      <c r="H52" s="54">
        <v>6</v>
      </c>
      <c r="I52" s="54"/>
      <c r="J52" s="54"/>
      <c r="K52" s="57"/>
      <c r="L52" s="56" t="s">
        <v>1401</v>
      </c>
      <c r="M52" s="53" t="s">
        <v>1402</v>
      </c>
      <c r="N52" s="53"/>
      <c r="O52" s="53" t="s">
        <v>49</v>
      </c>
      <c r="P52" s="59" t="s">
        <v>805</v>
      </c>
      <c r="Q52" s="53"/>
      <c r="R52" s="56" t="s">
        <v>49</v>
      </c>
      <c r="S52" s="56" t="s">
        <v>1401</v>
      </c>
      <c r="T52" s="75" t="s">
        <v>49</v>
      </c>
      <c r="U52" s="65" t="s">
        <v>407</v>
      </c>
      <c r="V52" s="65" t="s">
        <v>600</v>
      </c>
      <c r="W52" s="65" t="s">
        <v>888</v>
      </c>
      <c r="X52" s="64" t="s">
        <v>807</v>
      </c>
      <c r="Y52" s="64" t="s">
        <v>411</v>
      </c>
      <c r="Z52" s="69"/>
      <c r="AA52" s="70">
        <f>AA53+AA60+AA61</f>
        <v>0.9329</v>
      </c>
      <c r="AB52" s="53" t="s">
        <v>411</v>
      </c>
      <c r="AC52" s="53" t="s">
        <v>808</v>
      </c>
      <c r="AD52" s="71"/>
      <c r="AE52" s="128">
        <v>1</v>
      </c>
      <c r="AF52" s="53">
        <v>1</v>
      </c>
      <c r="AG52" s="53">
        <v>1</v>
      </c>
      <c r="AH52" s="53">
        <v>0</v>
      </c>
      <c r="AI52" s="53">
        <v>1</v>
      </c>
    </row>
    <row r="53" s="78" customFormat="1" ht="30" customHeight="1" spans="1:35">
      <c r="A53" s="52">
        <f t="shared" si="4"/>
        <v>45</v>
      </c>
      <c r="B53" s="83"/>
      <c r="C53" s="83"/>
      <c r="D53" s="83"/>
      <c r="E53" s="83"/>
      <c r="F53" s="83"/>
      <c r="G53" s="83"/>
      <c r="H53" s="83"/>
      <c r="I53" s="83">
        <v>7</v>
      </c>
      <c r="J53" s="83"/>
      <c r="K53" s="90"/>
      <c r="L53" s="109" t="s">
        <v>1403</v>
      </c>
      <c r="M53" s="109" t="s">
        <v>1404</v>
      </c>
      <c r="N53" s="92"/>
      <c r="O53" s="92" t="s">
        <v>49</v>
      </c>
      <c r="P53" s="93" t="s">
        <v>805</v>
      </c>
      <c r="Q53" s="92"/>
      <c r="R53" s="91" t="s">
        <v>49</v>
      </c>
      <c r="S53" s="91" t="s">
        <v>1405</v>
      </c>
      <c r="T53" s="121" t="s">
        <v>49</v>
      </c>
      <c r="U53" s="112" t="s">
        <v>600</v>
      </c>
      <c r="V53" s="112" t="s">
        <v>407</v>
      </c>
      <c r="W53" s="112" t="s">
        <v>888</v>
      </c>
      <c r="X53" s="110" t="s">
        <v>807</v>
      </c>
      <c r="Y53" s="110" t="s">
        <v>411</v>
      </c>
      <c r="Z53" s="129">
        <v>0</v>
      </c>
      <c r="AA53" s="138">
        <f>AA54+AA55+AA56+AA57+AA58+AA59</f>
        <v>0.5272</v>
      </c>
      <c r="AB53" s="92" t="s">
        <v>411</v>
      </c>
      <c r="AC53" s="92" t="s">
        <v>808</v>
      </c>
      <c r="AD53" s="128"/>
      <c r="AE53" s="128">
        <v>1</v>
      </c>
      <c r="AF53" s="92">
        <v>1</v>
      </c>
      <c r="AG53" s="92">
        <v>1</v>
      </c>
      <c r="AH53" s="92">
        <v>0</v>
      </c>
      <c r="AI53" s="92">
        <v>1</v>
      </c>
    </row>
    <row r="54" s="42" customFormat="1" ht="30" customHeight="1" spans="1:35">
      <c r="A54" s="52">
        <f t="shared" si="4"/>
        <v>46</v>
      </c>
      <c r="B54" s="54"/>
      <c r="C54" s="54"/>
      <c r="D54" s="54"/>
      <c r="E54" s="54"/>
      <c r="F54" s="54"/>
      <c r="G54" s="54"/>
      <c r="H54" s="54"/>
      <c r="I54" s="54"/>
      <c r="J54" s="54">
        <v>8</v>
      </c>
      <c r="K54" s="57"/>
      <c r="L54" s="56" t="s">
        <v>695</v>
      </c>
      <c r="M54" s="53" t="s">
        <v>696</v>
      </c>
      <c r="N54" s="53"/>
      <c r="O54" s="53" t="s">
        <v>49</v>
      </c>
      <c r="P54" s="59" t="s">
        <v>805</v>
      </c>
      <c r="Q54" s="53"/>
      <c r="R54" s="56" t="s">
        <v>185</v>
      </c>
      <c r="S54" s="56" t="s">
        <v>695</v>
      </c>
      <c r="T54" s="75" t="s">
        <v>185</v>
      </c>
      <c r="U54" s="65" t="s">
        <v>407</v>
      </c>
      <c r="V54" s="65" t="s">
        <v>600</v>
      </c>
      <c r="W54" s="65" t="s">
        <v>926</v>
      </c>
      <c r="X54" s="64" t="s">
        <v>1002</v>
      </c>
      <c r="Y54" s="64" t="s">
        <v>1330</v>
      </c>
      <c r="Z54" s="69" t="s">
        <v>1406</v>
      </c>
      <c r="AA54" s="70">
        <v>0.035</v>
      </c>
      <c r="AB54" s="53" t="s">
        <v>411</v>
      </c>
      <c r="AC54" s="53" t="s">
        <v>808</v>
      </c>
      <c r="AD54" s="71"/>
      <c r="AE54" s="128">
        <v>1</v>
      </c>
      <c r="AF54" s="53">
        <v>1</v>
      </c>
      <c r="AG54" s="53">
        <v>1</v>
      </c>
      <c r="AH54" s="53">
        <v>0</v>
      </c>
      <c r="AI54" s="53">
        <v>1</v>
      </c>
    </row>
    <row r="55" s="42" customFormat="1" ht="30" customHeight="1" spans="1:35">
      <c r="A55" s="52">
        <f t="shared" si="4"/>
        <v>47</v>
      </c>
      <c r="B55" s="54"/>
      <c r="C55" s="54"/>
      <c r="D55" s="54"/>
      <c r="E55" s="54"/>
      <c r="F55" s="54"/>
      <c r="G55" s="54"/>
      <c r="H55" s="54"/>
      <c r="I55" s="54"/>
      <c r="J55" s="54">
        <v>8</v>
      </c>
      <c r="K55" s="57"/>
      <c r="L55" s="56" t="s">
        <v>1407</v>
      </c>
      <c r="M55" s="58" t="s">
        <v>1408</v>
      </c>
      <c r="N55" s="53"/>
      <c r="O55" s="53" t="s">
        <v>49</v>
      </c>
      <c r="P55" s="59" t="s">
        <v>805</v>
      </c>
      <c r="Q55" s="53"/>
      <c r="R55" s="56" t="s">
        <v>46</v>
      </c>
      <c r="S55" s="56" t="s">
        <v>1407</v>
      </c>
      <c r="T55" s="75" t="s">
        <v>46</v>
      </c>
      <c r="U55" s="65" t="s">
        <v>407</v>
      </c>
      <c r="V55" s="65" t="s">
        <v>600</v>
      </c>
      <c r="W55" s="64" t="s">
        <v>851</v>
      </c>
      <c r="X55" s="64" t="s">
        <v>109</v>
      </c>
      <c r="Y55" s="64" t="s">
        <v>1330</v>
      </c>
      <c r="Z55" s="69" t="s">
        <v>1409</v>
      </c>
      <c r="AA55" s="70">
        <v>0.0034</v>
      </c>
      <c r="AB55" s="53" t="s">
        <v>411</v>
      </c>
      <c r="AC55" s="53" t="s">
        <v>808</v>
      </c>
      <c r="AD55" s="71"/>
      <c r="AE55" s="128">
        <v>1</v>
      </c>
      <c r="AF55" s="53">
        <v>1</v>
      </c>
      <c r="AG55" s="53">
        <v>1</v>
      </c>
      <c r="AH55" s="53">
        <v>0</v>
      </c>
      <c r="AI55" s="53">
        <v>1</v>
      </c>
    </row>
    <row r="56" s="42" customFormat="1" ht="30" customHeight="1" spans="1:35">
      <c r="A56" s="52">
        <f t="shared" si="4"/>
        <v>48</v>
      </c>
      <c r="B56" s="54"/>
      <c r="C56" s="54"/>
      <c r="D56" s="54"/>
      <c r="E56" s="54"/>
      <c r="F56" s="54"/>
      <c r="G56" s="54"/>
      <c r="H56" s="54"/>
      <c r="I56" s="54"/>
      <c r="J56" s="54">
        <v>8</v>
      </c>
      <c r="K56" s="57"/>
      <c r="L56" s="56" t="s">
        <v>117</v>
      </c>
      <c r="M56" s="58" t="s">
        <v>1410</v>
      </c>
      <c r="N56" s="53"/>
      <c r="O56" s="53" t="s">
        <v>46</v>
      </c>
      <c r="P56" s="59" t="s">
        <v>805</v>
      </c>
      <c r="Q56" s="53"/>
      <c r="R56" s="56" t="s">
        <v>46</v>
      </c>
      <c r="S56" s="56" t="s">
        <v>117</v>
      </c>
      <c r="T56" s="75" t="s">
        <v>46</v>
      </c>
      <c r="U56" s="65" t="s">
        <v>407</v>
      </c>
      <c r="V56" s="65" t="s">
        <v>600</v>
      </c>
      <c r="W56" s="64" t="s">
        <v>867</v>
      </c>
      <c r="X56" s="64" t="s">
        <v>1411</v>
      </c>
      <c r="Y56" s="64"/>
      <c r="Z56" s="69" t="s">
        <v>1412</v>
      </c>
      <c r="AA56" s="70">
        <v>0.0193</v>
      </c>
      <c r="AB56" s="53" t="s">
        <v>411</v>
      </c>
      <c r="AC56" s="53" t="s">
        <v>915</v>
      </c>
      <c r="AD56" s="71"/>
      <c r="AE56" s="128">
        <v>1</v>
      </c>
      <c r="AF56" s="53">
        <v>1</v>
      </c>
      <c r="AG56" s="53">
        <v>1</v>
      </c>
      <c r="AH56" s="53">
        <v>1</v>
      </c>
      <c r="AI56" s="53">
        <v>1</v>
      </c>
    </row>
    <row r="57" s="42" customFormat="1" ht="30" customHeight="1" spans="1:35">
      <c r="A57" s="52">
        <f t="shared" si="4"/>
        <v>49</v>
      </c>
      <c r="B57" s="54"/>
      <c r="C57" s="54"/>
      <c r="D57" s="54"/>
      <c r="E57" s="54"/>
      <c r="F57" s="54"/>
      <c r="G57" s="54"/>
      <c r="H57" s="54"/>
      <c r="I57" s="54"/>
      <c r="J57" s="54">
        <v>8</v>
      </c>
      <c r="K57" s="57"/>
      <c r="L57" s="58" t="s">
        <v>144</v>
      </c>
      <c r="M57" s="58" t="s">
        <v>145</v>
      </c>
      <c r="N57" s="53" t="s">
        <v>1233</v>
      </c>
      <c r="O57" s="53" t="s">
        <v>46</v>
      </c>
      <c r="P57" s="59" t="s">
        <v>805</v>
      </c>
      <c r="Q57" s="53"/>
      <c r="R57" s="56" t="s">
        <v>134</v>
      </c>
      <c r="S57" s="56" t="s">
        <v>144</v>
      </c>
      <c r="T57" s="75" t="s">
        <v>134</v>
      </c>
      <c r="U57" s="65" t="s">
        <v>407</v>
      </c>
      <c r="V57" s="65" t="s">
        <v>600</v>
      </c>
      <c r="W57" s="65" t="s">
        <v>862</v>
      </c>
      <c r="X57" s="64" t="s">
        <v>1085</v>
      </c>
      <c r="Y57" s="64" t="s">
        <v>139</v>
      </c>
      <c r="Z57" s="69" t="s">
        <v>1413</v>
      </c>
      <c r="AA57" s="70">
        <v>0.4434</v>
      </c>
      <c r="AB57" s="53" t="s">
        <v>411</v>
      </c>
      <c r="AC57" s="53" t="s">
        <v>915</v>
      </c>
      <c r="AD57" s="71"/>
      <c r="AE57" s="128">
        <v>1</v>
      </c>
      <c r="AF57" s="53">
        <v>1</v>
      </c>
      <c r="AG57" s="53">
        <v>1</v>
      </c>
      <c r="AH57" s="53">
        <v>0</v>
      </c>
      <c r="AI57" s="53">
        <v>1</v>
      </c>
    </row>
    <row r="58" s="42" customFormat="1" ht="30" customHeight="1" spans="1:35">
      <c r="A58" s="52">
        <f t="shared" si="4"/>
        <v>50</v>
      </c>
      <c r="B58" s="54"/>
      <c r="C58" s="54"/>
      <c r="D58" s="54"/>
      <c r="E58" s="54"/>
      <c r="F58" s="54"/>
      <c r="G58" s="54"/>
      <c r="H58" s="54"/>
      <c r="I58" s="54"/>
      <c r="J58" s="54">
        <v>8</v>
      </c>
      <c r="K58" s="57"/>
      <c r="L58" s="56" t="s">
        <v>1414</v>
      </c>
      <c r="M58" s="53" t="s">
        <v>1415</v>
      </c>
      <c r="N58" s="53"/>
      <c r="O58" s="53" t="s">
        <v>49</v>
      </c>
      <c r="P58" s="59" t="s">
        <v>805</v>
      </c>
      <c r="Q58" s="53"/>
      <c r="R58" s="56" t="s">
        <v>46</v>
      </c>
      <c r="S58" s="76" t="s">
        <v>1414</v>
      </c>
      <c r="T58" s="75" t="s">
        <v>46</v>
      </c>
      <c r="U58" s="65" t="s">
        <v>407</v>
      </c>
      <c r="V58" s="65" t="s">
        <v>600</v>
      </c>
      <c r="W58" s="65" t="s">
        <v>862</v>
      </c>
      <c r="X58" s="64" t="s">
        <v>1009</v>
      </c>
      <c r="Y58" s="64" t="s">
        <v>1010</v>
      </c>
      <c r="Z58" s="69" t="s">
        <v>1416</v>
      </c>
      <c r="AA58" s="70">
        <v>0.0096</v>
      </c>
      <c r="AB58" s="53" t="s">
        <v>411</v>
      </c>
      <c r="AC58" s="53" t="s">
        <v>915</v>
      </c>
      <c r="AD58" s="71"/>
      <c r="AE58" s="128">
        <v>1</v>
      </c>
      <c r="AF58" s="53">
        <v>1</v>
      </c>
      <c r="AG58" s="53">
        <v>1</v>
      </c>
      <c r="AH58" s="53">
        <v>0</v>
      </c>
      <c r="AI58" s="53">
        <v>1</v>
      </c>
    </row>
    <row r="59" s="78" customFormat="1" ht="30" customHeight="1" spans="1:35">
      <c r="A59" s="52">
        <f t="shared" si="4"/>
        <v>51</v>
      </c>
      <c r="B59" s="83"/>
      <c r="C59" s="83"/>
      <c r="D59" s="83"/>
      <c r="E59" s="83"/>
      <c r="F59" s="83"/>
      <c r="G59" s="83"/>
      <c r="H59" s="83"/>
      <c r="I59" s="83"/>
      <c r="J59" s="83">
        <v>8</v>
      </c>
      <c r="K59" s="90"/>
      <c r="L59" s="91" t="s">
        <v>1417</v>
      </c>
      <c r="M59" s="92" t="s">
        <v>1418</v>
      </c>
      <c r="N59" s="92"/>
      <c r="O59" s="92" t="s">
        <v>49</v>
      </c>
      <c r="P59" s="93" t="s">
        <v>805</v>
      </c>
      <c r="Q59" s="92"/>
      <c r="R59" s="91" t="s">
        <v>46</v>
      </c>
      <c r="S59" s="91" t="s">
        <v>1419</v>
      </c>
      <c r="T59" s="121" t="s">
        <v>46</v>
      </c>
      <c r="U59" s="112" t="s">
        <v>600</v>
      </c>
      <c r="V59" s="112" t="s">
        <v>407</v>
      </c>
      <c r="W59" s="112" t="s">
        <v>862</v>
      </c>
      <c r="X59" s="110" t="s">
        <v>1009</v>
      </c>
      <c r="Y59" s="110" t="s">
        <v>1010</v>
      </c>
      <c r="Z59" s="129" t="s">
        <v>1420</v>
      </c>
      <c r="AA59" s="138">
        <v>0.0165</v>
      </c>
      <c r="AB59" s="92" t="s">
        <v>411</v>
      </c>
      <c r="AC59" s="92"/>
      <c r="AD59" s="128"/>
      <c r="AE59" s="128">
        <v>1</v>
      </c>
      <c r="AF59" s="92">
        <v>1</v>
      </c>
      <c r="AG59" s="92">
        <v>1</v>
      </c>
      <c r="AH59" s="92">
        <v>0</v>
      </c>
      <c r="AI59" s="92">
        <v>1</v>
      </c>
    </row>
    <row r="60" s="42" customFormat="1" ht="30" customHeight="1" spans="1:35">
      <c r="A60" s="52">
        <f t="shared" ref="A60:A69" si="5">ROW()-8</f>
        <v>52</v>
      </c>
      <c r="B60" s="54"/>
      <c r="C60" s="54"/>
      <c r="D60" s="54"/>
      <c r="E60" s="54"/>
      <c r="F60" s="54"/>
      <c r="G60" s="54"/>
      <c r="H60" s="54"/>
      <c r="I60" s="54">
        <v>7</v>
      </c>
      <c r="J60" s="54"/>
      <c r="K60" s="57"/>
      <c r="L60" s="58" t="s">
        <v>1421</v>
      </c>
      <c r="M60" s="58" t="s">
        <v>1422</v>
      </c>
      <c r="N60" s="53"/>
      <c r="O60" s="53" t="s">
        <v>49</v>
      </c>
      <c r="P60" s="59" t="s">
        <v>805</v>
      </c>
      <c r="Q60" s="53"/>
      <c r="R60" s="56" t="s">
        <v>46</v>
      </c>
      <c r="S60" s="58" t="s">
        <v>1421</v>
      </c>
      <c r="T60" s="75" t="s">
        <v>46</v>
      </c>
      <c r="U60" s="65" t="s">
        <v>407</v>
      </c>
      <c r="V60" s="65" t="s">
        <v>600</v>
      </c>
      <c r="W60" s="65" t="s">
        <v>862</v>
      </c>
      <c r="X60" s="64" t="s">
        <v>1423</v>
      </c>
      <c r="Y60" s="64"/>
      <c r="Z60" s="69" t="s">
        <v>1424</v>
      </c>
      <c r="AA60" s="70">
        <v>0.0188</v>
      </c>
      <c r="AB60" s="53" t="s">
        <v>411</v>
      </c>
      <c r="AC60" s="53" t="s">
        <v>808</v>
      </c>
      <c r="AD60" s="71"/>
      <c r="AE60" s="128">
        <v>1</v>
      </c>
      <c r="AF60" s="53">
        <v>1</v>
      </c>
      <c r="AG60" s="53">
        <v>1</v>
      </c>
      <c r="AH60" s="53">
        <v>0</v>
      </c>
      <c r="AI60" s="53">
        <v>1</v>
      </c>
    </row>
    <row r="61" s="42" customFormat="1" ht="30" customHeight="1" spans="1:35">
      <c r="A61" s="52">
        <f t="shared" si="5"/>
        <v>53</v>
      </c>
      <c r="B61" s="54"/>
      <c r="C61" s="54"/>
      <c r="D61" s="54"/>
      <c r="E61" s="54"/>
      <c r="F61" s="54"/>
      <c r="G61" s="54"/>
      <c r="H61" s="54"/>
      <c r="I61" s="54">
        <v>7</v>
      </c>
      <c r="J61" s="54"/>
      <c r="K61" s="57"/>
      <c r="L61" s="58" t="s">
        <v>147</v>
      </c>
      <c r="M61" s="58" t="s">
        <v>148</v>
      </c>
      <c r="N61" s="53" t="s">
        <v>1233</v>
      </c>
      <c r="O61" s="53" t="s">
        <v>46</v>
      </c>
      <c r="P61" s="59" t="s">
        <v>805</v>
      </c>
      <c r="Q61" s="53"/>
      <c r="R61" s="56" t="s">
        <v>134</v>
      </c>
      <c r="S61" s="58" t="s">
        <v>147</v>
      </c>
      <c r="T61" s="75" t="s">
        <v>134</v>
      </c>
      <c r="U61" s="65" t="s">
        <v>407</v>
      </c>
      <c r="V61" s="65" t="s">
        <v>600</v>
      </c>
      <c r="W61" s="65" t="s">
        <v>862</v>
      </c>
      <c r="X61" s="64" t="s">
        <v>1085</v>
      </c>
      <c r="Y61" s="64" t="s">
        <v>139</v>
      </c>
      <c r="Z61" s="69" t="s">
        <v>1425</v>
      </c>
      <c r="AA61" s="70">
        <v>0.3869</v>
      </c>
      <c r="AB61" s="53" t="s">
        <v>411</v>
      </c>
      <c r="AC61" s="53" t="s">
        <v>915</v>
      </c>
      <c r="AD61" s="71"/>
      <c r="AE61" s="128">
        <v>1</v>
      </c>
      <c r="AF61" s="53">
        <v>1</v>
      </c>
      <c r="AG61" s="53">
        <v>1</v>
      </c>
      <c r="AH61" s="53">
        <v>0</v>
      </c>
      <c r="AI61" s="53">
        <v>1</v>
      </c>
    </row>
    <row r="62" s="78" customFormat="1" ht="30" customHeight="1" spans="1:35">
      <c r="A62" s="52">
        <f t="shared" si="5"/>
        <v>54</v>
      </c>
      <c r="B62" s="83"/>
      <c r="C62" s="83"/>
      <c r="D62" s="83"/>
      <c r="E62" s="83"/>
      <c r="F62" s="83"/>
      <c r="G62" s="83"/>
      <c r="H62" s="83">
        <v>6</v>
      </c>
      <c r="I62" s="83"/>
      <c r="J62" s="83"/>
      <c r="K62" s="90"/>
      <c r="L62" s="91" t="s">
        <v>1426</v>
      </c>
      <c r="M62" s="92" t="s">
        <v>1427</v>
      </c>
      <c r="N62" s="92"/>
      <c r="O62" s="92" t="s">
        <v>46</v>
      </c>
      <c r="P62" s="93" t="s">
        <v>805</v>
      </c>
      <c r="Q62" s="92"/>
      <c r="R62" s="91" t="s">
        <v>46</v>
      </c>
      <c r="S62" s="91" t="s">
        <v>1426</v>
      </c>
      <c r="T62" s="121" t="s">
        <v>46</v>
      </c>
      <c r="U62" s="112" t="s">
        <v>600</v>
      </c>
      <c r="V62" s="112" t="s">
        <v>407</v>
      </c>
      <c r="W62" s="112" t="s">
        <v>888</v>
      </c>
      <c r="X62" s="110" t="s">
        <v>807</v>
      </c>
      <c r="Y62" s="110" t="s">
        <v>411</v>
      </c>
      <c r="Z62" s="129"/>
      <c r="AA62" s="138" t="e">
        <f>AA63+#REF!+AA64</f>
        <v>#REF!</v>
      </c>
      <c r="AB62" s="92" t="s">
        <v>411</v>
      </c>
      <c r="AC62" s="92"/>
      <c r="AD62" s="128"/>
      <c r="AE62" s="128">
        <v>1</v>
      </c>
      <c r="AF62" s="92">
        <v>1</v>
      </c>
      <c r="AG62" s="92">
        <v>1</v>
      </c>
      <c r="AH62" s="92">
        <v>0</v>
      </c>
      <c r="AI62" s="92">
        <v>0</v>
      </c>
    </row>
    <row r="63" s="78" customFormat="1" ht="30" customHeight="1" spans="1:35">
      <c r="A63" s="52">
        <f t="shared" si="5"/>
        <v>55</v>
      </c>
      <c r="B63" s="83"/>
      <c r="C63" s="83"/>
      <c r="D63" s="83"/>
      <c r="E63" s="83"/>
      <c r="F63" s="83"/>
      <c r="G63" s="83"/>
      <c r="H63" s="83"/>
      <c r="I63" s="83">
        <v>7</v>
      </c>
      <c r="J63" s="83"/>
      <c r="K63" s="90"/>
      <c r="L63" s="91" t="s">
        <v>1428</v>
      </c>
      <c r="M63" s="92" t="s">
        <v>1429</v>
      </c>
      <c r="N63" s="92"/>
      <c r="O63" s="92" t="s">
        <v>46</v>
      </c>
      <c r="P63" s="93" t="s">
        <v>805</v>
      </c>
      <c r="Q63" s="92"/>
      <c r="R63" s="91" t="s">
        <v>134</v>
      </c>
      <c r="S63" s="91" t="s">
        <v>1428</v>
      </c>
      <c r="T63" s="121" t="s">
        <v>46</v>
      </c>
      <c r="U63" s="112" t="s">
        <v>600</v>
      </c>
      <c r="V63" s="112" t="s">
        <v>407</v>
      </c>
      <c r="W63" s="112" t="s">
        <v>862</v>
      </c>
      <c r="X63" s="110" t="s">
        <v>1099</v>
      </c>
      <c r="Y63" s="110" t="s">
        <v>1100</v>
      </c>
      <c r="Z63" s="129" t="s">
        <v>1430</v>
      </c>
      <c r="AA63" s="138">
        <v>0.8184</v>
      </c>
      <c r="AB63" s="92" t="s">
        <v>411</v>
      </c>
      <c r="AC63" s="92"/>
      <c r="AD63" s="128"/>
      <c r="AE63" s="128">
        <v>1</v>
      </c>
      <c r="AF63" s="92">
        <v>1</v>
      </c>
      <c r="AG63" s="92">
        <v>1</v>
      </c>
      <c r="AH63" s="92">
        <v>0</v>
      </c>
      <c r="AI63" s="92">
        <v>0</v>
      </c>
    </row>
    <row r="64" s="78" customFormat="1" ht="30" customHeight="1" spans="1:35">
      <c r="A64" s="52">
        <f t="shared" si="5"/>
        <v>56</v>
      </c>
      <c r="B64" s="83"/>
      <c r="C64" s="83"/>
      <c r="D64" s="83"/>
      <c r="E64" s="83"/>
      <c r="F64" s="83"/>
      <c r="G64" s="83"/>
      <c r="H64" s="83"/>
      <c r="I64" s="83">
        <v>7</v>
      </c>
      <c r="J64" s="83"/>
      <c r="K64" s="90"/>
      <c r="L64" s="91" t="s">
        <v>1431</v>
      </c>
      <c r="M64" s="92" t="s">
        <v>1432</v>
      </c>
      <c r="N64" s="92"/>
      <c r="O64" s="92" t="s">
        <v>49</v>
      </c>
      <c r="P64" s="93" t="s">
        <v>805</v>
      </c>
      <c r="Q64" s="92"/>
      <c r="R64" s="91" t="s">
        <v>46</v>
      </c>
      <c r="S64" s="91" t="s">
        <v>1431</v>
      </c>
      <c r="T64" s="121" t="s">
        <v>46</v>
      </c>
      <c r="U64" s="112" t="s">
        <v>600</v>
      </c>
      <c r="V64" s="112" t="s">
        <v>407</v>
      </c>
      <c r="W64" s="112" t="s">
        <v>859</v>
      </c>
      <c r="X64" s="109" t="s">
        <v>1433</v>
      </c>
      <c r="Y64" s="109" t="s">
        <v>1434</v>
      </c>
      <c r="Z64" s="129"/>
      <c r="AA64" s="138">
        <v>0.1125</v>
      </c>
      <c r="AB64" s="92" t="s">
        <v>411</v>
      </c>
      <c r="AC64" s="92"/>
      <c r="AD64" s="128"/>
      <c r="AE64" s="128">
        <v>1</v>
      </c>
      <c r="AF64" s="92">
        <v>1</v>
      </c>
      <c r="AG64" s="92">
        <v>1</v>
      </c>
      <c r="AH64" s="92">
        <v>0</v>
      </c>
      <c r="AI64" s="92">
        <v>1</v>
      </c>
    </row>
    <row r="65" s="78" customFormat="1" ht="30" customHeight="1" spans="1:35">
      <c r="A65" s="87">
        <f t="shared" si="5"/>
        <v>57</v>
      </c>
      <c r="B65" s="83"/>
      <c r="C65" s="83"/>
      <c r="D65" s="83"/>
      <c r="E65" s="83"/>
      <c r="F65" s="83"/>
      <c r="G65" s="83"/>
      <c r="H65" s="83"/>
      <c r="I65" s="83">
        <v>7</v>
      </c>
      <c r="J65" s="83"/>
      <c r="K65" s="90"/>
      <c r="L65" s="91" t="s">
        <v>1435</v>
      </c>
      <c r="M65" s="92" t="s">
        <v>1436</v>
      </c>
      <c r="N65" s="92"/>
      <c r="O65" s="92" t="s">
        <v>134</v>
      </c>
      <c r="P65" s="93" t="s">
        <v>805</v>
      </c>
      <c r="Q65" s="92"/>
      <c r="R65" s="91" t="s">
        <v>46</v>
      </c>
      <c r="S65" s="91" t="s">
        <v>1435</v>
      </c>
      <c r="T65" s="121" t="s">
        <v>46</v>
      </c>
      <c r="U65" s="112" t="s">
        <v>600</v>
      </c>
      <c r="V65" s="112" t="s">
        <v>407</v>
      </c>
      <c r="W65" s="112" t="s">
        <v>859</v>
      </c>
      <c r="X65" s="109" t="s">
        <v>1346</v>
      </c>
      <c r="Y65" s="109" t="s">
        <v>1375</v>
      </c>
      <c r="Z65" s="129"/>
      <c r="AA65" s="138">
        <v>0.143</v>
      </c>
      <c r="AB65" s="92"/>
      <c r="AC65" s="92"/>
      <c r="AD65" s="128"/>
      <c r="AE65" s="128">
        <v>1</v>
      </c>
      <c r="AF65" s="92"/>
      <c r="AG65" s="92"/>
      <c r="AH65" s="92"/>
      <c r="AI65" s="92"/>
    </row>
    <row r="66" s="42" customFormat="1" ht="30" customHeight="1" spans="1:35">
      <c r="A66" s="52">
        <f t="shared" si="5"/>
        <v>58</v>
      </c>
      <c r="B66" s="54"/>
      <c r="C66" s="54"/>
      <c r="D66" s="54"/>
      <c r="E66" s="54"/>
      <c r="F66" s="54"/>
      <c r="G66" s="54"/>
      <c r="H66" s="54"/>
      <c r="I66" s="54">
        <v>7</v>
      </c>
      <c r="J66" s="54"/>
      <c r="K66" s="57"/>
      <c r="L66" s="56" t="s">
        <v>179</v>
      </c>
      <c r="M66" s="53" t="s">
        <v>180</v>
      </c>
      <c r="N66" s="53"/>
      <c r="O66" s="53" t="s">
        <v>134</v>
      </c>
      <c r="P66" s="93" t="s">
        <v>805</v>
      </c>
      <c r="Q66" s="53"/>
      <c r="R66" s="91" t="s">
        <v>46</v>
      </c>
      <c r="S66" s="56"/>
      <c r="T66" s="121" t="s">
        <v>46</v>
      </c>
      <c r="U66" s="65" t="s">
        <v>407</v>
      </c>
      <c r="V66" s="65" t="s">
        <v>600</v>
      </c>
      <c r="W66" s="65" t="s">
        <v>867</v>
      </c>
      <c r="X66" s="58"/>
      <c r="Y66" s="58"/>
      <c r="Z66" s="69"/>
      <c r="AA66" s="70"/>
      <c r="AB66" s="53"/>
      <c r="AC66" s="53"/>
      <c r="AD66" s="71"/>
      <c r="AE66" s="128">
        <v>4</v>
      </c>
      <c r="AF66" s="53"/>
      <c r="AG66" s="53"/>
      <c r="AH66" s="53"/>
      <c r="AI66" s="53"/>
    </row>
    <row r="67" s="78" customFormat="1" ht="30" customHeight="1" spans="1:35">
      <c r="A67" s="52">
        <f t="shared" si="5"/>
        <v>59</v>
      </c>
      <c r="B67" s="83"/>
      <c r="C67" s="83"/>
      <c r="D67" s="83"/>
      <c r="E67" s="83"/>
      <c r="F67" s="83"/>
      <c r="G67" s="83">
        <v>5</v>
      </c>
      <c r="H67" s="83"/>
      <c r="I67" s="83"/>
      <c r="J67" s="83"/>
      <c r="K67" s="90"/>
      <c r="L67" s="91" t="s">
        <v>1437</v>
      </c>
      <c r="M67" s="92" t="s">
        <v>1438</v>
      </c>
      <c r="N67" s="92" t="s">
        <v>1233</v>
      </c>
      <c r="O67" s="92" t="s">
        <v>46</v>
      </c>
      <c r="P67" s="93" t="s">
        <v>805</v>
      </c>
      <c r="Q67" s="92"/>
      <c r="R67" s="91" t="s">
        <v>49</v>
      </c>
      <c r="S67" s="91" t="s">
        <v>1439</v>
      </c>
      <c r="T67" s="121" t="s">
        <v>49</v>
      </c>
      <c r="U67" s="112" t="s">
        <v>600</v>
      </c>
      <c r="V67" s="112" t="s">
        <v>407</v>
      </c>
      <c r="W67" s="112" t="s">
        <v>888</v>
      </c>
      <c r="X67" s="110" t="s">
        <v>807</v>
      </c>
      <c r="Y67" s="110" t="s">
        <v>411</v>
      </c>
      <c r="Z67" s="129"/>
      <c r="AA67" s="138" t="e">
        <f>AA68+AA71+AA72+AA80</f>
        <v>#VALUE!</v>
      </c>
      <c r="AB67" s="92" t="s">
        <v>411</v>
      </c>
      <c r="AC67" s="92"/>
      <c r="AD67" s="128"/>
      <c r="AE67" s="128">
        <v>1</v>
      </c>
      <c r="AF67" s="92">
        <v>1</v>
      </c>
      <c r="AG67" s="92">
        <v>1</v>
      </c>
      <c r="AH67" s="92">
        <v>0</v>
      </c>
      <c r="AI67" s="92">
        <v>0</v>
      </c>
    </row>
    <row r="68" s="42" customFormat="1" ht="30" customHeight="1" spans="1:35">
      <c r="A68" s="52">
        <f t="shared" si="5"/>
        <v>60</v>
      </c>
      <c r="B68" s="54"/>
      <c r="C68" s="54"/>
      <c r="D68" s="54"/>
      <c r="E68" s="54"/>
      <c r="F68" s="54"/>
      <c r="G68" s="54"/>
      <c r="H68" s="54">
        <v>6</v>
      </c>
      <c r="I68" s="54"/>
      <c r="J68" s="54"/>
      <c r="K68" s="57"/>
      <c r="L68" s="56" t="s">
        <v>1440</v>
      </c>
      <c r="M68" s="53" t="s">
        <v>1441</v>
      </c>
      <c r="N68" s="53"/>
      <c r="O68" s="53" t="s">
        <v>46</v>
      </c>
      <c r="P68" s="59" t="s">
        <v>805</v>
      </c>
      <c r="Q68" s="53"/>
      <c r="R68" s="56" t="s">
        <v>49</v>
      </c>
      <c r="S68" s="56" t="s">
        <v>1440</v>
      </c>
      <c r="T68" s="75" t="s">
        <v>49</v>
      </c>
      <c r="U68" s="65" t="s">
        <v>407</v>
      </c>
      <c r="V68" s="65" t="s">
        <v>600</v>
      </c>
      <c r="W68" s="65" t="s">
        <v>888</v>
      </c>
      <c r="X68" s="58" t="s">
        <v>807</v>
      </c>
      <c r="Y68" s="64" t="s">
        <v>411</v>
      </c>
      <c r="Z68" s="69" t="s">
        <v>1442</v>
      </c>
      <c r="AA68" s="70">
        <f>AA69+AA70</f>
        <v>0.1933</v>
      </c>
      <c r="AB68" s="53" t="s">
        <v>411</v>
      </c>
      <c r="AC68" s="53" t="s">
        <v>808</v>
      </c>
      <c r="AD68" s="71"/>
      <c r="AE68" s="128">
        <v>1</v>
      </c>
      <c r="AF68" s="53">
        <v>1</v>
      </c>
      <c r="AG68" s="53">
        <v>1</v>
      </c>
      <c r="AH68" s="53">
        <v>0</v>
      </c>
      <c r="AI68" s="53">
        <v>1</v>
      </c>
    </row>
    <row r="69" s="42" customFormat="1" ht="30" customHeight="1" spans="1:35">
      <c r="A69" s="52">
        <f t="shared" si="5"/>
        <v>61</v>
      </c>
      <c r="B69" s="54"/>
      <c r="C69" s="54"/>
      <c r="D69" s="54"/>
      <c r="E69" s="54"/>
      <c r="F69" s="54"/>
      <c r="G69" s="54"/>
      <c r="H69" s="54"/>
      <c r="I69" s="54">
        <v>7</v>
      </c>
      <c r="J69" s="54"/>
      <c r="K69" s="57"/>
      <c r="L69" s="56" t="s">
        <v>1443</v>
      </c>
      <c r="M69" s="53" t="s">
        <v>1444</v>
      </c>
      <c r="N69" s="53"/>
      <c r="O69" s="53" t="s">
        <v>49</v>
      </c>
      <c r="P69" s="59" t="s">
        <v>805</v>
      </c>
      <c r="Q69" s="53"/>
      <c r="R69" s="56" t="s">
        <v>134</v>
      </c>
      <c r="S69" s="125" t="s">
        <v>1443</v>
      </c>
      <c r="T69" s="75" t="s">
        <v>134</v>
      </c>
      <c r="U69" s="65" t="s">
        <v>407</v>
      </c>
      <c r="V69" s="65" t="s">
        <v>600</v>
      </c>
      <c r="W69" s="65" t="s">
        <v>862</v>
      </c>
      <c r="X69" s="64" t="s">
        <v>942</v>
      </c>
      <c r="Y69" s="64" t="s">
        <v>943</v>
      </c>
      <c r="Z69" s="69" t="s">
        <v>1442</v>
      </c>
      <c r="AA69" s="70">
        <v>0.175</v>
      </c>
      <c r="AB69" s="53" t="s">
        <v>411</v>
      </c>
      <c r="AC69" s="53" t="s">
        <v>915</v>
      </c>
      <c r="AD69" s="71"/>
      <c r="AE69" s="128">
        <v>1</v>
      </c>
      <c r="AF69" s="53">
        <v>1</v>
      </c>
      <c r="AG69" s="53">
        <v>1</v>
      </c>
      <c r="AH69" s="53">
        <v>0</v>
      </c>
      <c r="AI69" s="53">
        <v>1</v>
      </c>
    </row>
    <row r="70" s="42" customFormat="1" ht="30" customHeight="1" spans="1:35">
      <c r="A70" s="52">
        <f t="shared" ref="A70:A79" si="6">ROW()-8</f>
        <v>62</v>
      </c>
      <c r="B70" s="54"/>
      <c r="C70" s="54"/>
      <c r="D70" s="54"/>
      <c r="E70" s="54"/>
      <c r="F70" s="54"/>
      <c r="G70" s="54"/>
      <c r="H70" s="54"/>
      <c r="I70" s="54">
        <v>7</v>
      </c>
      <c r="J70" s="54"/>
      <c r="K70" s="57"/>
      <c r="L70" s="56" t="s">
        <v>1445</v>
      </c>
      <c r="M70" s="53" t="s">
        <v>1446</v>
      </c>
      <c r="N70" s="53"/>
      <c r="O70" s="53" t="s">
        <v>49</v>
      </c>
      <c r="P70" s="59" t="s">
        <v>805</v>
      </c>
      <c r="Q70" s="53"/>
      <c r="R70" s="56" t="s">
        <v>49</v>
      </c>
      <c r="S70" s="125" t="s">
        <v>1445</v>
      </c>
      <c r="T70" s="75" t="s">
        <v>49</v>
      </c>
      <c r="U70" s="65" t="s">
        <v>407</v>
      </c>
      <c r="V70" s="65" t="s">
        <v>600</v>
      </c>
      <c r="W70" s="65" t="s">
        <v>862</v>
      </c>
      <c r="X70" s="64" t="s">
        <v>942</v>
      </c>
      <c r="Y70" s="64" t="s">
        <v>943</v>
      </c>
      <c r="Z70" s="69" t="s">
        <v>1447</v>
      </c>
      <c r="AA70" s="70">
        <v>0.0183</v>
      </c>
      <c r="AB70" s="53" t="s">
        <v>411</v>
      </c>
      <c r="AC70" s="53" t="s">
        <v>915</v>
      </c>
      <c r="AD70" s="71"/>
      <c r="AE70" s="128">
        <v>1</v>
      </c>
      <c r="AF70" s="53">
        <v>1</v>
      </c>
      <c r="AG70" s="53">
        <v>1</v>
      </c>
      <c r="AH70" s="53">
        <v>0</v>
      </c>
      <c r="AI70" s="53">
        <v>1</v>
      </c>
    </row>
    <row r="71" s="42" customFormat="1" ht="30" customHeight="1" spans="1:35">
      <c r="A71" s="52">
        <f t="shared" si="6"/>
        <v>63</v>
      </c>
      <c r="B71" s="54"/>
      <c r="C71" s="54"/>
      <c r="D71" s="54"/>
      <c r="E71" s="54"/>
      <c r="F71" s="54"/>
      <c r="G71" s="54"/>
      <c r="H71" s="54">
        <v>6</v>
      </c>
      <c r="I71" s="54"/>
      <c r="J71" s="54"/>
      <c r="K71" s="57"/>
      <c r="L71" s="56" t="s">
        <v>1448</v>
      </c>
      <c r="M71" s="58" t="s">
        <v>1449</v>
      </c>
      <c r="N71" s="53"/>
      <c r="O71" s="53" t="s">
        <v>46</v>
      </c>
      <c r="P71" s="59" t="s">
        <v>805</v>
      </c>
      <c r="Q71" s="53"/>
      <c r="R71" s="56" t="s">
        <v>46</v>
      </c>
      <c r="S71" s="54" t="s">
        <v>1448</v>
      </c>
      <c r="T71" s="75" t="s">
        <v>46</v>
      </c>
      <c r="U71" s="65" t="s">
        <v>407</v>
      </c>
      <c r="V71" s="65" t="s">
        <v>600</v>
      </c>
      <c r="W71" s="65" t="s">
        <v>806</v>
      </c>
      <c r="X71" s="64" t="s">
        <v>807</v>
      </c>
      <c r="Y71" s="64" t="s">
        <v>411</v>
      </c>
      <c r="Z71" s="69"/>
      <c r="AA71" s="70">
        <v>0.373</v>
      </c>
      <c r="AB71" s="53" t="s">
        <v>411</v>
      </c>
      <c r="AC71" s="53" t="s">
        <v>915</v>
      </c>
      <c r="AD71" s="71"/>
      <c r="AE71" s="128">
        <v>1</v>
      </c>
      <c r="AF71" s="53">
        <v>1</v>
      </c>
      <c r="AG71" s="53">
        <v>1</v>
      </c>
      <c r="AH71" s="53">
        <v>0</v>
      </c>
      <c r="AI71" s="53">
        <v>1</v>
      </c>
    </row>
    <row r="72" s="42" customFormat="1" ht="30" customHeight="1" spans="1:35">
      <c r="A72" s="52">
        <f t="shared" si="6"/>
        <v>64</v>
      </c>
      <c r="B72" s="54"/>
      <c r="C72" s="54"/>
      <c r="D72" s="54"/>
      <c r="E72" s="54"/>
      <c r="F72" s="54"/>
      <c r="G72" s="54"/>
      <c r="H72" s="54">
        <v>6</v>
      </c>
      <c r="I72" s="54"/>
      <c r="J72" s="54"/>
      <c r="K72" s="57"/>
      <c r="L72" s="56" t="s">
        <v>1450</v>
      </c>
      <c r="M72" s="53" t="s">
        <v>1451</v>
      </c>
      <c r="N72" s="53"/>
      <c r="O72" s="53" t="s">
        <v>46</v>
      </c>
      <c r="P72" s="59" t="s">
        <v>805</v>
      </c>
      <c r="Q72" s="53"/>
      <c r="R72" s="56" t="s">
        <v>49</v>
      </c>
      <c r="S72" s="54" t="s">
        <v>1450</v>
      </c>
      <c r="T72" s="75" t="s">
        <v>49</v>
      </c>
      <c r="U72" s="65" t="s">
        <v>407</v>
      </c>
      <c r="V72" s="65" t="s">
        <v>600</v>
      </c>
      <c r="W72" s="65" t="s">
        <v>888</v>
      </c>
      <c r="X72" s="64" t="s">
        <v>807</v>
      </c>
      <c r="Y72" s="64" t="s">
        <v>411</v>
      </c>
      <c r="Z72" s="69"/>
      <c r="AA72" s="70">
        <f>AA73+AA78+AA79</f>
        <v>0.9068</v>
      </c>
      <c r="AB72" s="53" t="s">
        <v>411</v>
      </c>
      <c r="AC72" s="53" t="s">
        <v>808</v>
      </c>
      <c r="AD72" s="71"/>
      <c r="AE72" s="128">
        <v>1</v>
      </c>
      <c r="AF72" s="53">
        <v>1</v>
      </c>
      <c r="AG72" s="53">
        <v>1</v>
      </c>
      <c r="AH72" s="53">
        <v>0</v>
      </c>
      <c r="AI72" s="53">
        <v>1</v>
      </c>
    </row>
    <row r="73" s="42" customFormat="1" ht="30" customHeight="1" spans="1:35">
      <c r="A73" s="52">
        <f t="shared" si="6"/>
        <v>65</v>
      </c>
      <c r="B73" s="54"/>
      <c r="C73" s="54"/>
      <c r="D73" s="54"/>
      <c r="E73" s="54"/>
      <c r="F73" s="54"/>
      <c r="G73" s="54"/>
      <c r="H73" s="54"/>
      <c r="I73" s="54">
        <v>7</v>
      </c>
      <c r="J73" s="54"/>
      <c r="K73" s="57"/>
      <c r="L73" s="56" t="s">
        <v>1452</v>
      </c>
      <c r="M73" s="53" t="s">
        <v>1453</v>
      </c>
      <c r="N73" s="53"/>
      <c r="O73" s="53" t="s">
        <v>46</v>
      </c>
      <c r="P73" s="59" t="s">
        <v>805</v>
      </c>
      <c r="Q73" s="53"/>
      <c r="R73" s="56" t="s">
        <v>49</v>
      </c>
      <c r="S73" s="54" t="s">
        <v>1452</v>
      </c>
      <c r="T73" s="75" t="s">
        <v>49</v>
      </c>
      <c r="U73" s="65" t="s">
        <v>407</v>
      </c>
      <c r="V73" s="65" t="s">
        <v>600</v>
      </c>
      <c r="W73" s="65" t="s">
        <v>888</v>
      </c>
      <c r="X73" s="64" t="s">
        <v>807</v>
      </c>
      <c r="Y73" s="64" t="s">
        <v>411</v>
      </c>
      <c r="Z73" s="69"/>
      <c r="AA73" s="70">
        <f>AA74+AA75+AA76+AA77</f>
        <v>0.5011</v>
      </c>
      <c r="AB73" s="53" t="s">
        <v>411</v>
      </c>
      <c r="AC73" s="53" t="s">
        <v>915</v>
      </c>
      <c r="AD73" s="71"/>
      <c r="AE73" s="128">
        <v>1</v>
      </c>
      <c r="AF73" s="53">
        <v>1</v>
      </c>
      <c r="AG73" s="53">
        <v>1</v>
      </c>
      <c r="AH73" s="53">
        <v>0</v>
      </c>
      <c r="AI73" s="53">
        <v>1</v>
      </c>
    </row>
    <row r="74" s="42" customFormat="1" ht="30" customHeight="1" spans="1:35">
      <c r="A74" s="52">
        <f t="shared" si="6"/>
        <v>66</v>
      </c>
      <c r="B74" s="54"/>
      <c r="C74" s="54"/>
      <c r="D74" s="54"/>
      <c r="E74" s="54"/>
      <c r="F74" s="54"/>
      <c r="G74" s="54"/>
      <c r="H74" s="54"/>
      <c r="I74" s="54"/>
      <c r="J74" s="54">
        <v>8</v>
      </c>
      <c r="K74" s="57"/>
      <c r="L74" s="56" t="s">
        <v>117</v>
      </c>
      <c r="M74" s="58" t="s">
        <v>1410</v>
      </c>
      <c r="N74" s="53"/>
      <c r="O74" s="53" t="s">
        <v>46</v>
      </c>
      <c r="P74" s="59" t="s">
        <v>805</v>
      </c>
      <c r="Q74" s="53"/>
      <c r="R74" s="56" t="s">
        <v>46</v>
      </c>
      <c r="S74" s="56" t="s">
        <v>117</v>
      </c>
      <c r="T74" s="75" t="s">
        <v>46</v>
      </c>
      <c r="U74" s="65" t="s">
        <v>407</v>
      </c>
      <c r="V74" s="65" t="s">
        <v>600</v>
      </c>
      <c r="W74" s="64" t="s">
        <v>867</v>
      </c>
      <c r="X74" s="64" t="s">
        <v>1411</v>
      </c>
      <c r="Y74" s="64" t="s">
        <v>411</v>
      </c>
      <c r="Z74" s="69" t="s">
        <v>1412</v>
      </c>
      <c r="AA74" s="70">
        <v>0.0193</v>
      </c>
      <c r="AB74" s="53" t="s">
        <v>411</v>
      </c>
      <c r="AC74" s="53" t="s">
        <v>915</v>
      </c>
      <c r="AD74" s="71"/>
      <c r="AE74" s="128">
        <v>1</v>
      </c>
      <c r="AF74" s="53">
        <v>1</v>
      </c>
      <c r="AG74" s="53">
        <v>1</v>
      </c>
      <c r="AH74" s="53">
        <v>1</v>
      </c>
      <c r="AI74" s="53">
        <v>1</v>
      </c>
    </row>
    <row r="75" s="42" customFormat="1" ht="30" customHeight="1" spans="1:35">
      <c r="A75" s="52">
        <f t="shared" si="6"/>
        <v>67</v>
      </c>
      <c r="B75" s="54"/>
      <c r="C75" s="54"/>
      <c r="D75" s="54"/>
      <c r="E75" s="54"/>
      <c r="F75" s="54"/>
      <c r="G75" s="54"/>
      <c r="H75" s="54"/>
      <c r="I75" s="54"/>
      <c r="J75" s="54">
        <v>8</v>
      </c>
      <c r="K75" s="57"/>
      <c r="L75" s="58" t="s">
        <v>1454</v>
      </c>
      <c r="M75" s="58" t="s">
        <v>1455</v>
      </c>
      <c r="N75" s="53"/>
      <c r="O75" s="53" t="s">
        <v>49</v>
      </c>
      <c r="P75" s="59" t="s">
        <v>805</v>
      </c>
      <c r="Q75" s="53"/>
      <c r="R75" s="56" t="s">
        <v>46</v>
      </c>
      <c r="S75" s="59" t="s">
        <v>1454</v>
      </c>
      <c r="T75" s="75" t="s">
        <v>46</v>
      </c>
      <c r="U75" s="65" t="s">
        <v>407</v>
      </c>
      <c r="V75" s="65" t="s">
        <v>600</v>
      </c>
      <c r="W75" s="65" t="s">
        <v>862</v>
      </c>
      <c r="X75" s="64" t="s">
        <v>942</v>
      </c>
      <c r="Y75" s="64" t="s">
        <v>943</v>
      </c>
      <c r="Z75" s="69" t="s">
        <v>1456</v>
      </c>
      <c r="AA75" s="70">
        <v>0.0288</v>
      </c>
      <c r="AB75" s="53" t="s">
        <v>411</v>
      </c>
      <c r="AC75" s="53" t="s">
        <v>915</v>
      </c>
      <c r="AD75" s="74"/>
      <c r="AE75" s="128">
        <v>1</v>
      </c>
      <c r="AF75" s="53">
        <v>1</v>
      </c>
      <c r="AG75" s="53">
        <v>1</v>
      </c>
      <c r="AH75" s="53">
        <v>0</v>
      </c>
      <c r="AI75" s="53">
        <v>1</v>
      </c>
    </row>
    <row r="76" s="42" customFormat="1" ht="30" customHeight="1" spans="1:35">
      <c r="A76" s="52">
        <f t="shared" si="6"/>
        <v>68</v>
      </c>
      <c r="B76" s="54"/>
      <c r="C76" s="54"/>
      <c r="D76" s="54"/>
      <c r="E76" s="54"/>
      <c r="F76" s="54"/>
      <c r="G76" s="54"/>
      <c r="H76" s="54"/>
      <c r="I76" s="54"/>
      <c r="J76" s="54">
        <v>8</v>
      </c>
      <c r="K76" s="57"/>
      <c r="L76" s="58" t="s">
        <v>156</v>
      </c>
      <c r="M76" s="58" t="s">
        <v>157</v>
      </c>
      <c r="N76" s="53" t="s">
        <v>1233</v>
      </c>
      <c r="O76" s="53" t="s">
        <v>46</v>
      </c>
      <c r="P76" s="59" t="s">
        <v>805</v>
      </c>
      <c r="Q76" s="53"/>
      <c r="R76" s="56" t="s">
        <v>134</v>
      </c>
      <c r="S76" s="56" t="s">
        <v>144</v>
      </c>
      <c r="T76" s="75" t="s">
        <v>134</v>
      </c>
      <c r="U76" s="65" t="s">
        <v>407</v>
      </c>
      <c r="V76" s="65" t="s">
        <v>600</v>
      </c>
      <c r="W76" s="65" t="s">
        <v>862</v>
      </c>
      <c r="X76" s="64" t="s">
        <v>1085</v>
      </c>
      <c r="Y76" s="64" t="s">
        <v>139</v>
      </c>
      <c r="Z76" s="69" t="s">
        <v>1413</v>
      </c>
      <c r="AA76" s="70">
        <v>0.4434</v>
      </c>
      <c r="AB76" s="53" t="s">
        <v>411</v>
      </c>
      <c r="AC76" s="53" t="s">
        <v>915</v>
      </c>
      <c r="AD76" s="74"/>
      <c r="AE76" s="128">
        <v>1</v>
      </c>
      <c r="AF76" s="53">
        <v>1</v>
      </c>
      <c r="AG76" s="53">
        <v>1</v>
      </c>
      <c r="AH76" s="53">
        <v>0</v>
      </c>
      <c r="AI76" s="53">
        <v>1</v>
      </c>
    </row>
    <row r="77" s="42" customFormat="1" ht="30" customHeight="1" spans="1:35">
      <c r="A77" s="52">
        <f t="shared" si="6"/>
        <v>69</v>
      </c>
      <c r="B77" s="54"/>
      <c r="C77" s="54"/>
      <c r="D77" s="54"/>
      <c r="E77" s="54"/>
      <c r="F77" s="54"/>
      <c r="G77" s="54"/>
      <c r="H77" s="54"/>
      <c r="I77" s="54"/>
      <c r="J77" s="54">
        <v>8</v>
      </c>
      <c r="K77" s="57"/>
      <c r="L77" s="56" t="s">
        <v>1414</v>
      </c>
      <c r="M77" s="53" t="s">
        <v>1415</v>
      </c>
      <c r="N77" s="53"/>
      <c r="O77" s="53" t="s">
        <v>49</v>
      </c>
      <c r="P77" s="59" t="s">
        <v>805</v>
      </c>
      <c r="Q77" s="53"/>
      <c r="R77" s="56" t="s">
        <v>46</v>
      </c>
      <c r="S77" s="76" t="s">
        <v>1414</v>
      </c>
      <c r="T77" s="75" t="s">
        <v>46</v>
      </c>
      <c r="U77" s="65" t="s">
        <v>407</v>
      </c>
      <c r="V77" s="65" t="s">
        <v>600</v>
      </c>
      <c r="W77" s="65" t="s">
        <v>862</v>
      </c>
      <c r="X77" s="64" t="s">
        <v>1009</v>
      </c>
      <c r="Y77" s="64" t="s">
        <v>1010</v>
      </c>
      <c r="Z77" s="69" t="str">
        <f>Z58</f>
        <v>20.4*19*15.6</v>
      </c>
      <c r="AA77" s="70">
        <f>AA58</f>
        <v>0.0096</v>
      </c>
      <c r="AB77" s="53" t="s">
        <v>411</v>
      </c>
      <c r="AC77" s="53" t="s">
        <v>915</v>
      </c>
      <c r="AD77" s="71"/>
      <c r="AE77" s="128">
        <v>1</v>
      </c>
      <c r="AF77" s="53">
        <v>1</v>
      </c>
      <c r="AG77" s="53">
        <v>1</v>
      </c>
      <c r="AH77" s="53">
        <v>0</v>
      </c>
      <c r="AI77" s="53">
        <v>1</v>
      </c>
    </row>
    <row r="78" s="42" customFormat="1" ht="30" customHeight="1" spans="1:35">
      <c r="A78" s="52">
        <f t="shared" si="6"/>
        <v>70</v>
      </c>
      <c r="B78" s="54"/>
      <c r="C78" s="54"/>
      <c r="D78" s="54"/>
      <c r="E78" s="54"/>
      <c r="F78" s="54"/>
      <c r="G78" s="54"/>
      <c r="H78" s="54"/>
      <c r="I78" s="54">
        <v>7</v>
      </c>
      <c r="J78" s="54"/>
      <c r="K78" s="57"/>
      <c r="L78" s="58" t="s">
        <v>159</v>
      </c>
      <c r="M78" s="58" t="s">
        <v>160</v>
      </c>
      <c r="N78" s="53" t="s">
        <v>1233</v>
      </c>
      <c r="O78" s="53" t="s">
        <v>46</v>
      </c>
      <c r="P78" s="59" t="s">
        <v>805</v>
      </c>
      <c r="Q78" s="59"/>
      <c r="R78" s="56" t="s">
        <v>49</v>
      </c>
      <c r="S78" s="59" t="s">
        <v>147</v>
      </c>
      <c r="T78" s="75" t="s">
        <v>49</v>
      </c>
      <c r="U78" s="65" t="s">
        <v>407</v>
      </c>
      <c r="V78" s="65" t="s">
        <v>600</v>
      </c>
      <c r="W78" s="65" t="s">
        <v>862</v>
      </c>
      <c r="X78" s="64" t="s">
        <v>1085</v>
      </c>
      <c r="Y78" s="64" t="s">
        <v>139</v>
      </c>
      <c r="Z78" s="69" t="str">
        <f>Z61</f>
        <v>191*50.5*192</v>
      </c>
      <c r="AA78" s="70">
        <f>AA61</f>
        <v>0.3869</v>
      </c>
      <c r="AB78" s="53" t="s">
        <v>411</v>
      </c>
      <c r="AC78" s="53" t="s">
        <v>915</v>
      </c>
      <c r="AD78" s="71"/>
      <c r="AE78" s="128">
        <v>1</v>
      </c>
      <c r="AF78" s="53">
        <v>1</v>
      </c>
      <c r="AG78" s="53">
        <v>1</v>
      </c>
      <c r="AH78" s="53">
        <v>0</v>
      </c>
      <c r="AI78" s="53">
        <v>1</v>
      </c>
    </row>
    <row r="79" s="42" customFormat="1" ht="30" customHeight="1" spans="1:35">
      <c r="A79" s="52">
        <f t="shared" si="6"/>
        <v>71</v>
      </c>
      <c r="B79" s="54"/>
      <c r="C79" s="54"/>
      <c r="D79" s="54"/>
      <c r="E79" s="54"/>
      <c r="F79" s="54"/>
      <c r="G79" s="54"/>
      <c r="H79" s="54"/>
      <c r="I79" s="54">
        <v>7</v>
      </c>
      <c r="J79" s="54"/>
      <c r="K79" s="57"/>
      <c r="L79" s="58" t="s">
        <v>1421</v>
      </c>
      <c r="M79" s="58" t="s">
        <v>1422</v>
      </c>
      <c r="N79" s="53"/>
      <c r="O79" s="53" t="s">
        <v>49</v>
      </c>
      <c r="P79" s="59" t="s">
        <v>805</v>
      </c>
      <c r="Q79" s="53"/>
      <c r="R79" s="56" t="s">
        <v>46</v>
      </c>
      <c r="S79" s="58" t="s">
        <v>1421</v>
      </c>
      <c r="T79" s="75" t="s">
        <v>46</v>
      </c>
      <c r="U79" s="65" t="s">
        <v>407</v>
      </c>
      <c r="V79" s="65" t="s">
        <v>600</v>
      </c>
      <c r="W79" s="65" t="s">
        <v>862</v>
      </c>
      <c r="X79" s="64" t="s">
        <v>1423</v>
      </c>
      <c r="Y79" s="64"/>
      <c r="Z79" s="69" t="str">
        <f>Z60</f>
        <v>40.5*17*9.6</v>
      </c>
      <c r="AA79" s="70">
        <f>AA60</f>
        <v>0.0188</v>
      </c>
      <c r="AB79" s="53" t="s">
        <v>411</v>
      </c>
      <c r="AC79" s="53" t="s">
        <v>808</v>
      </c>
      <c r="AD79" s="71"/>
      <c r="AE79" s="128">
        <v>1</v>
      </c>
      <c r="AF79" s="53">
        <v>1</v>
      </c>
      <c r="AG79" s="53">
        <v>1</v>
      </c>
      <c r="AH79" s="53">
        <v>0</v>
      </c>
      <c r="AI79" s="53">
        <v>1</v>
      </c>
    </row>
    <row r="80" s="78" customFormat="1" ht="30" customHeight="1" spans="1:35">
      <c r="A80" s="87">
        <f t="shared" ref="A80:A89" si="7">ROW()-8</f>
        <v>72</v>
      </c>
      <c r="B80" s="83"/>
      <c r="C80" s="83"/>
      <c r="D80" s="83"/>
      <c r="E80" s="83"/>
      <c r="F80" s="83"/>
      <c r="G80" s="83"/>
      <c r="H80" s="83">
        <v>6</v>
      </c>
      <c r="I80" s="83"/>
      <c r="J80" s="83"/>
      <c r="K80" s="90"/>
      <c r="L80" s="91" t="s">
        <v>1426</v>
      </c>
      <c r="M80" s="92" t="s">
        <v>1427</v>
      </c>
      <c r="N80" s="92"/>
      <c r="O80" s="92" t="s">
        <v>46</v>
      </c>
      <c r="P80" s="93" t="s">
        <v>805</v>
      </c>
      <c r="Q80" s="92"/>
      <c r="R80" s="91" t="s">
        <v>46</v>
      </c>
      <c r="S80" s="91" t="s">
        <v>1426</v>
      </c>
      <c r="T80" s="121" t="s">
        <v>46</v>
      </c>
      <c r="U80" s="112" t="s">
        <v>600</v>
      </c>
      <c r="V80" s="112" t="s">
        <v>407</v>
      </c>
      <c r="W80" s="110" t="s">
        <v>807</v>
      </c>
      <c r="X80" s="110" t="s">
        <v>411</v>
      </c>
      <c r="Y80" s="129"/>
      <c r="Z80" s="138" t="e">
        <f>Z81+#REF!+Z82</f>
        <v>#REF!</v>
      </c>
      <c r="AA80" s="92" t="s">
        <v>411</v>
      </c>
      <c r="AB80" s="92"/>
      <c r="AC80" s="92"/>
      <c r="AD80" s="128"/>
      <c r="AE80" s="128">
        <v>1</v>
      </c>
      <c r="AF80" s="92">
        <v>1</v>
      </c>
      <c r="AG80" s="92">
        <v>1</v>
      </c>
      <c r="AH80" s="92">
        <v>0</v>
      </c>
      <c r="AI80" s="92">
        <v>0</v>
      </c>
    </row>
    <row r="81" s="78" customFormat="1" ht="30" customHeight="1" spans="1:35">
      <c r="A81" s="87">
        <f t="shared" si="7"/>
        <v>73</v>
      </c>
      <c r="B81" s="83"/>
      <c r="C81" s="83"/>
      <c r="D81" s="83"/>
      <c r="E81" s="83"/>
      <c r="F81" s="83"/>
      <c r="G81" s="83"/>
      <c r="H81" s="83"/>
      <c r="I81" s="83">
        <v>7</v>
      </c>
      <c r="J81" s="83"/>
      <c r="K81" s="90"/>
      <c r="L81" s="91" t="s">
        <v>1428</v>
      </c>
      <c r="M81" s="92" t="s">
        <v>1429</v>
      </c>
      <c r="N81" s="92"/>
      <c r="O81" s="92" t="s">
        <v>46</v>
      </c>
      <c r="P81" s="93" t="s">
        <v>805</v>
      </c>
      <c r="Q81" s="92"/>
      <c r="R81" s="91" t="s">
        <v>46</v>
      </c>
      <c r="S81" s="91" t="s">
        <v>1428</v>
      </c>
      <c r="T81" s="121" t="s">
        <v>46</v>
      </c>
      <c r="U81" s="112" t="s">
        <v>600</v>
      </c>
      <c r="V81" s="112" t="s">
        <v>407</v>
      </c>
      <c r="W81" s="110" t="s">
        <v>1099</v>
      </c>
      <c r="X81" s="110" t="s">
        <v>1100</v>
      </c>
      <c r="Y81" s="129" t="s">
        <v>1430</v>
      </c>
      <c r="Z81" s="138">
        <v>0.8184</v>
      </c>
      <c r="AA81" s="92" t="s">
        <v>411</v>
      </c>
      <c r="AB81" s="92"/>
      <c r="AC81" s="92"/>
      <c r="AD81" s="128"/>
      <c r="AE81" s="128">
        <v>1</v>
      </c>
      <c r="AF81" s="92">
        <v>1</v>
      </c>
      <c r="AG81" s="92">
        <v>1</v>
      </c>
      <c r="AH81" s="92">
        <v>0</v>
      </c>
      <c r="AI81" s="92">
        <v>0</v>
      </c>
    </row>
    <row r="82" s="78" customFormat="1" ht="30" customHeight="1" spans="1:35">
      <c r="A82" s="87">
        <f t="shared" si="7"/>
        <v>74</v>
      </c>
      <c r="B82" s="83"/>
      <c r="C82" s="83"/>
      <c r="D82" s="83"/>
      <c r="E82" s="83"/>
      <c r="F82" s="83"/>
      <c r="G82" s="83"/>
      <c r="H82" s="83"/>
      <c r="I82" s="83">
        <v>7</v>
      </c>
      <c r="J82" s="83"/>
      <c r="K82" s="90"/>
      <c r="L82" s="91" t="s">
        <v>1431</v>
      </c>
      <c r="M82" s="92" t="s">
        <v>1432</v>
      </c>
      <c r="N82" s="92"/>
      <c r="O82" s="92" t="s">
        <v>49</v>
      </c>
      <c r="P82" s="93" t="s">
        <v>805</v>
      </c>
      <c r="Q82" s="92"/>
      <c r="R82" s="91" t="s">
        <v>46</v>
      </c>
      <c r="S82" s="91" t="s">
        <v>1431</v>
      </c>
      <c r="T82" s="121" t="s">
        <v>46</v>
      </c>
      <c r="U82" s="112" t="s">
        <v>600</v>
      </c>
      <c r="V82" s="112" t="s">
        <v>407</v>
      </c>
      <c r="W82" s="109" t="s">
        <v>1433</v>
      </c>
      <c r="X82" s="109" t="s">
        <v>1434</v>
      </c>
      <c r="Y82" s="129"/>
      <c r="Z82" s="138">
        <v>0.1125</v>
      </c>
      <c r="AA82" s="92" t="s">
        <v>411</v>
      </c>
      <c r="AB82" s="92" t="s">
        <v>411</v>
      </c>
      <c r="AC82" s="92"/>
      <c r="AD82" s="128"/>
      <c r="AE82" s="128">
        <v>1</v>
      </c>
      <c r="AF82" s="92">
        <v>1</v>
      </c>
      <c r="AG82" s="92">
        <v>1</v>
      </c>
      <c r="AH82" s="92">
        <v>0</v>
      </c>
      <c r="AI82" s="92">
        <v>1</v>
      </c>
    </row>
    <row r="83" s="78" customFormat="1" ht="30" customHeight="1" spans="1:35">
      <c r="A83" s="87">
        <f t="shared" si="7"/>
        <v>75</v>
      </c>
      <c r="B83" s="83"/>
      <c r="C83" s="83"/>
      <c r="D83" s="83"/>
      <c r="E83" s="83"/>
      <c r="F83" s="83"/>
      <c r="G83" s="83"/>
      <c r="H83" s="83"/>
      <c r="I83" s="83">
        <v>7</v>
      </c>
      <c r="J83" s="83"/>
      <c r="K83" s="90"/>
      <c r="L83" s="91" t="s">
        <v>1435</v>
      </c>
      <c r="M83" s="92" t="s">
        <v>1436</v>
      </c>
      <c r="N83" s="92"/>
      <c r="O83" s="92" t="s">
        <v>49</v>
      </c>
      <c r="P83" s="93" t="s">
        <v>805</v>
      </c>
      <c r="Q83" s="92"/>
      <c r="R83" s="91" t="s">
        <v>46</v>
      </c>
      <c r="S83" s="91" t="s">
        <v>1435</v>
      </c>
      <c r="T83" s="121" t="s">
        <v>46</v>
      </c>
      <c r="U83" s="112" t="s">
        <v>600</v>
      </c>
      <c r="V83" s="112" t="s">
        <v>407</v>
      </c>
      <c r="W83" s="109" t="s">
        <v>1346</v>
      </c>
      <c r="X83" s="109" t="s">
        <v>1375</v>
      </c>
      <c r="Y83" s="129"/>
      <c r="Z83" s="138">
        <v>0.143</v>
      </c>
      <c r="AA83" s="92"/>
      <c r="AB83" s="92" t="s">
        <v>411</v>
      </c>
      <c r="AC83" s="92"/>
      <c r="AD83" s="128"/>
      <c r="AE83" s="128">
        <v>1</v>
      </c>
      <c r="AF83" s="92">
        <v>1</v>
      </c>
      <c r="AG83" s="92">
        <v>1</v>
      </c>
      <c r="AH83" s="92">
        <v>0</v>
      </c>
      <c r="AI83" s="92">
        <v>1</v>
      </c>
    </row>
    <row r="84" s="42" customFormat="1" ht="30" customHeight="1" spans="1:35">
      <c r="A84" s="52">
        <f t="shared" si="7"/>
        <v>76</v>
      </c>
      <c r="B84" s="54"/>
      <c r="C84" s="54"/>
      <c r="D84" s="54"/>
      <c r="E84" s="54"/>
      <c r="F84" s="54"/>
      <c r="G84" s="54"/>
      <c r="H84" s="54"/>
      <c r="I84" s="54">
        <v>7</v>
      </c>
      <c r="J84" s="54"/>
      <c r="K84" s="57"/>
      <c r="L84" s="56" t="s">
        <v>179</v>
      </c>
      <c r="M84" s="53" t="s">
        <v>180</v>
      </c>
      <c r="N84" s="58" t="s">
        <v>971</v>
      </c>
      <c r="O84" s="53" t="s">
        <v>49</v>
      </c>
      <c r="P84" s="59" t="s">
        <v>805</v>
      </c>
      <c r="Q84" s="119"/>
      <c r="R84" s="56" t="s">
        <v>49</v>
      </c>
      <c r="S84" s="76" t="s">
        <v>566</v>
      </c>
      <c r="T84" s="58" t="s">
        <v>49</v>
      </c>
      <c r="U84" s="65" t="s">
        <v>407</v>
      </c>
      <c r="V84" s="65" t="s">
        <v>600</v>
      </c>
      <c r="W84" s="65" t="s">
        <v>867</v>
      </c>
      <c r="X84" s="64" t="s">
        <v>411</v>
      </c>
      <c r="Y84" s="64"/>
      <c r="Z84" s="69"/>
      <c r="AA84" s="70">
        <v>0.00516</v>
      </c>
      <c r="AB84" s="53" t="s">
        <v>411</v>
      </c>
      <c r="AC84" s="53"/>
      <c r="AD84" s="71"/>
      <c r="AE84" s="128">
        <v>4</v>
      </c>
      <c r="AF84" s="53">
        <v>2</v>
      </c>
      <c r="AG84" s="53">
        <v>2</v>
      </c>
      <c r="AH84" s="53">
        <v>0</v>
      </c>
      <c r="AI84" s="53">
        <v>2</v>
      </c>
    </row>
    <row r="85" s="42" customFormat="1" ht="30" customHeight="1" spans="1:35">
      <c r="A85" s="52">
        <f t="shared" si="7"/>
        <v>77</v>
      </c>
      <c r="B85" s="54"/>
      <c r="C85" s="54"/>
      <c r="D85" s="54"/>
      <c r="E85" s="54">
        <v>3</v>
      </c>
      <c r="F85" s="54"/>
      <c r="G85" s="54"/>
      <c r="H85" s="54"/>
      <c r="I85" s="54"/>
      <c r="J85" s="54"/>
      <c r="K85" s="57"/>
      <c r="L85" s="56" t="s">
        <v>1457</v>
      </c>
      <c r="M85" s="53" t="s">
        <v>1458</v>
      </c>
      <c r="N85" s="53" t="s">
        <v>1459</v>
      </c>
      <c r="O85" s="53" t="s">
        <v>46</v>
      </c>
      <c r="P85" s="59" t="s">
        <v>805</v>
      </c>
      <c r="Q85" s="53"/>
      <c r="R85" s="56" t="s">
        <v>46</v>
      </c>
      <c r="S85" s="56" t="s">
        <v>1457</v>
      </c>
      <c r="T85" s="56" t="s">
        <v>46</v>
      </c>
      <c r="U85" s="65" t="s">
        <v>407</v>
      </c>
      <c r="V85" s="65" t="s">
        <v>600</v>
      </c>
      <c r="W85" s="53" t="s">
        <v>905</v>
      </c>
      <c r="X85" s="64" t="s">
        <v>906</v>
      </c>
      <c r="Y85" s="58" t="s">
        <v>1460</v>
      </c>
      <c r="Z85" s="69" t="s">
        <v>1461</v>
      </c>
      <c r="AA85" s="70">
        <v>0.0304</v>
      </c>
      <c r="AB85" s="73" t="s">
        <v>909</v>
      </c>
      <c r="AC85" s="53"/>
      <c r="AD85" s="71"/>
      <c r="AE85" s="128">
        <v>1</v>
      </c>
      <c r="AF85" s="53">
        <v>1</v>
      </c>
      <c r="AG85" s="53">
        <v>1</v>
      </c>
      <c r="AH85" s="53">
        <v>1</v>
      </c>
      <c r="AI85" s="53">
        <v>1</v>
      </c>
    </row>
    <row r="86" s="42" customFormat="1" ht="30" customHeight="1" spans="1:35">
      <c r="A86" s="52">
        <f t="shared" si="7"/>
        <v>78</v>
      </c>
      <c r="B86" s="54"/>
      <c r="C86" s="54"/>
      <c r="D86" s="54"/>
      <c r="E86" s="54">
        <v>3</v>
      </c>
      <c r="F86" s="54"/>
      <c r="G86" s="54"/>
      <c r="H86" s="54"/>
      <c r="I86" s="54"/>
      <c r="J86" s="54"/>
      <c r="K86" s="57"/>
      <c r="L86" s="56" t="s">
        <v>1462</v>
      </c>
      <c r="M86" s="53" t="s">
        <v>1463</v>
      </c>
      <c r="N86" s="53" t="s">
        <v>1464</v>
      </c>
      <c r="O86" s="53" t="s">
        <v>46</v>
      </c>
      <c r="P86" s="59" t="s">
        <v>805</v>
      </c>
      <c r="Q86" s="53"/>
      <c r="R86" s="56" t="s">
        <v>46</v>
      </c>
      <c r="S86" s="56" t="s">
        <v>1462</v>
      </c>
      <c r="T86" s="56" t="s">
        <v>46</v>
      </c>
      <c r="U86" s="65" t="s">
        <v>407</v>
      </c>
      <c r="V86" s="65" t="s">
        <v>600</v>
      </c>
      <c r="W86" s="53" t="s">
        <v>905</v>
      </c>
      <c r="X86" s="64" t="s">
        <v>906</v>
      </c>
      <c r="Y86" s="58" t="s">
        <v>1460</v>
      </c>
      <c r="Z86" s="69" t="s">
        <v>1465</v>
      </c>
      <c r="AA86" s="70">
        <v>0.0303</v>
      </c>
      <c r="AB86" s="73" t="s">
        <v>909</v>
      </c>
      <c r="AC86" s="53"/>
      <c r="AD86" s="71"/>
      <c r="AE86" s="128">
        <v>1</v>
      </c>
      <c r="AF86" s="53">
        <v>1</v>
      </c>
      <c r="AG86" s="53">
        <v>1</v>
      </c>
      <c r="AH86" s="53">
        <v>1</v>
      </c>
      <c r="AI86" s="53">
        <v>1</v>
      </c>
    </row>
    <row r="87" s="42" customFormat="1" ht="30" customHeight="1" spans="1:35">
      <c r="A87" s="52">
        <f t="shared" si="7"/>
        <v>79</v>
      </c>
      <c r="B87" s="54"/>
      <c r="C87" s="54"/>
      <c r="D87" s="54"/>
      <c r="E87" s="54">
        <v>3</v>
      </c>
      <c r="F87" s="54"/>
      <c r="G87" s="54"/>
      <c r="H87" s="54"/>
      <c r="I87" s="54"/>
      <c r="J87" s="54"/>
      <c r="K87" s="57"/>
      <c r="L87" s="56" t="s">
        <v>1466</v>
      </c>
      <c r="M87" s="53" t="s">
        <v>391</v>
      </c>
      <c r="N87" s="53"/>
      <c r="O87" s="53" t="s">
        <v>49</v>
      </c>
      <c r="P87" s="59" t="s">
        <v>805</v>
      </c>
      <c r="Q87" s="53"/>
      <c r="R87" s="56" t="s">
        <v>46</v>
      </c>
      <c r="S87" s="65" t="s">
        <v>867</v>
      </c>
      <c r="T87" s="58" t="s">
        <v>411</v>
      </c>
      <c r="U87" s="65" t="s">
        <v>407</v>
      </c>
      <c r="V87" s="65" t="s">
        <v>600</v>
      </c>
      <c r="W87" s="65" t="s">
        <v>867</v>
      </c>
      <c r="X87" s="64" t="s">
        <v>860</v>
      </c>
      <c r="Y87" s="64" t="s">
        <v>411</v>
      </c>
      <c r="Z87" s="69"/>
      <c r="AA87" s="70">
        <v>0.0007</v>
      </c>
      <c r="AB87" s="73" t="s">
        <v>921</v>
      </c>
      <c r="AC87" s="53"/>
      <c r="AD87" s="71"/>
      <c r="AE87" s="128">
        <v>1</v>
      </c>
      <c r="AF87" s="53">
        <v>1</v>
      </c>
      <c r="AG87" s="53">
        <v>1</v>
      </c>
      <c r="AH87" s="53">
        <v>1</v>
      </c>
      <c r="AI87" s="53">
        <v>1</v>
      </c>
    </row>
    <row r="88" s="42" customFormat="1" ht="30" customHeight="1" spans="1:35">
      <c r="A88" s="52">
        <f t="shared" si="7"/>
        <v>80</v>
      </c>
      <c r="B88" s="54"/>
      <c r="C88" s="54"/>
      <c r="D88" s="54"/>
      <c r="E88" s="54">
        <v>3</v>
      </c>
      <c r="F88" s="54"/>
      <c r="G88" s="54"/>
      <c r="H88" s="54"/>
      <c r="I88" s="54"/>
      <c r="J88" s="54"/>
      <c r="K88" s="57"/>
      <c r="L88" s="56" t="s">
        <v>1467</v>
      </c>
      <c r="M88" s="53" t="s">
        <v>1468</v>
      </c>
      <c r="N88" s="148"/>
      <c r="O88" s="148" t="s">
        <v>49</v>
      </c>
      <c r="P88" s="59" t="s">
        <v>805</v>
      </c>
      <c r="Q88" s="53"/>
      <c r="R88" s="56" t="s">
        <v>49</v>
      </c>
      <c r="S88" s="56" t="s">
        <v>1467</v>
      </c>
      <c r="T88" s="75" t="s">
        <v>49</v>
      </c>
      <c r="U88" s="65" t="s">
        <v>407</v>
      </c>
      <c r="V88" s="65" t="s">
        <v>600</v>
      </c>
      <c r="W88" s="54" t="s">
        <v>1162</v>
      </c>
      <c r="X88" s="64" t="s">
        <v>860</v>
      </c>
      <c r="Y88" s="64" t="s">
        <v>411</v>
      </c>
      <c r="Z88" s="148" t="s">
        <v>1469</v>
      </c>
      <c r="AA88" s="158">
        <v>0.0003</v>
      </c>
      <c r="AB88" s="53" t="s">
        <v>869</v>
      </c>
      <c r="AC88" s="53"/>
      <c r="AD88" s="71"/>
      <c r="AE88" s="128">
        <v>1</v>
      </c>
      <c r="AF88" s="53">
        <v>1</v>
      </c>
      <c r="AG88" s="53">
        <v>1</v>
      </c>
      <c r="AH88" s="53">
        <v>1</v>
      </c>
      <c r="AI88" s="53">
        <v>1</v>
      </c>
    </row>
    <row r="89" s="42" customFormat="1" ht="30" customHeight="1" spans="1:35">
      <c r="A89" s="52">
        <f t="shared" si="7"/>
        <v>81</v>
      </c>
      <c r="B89" s="54"/>
      <c r="C89" s="54"/>
      <c r="D89" s="54"/>
      <c r="E89" s="54">
        <v>3</v>
      </c>
      <c r="F89" s="54"/>
      <c r="G89" s="54"/>
      <c r="H89" s="54"/>
      <c r="I89" s="54"/>
      <c r="J89" s="54"/>
      <c r="K89" s="57"/>
      <c r="L89" s="148" t="s">
        <v>1470</v>
      </c>
      <c r="M89" s="148" t="s">
        <v>1471</v>
      </c>
      <c r="N89" s="53"/>
      <c r="O89" s="53" t="s">
        <v>46</v>
      </c>
      <c r="P89" s="59" t="s">
        <v>805</v>
      </c>
      <c r="Q89" s="53"/>
      <c r="R89" s="56" t="s">
        <v>46</v>
      </c>
      <c r="S89" s="148" t="s">
        <v>1470</v>
      </c>
      <c r="T89" s="75" t="s">
        <v>49</v>
      </c>
      <c r="U89" s="65" t="s">
        <v>407</v>
      </c>
      <c r="V89" s="65" t="s">
        <v>600</v>
      </c>
      <c r="W89" s="54" t="s">
        <v>1162</v>
      </c>
      <c r="X89" s="64" t="s">
        <v>860</v>
      </c>
      <c r="Y89" s="64" t="s">
        <v>411</v>
      </c>
      <c r="Z89" s="148" t="s">
        <v>1472</v>
      </c>
      <c r="AA89" s="158">
        <v>0.396</v>
      </c>
      <c r="AB89" s="59" t="s">
        <v>1208</v>
      </c>
      <c r="AC89" s="53"/>
      <c r="AD89" s="71"/>
      <c r="AE89" s="128">
        <v>1</v>
      </c>
      <c r="AF89" s="53">
        <v>1</v>
      </c>
      <c r="AG89" s="53">
        <v>1</v>
      </c>
      <c r="AH89" s="53">
        <v>1</v>
      </c>
      <c r="AI89" s="53">
        <v>1</v>
      </c>
    </row>
    <row r="90" s="42" customFormat="1" ht="30" customHeight="1" spans="1:35">
      <c r="A90" s="52">
        <f t="shared" ref="A90:A101" si="8">ROW()-8</f>
        <v>82</v>
      </c>
      <c r="B90" s="54"/>
      <c r="C90" s="54"/>
      <c r="D90" s="54"/>
      <c r="E90" s="54">
        <v>3</v>
      </c>
      <c r="F90" s="54"/>
      <c r="G90" s="54"/>
      <c r="H90" s="54"/>
      <c r="I90" s="54"/>
      <c r="J90" s="54"/>
      <c r="K90" s="57"/>
      <c r="L90" s="56" t="s">
        <v>1473</v>
      </c>
      <c r="M90" s="53" t="s">
        <v>1474</v>
      </c>
      <c r="N90" s="53"/>
      <c r="O90" s="53" t="s">
        <v>49</v>
      </c>
      <c r="P90" s="59" t="s">
        <v>805</v>
      </c>
      <c r="Q90" s="53"/>
      <c r="R90" s="56" t="s">
        <v>46</v>
      </c>
      <c r="S90" s="56" t="s">
        <v>1473</v>
      </c>
      <c r="T90" s="75" t="s">
        <v>49</v>
      </c>
      <c r="U90" s="65" t="s">
        <v>407</v>
      </c>
      <c r="V90" s="65" t="s">
        <v>600</v>
      </c>
      <c r="W90" s="54" t="s">
        <v>1162</v>
      </c>
      <c r="X90" s="64" t="s">
        <v>860</v>
      </c>
      <c r="Y90" s="64" t="s">
        <v>411</v>
      </c>
      <c r="Z90" s="148" t="s">
        <v>1475</v>
      </c>
      <c r="AA90" s="158">
        <v>0.0001</v>
      </c>
      <c r="AB90" s="53" t="s">
        <v>869</v>
      </c>
      <c r="AC90" s="53"/>
      <c r="AD90" s="71"/>
      <c r="AE90" s="128">
        <v>1</v>
      </c>
      <c r="AF90" s="53">
        <v>1</v>
      </c>
      <c r="AG90" s="53">
        <v>1</v>
      </c>
      <c r="AH90" s="53">
        <v>1</v>
      </c>
      <c r="AI90" s="53">
        <v>1</v>
      </c>
    </row>
    <row r="91" s="42" customFormat="1" ht="30" customHeight="1" spans="1:35">
      <c r="A91" s="52">
        <f t="shared" si="8"/>
        <v>83</v>
      </c>
      <c r="B91" s="54"/>
      <c r="C91" s="54"/>
      <c r="D91" s="54"/>
      <c r="E91" s="54">
        <v>3</v>
      </c>
      <c r="F91" s="54"/>
      <c r="G91" s="54"/>
      <c r="H91" s="54"/>
      <c r="I91" s="54"/>
      <c r="J91" s="54"/>
      <c r="K91" s="54"/>
      <c r="L91" s="54" t="s">
        <v>1476</v>
      </c>
      <c r="M91" s="54" t="s">
        <v>1477</v>
      </c>
      <c r="N91" s="54" t="s">
        <v>1478</v>
      </c>
      <c r="O91" s="54" t="s">
        <v>49</v>
      </c>
      <c r="P91" s="59" t="s">
        <v>805</v>
      </c>
      <c r="Q91" s="53"/>
      <c r="R91" s="56" t="s">
        <v>134</v>
      </c>
      <c r="S91" s="54" t="s">
        <v>1476</v>
      </c>
      <c r="T91" s="75" t="s">
        <v>134</v>
      </c>
      <c r="U91" s="65" t="s">
        <v>407</v>
      </c>
      <c r="V91" s="65" t="s">
        <v>600</v>
      </c>
      <c r="W91" s="65" t="s">
        <v>888</v>
      </c>
      <c r="X91" s="64" t="s">
        <v>807</v>
      </c>
      <c r="Y91" s="64" t="s">
        <v>411</v>
      </c>
      <c r="Z91" s="54" t="s">
        <v>1479</v>
      </c>
      <c r="AA91" s="158">
        <v>0.424</v>
      </c>
      <c r="AB91" s="53" t="s">
        <v>835</v>
      </c>
      <c r="AC91" s="53"/>
      <c r="AD91" s="71"/>
      <c r="AE91" s="128">
        <v>2</v>
      </c>
      <c r="AF91" s="92">
        <v>2</v>
      </c>
      <c r="AG91" s="92">
        <v>2</v>
      </c>
      <c r="AH91" s="92">
        <v>2</v>
      </c>
      <c r="AI91" s="92">
        <v>1</v>
      </c>
    </row>
    <row r="92" s="42" customFormat="1" ht="30" customHeight="1" spans="1:35">
      <c r="A92" s="52">
        <f t="shared" si="8"/>
        <v>84</v>
      </c>
      <c r="B92" s="54"/>
      <c r="C92" s="54"/>
      <c r="D92" s="54"/>
      <c r="E92" s="54"/>
      <c r="F92" s="54">
        <v>4</v>
      </c>
      <c r="G92" s="54"/>
      <c r="H92" s="54"/>
      <c r="I92" s="54"/>
      <c r="J92" s="54"/>
      <c r="K92" s="54"/>
      <c r="L92" s="54" t="s">
        <v>1480</v>
      </c>
      <c r="M92" s="54" t="s">
        <v>1481</v>
      </c>
      <c r="N92" s="54"/>
      <c r="O92" s="54" t="s">
        <v>49</v>
      </c>
      <c r="P92" s="59" t="s">
        <v>805</v>
      </c>
      <c r="Q92" s="53"/>
      <c r="R92" s="56" t="s">
        <v>49</v>
      </c>
      <c r="S92" s="54" t="s">
        <v>1476</v>
      </c>
      <c r="T92" s="75" t="s">
        <v>49</v>
      </c>
      <c r="U92" s="65" t="s">
        <v>407</v>
      </c>
      <c r="V92" s="65" t="s">
        <v>600</v>
      </c>
      <c r="W92" s="65" t="s">
        <v>862</v>
      </c>
      <c r="X92" s="64" t="s">
        <v>942</v>
      </c>
      <c r="Y92" s="64" t="s">
        <v>943</v>
      </c>
      <c r="Z92" s="54" t="s">
        <v>1482</v>
      </c>
      <c r="AA92" s="158">
        <v>0.144</v>
      </c>
      <c r="AB92" s="53" t="s">
        <v>411</v>
      </c>
      <c r="AC92" s="53"/>
      <c r="AD92" s="71"/>
      <c r="AE92" s="128">
        <v>1</v>
      </c>
      <c r="AF92" s="92">
        <v>1</v>
      </c>
      <c r="AG92" s="92">
        <v>1</v>
      </c>
      <c r="AH92" s="92">
        <v>1</v>
      </c>
      <c r="AI92" s="92">
        <v>1</v>
      </c>
    </row>
    <row r="93" s="42" customFormat="1" ht="30" customHeight="1" spans="1:35">
      <c r="A93" s="52">
        <f t="shared" si="8"/>
        <v>85</v>
      </c>
      <c r="B93" s="54"/>
      <c r="C93" s="54"/>
      <c r="D93" s="54"/>
      <c r="E93" s="54"/>
      <c r="F93" s="54">
        <v>4</v>
      </c>
      <c r="G93" s="54"/>
      <c r="H93" s="54"/>
      <c r="I93" s="54"/>
      <c r="J93" s="54"/>
      <c r="K93" s="54"/>
      <c r="L93" s="54" t="s">
        <v>1483</v>
      </c>
      <c r="M93" s="54" t="s">
        <v>1484</v>
      </c>
      <c r="N93" s="54"/>
      <c r="O93" s="54" t="s">
        <v>49</v>
      </c>
      <c r="P93" s="59" t="s">
        <v>805</v>
      </c>
      <c r="Q93" s="53"/>
      <c r="R93" s="56" t="s">
        <v>46</v>
      </c>
      <c r="S93" s="54" t="s">
        <v>1476</v>
      </c>
      <c r="T93" s="75" t="s">
        <v>46</v>
      </c>
      <c r="U93" s="65" t="s">
        <v>407</v>
      </c>
      <c r="V93" s="65" t="s">
        <v>600</v>
      </c>
      <c r="W93" s="65" t="s">
        <v>851</v>
      </c>
      <c r="X93" s="64" t="s">
        <v>980</v>
      </c>
      <c r="Y93" s="64" t="s">
        <v>1485</v>
      </c>
      <c r="Z93" s="159" t="s">
        <v>1486</v>
      </c>
      <c r="AA93" s="158">
        <v>0.02</v>
      </c>
      <c r="AB93" s="53" t="s">
        <v>411</v>
      </c>
      <c r="AC93" s="53"/>
      <c r="AD93" s="71"/>
      <c r="AE93" s="128">
        <v>2</v>
      </c>
      <c r="AF93" s="92">
        <v>2</v>
      </c>
      <c r="AG93" s="92">
        <v>2</v>
      </c>
      <c r="AH93" s="92">
        <v>2</v>
      </c>
      <c r="AI93" s="92">
        <v>2</v>
      </c>
    </row>
    <row r="94" s="42" customFormat="1" ht="30" customHeight="1" spans="1:35">
      <c r="A94" s="52">
        <f t="shared" si="8"/>
        <v>86</v>
      </c>
      <c r="B94" s="54"/>
      <c r="C94" s="54"/>
      <c r="D94" s="54"/>
      <c r="E94" s="54"/>
      <c r="F94" s="54">
        <v>4</v>
      </c>
      <c r="G94" s="54"/>
      <c r="H94" s="54"/>
      <c r="I94" s="54"/>
      <c r="J94" s="54"/>
      <c r="K94" s="54"/>
      <c r="L94" s="54" t="s">
        <v>1487</v>
      </c>
      <c r="M94" s="54" t="s">
        <v>1488</v>
      </c>
      <c r="N94" s="54"/>
      <c r="O94" s="54" t="s">
        <v>49</v>
      </c>
      <c r="P94" s="59" t="s">
        <v>805</v>
      </c>
      <c r="Q94" s="53"/>
      <c r="R94" s="56" t="s">
        <v>134</v>
      </c>
      <c r="S94" s="54" t="s">
        <v>1487</v>
      </c>
      <c r="T94" s="75" t="s">
        <v>134</v>
      </c>
      <c r="U94" s="65" t="s">
        <v>407</v>
      </c>
      <c r="V94" s="65" t="s">
        <v>600</v>
      </c>
      <c r="W94" s="65" t="s">
        <v>926</v>
      </c>
      <c r="X94" s="64" t="s">
        <v>927</v>
      </c>
      <c r="Y94" s="64" t="s">
        <v>1489</v>
      </c>
      <c r="Z94" s="54" t="s">
        <v>1490</v>
      </c>
      <c r="AA94" s="158">
        <v>0.24</v>
      </c>
      <c r="AB94" s="53" t="s">
        <v>411</v>
      </c>
      <c r="AC94" s="53"/>
      <c r="AD94" s="71"/>
      <c r="AE94" s="128">
        <v>1</v>
      </c>
      <c r="AF94" s="92">
        <v>1</v>
      </c>
      <c r="AG94" s="92">
        <v>1</v>
      </c>
      <c r="AH94" s="92">
        <v>1</v>
      </c>
      <c r="AI94" s="92">
        <v>1</v>
      </c>
    </row>
    <row r="95" s="42" customFormat="1" ht="45" customHeight="1" spans="1:35">
      <c r="A95" s="52">
        <f t="shared" si="8"/>
        <v>87</v>
      </c>
      <c r="B95" s="54"/>
      <c r="C95" s="54"/>
      <c r="D95" s="54"/>
      <c r="E95" s="54">
        <v>3</v>
      </c>
      <c r="F95" s="54"/>
      <c r="G95" s="54"/>
      <c r="H95" s="54"/>
      <c r="I95" s="54"/>
      <c r="J95" s="54"/>
      <c r="K95" s="57"/>
      <c r="L95" s="56" t="s">
        <v>1491</v>
      </c>
      <c r="M95" s="53" t="s">
        <v>1492</v>
      </c>
      <c r="N95" s="53" t="s">
        <v>1493</v>
      </c>
      <c r="O95" s="53" t="s">
        <v>49</v>
      </c>
      <c r="P95" s="59" t="s">
        <v>805</v>
      </c>
      <c r="Q95" s="53"/>
      <c r="R95" s="56" t="s">
        <v>46</v>
      </c>
      <c r="S95" s="65"/>
      <c r="T95" s="58" t="s">
        <v>411</v>
      </c>
      <c r="U95" s="65" t="s">
        <v>407</v>
      </c>
      <c r="V95" s="65" t="s">
        <v>600</v>
      </c>
      <c r="W95" s="65" t="s">
        <v>867</v>
      </c>
      <c r="X95" s="64" t="s">
        <v>411</v>
      </c>
      <c r="Y95" s="64" t="s">
        <v>411</v>
      </c>
      <c r="Z95" s="69"/>
      <c r="AA95" s="70">
        <v>0.0158</v>
      </c>
      <c r="AB95" s="73" t="s">
        <v>919</v>
      </c>
      <c r="AC95" s="53"/>
      <c r="AD95" s="71"/>
      <c r="AE95" s="128">
        <v>4</v>
      </c>
      <c r="AF95" s="53">
        <v>4</v>
      </c>
      <c r="AG95" s="53">
        <v>4</v>
      </c>
      <c r="AH95" s="53">
        <v>4</v>
      </c>
      <c r="AI95" s="53">
        <v>2</v>
      </c>
    </row>
    <row r="96" s="78" customFormat="1" ht="30" customHeight="1" spans="1:35">
      <c r="A96" s="52">
        <f t="shared" si="8"/>
        <v>88</v>
      </c>
      <c r="B96" s="83"/>
      <c r="C96" s="83"/>
      <c r="D96" s="83"/>
      <c r="E96" s="83">
        <v>3</v>
      </c>
      <c r="F96" s="83"/>
      <c r="G96" s="83"/>
      <c r="H96" s="83"/>
      <c r="I96" s="83"/>
      <c r="J96" s="83"/>
      <c r="K96" s="90"/>
      <c r="L96" s="91" t="s">
        <v>1494</v>
      </c>
      <c r="M96" s="92" t="s">
        <v>1495</v>
      </c>
      <c r="N96" s="92"/>
      <c r="O96" s="92" t="s">
        <v>49</v>
      </c>
      <c r="P96" s="93" t="s">
        <v>805</v>
      </c>
      <c r="Q96" s="92"/>
      <c r="R96" s="91" t="s">
        <v>46</v>
      </c>
      <c r="S96" s="91" t="s">
        <v>1494</v>
      </c>
      <c r="T96" s="109" t="s">
        <v>46</v>
      </c>
      <c r="U96" s="112" t="s">
        <v>600</v>
      </c>
      <c r="V96" s="112" t="s">
        <v>407</v>
      </c>
      <c r="W96" s="112" t="s">
        <v>862</v>
      </c>
      <c r="X96" s="110" t="s">
        <v>1496</v>
      </c>
      <c r="Y96" s="110" t="s">
        <v>1497</v>
      </c>
      <c r="Z96" s="129"/>
      <c r="AA96" s="138">
        <v>0.08</v>
      </c>
      <c r="AB96" s="130"/>
      <c r="AC96" s="92"/>
      <c r="AD96" s="128"/>
      <c r="AE96" s="128">
        <v>1</v>
      </c>
      <c r="AF96" s="92">
        <v>0</v>
      </c>
      <c r="AG96" s="92">
        <v>0</v>
      </c>
      <c r="AH96" s="92">
        <v>0</v>
      </c>
      <c r="AI96" s="92">
        <v>0</v>
      </c>
    </row>
    <row r="97" s="78" customFormat="1" ht="30" customHeight="1" spans="1:35">
      <c r="A97" s="52">
        <f t="shared" si="8"/>
        <v>89</v>
      </c>
      <c r="B97" s="83"/>
      <c r="C97" s="83"/>
      <c r="D97" s="83"/>
      <c r="E97" s="83">
        <v>3</v>
      </c>
      <c r="F97" s="83"/>
      <c r="G97" s="83"/>
      <c r="H97" s="83"/>
      <c r="I97" s="83"/>
      <c r="J97" s="83"/>
      <c r="K97" s="90"/>
      <c r="L97" s="91" t="s">
        <v>284</v>
      </c>
      <c r="M97" s="92" t="s">
        <v>285</v>
      </c>
      <c r="N97" s="92"/>
      <c r="O97" s="92" t="s">
        <v>49</v>
      </c>
      <c r="P97" s="93" t="s">
        <v>805</v>
      </c>
      <c r="Q97" s="92"/>
      <c r="R97" s="91" t="s">
        <v>46</v>
      </c>
      <c r="S97" s="91" t="s">
        <v>284</v>
      </c>
      <c r="T97" s="109" t="s">
        <v>46</v>
      </c>
      <c r="U97" s="112" t="s">
        <v>407</v>
      </c>
      <c r="V97" s="112" t="s">
        <v>600</v>
      </c>
      <c r="W97" s="112" t="s">
        <v>867</v>
      </c>
      <c r="X97" s="110" t="s">
        <v>1002</v>
      </c>
      <c r="Y97" s="110" t="s">
        <v>1498</v>
      </c>
      <c r="Z97" s="129"/>
      <c r="AA97" s="138">
        <v>0.006</v>
      </c>
      <c r="AB97" s="130" t="s">
        <v>919</v>
      </c>
      <c r="AC97" s="92"/>
      <c r="AD97" s="128"/>
      <c r="AE97" s="128">
        <v>1</v>
      </c>
      <c r="AF97" s="92">
        <v>0</v>
      </c>
      <c r="AG97" s="92">
        <v>0</v>
      </c>
      <c r="AH97" s="92">
        <v>0</v>
      </c>
      <c r="AI97" s="92">
        <v>0</v>
      </c>
    </row>
    <row r="98" s="78" customFormat="1" ht="30" customHeight="1" spans="1:35">
      <c r="A98" s="52">
        <f t="shared" si="8"/>
        <v>90</v>
      </c>
      <c r="B98" s="83"/>
      <c r="C98" s="83"/>
      <c r="D98" s="83"/>
      <c r="E98" s="83">
        <v>3</v>
      </c>
      <c r="F98" s="83"/>
      <c r="G98" s="83"/>
      <c r="H98" s="83"/>
      <c r="I98" s="83"/>
      <c r="J98" s="83"/>
      <c r="K98" s="90"/>
      <c r="L98" s="91" t="s">
        <v>1499</v>
      </c>
      <c r="M98" s="92" t="s">
        <v>1017</v>
      </c>
      <c r="N98" s="92"/>
      <c r="O98" s="92" t="s">
        <v>49</v>
      </c>
      <c r="P98" s="93" t="s">
        <v>805</v>
      </c>
      <c r="Q98" s="92"/>
      <c r="R98" s="91" t="s">
        <v>46</v>
      </c>
      <c r="S98" s="91" t="s">
        <v>1499</v>
      </c>
      <c r="T98" s="109" t="s">
        <v>46</v>
      </c>
      <c r="U98" s="112" t="s">
        <v>407</v>
      </c>
      <c r="V98" s="112" t="s">
        <v>600</v>
      </c>
      <c r="W98" s="112" t="s">
        <v>867</v>
      </c>
      <c r="X98" s="110" t="s">
        <v>1500</v>
      </c>
      <c r="Y98" s="110" t="s">
        <v>411</v>
      </c>
      <c r="Z98" s="129"/>
      <c r="AA98" s="138">
        <v>0.002</v>
      </c>
      <c r="AB98" s="130" t="s">
        <v>1501</v>
      </c>
      <c r="AC98" s="92"/>
      <c r="AD98" s="128"/>
      <c r="AE98" s="128">
        <v>1</v>
      </c>
      <c r="AF98" s="92"/>
      <c r="AG98" s="92"/>
      <c r="AH98" s="92"/>
      <c r="AI98" s="92"/>
    </row>
    <row r="99" s="78" customFormat="1" ht="30" customHeight="1" spans="1:35">
      <c r="A99" s="52">
        <f t="shared" si="8"/>
        <v>91</v>
      </c>
      <c r="B99" s="83"/>
      <c r="C99" s="83"/>
      <c r="D99" s="83"/>
      <c r="E99" s="83">
        <v>3</v>
      </c>
      <c r="F99" s="83"/>
      <c r="G99" s="83"/>
      <c r="H99" s="83"/>
      <c r="I99" s="83"/>
      <c r="J99" s="83"/>
      <c r="K99" s="90"/>
      <c r="L99" s="149" t="s">
        <v>1502</v>
      </c>
      <c r="M99" s="150" t="s">
        <v>1503</v>
      </c>
      <c r="N99" s="92"/>
      <c r="O99" s="92" t="s">
        <v>49</v>
      </c>
      <c r="P99" s="93" t="s">
        <v>805</v>
      </c>
      <c r="Q99" s="92"/>
      <c r="R99" s="91" t="s">
        <v>46</v>
      </c>
      <c r="S99" s="149" t="s">
        <v>1502</v>
      </c>
      <c r="T99" s="109" t="s">
        <v>46</v>
      </c>
      <c r="U99" s="112" t="s">
        <v>600</v>
      </c>
      <c r="V99" s="112" t="s">
        <v>407</v>
      </c>
      <c r="W99" s="112" t="s">
        <v>859</v>
      </c>
      <c r="X99" s="110" t="s">
        <v>860</v>
      </c>
      <c r="Y99" s="110" t="s">
        <v>411</v>
      </c>
      <c r="Z99" s="129"/>
      <c r="AA99" s="138">
        <v>0.0008</v>
      </c>
      <c r="AB99" s="130"/>
      <c r="AC99" s="92"/>
      <c r="AD99" s="128"/>
      <c r="AE99" s="128">
        <v>1</v>
      </c>
      <c r="AF99" s="92"/>
      <c r="AG99" s="92"/>
      <c r="AH99" s="92"/>
      <c r="AI99" s="92"/>
    </row>
    <row r="100" s="78" customFormat="1" ht="30" customHeight="1" spans="1:35">
      <c r="A100" s="52">
        <f t="shared" si="8"/>
        <v>92</v>
      </c>
      <c r="B100" s="83"/>
      <c r="C100" s="83"/>
      <c r="D100" s="83"/>
      <c r="E100" s="83">
        <v>3</v>
      </c>
      <c r="F100" s="83"/>
      <c r="G100" s="83"/>
      <c r="H100" s="83"/>
      <c r="I100" s="83"/>
      <c r="J100" s="83"/>
      <c r="K100" s="90"/>
      <c r="L100" s="149" t="s">
        <v>1504</v>
      </c>
      <c r="M100" s="150" t="s">
        <v>1505</v>
      </c>
      <c r="N100" s="92"/>
      <c r="O100" s="92" t="s">
        <v>49</v>
      </c>
      <c r="P100" s="93" t="s">
        <v>805</v>
      </c>
      <c r="Q100" s="92"/>
      <c r="R100" s="91" t="s">
        <v>46</v>
      </c>
      <c r="S100" s="149" t="s">
        <v>1504</v>
      </c>
      <c r="T100" s="109" t="s">
        <v>46</v>
      </c>
      <c r="U100" s="112" t="s">
        <v>600</v>
      </c>
      <c r="V100" s="112" t="s">
        <v>407</v>
      </c>
      <c r="W100" s="112" t="s">
        <v>806</v>
      </c>
      <c r="X100" s="110" t="s">
        <v>807</v>
      </c>
      <c r="Y100" s="110" t="s">
        <v>411</v>
      </c>
      <c r="Z100" s="129"/>
      <c r="AA100" s="138"/>
      <c r="AB100" s="130"/>
      <c r="AC100" s="92"/>
      <c r="AD100" s="128"/>
      <c r="AE100" s="128">
        <v>1</v>
      </c>
      <c r="AF100" s="92"/>
      <c r="AG100" s="92"/>
      <c r="AH100" s="92"/>
      <c r="AI100" s="92"/>
    </row>
    <row r="101" s="78" customFormat="1" ht="30" customHeight="1" spans="1:35">
      <c r="A101" s="52">
        <f t="shared" si="8"/>
        <v>93</v>
      </c>
      <c r="B101" s="83"/>
      <c r="C101" s="83"/>
      <c r="D101" s="83"/>
      <c r="E101" s="83">
        <v>3</v>
      </c>
      <c r="F101" s="83"/>
      <c r="G101" s="83"/>
      <c r="H101" s="83"/>
      <c r="I101" s="83"/>
      <c r="J101" s="83"/>
      <c r="K101" s="90"/>
      <c r="L101" s="95" t="s">
        <v>1506</v>
      </c>
      <c r="M101" s="102" t="s">
        <v>1507</v>
      </c>
      <c r="N101" s="92"/>
      <c r="O101" s="92" t="s">
        <v>49</v>
      </c>
      <c r="P101" s="93" t="s">
        <v>805</v>
      </c>
      <c r="Q101" s="92"/>
      <c r="R101" s="91" t="s">
        <v>46</v>
      </c>
      <c r="S101" s="95" t="s">
        <v>1506</v>
      </c>
      <c r="T101" s="109" t="s">
        <v>46</v>
      </c>
      <c r="U101" s="112" t="s">
        <v>600</v>
      </c>
      <c r="V101" s="112" t="s">
        <v>407</v>
      </c>
      <c r="W101" s="112" t="s">
        <v>882</v>
      </c>
      <c r="X101" s="110" t="s">
        <v>860</v>
      </c>
      <c r="Y101" s="110" t="s">
        <v>411</v>
      </c>
      <c r="Z101" s="129"/>
      <c r="AA101" s="138"/>
      <c r="AB101" s="130" t="s">
        <v>1208</v>
      </c>
      <c r="AC101" s="92"/>
      <c r="AD101" s="128"/>
      <c r="AE101" s="128">
        <v>1</v>
      </c>
      <c r="AF101" s="92">
        <v>0</v>
      </c>
      <c r="AG101" s="92">
        <v>0</v>
      </c>
      <c r="AH101" s="92">
        <v>0</v>
      </c>
      <c r="AI101" s="92">
        <v>0</v>
      </c>
    </row>
    <row r="102" s="42" customFormat="1" ht="30" customHeight="1" spans="1:35">
      <c r="A102" s="146"/>
      <c r="B102" s="147"/>
      <c r="C102" s="147"/>
      <c r="D102" s="147"/>
      <c r="E102" s="147"/>
      <c r="F102" s="147"/>
      <c r="G102" s="147"/>
      <c r="H102" s="147"/>
      <c r="I102" s="147"/>
      <c r="J102" s="147"/>
      <c r="K102" s="151"/>
      <c r="L102" s="152"/>
      <c r="M102" s="153"/>
      <c r="N102" s="153"/>
      <c r="O102" s="153"/>
      <c r="P102" s="154"/>
      <c r="Q102" s="153"/>
      <c r="R102" s="152"/>
      <c r="S102" s="155"/>
      <c r="T102" s="156"/>
      <c r="U102" s="155"/>
      <c r="V102" s="155"/>
      <c r="W102" s="155"/>
      <c r="X102" s="157"/>
      <c r="Y102" s="157"/>
      <c r="Z102" s="160"/>
      <c r="AA102" s="161"/>
      <c r="AB102" s="162"/>
      <c r="AC102" s="153"/>
      <c r="AD102" s="163"/>
      <c r="AE102" s="164"/>
      <c r="AF102" s="153"/>
      <c r="AG102" s="153"/>
      <c r="AH102" s="153"/>
      <c r="AI102" s="153"/>
    </row>
    <row r="103" s="42" customFormat="1" ht="30" customHeight="1" spans="1:35">
      <c r="A103" s="146"/>
      <c r="B103" s="147"/>
      <c r="C103" s="147"/>
      <c r="D103" s="147"/>
      <c r="E103" s="147"/>
      <c r="F103" s="147"/>
      <c r="G103" s="147"/>
      <c r="H103" s="147"/>
      <c r="I103" s="147"/>
      <c r="J103" s="147"/>
      <c r="K103" s="151"/>
      <c r="L103" s="152"/>
      <c r="M103" s="153"/>
      <c r="N103" s="153"/>
      <c r="O103" s="153"/>
      <c r="P103" s="154"/>
      <c r="Q103" s="153"/>
      <c r="R103" s="152"/>
      <c r="S103" s="155"/>
      <c r="T103" s="156"/>
      <c r="U103" s="155"/>
      <c r="V103" s="155"/>
      <c r="W103" s="155"/>
      <c r="X103" s="157"/>
      <c r="Y103" s="157"/>
      <c r="Z103" s="160"/>
      <c r="AA103" s="161"/>
      <c r="AB103" s="162"/>
      <c r="AC103" s="153"/>
      <c r="AD103" s="163"/>
      <c r="AE103" s="164"/>
      <c r="AF103" s="153"/>
      <c r="AG103" s="153"/>
      <c r="AH103" s="153"/>
      <c r="AI103" s="153"/>
    </row>
  </sheetData>
  <autoFilter ref="A8:AI101">
    <extLst/>
  </autoFilter>
  <mergeCells count="34">
    <mergeCell ref="A1:E1"/>
    <mergeCell ref="F1:K1"/>
    <mergeCell ref="L1:M1"/>
    <mergeCell ref="A2:M2"/>
    <mergeCell ref="A3:K3"/>
    <mergeCell ref="L3:M3"/>
    <mergeCell ref="A4:M4"/>
    <mergeCell ref="B7:K7"/>
    <mergeCell ref="A7:A8"/>
    <mergeCell ref="L7:L8"/>
    <mergeCell ref="M7:M8"/>
    <mergeCell ref="N7:N8"/>
    <mergeCell ref="O7:O8"/>
    <mergeCell ref="P7:P8"/>
    <mergeCell ref="Q7:Q8"/>
    <mergeCell ref="R7:R8"/>
    <mergeCell ref="S7:S8"/>
    <mergeCell ref="T7:T8"/>
    <mergeCell ref="U7:U8"/>
    <mergeCell ref="V7:V8"/>
    <mergeCell ref="W7:W8"/>
    <mergeCell ref="X7:X8"/>
    <mergeCell ref="Y7:Y8"/>
    <mergeCell ref="Z7:Z8"/>
    <mergeCell ref="AA7:AA8"/>
    <mergeCell ref="AB7:AB8"/>
    <mergeCell ref="AC7:AC8"/>
    <mergeCell ref="AD7:AD8"/>
    <mergeCell ref="AF7:AF8"/>
    <mergeCell ref="AG7:AG8"/>
    <mergeCell ref="AH7:AH8"/>
    <mergeCell ref="AI7:AI8"/>
    <mergeCell ref="N1:AB6"/>
    <mergeCell ref="A5:M6"/>
  </mergeCells>
  <conditionalFormatting sqref="W29">
    <cfRule type="cellIs" dxfId="1" priority="50" stopIfTrue="1" operator="equal">
      <formula>“总成件”</formula>
    </cfRule>
  </conditionalFormatting>
  <conditionalFormatting sqref="W31">
    <cfRule type="cellIs" dxfId="1" priority="54" stopIfTrue="1" operator="equal">
      <formula>“总成件”</formula>
    </cfRule>
  </conditionalFormatting>
  <conditionalFormatting sqref="W32">
    <cfRule type="cellIs" dxfId="1" priority="47" stopIfTrue="1" operator="equal">
      <formula>“总成件”</formula>
    </cfRule>
  </conditionalFormatting>
  <conditionalFormatting sqref="W45">
    <cfRule type="cellIs" dxfId="1" priority="56" stopIfTrue="1" operator="equal">
      <formula>“总成件”</formula>
    </cfRule>
  </conditionalFormatting>
  <conditionalFormatting sqref="W53">
    <cfRule type="cellIs" dxfId="1" priority="72" stopIfTrue="1" operator="equal">
      <formula>“总成件”</formula>
    </cfRule>
  </conditionalFormatting>
  <conditionalFormatting sqref="W54">
    <cfRule type="cellIs" dxfId="1" priority="43" stopIfTrue="1" operator="equal">
      <formula>“总成件”</formula>
    </cfRule>
  </conditionalFormatting>
  <conditionalFormatting sqref="W58">
    <cfRule type="cellIs" dxfId="1" priority="52" stopIfTrue="1" operator="equal">
      <formula>“总成件”</formula>
    </cfRule>
  </conditionalFormatting>
  <conditionalFormatting sqref="W59">
    <cfRule type="cellIs" dxfId="1" priority="71" stopIfTrue="1" operator="equal">
      <formula>“总成件”</formula>
    </cfRule>
  </conditionalFormatting>
  <conditionalFormatting sqref="W67">
    <cfRule type="cellIs" dxfId="1" priority="69" stopIfTrue="1" operator="equal">
      <formula>“总成件”</formula>
    </cfRule>
  </conditionalFormatting>
  <conditionalFormatting sqref="W72">
    <cfRule type="cellIs" dxfId="1" priority="67" stopIfTrue="1" operator="equal">
      <formula>“总成件”</formula>
    </cfRule>
  </conditionalFormatting>
  <conditionalFormatting sqref="W75">
    <cfRule type="cellIs" dxfId="1" priority="66" stopIfTrue="1" operator="equal">
      <formula>“总成件”</formula>
    </cfRule>
  </conditionalFormatting>
  <conditionalFormatting sqref="W76">
    <cfRule type="cellIs" dxfId="1" priority="65" stopIfTrue="1" operator="equal">
      <formula>“总成件”</formula>
    </cfRule>
  </conditionalFormatting>
  <conditionalFormatting sqref="W78">
    <cfRule type="cellIs" dxfId="1" priority="64" stopIfTrue="1" operator="equal">
      <formula>“总成件”</formula>
    </cfRule>
  </conditionalFormatting>
  <conditionalFormatting sqref="W79">
    <cfRule type="cellIs" dxfId="1" priority="63" stopIfTrue="1" operator="equal">
      <formula>“总成件”</formula>
    </cfRule>
  </conditionalFormatting>
  <conditionalFormatting sqref="W84">
    <cfRule type="cellIs" dxfId="1" priority="59" stopIfTrue="1" operator="equal">
      <formula>“总成件”</formula>
    </cfRule>
  </conditionalFormatting>
  <conditionalFormatting sqref="W87">
    <cfRule type="cellIs" dxfId="1" priority="44" stopIfTrue="1" operator="equal">
      <formula>“总成件”</formula>
    </cfRule>
  </conditionalFormatting>
  <conditionalFormatting sqref="W93">
    <cfRule type="cellIs" dxfId="1" priority="15" stopIfTrue="1" operator="equal">
      <formula>“总成件”</formula>
    </cfRule>
  </conditionalFormatting>
  <conditionalFormatting sqref="W94">
    <cfRule type="cellIs" dxfId="1" priority="14" stopIfTrue="1" operator="equal">
      <formula>“总成件”</formula>
    </cfRule>
  </conditionalFormatting>
  <conditionalFormatting sqref="W16:W17">
    <cfRule type="cellIs" dxfId="1" priority="4" stopIfTrue="1" operator="equal">
      <formula>“总成件”</formula>
    </cfRule>
  </conditionalFormatting>
  <conditionalFormatting sqref="W18:W22">
    <cfRule type="cellIs" dxfId="1" priority="3" stopIfTrue="1" operator="equal">
      <formula>“总成件”</formula>
    </cfRule>
  </conditionalFormatting>
  <conditionalFormatting sqref="W23:W25">
    <cfRule type="cellIs" dxfId="1" priority="1" stopIfTrue="1" operator="equal">
      <formula>“总成件”</formula>
    </cfRule>
  </conditionalFormatting>
  <conditionalFormatting sqref="W33:W34">
    <cfRule type="cellIs" dxfId="1" priority="46" stopIfTrue="1" operator="equal">
      <formula>“总成件”</formula>
    </cfRule>
  </conditionalFormatting>
  <conditionalFormatting sqref="W35:W36">
    <cfRule type="cellIs" dxfId="1" priority="20" stopIfTrue="1" operator="equal">
      <formula>“总成件”</formula>
    </cfRule>
  </conditionalFormatting>
  <conditionalFormatting sqref="W60:W61">
    <cfRule type="cellIs" dxfId="1" priority="70" stopIfTrue="1" operator="equal">
      <formula>“总成件”</formula>
    </cfRule>
  </conditionalFormatting>
  <conditionalFormatting sqref="W68:W71">
    <cfRule type="cellIs" dxfId="1" priority="68" stopIfTrue="1" operator="equal">
      <formula>“总成件”</formula>
    </cfRule>
  </conditionalFormatting>
  <conditionalFormatting sqref="W91:W92">
    <cfRule type="cellIs" dxfId="1" priority="16" stopIfTrue="1" operator="equal">
      <formula>“总成件”</formula>
    </cfRule>
  </conditionalFormatting>
  <conditionalFormatting sqref="W98:W100">
    <cfRule type="cellIs" dxfId="1" priority="2" stopIfTrue="1" operator="equal">
      <formula>“总成件”</formula>
    </cfRule>
  </conditionalFormatting>
  <conditionalFormatting sqref="W9 W26:W27 W30 W37:W39 W46 W43:W44">
    <cfRule type="cellIs" dxfId="1" priority="17" stopIfTrue="1" operator="equal">
      <formula>“总成件”</formula>
    </cfRule>
  </conditionalFormatting>
  <conditionalFormatting sqref="W28 W40:W42 W62:W66 W57 W47:W52 W73 W77">
    <cfRule type="cellIs" dxfId="1" priority="74" stopIfTrue="1" operator="equal">
      <formula>“总成件”</formula>
    </cfRule>
  </conditionalFormatting>
  <conditionalFormatting sqref="W95:W97 W101:W103">
    <cfRule type="cellIs" dxfId="1" priority="55" stopIfTrue="1" operator="equal">
      <formula>“总成件”</formula>
    </cfRule>
  </conditionalFormatting>
  <dataValidations count="9">
    <dataValidation type="list" allowBlank="1" showInputMessage="1" showErrorMessage="1" sqref="O9 O12 O22 O29 O30 O31 O42 O47 O48 O49 O64 O65 O66 O67 O81 O96 O102 O103 O10:O11 O13:O14 O15:O16 O17:O21 O23:O28 O32:O33 O34:O39 O40:O41 O43:O46 O50:O61 O62:O63 O68:O80 O82:O84 O85:O95 O97:O101">
      <formula1>"A,B,C,"</formula1>
    </dataValidation>
    <dataValidation type="list" allowBlank="1" showInputMessage="1" showErrorMessage="1" sqref="U9:V9 U12:V12 U15 V15 U16:V16 U22 V22 U23 V23 U24 V24 U25 V25 U28:V28 U29:V29 U42:V42 U49:V49 U50:V50 U53:V53 U61:V61 U62:V62 U63:V63 U66:V66 U67:V67 U96:V96 U102:V102 U103:V103 U17:U19 U20:U21 V17:V19 V20:V21 U10:V11 U26:V27 U64:V65 U37:V41 U84:V95 U13:V14 U43:V44 U51:V52 U59:V60 U97:V98 U72:V79 U34:V36 U30:V33 U45:V48 U68:V71 U80:V83 U54:V58 U99:V101">
      <formula1>"Y,N"</formula1>
    </dataValidation>
    <dataValidation type="list" allowBlank="1" showInputMessage="1" showErrorMessage="1" sqref="W9 W16 W17 W18 W19 W20 W23 W26 W27 W28 W29 W30 W31 W34 W35 W36 W37 W38 W39 W40 W41 W42 W47 W48 W49 W63 W66 W67 W79 W84 S87 W87 S95 W95 W96 W97 W98 W99 W100 W101 S102 W102 S103 W103 W21:W22 W24:W25 W32:W33 W43:W46 W50:W53 W56:W62 W64:W65 W68:W77 W91:W92">
      <formula1>"装配总成件,焊接总成件,面料,塑料件,钣金件,机加工件,标准件,非标件,线材件,管材件,圆钢"</formula1>
    </dataValidation>
    <dataValidation type="list" allowBlank="1" showInputMessage="1" showErrorMessage="1" sqref="AC9 AC10 AC11 AC12 AC24 AC25 AC26 AC27 AC28 AC37 AC38 AC39">
      <formula1>"戴姆勒专属,福田专属,平台件,重汽专属,"</formula1>
    </dataValidation>
    <dataValidation allowBlank="1" showErrorMessage="1" sqref="Q29 X29 Z29 Y35 Y36 X41:Y41 X42 X66:Y66 X68 X35:X36 Y85:Y86 W82:X83 X44:Y46 X64:Y65"/>
    <dataValidation type="list" allowBlank="1" showInputMessage="1" showErrorMessage="1" sqref="AB29 AB30 AB31 AB34 AB35 AB36 AB42 AB47 AB48 AB49 AB63 AB64 AB65 AB66 AB67 AA80 AA81 AB81 AA82 AA83 AB88 AB32:AB33 AB40:AB41 AB43:AB46 AB50:AB55 AB57:AB62 AB68:AB73 AB75:AB80 AB82:AB84 AB90:AB94">
      <formula1>"镀白锌,发黑,氧化铁皮膜,电泳（ED),——,镀黑锌,热处理（调质处理）,喷漆,"</formula1>
    </dataValidation>
    <dataValidation type="list" allowBlank="1" showInputMessage="1" showErrorMessage="1" sqref="AC29 AC30 AC31 AC34 AC35 AC36 AC40 AC41 AC42 AC47 AC48 AC49 AC63 AC64 AC65 AC66 AC67 AC81 AC96 AC97 AC98 AC99 AC100 AC101 AC102 AC103 AC32:AC33 AC43:AC46 AC50:AC62 AC68:AC80 AC82:AC84 AC85:AC95">
      <formula1>"戴姆勒专属,福田专属,平台件,重汽专属,福田重汽共用件,福田戴姆勒共用件，"</formula1>
    </dataValidation>
    <dataValidation allowBlank="1" showErrorMessage="1" promptTitle="提示" prompt="该字段按需填写" sqref="N47 N48"/>
    <dataValidation type="list" allowBlank="1" showInputMessage="1" showErrorMessage="1" sqref="W54 W78 W93:W94">
      <formula1>"装配总成件,焊接总成件,面料,塑料件,冷镦,钣金件,机加工件,标准件,非标件,线材件,管材件,圆钢"</formula1>
    </dataValidation>
  </dataValidations>
  <pageMargins left="0.708661417322835" right="0.708661417322835" top="0.748031496062992" bottom="0.748031496062992" header="0.31496062992126" footer="0.31496062992126"/>
  <pageSetup paperSize="8" scale="75" fitToHeight="0" orientation="landscape" verticalDpi="300"/>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14"/>
  <sheetViews>
    <sheetView showGridLines="0" zoomScale="115" zoomScaleNormal="115" workbookViewId="0">
      <pane xSplit="13" ySplit="8" topLeftCell="N9" activePane="bottomRight" state="frozen"/>
      <selection/>
      <selection pane="topRight"/>
      <selection pane="bottomLeft"/>
      <selection pane="bottomRight" activeCell="A4" sqref="A4:M4"/>
    </sheetView>
  </sheetViews>
  <sheetFormatPr defaultColWidth="9" defaultRowHeight="20.1" customHeight="1"/>
  <cols>
    <col min="1" max="1" width="4.5" style="43" customWidth="1"/>
    <col min="2" max="11" width="2.375" style="43" customWidth="1"/>
    <col min="12" max="12" width="12.75" style="43" customWidth="1"/>
    <col min="13" max="13" width="31.125" style="43" customWidth="1"/>
    <col min="14" max="14" width="10.875" style="43" customWidth="1"/>
    <col min="15" max="15" width="4.75" style="43" customWidth="1"/>
    <col min="16" max="16" width="4.875" style="43" customWidth="1"/>
    <col min="17" max="17" width="9" style="43" customWidth="1"/>
    <col min="18" max="18" width="6.25" style="43" hidden="1" customWidth="1" outlineLevel="1"/>
    <col min="19" max="19" width="12.375" style="44" hidden="1" customWidth="1" outlineLevel="1"/>
    <col min="20" max="20" width="5" style="45" hidden="1" customWidth="1" outlineLevel="1"/>
    <col min="21" max="21" width="8.625" style="43" hidden="1" customWidth="1" outlineLevel="1"/>
    <col min="22" max="22" width="7.625" style="43" hidden="1" customWidth="1" outlineLevel="1"/>
    <col min="23" max="23" width="11.125" style="43" hidden="1" customWidth="1" outlineLevel="1"/>
    <col min="24" max="24" width="17.25" style="43" hidden="1" customWidth="1" outlineLevel="1"/>
    <col min="25" max="25" width="21.5" style="43" hidden="1" customWidth="1" outlineLevel="1"/>
    <col min="26" max="26" width="11.5" style="43" hidden="1" customWidth="1" outlineLevel="1"/>
    <col min="27" max="27" width="9.625" style="46" customWidth="1" collapsed="1"/>
    <col min="28" max="28" width="8.375" style="43" customWidth="1"/>
    <col min="29" max="29" width="9.5" style="43" customWidth="1"/>
    <col min="30" max="30" width="7.5" style="47" customWidth="1"/>
    <col min="31" max="31" width="10.625" style="43" customWidth="1"/>
    <col min="32" max="16384" width="9" style="43"/>
  </cols>
  <sheetData>
    <row r="1" ht="15.75" customHeight="1" spans="1:31">
      <c r="A1" s="48" t="s">
        <v>765</v>
      </c>
      <c r="B1" s="48"/>
      <c r="C1" s="48"/>
      <c r="D1" s="48"/>
      <c r="E1" s="48"/>
      <c r="F1" s="49" t="s">
        <v>766</v>
      </c>
      <c r="G1" s="49"/>
      <c r="H1" s="49"/>
      <c r="I1" s="49"/>
      <c r="J1" s="49"/>
      <c r="K1" s="49"/>
      <c r="L1" s="51" t="s">
        <v>767</v>
      </c>
      <c r="M1" s="50"/>
      <c r="N1" s="55" t="s">
        <v>1508</v>
      </c>
      <c r="O1" s="55"/>
      <c r="P1" s="55"/>
      <c r="Q1" s="55"/>
      <c r="R1" s="55"/>
      <c r="S1" s="60"/>
      <c r="T1" s="55"/>
      <c r="U1" s="55"/>
      <c r="V1" s="55"/>
      <c r="W1" s="55"/>
      <c r="X1" s="55"/>
      <c r="Y1" s="55"/>
      <c r="Z1" s="55"/>
      <c r="AA1" s="55"/>
      <c r="AB1" s="55"/>
      <c r="AC1" s="55"/>
      <c r="AD1" s="54" t="s">
        <v>40</v>
      </c>
      <c r="AE1" s="77" t="str">
        <f>L9</f>
        <v>SHT0010036</v>
      </c>
    </row>
    <row r="2" ht="26.25" customHeight="1" spans="1:31">
      <c r="A2" s="49" t="s">
        <v>771</v>
      </c>
      <c r="B2" s="49"/>
      <c r="C2" s="49"/>
      <c r="D2" s="49"/>
      <c r="E2" s="49"/>
      <c r="F2" s="49"/>
      <c r="G2" s="49"/>
      <c r="H2" s="49"/>
      <c r="I2" s="49"/>
      <c r="J2" s="49"/>
      <c r="K2" s="49"/>
      <c r="L2" s="49"/>
      <c r="M2" s="49"/>
      <c r="N2" s="55"/>
      <c r="O2" s="55"/>
      <c r="P2" s="55"/>
      <c r="Q2" s="55"/>
      <c r="R2" s="55"/>
      <c r="S2" s="60"/>
      <c r="T2" s="55"/>
      <c r="U2" s="55"/>
      <c r="V2" s="55"/>
      <c r="W2" s="55"/>
      <c r="X2" s="55"/>
      <c r="Y2" s="55"/>
      <c r="Z2" s="55"/>
      <c r="AA2" s="55"/>
      <c r="AB2" s="55"/>
      <c r="AC2" s="55"/>
      <c r="AD2" s="54" t="s">
        <v>772</v>
      </c>
      <c r="AE2" s="59" t="str">
        <f>M9</f>
        <v>坐盆骨架总成</v>
      </c>
    </row>
    <row r="3" ht="26.25" customHeight="1" spans="1:31">
      <c r="A3" s="50" t="s">
        <v>773</v>
      </c>
      <c r="B3" s="50"/>
      <c r="C3" s="50"/>
      <c r="D3" s="50"/>
      <c r="E3" s="50"/>
      <c r="F3" s="50"/>
      <c r="G3" s="50"/>
      <c r="H3" s="50"/>
      <c r="I3" s="50"/>
      <c r="J3" s="50"/>
      <c r="K3" s="50"/>
      <c r="L3" s="51" t="s">
        <v>774</v>
      </c>
      <c r="M3" s="50"/>
      <c r="N3" s="55"/>
      <c r="O3" s="55"/>
      <c r="P3" s="55"/>
      <c r="Q3" s="55"/>
      <c r="R3" s="55"/>
      <c r="S3" s="60"/>
      <c r="T3" s="55"/>
      <c r="U3" s="55"/>
      <c r="V3" s="55"/>
      <c r="W3" s="55"/>
      <c r="X3" s="55"/>
      <c r="Y3" s="55"/>
      <c r="Z3" s="55"/>
      <c r="AA3" s="55"/>
      <c r="AB3" s="55"/>
      <c r="AC3" s="55"/>
      <c r="AD3" s="54" t="s">
        <v>775</v>
      </c>
      <c r="AE3" s="67"/>
    </row>
    <row r="4" ht="26.25" customHeight="1" spans="1:31">
      <c r="A4" s="51" t="s">
        <v>780</v>
      </c>
      <c r="B4" s="51"/>
      <c r="C4" s="51"/>
      <c r="D4" s="51"/>
      <c r="E4" s="51"/>
      <c r="F4" s="51"/>
      <c r="G4" s="51"/>
      <c r="H4" s="51"/>
      <c r="I4" s="51"/>
      <c r="J4" s="51"/>
      <c r="K4" s="51"/>
      <c r="L4" s="51"/>
      <c r="M4" s="51"/>
      <c r="N4" s="55"/>
      <c r="O4" s="55"/>
      <c r="P4" s="55"/>
      <c r="Q4" s="55"/>
      <c r="R4" s="55"/>
      <c r="S4" s="60"/>
      <c r="T4" s="55"/>
      <c r="U4" s="55"/>
      <c r="V4" s="55"/>
      <c r="W4" s="55"/>
      <c r="X4" s="55"/>
      <c r="Y4" s="55"/>
      <c r="Z4" s="55"/>
      <c r="AA4" s="55"/>
      <c r="AB4" s="55"/>
      <c r="AC4" s="55"/>
      <c r="AD4" s="54" t="s">
        <v>19</v>
      </c>
      <c r="AE4" s="67"/>
    </row>
    <row r="5" ht="26.25" customHeight="1" spans="1:31">
      <c r="A5" s="51" t="s">
        <v>781</v>
      </c>
      <c r="B5" s="51"/>
      <c r="C5" s="51"/>
      <c r="D5" s="51"/>
      <c r="E5" s="51"/>
      <c r="F5" s="51"/>
      <c r="G5" s="51"/>
      <c r="H5" s="51"/>
      <c r="I5" s="51"/>
      <c r="J5" s="51"/>
      <c r="K5" s="51"/>
      <c r="L5" s="51"/>
      <c r="M5" s="51"/>
      <c r="N5" s="55"/>
      <c r="O5" s="55"/>
      <c r="P5" s="55"/>
      <c r="Q5" s="55"/>
      <c r="R5" s="55"/>
      <c r="S5" s="60"/>
      <c r="T5" s="55"/>
      <c r="U5" s="55"/>
      <c r="V5" s="55"/>
      <c r="W5" s="55"/>
      <c r="X5" s="55"/>
      <c r="Y5" s="55"/>
      <c r="Z5" s="55"/>
      <c r="AA5" s="55"/>
      <c r="AB5" s="55"/>
      <c r="AC5" s="55"/>
      <c r="AD5" s="54" t="s">
        <v>782</v>
      </c>
      <c r="AE5" s="68">
        <f>AA9</f>
        <v>1.8646</v>
      </c>
    </row>
    <row r="6" ht="26.25" hidden="1" customHeight="1" spans="1:31">
      <c r="A6" s="51"/>
      <c r="B6" s="51"/>
      <c r="C6" s="51"/>
      <c r="D6" s="51"/>
      <c r="E6" s="51"/>
      <c r="F6" s="51"/>
      <c r="G6" s="51"/>
      <c r="H6" s="51"/>
      <c r="I6" s="51"/>
      <c r="J6" s="51"/>
      <c r="K6" s="51"/>
      <c r="L6" s="51"/>
      <c r="M6" s="51"/>
      <c r="N6" s="55"/>
      <c r="O6" s="55"/>
      <c r="P6" s="55"/>
      <c r="Q6" s="55"/>
      <c r="R6" s="55"/>
      <c r="S6" s="60"/>
      <c r="T6" s="55"/>
      <c r="U6" s="55"/>
      <c r="V6" s="55"/>
      <c r="W6" s="55"/>
      <c r="X6" s="55"/>
      <c r="Y6" s="55"/>
      <c r="Z6" s="55"/>
      <c r="AA6" s="55"/>
      <c r="AB6" s="55"/>
      <c r="AC6" s="55"/>
      <c r="AD6" s="54" t="s">
        <v>783</v>
      </c>
      <c r="AE6" s="55"/>
    </row>
    <row r="7" ht="22.5" customHeight="1" spans="1:31">
      <c r="A7" s="52" t="s">
        <v>784</v>
      </c>
      <c r="B7" s="53" t="s">
        <v>785</v>
      </c>
      <c r="C7" s="53"/>
      <c r="D7" s="53"/>
      <c r="E7" s="53"/>
      <c r="F7" s="53"/>
      <c r="G7" s="53"/>
      <c r="H7" s="53"/>
      <c r="I7" s="53"/>
      <c r="J7" s="53"/>
      <c r="K7" s="53"/>
      <c r="L7" s="56" t="s">
        <v>40</v>
      </c>
      <c r="M7" s="53" t="s">
        <v>41</v>
      </c>
      <c r="N7" s="53" t="s">
        <v>786</v>
      </c>
      <c r="O7" s="53" t="s">
        <v>787</v>
      </c>
      <c r="P7" s="53" t="s">
        <v>788</v>
      </c>
      <c r="Q7" s="53" t="s">
        <v>13</v>
      </c>
      <c r="R7" s="56" t="s">
        <v>789</v>
      </c>
      <c r="S7" s="61" t="s">
        <v>790</v>
      </c>
      <c r="T7" s="62" t="s">
        <v>791</v>
      </c>
      <c r="U7" s="56" t="s">
        <v>792</v>
      </c>
      <c r="V7" s="63" t="s">
        <v>793</v>
      </c>
      <c r="W7" s="63" t="s">
        <v>794</v>
      </c>
      <c r="X7" s="64" t="s">
        <v>795</v>
      </c>
      <c r="Y7" s="64" t="s">
        <v>796</v>
      </c>
      <c r="Z7" s="69" t="s">
        <v>797</v>
      </c>
      <c r="AA7" s="70" t="s">
        <v>798</v>
      </c>
      <c r="AB7" s="53" t="s">
        <v>799</v>
      </c>
      <c r="AC7" s="53" t="s">
        <v>800</v>
      </c>
      <c r="AD7" s="71" t="s">
        <v>20</v>
      </c>
      <c r="AE7" s="53" t="s">
        <v>801</v>
      </c>
    </row>
    <row r="8" s="42" customFormat="1" ht="26.25" customHeight="1" spans="1:31">
      <c r="A8" s="52"/>
      <c r="B8" s="54">
        <v>0</v>
      </c>
      <c r="C8" s="54">
        <v>1</v>
      </c>
      <c r="D8" s="54">
        <v>2</v>
      </c>
      <c r="E8" s="54">
        <v>3</v>
      </c>
      <c r="F8" s="54">
        <v>4</v>
      </c>
      <c r="G8" s="54">
        <v>5</v>
      </c>
      <c r="H8" s="54">
        <v>6</v>
      </c>
      <c r="I8" s="54">
        <v>7</v>
      </c>
      <c r="J8" s="54">
        <v>8</v>
      </c>
      <c r="K8" s="57">
        <v>9</v>
      </c>
      <c r="L8" s="56"/>
      <c r="M8" s="53"/>
      <c r="N8" s="53"/>
      <c r="O8" s="53"/>
      <c r="P8" s="53"/>
      <c r="Q8" s="53"/>
      <c r="R8" s="56"/>
      <c r="S8" s="61"/>
      <c r="T8" s="56"/>
      <c r="U8" s="56"/>
      <c r="V8" s="63"/>
      <c r="W8" s="63"/>
      <c r="X8" s="64"/>
      <c r="Y8" s="64"/>
      <c r="Z8" s="69"/>
      <c r="AA8" s="70"/>
      <c r="AB8" s="53"/>
      <c r="AC8" s="53"/>
      <c r="AD8" s="71"/>
      <c r="AE8" s="53"/>
    </row>
    <row r="9" s="42" customFormat="1" ht="30" customHeight="1" spans="1:31">
      <c r="A9" s="52">
        <f t="shared" ref="A9:A14" si="0">ROW()-8</f>
        <v>1</v>
      </c>
      <c r="B9" s="54"/>
      <c r="C9" s="54"/>
      <c r="D9" s="54">
        <v>2</v>
      </c>
      <c r="E9" s="54"/>
      <c r="F9" s="54"/>
      <c r="G9" s="54"/>
      <c r="H9" s="54"/>
      <c r="I9" s="54"/>
      <c r="J9" s="54"/>
      <c r="K9" s="57"/>
      <c r="L9" s="56" t="s">
        <v>525</v>
      </c>
      <c r="M9" s="53" t="s">
        <v>526</v>
      </c>
      <c r="N9" s="53"/>
      <c r="O9" s="53" t="s">
        <v>46</v>
      </c>
      <c r="P9" s="59" t="s">
        <v>805</v>
      </c>
      <c r="Q9" s="53"/>
      <c r="R9" s="56" t="s">
        <v>49</v>
      </c>
      <c r="S9" s="56" t="s">
        <v>525</v>
      </c>
      <c r="T9" s="62" t="s">
        <v>49</v>
      </c>
      <c r="U9" s="65" t="s">
        <v>600</v>
      </c>
      <c r="V9" s="65" t="s">
        <v>407</v>
      </c>
      <c r="W9" s="65" t="s">
        <v>806</v>
      </c>
      <c r="X9" s="64" t="s">
        <v>807</v>
      </c>
      <c r="Y9" s="64" t="s">
        <v>411</v>
      </c>
      <c r="Z9" s="69"/>
      <c r="AA9" s="70">
        <f>AA10+AA11+AA12+AA13+AA14</f>
        <v>1.8646</v>
      </c>
      <c r="AB9" s="53" t="s">
        <v>411</v>
      </c>
      <c r="AC9" s="53" t="s">
        <v>915</v>
      </c>
      <c r="AD9" s="71"/>
      <c r="AE9" s="53">
        <v>1</v>
      </c>
    </row>
    <row r="10" s="42" customFormat="1" ht="30" customHeight="1" spans="1:31">
      <c r="A10" s="52">
        <f t="shared" si="0"/>
        <v>2</v>
      </c>
      <c r="B10" s="54"/>
      <c r="C10" s="54"/>
      <c r="D10" s="54"/>
      <c r="E10" s="54">
        <v>3</v>
      </c>
      <c r="F10" s="54"/>
      <c r="G10" s="54"/>
      <c r="H10" s="54"/>
      <c r="I10" s="54"/>
      <c r="J10" s="54"/>
      <c r="K10" s="57"/>
      <c r="L10" s="56" t="s">
        <v>686</v>
      </c>
      <c r="M10" s="53" t="s">
        <v>687</v>
      </c>
      <c r="N10" s="53"/>
      <c r="O10" s="53" t="s">
        <v>46</v>
      </c>
      <c r="P10" s="59" t="s">
        <v>805</v>
      </c>
      <c r="Q10" s="53"/>
      <c r="R10" s="56" t="s">
        <v>49</v>
      </c>
      <c r="S10" s="54" t="s">
        <v>686</v>
      </c>
      <c r="T10" s="75" t="s">
        <v>49</v>
      </c>
      <c r="U10" s="65" t="s">
        <v>600</v>
      </c>
      <c r="V10" s="65" t="s">
        <v>407</v>
      </c>
      <c r="W10" s="65" t="s">
        <v>862</v>
      </c>
      <c r="X10" s="64" t="s">
        <v>1509</v>
      </c>
      <c r="Y10" s="64" t="s">
        <v>1510</v>
      </c>
      <c r="Z10" s="69" t="s">
        <v>1511</v>
      </c>
      <c r="AA10" s="70">
        <v>1.7576</v>
      </c>
      <c r="AB10" s="53" t="s">
        <v>835</v>
      </c>
      <c r="AC10" s="53" t="s">
        <v>915</v>
      </c>
      <c r="AD10" s="71"/>
      <c r="AE10" s="53">
        <v>1</v>
      </c>
    </row>
    <row r="11" s="42" customFormat="1" ht="30" customHeight="1" spans="1:31">
      <c r="A11" s="52">
        <f t="shared" si="0"/>
        <v>3</v>
      </c>
      <c r="B11" s="54"/>
      <c r="C11" s="54"/>
      <c r="D11" s="54"/>
      <c r="E11" s="54">
        <v>3</v>
      </c>
      <c r="F11" s="54"/>
      <c r="G11" s="54"/>
      <c r="H11" s="54"/>
      <c r="I11" s="54"/>
      <c r="J11" s="54"/>
      <c r="K11" s="57"/>
      <c r="L11" s="56" t="s">
        <v>1512</v>
      </c>
      <c r="M11" s="53" t="s">
        <v>1513</v>
      </c>
      <c r="N11" s="53"/>
      <c r="O11" s="53" t="s">
        <v>46</v>
      </c>
      <c r="P11" s="59" t="s">
        <v>805</v>
      </c>
      <c r="Q11" s="53"/>
      <c r="R11" s="56" t="s">
        <v>49</v>
      </c>
      <c r="S11" s="56" t="s">
        <v>1512</v>
      </c>
      <c r="T11" s="75" t="s">
        <v>49</v>
      </c>
      <c r="U11" s="65" t="s">
        <v>600</v>
      </c>
      <c r="V11" s="65" t="s">
        <v>407</v>
      </c>
      <c r="W11" s="65" t="s">
        <v>862</v>
      </c>
      <c r="X11" s="64" t="s">
        <v>1514</v>
      </c>
      <c r="Y11" s="64" t="s">
        <v>1515</v>
      </c>
      <c r="Z11" s="69" t="s">
        <v>1516</v>
      </c>
      <c r="AA11" s="70">
        <v>0.0928</v>
      </c>
      <c r="AB11" s="53" t="s">
        <v>835</v>
      </c>
      <c r="AC11" s="53" t="s">
        <v>915</v>
      </c>
      <c r="AD11" s="71"/>
      <c r="AE11" s="53">
        <v>1</v>
      </c>
    </row>
    <row r="12" s="42" customFormat="1" ht="30" customHeight="1" spans="1:31">
      <c r="A12" s="52">
        <f t="shared" si="0"/>
        <v>4</v>
      </c>
      <c r="B12" s="54"/>
      <c r="C12" s="54"/>
      <c r="D12" s="54"/>
      <c r="E12" s="54">
        <v>3</v>
      </c>
      <c r="F12" s="54"/>
      <c r="G12" s="54"/>
      <c r="H12" s="54"/>
      <c r="I12" s="54"/>
      <c r="J12" s="54"/>
      <c r="K12" s="57"/>
      <c r="L12" s="56" t="s">
        <v>284</v>
      </c>
      <c r="M12" s="53" t="s">
        <v>285</v>
      </c>
      <c r="N12" s="53"/>
      <c r="O12" s="53" t="s">
        <v>46</v>
      </c>
      <c r="P12" s="59" t="s">
        <v>805</v>
      </c>
      <c r="Q12" s="53"/>
      <c r="R12" s="56" t="s">
        <v>134</v>
      </c>
      <c r="S12" s="76" t="s">
        <v>284</v>
      </c>
      <c r="T12" s="75" t="s">
        <v>134</v>
      </c>
      <c r="U12" s="65" t="s">
        <v>600</v>
      </c>
      <c r="V12" s="65" t="s">
        <v>407</v>
      </c>
      <c r="W12" s="75" t="s">
        <v>1000</v>
      </c>
      <c r="X12" s="64" t="s">
        <v>1136</v>
      </c>
      <c r="Y12" s="64" t="s">
        <v>1137</v>
      </c>
      <c r="Z12" s="69"/>
      <c r="AA12" s="70">
        <v>0.006</v>
      </c>
      <c r="AB12" s="73" t="s">
        <v>1139</v>
      </c>
      <c r="AC12" s="53" t="s">
        <v>915</v>
      </c>
      <c r="AD12" s="71"/>
      <c r="AE12" s="53">
        <v>1</v>
      </c>
    </row>
    <row r="13" s="42" customFormat="1" ht="30" customHeight="1" spans="1:31">
      <c r="A13" s="52">
        <f t="shared" si="0"/>
        <v>5</v>
      </c>
      <c r="B13" s="54"/>
      <c r="C13" s="54"/>
      <c r="D13" s="54"/>
      <c r="E13" s="54">
        <v>3</v>
      </c>
      <c r="F13" s="54"/>
      <c r="G13" s="54"/>
      <c r="H13" s="54"/>
      <c r="I13" s="54"/>
      <c r="J13" s="54"/>
      <c r="K13" s="57"/>
      <c r="L13" s="56" t="s">
        <v>532</v>
      </c>
      <c r="M13" s="53" t="s">
        <v>533</v>
      </c>
      <c r="N13" s="53"/>
      <c r="O13" s="53" t="s">
        <v>46</v>
      </c>
      <c r="P13" s="59" t="s">
        <v>805</v>
      </c>
      <c r="Q13" s="53"/>
      <c r="R13" s="56" t="s">
        <v>46</v>
      </c>
      <c r="S13" s="66" t="s">
        <v>411</v>
      </c>
      <c r="T13" s="75" t="s">
        <v>46</v>
      </c>
      <c r="U13" s="65" t="s">
        <v>407</v>
      </c>
      <c r="V13" s="65" t="s">
        <v>600</v>
      </c>
      <c r="W13" s="65" t="s">
        <v>867</v>
      </c>
      <c r="X13" s="64" t="s">
        <v>1517</v>
      </c>
      <c r="Y13" s="64" t="s">
        <v>1074</v>
      </c>
      <c r="Z13" s="69" t="s">
        <v>1518</v>
      </c>
      <c r="AA13" s="70">
        <v>0.0062</v>
      </c>
      <c r="AB13" s="73" t="s">
        <v>1158</v>
      </c>
      <c r="AC13" s="53"/>
      <c r="AD13" s="71"/>
      <c r="AE13" s="53">
        <v>1</v>
      </c>
    </row>
    <row r="14" s="42" customFormat="1" ht="30" customHeight="1" spans="1:31">
      <c r="A14" s="52">
        <f t="shared" si="0"/>
        <v>6</v>
      </c>
      <c r="B14" s="54"/>
      <c r="C14" s="54"/>
      <c r="D14" s="54"/>
      <c r="E14" s="54">
        <v>3</v>
      </c>
      <c r="F14" s="54"/>
      <c r="G14" s="54"/>
      <c r="H14" s="54"/>
      <c r="I14" s="54"/>
      <c r="J14" s="54"/>
      <c r="K14" s="57"/>
      <c r="L14" s="56" t="s">
        <v>1499</v>
      </c>
      <c r="M14" s="53" t="s">
        <v>1017</v>
      </c>
      <c r="N14" s="53" t="s">
        <v>1519</v>
      </c>
      <c r="O14" s="53" t="s">
        <v>46</v>
      </c>
      <c r="P14" s="59" t="s">
        <v>805</v>
      </c>
      <c r="Q14" s="53"/>
      <c r="R14" s="56" t="s">
        <v>46</v>
      </c>
      <c r="S14" s="65" t="s">
        <v>867</v>
      </c>
      <c r="T14" s="58" t="s">
        <v>411</v>
      </c>
      <c r="U14" s="65" t="s">
        <v>600</v>
      </c>
      <c r="V14" s="65" t="s">
        <v>407</v>
      </c>
      <c r="W14" s="65" t="s">
        <v>867</v>
      </c>
      <c r="X14" s="64" t="s">
        <v>1520</v>
      </c>
      <c r="Y14" s="64" t="s">
        <v>1020</v>
      </c>
      <c r="Z14" s="69"/>
      <c r="AA14" s="70">
        <v>0.002</v>
      </c>
      <c r="AB14" s="73" t="s">
        <v>919</v>
      </c>
      <c r="AC14" s="53" t="s">
        <v>915</v>
      </c>
      <c r="AD14" s="71"/>
      <c r="AE14" s="53">
        <v>1</v>
      </c>
    </row>
  </sheetData>
  <autoFilter ref="A8:AE14">
    <extLst/>
  </autoFilter>
  <mergeCells count="31">
    <mergeCell ref="A1:E1"/>
    <mergeCell ref="F1:K1"/>
    <mergeCell ref="L1:M1"/>
    <mergeCell ref="A2:M2"/>
    <mergeCell ref="A3:K3"/>
    <mergeCell ref="L3:M3"/>
    <mergeCell ref="A4:M4"/>
    <mergeCell ref="B7:K7"/>
    <mergeCell ref="A7:A8"/>
    <mergeCell ref="L7:L8"/>
    <mergeCell ref="M7:M8"/>
    <mergeCell ref="N7:N8"/>
    <mergeCell ref="O7:O8"/>
    <mergeCell ref="P7:P8"/>
    <mergeCell ref="Q7:Q8"/>
    <mergeCell ref="R7:R8"/>
    <mergeCell ref="S7:S8"/>
    <mergeCell ref="T7:T8"/>
    <mergeCell ref="U7:U8"/>
    <mergeCell ref="V7:V8"/>
    <mergeCell ref="W7:W8"/>
    <mergeCell ref="X7:X8"/>
    <mergeCell ref="Y7:Y8"/>
    <mergeCell ref="Z7:Z8"/>
    <mergeCell ref="AA7:AA8"/>
    <mergeCell ref="AB7:AB8"/>
    <mergeCell ref="AC7:AC8"/>
    <mergeCell ref="AD7:AD8"/>
    <mergeCell ref="AE7:AE8"/>
    <mergeCell ref="N1:AB6"/>
    <mergeCell ref="A5:M6"/>
  </mergeCells>
  <conditionalFormatting sqref="W12">
    <cfRule type="cellIs" dxfId="2" priority="45" operator="equal">
      <formula>"TIF"</formula>
    </cfRule>
  </conditionalFormatting>
  <conditionalFormatting sqref="W13">
    <cfRule type="cellIs" dxfId="1" priority="13" stopIfTrue="1" operator="equal">
      <formula>“总成件”</formula>
    </cfRule>
  </conditionalFormatting>
  <conditionalFormatting sqref="W9:W11 W14">
    <cfRule type="cellIs" dxfId="1" priority="123" stopIfTrue="1" operator="equal">
      <formula>“总成件”</formula>
    </cfRule>
  </conditionalFormatting>
  <dataValidations count="6">
    <dataValidation type="list" allowBlank="1" showInputMessage="1" showErrorMessage="1" sqref="AB9">
      <formula1>"镀白锌,发黑,氧化铁皮膜,电泳（ED),——,镀黑锌,热处理（调质处理）,喷漆,"</formula1>
    </dataValidation>
    <dataValidation type="list" allowBlank="1" showInputMessage="1" showErrorMessage="1" sqref="S14 W9:W11 W13:W14">
      <formula1>"装配总成件,焊接总成件,面料,塑料件,钣金件,机加工件,标准件,非标件,线材件,管材件,圆钢"</formula1>
    </dataValidation>
    <dataValidation type="list" allowBlank="1" showInputMessage="1" showErrorMessage="1" sqref="O9:O14">
      <formula1>"A,B,C,"</formula1>
    </dataValidation>
    <dataValidation type="list" allowBlank="1" showInputMessage="1" showErrorMessage="1" sqref="AB10:AB11">
      <formula1>"镀白锌,发黑,氧化铁皮膜,电泳（ED),镀黑锌,热处理（调质处理）,喷漆,"</formula1>
    </dataValidation>
    <dataValidation type="list" allowBlank="1" showInputMessage="1" showErrorMessage="1" sqref="AC9:AC14">
      <formula1>"戴姆勒专属,福田专属,平台件,重汽专属,福田重汽共用件,福田戴姆勒共用件，"</formula1>
    </dataValidation>
    <dataValidation type="list" allowBlank="1" showInputMessage="1" showErrorMessage="1" sqref="U9:V14">
      <formula1>"Y,N"</formula1>
    </dataValidation>
  </dataValidations>
  <pageMargins left="0.708661417322835" right="0.708661417322835" top="0.748031496062992" bottom="0.748031496062992" header="0.31496062992126" footer="0.31496062992126"/>
  <pageSetup paperSize="8" fitToHeight="0" orientation="landscape" verticalDpi="300"/>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21"/>
  <sheetViews>
    <sheetView showGridLines="0" zoomScale="115" zoomScaleNormal="115" workbookViewId="0">
      <pane xSplit="13" ySplit="8" topLeftCell="N9" activePane="bottomRight" state="frozen"/>
      <selection/>
      <selection pane="topRight"/>
      <selection pane="bottomLeft"/>
      <selection pane="bottomRight" activeCell="J9" sqref="J9"/>
    </sheetView>
  </sheetViews>
  <sheetFormatPr defaultColWidth="9" defaultRowHeight="20.1" customHeight="1"/>
  <cols>
    <col min="1" max="1" width="4.5" style="43" customWidth="1"/>
    <col min="2" max="11" width="2.375" style="43" customWidth="1"/>
    <col min="12" max="12" width="12.75" style="43" customWidth="1"/>
    <col min="13" max="13" width="31.125" style="43" customWidth="1"/>
    <col min="14" max="14" width="10.875" style="43" customWidth="1"/>
    <col min="15" max="15" width="4.75" style="43" customWidth="1"/>
    <col min="16" max="16" width="4.875" style="43" customWidth="1"/>
    <col min="17" max="17" width="9" style="43" customWidth="1"/>
    <col min="18" max="18" width="6.25" style="43" hidden="1" customWidth="1" outlineLevel="1"/>
    <col min="19" max="19" width="12.375" style="44" hidden="1" customWidth="1" outlineLevel="1"/>
    <col min="20" max="20" width="5" style="45" hidden="1" customWidth="1" outlineLevel="1"/>
    <col min="21" max="21" width="8.625" style="43" hidden="1" customWidth="1" outlineLevel="1"/>
    <col min="22" max="22" width="7.625" style="43" hidden="1" customWidth="1" outlineLevel="1"/>
    <col min="23" max="23" width="11.125" style="43" hidden="1" customWidth="1" outlineLevel="1"/>
    <col min="24" max="24" width="17.25" style="43" hidden="1" customWidth="1" outlineLevel="1"/>
    <col min="25" max="25" width="21.5" style="43" hidden="1" customWidth="1" outlineLevel="1"/>
    <col min="26" max="26" width="11.5" style="43" hidden="1" customWidth="1" outlineLevel="1"/>
    <col min="27" max="27" width="9.625" style="46" customWidth="1" collapsed="1"/>
    <col min="28" max="28" width="8.375" style="43" customWidth="1"/>
    <col min="29" max="29" width="9.5" style="43" customWidth="1"/>
    <col min="30" max="30" width="7.5" style="47" customWidth="1"/>
    <col min="31" max="31" width="10.625" style="43" customWidth="1"/>
    <col min="32" max="16384" width="9" style="43"/>
  </cols>
  <sheetData>
    <row r="1" ht="15.75" customHeight="1" spans="1:31">
      <c r="A1" s="48" t="s">
        <v>765</v>
      </c>
      <c r="B1" s="48"/>
      <c r="C1" s="48"/>
      <c r="D1" s="48"/>
      <c r="E1" s="48"/>
      <c r="F1" s="49" t="s">
        <v>766</v>
      </c>
      <c r="G1" s="49"/>
      <c r="H1" s="49"/>
      <c r="I1" s="49"/>
      <c r="J1" s="49"/>
      <c r="K1" s="49"/>
      <c r="L1" s="51" t="s">
        <v>767</v>
      </c>
      <c r="M1" s="50"/>
      <c r="N1" s="55" t="s">
        <v>1521</v>
      </c>
      <c r="O1" s="55"/>
      <c r="P1" s="55"/>
      <c r="Q1" s="55"/>
      <c r="R1" s="55"/>
      <c r="S1" s="60"/>
      <c r="T1" s="55"/>
      <c r="U1" s="55"/>
      <c r="V1" s="55"/>
      <c r="W1" s="55"/>
      <c r="X1" s="55"/>
      <c r="Y1" s="55"/>
      <c r="Z1" s="55"/>
      <c r="AA1" s="55"/>
      <c r="AB1" s="55"/>
      <c r="AC1" s="55"/>
      <c r="AD1" s="54" t="s">
        <v>40</v>
      </c>
      <c r="AE1" s="56" t="s">
        <v>517</v>
      </c>
    </row>
    <row r="2" ht="26.25" customHeight="1" spans="1:31">
      <c r="A2" s="49" t="s">
        <v>771</v>
      </c>
      <c r="B2" s="49"/>
      <c r="C2" s="49"/>
      <c r="D2" s="49"/>
      <c r="E2" s="49"/>
      <c r="F2" s="49"/>
      <c r="G2" s="49"/>
      <c r="H2" s="49"/>
      <c r="I2" s="49"/>
      <c r="J2" s="49"/>
      <c r="K2" s="49"/>
      <c r="L2" s="49"/>
      <c r="M2" s="49"/>
      <c r="N2" s="55"/>
      <c r="O2" s="55"/>
      <c r="P2" s="55"/>
      <c r="Q2" s="55"/>
      <c r="R2" s="55"/>
      <c r="S2" s="60"/>
      <c r="T2" s="55"/>
      <c r="U2" s="55"/>
      <c r="V2" s="55"/>
      <c r="W2" s="55"/>
      <c r="X2" s="55"/>
      <c r="Y2" s="55"/>
      <c r="Z2" s="55"/>
      <c r="AA2" s="55"/>
      <c r="AB2" s="55"/>
      <c r="AC2" s="55"/>
      <c r="AD2" s="54" t="s">
        <v>772</v>
      </c>
      <c r="AE2" s="58" t="s">
        <v>518</v>
      </c>
    </row>
    <row r="3" ht="26.25" customHeight="1" spans="1:31">
      <c r="A3" s="50" t="s">
        <v>773</v>
      </c>
      <c r="B3" s="50"/>
      <c r="C3" s="50"/>
      <c r="D3" s="50"/>
      <c r="E3" s="50"/>
      <c r="F3" s="50"/>
      <c r="G3" s="50"/>
      <c r="H3" s="50"/>
      <c r="I3" s="50"/>
      <c r="J3" s="50"/>
      <c r="K3" s="50"/>
      <c r="L3" s="51" t="s">
        <v>774</v>
      </c>
      <c r="M3" s="50"/>
      <c r="N3" s="55"/>
      <c r="O3" s="55"/>
      <c r="P3" s="55"/>
      <c r="Q3" s="55"/>
      <c r="R3" s="55"/>
      <c r="S3" s="60"/>
      <c r="T3" s="55"/>
      <c r="U3" s="55"/>
      <c r="V3" s="55"/>
      <c r="W3" s="55"/>
      <c r="X3" s="55"/>
      <c r="Y3" s="55"/>
      <c r="Z3" s="55"/>
      <c r="AA3" s="55"/>
      <c r="AB3" s="55"/>
      <c r="AC3" s="55"/>
      <c r="AD3" s="54" t="s">
        <v>775</v>
      </c>
      <c r="AE3" s="67"/>
    </row>
    <row r="4" ht="26.25" customHeight="1" spans="1:31">
      <c r="A4" s="51" t="s">
        <v>780</v>
      </c>
      <c r="B4" s="51"/>
      <c r="C4" s="51"/>
      <c r="D4" s="51"/>
      <c r="E4" s="51"/>
      <c r="F4" s="51"/>
      <c r="G4" s="51"/>
      <c r="H4" s="51"/>
      <c r="I4" s="51"/>
      <c r="J4" s="51"/>
      <c r="K4" s="51"/>
      <c r="L4" s="51"/>
      <c r="M4" s="51"/>
      <c r="N4" s="55"/>
      <c r="O4" s="55"/>
      <c r="P4" s="55"/>
      <c r="Q4" s="55"/>
      <c r="R4" s="55"/>
      <c r="S4" s="60"/>
      <c r="T4" s="55"/>
      <c r="U4" s="55"/>
      <c r="V4" s="55"/>
      <c r="W4" s="55"/>
      <c r="X4" s="55"/>
      <c r="Y4" s="55"/>
      <c r="Z4" s="55"/>
      <c r="AA4" s="55"/>
      <c r="AB4" s="55"/>
      <c r="AC4" s="55"/>
      <c r="AD4" s="54" t="s">
        <v>19</v>
      </c>
      <c r="AE4" s="67"/>
    </row>
    <row r="5" ht="26.25" customHeight="1" spans="1:31">
      <c r="A5" s="51" t="s">
        <v>781</v>
      </c>
      <c r="B5" s="51"/>
      <c r="C5" s="51"/>
      <c r="D5" s="51"/>
      <c r="E5" s="51"/>
      <c r="F5" s="51"/>
      <c r="G5" s="51"/>
      <c r="H5" s="51"/>
      <c r="I5" s="51"/>
      <c r="J5" s="51"/>
      <c r="K5" s="51"/>
      <c r="L5" s="51"/>
      <c r="M5" s="51"/>
      <c r="N5" s="55"/>
      <c r="O5" s="55"/>
      <c r="P5" s="55"/>
      <c r="Q5" s="55"/>
      <c r="R5" s="55"/>
      <c r="S5" s="60"/>
      <c r="T5" s="55"/>
      <c r="U5" s="55"/>
      <c r="V5" s="55"/>
      <c r="W5" s="55"/>
      <c r="X5" s="55"/>
      <c r="Y5" s="55"/>
      <c r="Z5" s="55"/>
      <c r="AA5" s="55"/>
      <c r="AB5" s="55"/>
      <c r="AC5" s="55"/>
      <c r="AD5" s="54" t="s">
        <v>782</v>
      </c>
      <c r="AE5" s="68">
        <f>AA10</f>
        <v>3.93366</v>
      </c>
    </row>
    <row r="6" ht="26.25" hidden="1" customHeight="1" spans="1:31">
      <c r="A6" s="51"/>
      <c r="B6" s="51"/>
      <c r="C6" s="51"/>
      <c r="D6" s="51"/>
      <c r="E6" s="51"/>
      <c r="F6" s="51"/>
      <c r="G6" s="51"/>
      <c r="H6" s="51"/>
      <c r="I6" s="51"/>
      <c r="J6" s="51"/>
      <c r="K6" s="51"/>
      <c r="L6" s="51"/>
      <c r="M6" s="51"/>
      <c r="N6" s="55"/>
      <c r="O6" s="55"/>
      <c r="P6" s="55"/>
      <c r="Q6" s="55"/>
      <c r="R6" s="55"/>
      <c r="S6" s="60"/>
      <c r="T6" s="55"/>
      <c r="U6" s="55"/>
      <c r="V6" s="55"/>
      <c r="W6" s="55"/>
      <c r="X6" s="55"/>
      <c r="Y6" s="55"/>
      <c r="Z6" s="55"/>
      <c r="AA6" s="55"/>
      <c r="AB6" s="55"/>
      <c r="AC6" s="55"/>
      <c r="AD6" s="54" t="s">
        <v>783</v>
      </c>
      <c r="AE6" s="55"/>
    </row>
    <row r="7" ht="22.5" customHeight="1" spans="1:31">
      <c r="A7" s="52" t="s">
        <v>784</v>
      </c>
      <c r="B7" s="53" t="s">
        <v>785</v>
      </c>
      <c r="C7" s="53"/>
      <c r="D7" s="53"/>
      <c r="E7" s="53"/>
      <c r="F7" s="53"/>
      <c r="G7" s="53"/>
      <c r="H7" s="53"/>
      <c r="I7" s="53"/>
      <c r="J7" s="53"/>
      <c r="K7" s="53"/>
      <c r="L7" s="56" t="s">
        <v>40</v>
      </c>
      <c r="M7" s="53" t="s">
        <v>41</v>
      </c>
      <c r="N7" s="53" t="s">
        <v>786</v>
      </c>
      <c r="O7" s="53" t="s">
        <v>787</v>
      </c>
      <c r="P7" s="53" t="s">
        <v>788</v>
      </c>
      <c r="Q7" s="53" t="s">
        <v>13</v>
      </c>
      <c r="R7" s="56" t="s">
        <v>789</v>
      </c>
      <c r="S7" s="61" t="s">
        <v>790</v>
      </c>
      <c r="T7" s="62" t="s">
        <v>791</v>
      </c>
      <c r="U7" s="56" t="s">
        <v>792</v>
      </c>
      <c r="V7" s="63" t="s">
        <v>793</v>
      </c>
      <c r="W7" s="63" t="s">
        <v>794</v>
      </c>
      <c r="X7" s="64" t="s">
        <v>795</v>
      </c>
      <c r="Y7" s="64" t="s">
        <v>796</v>
      </c>
      <c r="Z7" s="69" t="s">
        <v>797</v>
      </c>
      <c r="AA7" s="70" t="s">
        <v>798</v>
      </c>
      <c r="AB7" s="53" t="s">
        <v>799</v>
      </c>
      <c r="AC7" s="53" t="s">
        <v>800</v>
      </c>
      <c r="AD7" s="71" t="s">
        <v>20</v>
      </c>
      <c r="AE7" s="53" t="s">
        <v>801</v>
      </c>
    </row>
    <row r="8" s="42" customFormat="1" ht="26.25" customHeight="1" spans="1:31">
      <c r="A8" s="52"/>
      <c r="B8" s="54">
        <v>0</v>
      </c>
      <c r="C8" s="54">
        <v>1</v>
      </c>
      <c r="D8" s="54">
        <v>2</v>
      </c>
      <c r="E8" s="54">
        <v>3</v>
      </c>
      <c r="F8" s="54">
        <v>4</v>
      </c>
      <c r="G8" s="54">
        <v>5</v>
      </c>
      <c r="H8" s="54">
        <v>6</v>
      </c>
      <c r="I8" s="54">
        <v>7</v>
      </c>
      <c r="J8" s="54">
        <v>8</v>
      </c>
      <c r="K8" s="57">
        <v>9</v>
      </c>
      <c r="L8" s="56"/>
      <c r="M8" s="53"/>
      <c r="N8" s="53"/>
      <c r="O8" s="53"/>
      <c r="P8" s="53"/>
      <c r="Q8" s="53"/>
      <c r="R8" s="56"/>
      <c r="S8" s="61"/>
      <c r="T8" s="56"/>
      <c r="U8" s="56"/>
      <c r="V8" s="63"/>
      <c r="W8" s="63"/>
      <c r="X8" s="64"/>
      <c r="Y8" s="64"/>
      <c r="Z8" s="69"/>
      <c r="AA8" s="70"/>
      <c r="AB8" s="53"/>
      <c r="AC8" s="53"/>
      <c r="AD8" s="71"/>
      <c r="AE8" s="53"/>
    </row>
    <row r="9" s="42" customFormat="1" ht="30" customHeight="1" spans="1:31">
      <c r="A9" s="52">
        <f t="shared" ref="A9:A21" si="0">ROW()-8</f>
        <v>1</v>
      </c>
      <c r="B9" s="54"/>
      <c r="C9" s="54"/>
      <c r="D9" s="54">
        <v>2</v>
      </c>
      <c r="E9" s="54"/>
      <c r="F9" s="54"/>
      <c r="G9" s="54"/>
      <c r="H9" s="54"/>
      <c r="I9" s="54"/>
      <c r="J9" s="54"/>
      <c r="K9" s="57"/>
      <c r="L9" s="56" t="s">
        <v>1522</v>
      </c>
      <c r="M9" s="58" t="s">
        <v>397</v>
      </c>
      <c r="N9" s="59" t="s">
        <v>1523</v>
      </c>
      <c r="O9" s="53"/>
      <c r="P9" s="59" t="s">
        <v>805</v>
      </c>
      <c r="Q9" s="59"/>
      <c r="R9" s="56" t="s">
        <v>46</v>
      </c>
      <c r="S9" s="65" t="s">
        <v>867</v>
      </c>
      <c r="T9" s="66" t="s">
        <v>411</v>
      </c>
      <c r="U9" s="65" t="s">
        <v>600</v>
      </c>
      <c r="V9" s="65" t="s">
        <v>407</v>
      </c>
      <c r="W9" s="65" t="s">
        <v>867</v>
      </c>
      <c r="X9" s="58" t="s">
        <v>1524</v>
      </c>
      <c r="Y9" s="58"/>
      <c r="Z9" s="58"/>
      <c r="AA9" s="72">
        <v>0.0119</v>
      </c>
      <c r="AB9" s="73"/>
      <c r="AC9" s="53" t="s">
        <v>915</v>
      </c>
      <c r="AD9" s="74" t="s">
        <v>1525</v>
      </c>
      <c r="AE9" s="59"/>
    </row>
    <row r="10" s="42" customFormat="1" ht="30" customHeight="1" spans="1:31">
      <c r="A10" s="52">
        <f t="shared" si="0"/>
        <v>2</v>
      </c>
      <c r="B10" s="54"/>
      <c r="C10" s="54"/>
      <c r="D10" s="54">
        <v>2</v>
      </c>
      <c r="E10" s="54"/>
      <c r="F10" s="54"/>
      <c r="G10" s="54"/>
      <c r="H10" s="54"/>
      <c r="I10" s="54"/>
      <c r="J10" s="54"/>
      <c r="K10" s="57"/>
      <c r="L10" s="56" t="s">
        <v>517</v>
      </c>
      <c r="M10" s="58" t="s">
        <v>518</v>
      </c>
      <c r="N10" s="53" t="s">
        <v>1526</v>
      </c>
      <c r="O10" s="53"/>
      <c r="P10" s="59" t="s">
        <v>805</v>
      </c>
      <c r="Q10" s="58"/>
      <c r="R10" s="56" t="s">
        <v>49</v>
      </c>
      <c r="S10" s="54" t="s">
        <v>1527</v>
      </c>
      <c r="T10" s="62" t="s">
        <v>49</v>
      </c>
      <c r="U10" s="65" t="s">
        <v>600</v>
      </c>
      <c r="V10" s="65" t="s">
        <v>407</v>
      </c>
      <c r="W10" s="65" t="s">
        <v>888</v>
      </c>
      <c r="X10" s="58" t="s">
        <v>807</v>
      </c>
      <c r="Y10" s="64" t="s">
        <v>411</v>
      </c>
      <c r="Z10" s="69"/>
      <c r="AA10" s="70">
        <f>AA11+AA14+AA17+AA18+AA19+AA20+AA21</f>
        <v>3.93366</v>
      </c>
      <c r="AB10" s="53" t="s">
        <v>835</v>
      </c>
      <c r="AC10" s="53" t="s">
        <v>808</v>
      </c>
      <c r="AD10" s="71"/>
      <c r="AE10" s="58">
        <v>1</v>
      </c>
    </row>
    <row r="11" s="42" customFormat="1" ht="30" customHeight="1" spans="1:31">
      <c r="A11" s="52">
        <f t="shared" si="0"/>
        <v>3</v>
      </c>
      <c r="B11" s="54"/>
      <c r="C11" s="54"/>
      <c r="D11" s="54"/>
      <c r="E11" s="54">
        <v>3</v>
      </c>
      <c r="F11" s="54"/>
      <c r="G11" s="54"/>
      <c r="H11" s="54"/>
      <c r="I11" s="54"/>
      <c r="J11" s="54"/>
      <c r="K11" s="57"/>
      <c r="L11" s="56" t="s">
        <v>1528</v>
      </c>
      <c r="M11" s="53" t="s">
        <v>1529</v>
      </c>
      <c r="N11" s="53"/>
      <c r="O11" s="53"/>
      <c r="P11" s="59" t="s">
        <v>805</v>
      </c>
      <c r="Q11" s="58"/>
      <c r="R11" s="56" t="s">
        <v>49</v>
      </c>
      <c r="S11" s="56" t="s">
        <v>1528</v>
      </c>
      <c r="T11" s="56" t="s">
        <v>49</v>
      </c>
      <c r="U11" s="65" t="s">
        <v>600</v>
      </c>
      <c r="V11" s="65" t="s">
        <v>407</v>
      </c>
      <c r="W11" s="65" t="s">
        <v>888</v>
      </c>
      <c r="X11" s="58" t="s">
        <v>807</v>
      </c>
      <c r="Y11" s="64" t="s">
        <v>411</v>
      </c>
      <c r="Z11" s="69"/>
      <c r="AA11" s="70">
        <f>AA12+AA13*3</f>
        <v>1.05668</v>
      </c>
      <c r="AB11" s="53" t="s">
        <v>411</v>
      </c>
      <c r="AC11" s="53" t="s">
        <v>808</v>
      </c>
      <c r="AD11" s="71"/>
      <c r="AE11" s="58">
        <v>1</v>
      </c>
    </row>
    <row r="12" ht="30" customHeight="1" spans="1:31">
      <c r="A12" s="52">
        <f t="shared" si="0"/>
        <v>4</v>
      </c>
      <c r="B12" s="54"/>
      <c r="C12" s="54"/>
      <c r="D12" s="54"/>
      <c r="E12" s="54"/>
      <c r="F12" s="54">
        <v>4</v>
      </c>
      <c r="G12" s="54"/>
      <c r="H12" s="54"/>
      <c r="I12" s="54"/>
      <c r="J12" s="54"/>
      <c r="K12" s="57"/>
      <c r="L12" s="56" t="s">
        <v>82</v>
      </c>
      <c r="M12" s="58" t="s">
        <v>83</v>
      </c>
      <c r="N12" s="53"/>
      <c r="O12" s="53" t="s">
        <v>49</v>
      </c>
      <c r="P12" s="59" t="s">
        <v>805</v>
      </c>
      <c r="Q12" s="58"/>
      <c r="R12" s="56" t="s">
        <v>49</v>
      </c>
      <c r="S12" s="56" t="s">
        <v>1528</v>
      </c>
      <c r="T12" s="56" t="s">
        <v>49</v>
      </c>
      <c r="U12" s="65" t="s">
        <v>600</v>
      </c>
      <c r="V12" s="65" t="s">
        <v>407</v>
      </c>
      <c r="W12" s="65" t="s">
        <v>862</v>
      </c>
      <c r="X12" s="58" t="s">
        <v>1530</v>
      </c>
      <c r="Y12" s="64" t="s">
        <v>1531</v>
      </c>
      <c r="Z12" s="69"/>
      <c r="AA12" s="70">
        <v>1.0412</v>
      </c>
      <c r="AB12" s="53" t="s">
        <v>411</v>
      </c>
      <c r="AC12" s="53" t="s">
        <v>808</v>
      </c>
      <c r="AD12" s="59"/>
      <c r="AE12" s="58">
        <v>1</v>
      </c>
    </row>
    <row r="13" s="42" customFormat="1" ht="30" customHeight="1" spans="1:31">
      <c r="A13" s="52">
        <f t="shared" si="0"/>
        <v>5</v>
      </c>
      <c r="B13" s="54"/>
      <c r="C13" s="54"/>
      <c r="D13" s="54"/>
      <c r="E13" s="54"/>
      <c r="F13" s="54">
        <v>4</v>
      </c>
      <c r="G13" s="54"/>
      <c r="H13" s="54"/>
      <c r="I13" s="54"/>
      <c r="J13" s="54"/>
      <c r="K13" s="57"/>
      <c r="L13" s="58" t="s">
        <v>179</v>
      </c>
      <c r="M13" s="58" t="s">
        <v>180</v>
      </c>
      <c r="N13" s="58" t="s">
        <v>1101</v>
      </c>
      <c r="O13" s="53"/>
      <c r="P13" s="59" t="s">
        <v>805</v>
      </c>
      <c r="Q13" s="58"/>
      <c r="R13" s="56" t="s">
        <v>46</v>
      </c>
      <c r="S13" s="65" t="s">
        <v>867</v>
      </c>
      <c r="T13" s="58" t="s">
        <v>411</v>
      </c>
      <c r="U13" s="65" t="s">
        <v>407</v>
      </c>
      <c r="V13" s="65" t="s">
        <v>600</v>
      </c>
      <c r="W13" s="65" t="s">
        <v>867</v>
      </c>
      <c r="X13" s="58" t="s">
        <v>411</v>
      </c>
      <c r="Y13" s="58" t="s">
        <v>1173</v>
      </c>
      <c r="Z13" s="69"/>
      <c r="AA13" s="70">
        <v>0.00516</v>
      </c>
      <c r="AB13" s="53" t="s">
        <v>411</v>
      </c>
      <c r="AC13" s="53" t="s">
        <v>808</v>
      </c>
      <c r="AD13" s="71"/>
      <c r="AE13" s="58">
        <v>3</v>
      </c>
    </row>
    <row r="14" s="42" customFormat="1" ht="30" customHeight="1" spans="1:31">
      <c r="A14" s="52">
        <f t="shared" si="0"/>
        <v>6</v>
      </c>
      <c r="B14" s="54"/>
      <c r="C14" s="54"/>
      <c r="D14" s="54"/>
      <c r="E14" s="54">
        <v>3</v>
      </c>
      <c r="F14" s="54"/>
      <c r="G14" s="54"/>
      <c r="H14" s="54"/>
      <c r="I14" s="54"/>
      <c r="J14" s="54"/>
      <c r="K14" s="57"/>
      <c r="L14" s="56" t="s">
        <v>1532</v>
      </c>
      <c r="M14" s="53" t="s">
        <v>1533</v>
      </c>
      <c r="N14" s="53"/>
      <c r="O14" s="53"/>
      <c r="P14" s="59" t="s">
        <v>805</v>
      </c>
      <c r="Q14" s="58"/>
      <c r="R14" s="62" t="s">
        <v>49</v>
      </c>
      <c r="S14" s="56" t="s">
        <v>1528</v>
      </c>
      <c r="T14" s="62" t="s">
        <v>49</v>
      </c>
      <c r="U14" s="65" t="s">
        <v>600</v>
      </c>
      <c r="V14" s="65" t="s">
        <v>407</v>
      </c>
      <c r="W14" s="65" t="s">
        <v>888</v>
      </c>
      <c r="X14" s="58" t="s">
        <v>807</v>
      </c>
      <c r="Y14" s="64" t="s">
        <v>411</v>
      </c>
      <c r="Z14" s="69"/>
      <c r="AA14" s="70">
        <f>AA15+AA16*3</f>
        <v>1.05668</v>
      </c>
      <c r="AB14" s="53" t="s">
        <v>411</v>
      </c>
      <c r="AC14" s="53" t="s">
        <v>808</v>
      </c>
      <c r="AD14" s="71"/>
      <c r="AE14" s="58">
        <v>1</v>
      </c>
    </row>
    <row r="15" s="42" customFormat="1" ht="30" customHeight="1" spans="1:31">
      <c r="A15" s="52">
        <f t="shared" si="0"/>
        <v>7</v>
      </c>
      <c r="B15" s="54"/>
      <c r="C15" s="54"/>
      <c r="D15" s="54"/>
      <c r="E15" s="54"/>
      <c r="F15" s="54">
        <v>4</v>
      </c>
      <c r="G15" s="54"/>
      <c r="H15" s="54"/>
      <c r="I15" s="54"/>
      <c r="J15" s="54"/>
      <c r="K15" s="57"/>
      <c r="L15" s="56" t="s">
        <v>84</v>
      </c>
      <c r="M15" s="58" t="s">
        <v>85</v>
      </c>
      <c r="N15" s="53"/>
      <c r="O15" s="53" t="s">
        <v>49</v>
      </c>
      <c r="P15" s="59" t="s">
        <v>805</v>
      </c>
      <c r="Q15" s="58"/>
      <c r="R15" s="56" t="s">
        <v>49</v>
      </c>
      <c r="S15" s="56" t="s">
        <v>1528</v>
      </c>
      <c r="T15" s="56" t="s">
        <v>49</v>
      </c>
      <c r="U15" s="65" t="s">
        <v>600</v>
      </c>
      <c r="V15" s="65" t="s">
        <v>407</v>
      </c>
      <c r="W15" s="65" t="s">
        <v>862</v>
      </c>
      <c r="X15" s="58" t="s">
        <v>1530</v>
      </c>
      <c r="Y15" s="64" t="s">
        <v>1531</v>
      </c>
      <c r="Z15" s="69"/>
      <c r="AA15" s="70">
        <v>1.0412</v>
      </c>
      <c r="AB15" s="53" t="s">
        <v>411</v>
      </c>
      <c r="AC15" s="53" t="s">
        <v>808</v>
      </c>
      <c r="AD15" s="71"/>
      <c r="AE15" s="58">
        <v>1</v>
      </c>
    </row>
    <row r="16" s="42" customFormat="1" ht="30" customHeight="1" spans="1:31">
      <c r="A16" s="52">
        <f t="shared" si="0"/>
        <v>8</v>
      </c>
      <c r="B16" s="54"/>
      <c r="C16" s="54"/>
      <c r="D16" s="54"/>
      <c r="E16" s="54"/>
      <c r="F16" s="54">
        <v>4</v>
      </c>
      <c r="G16" s="54"/>
      <c r="H16" s="54"/>
      <c r="I16" s="54"/>
      <c r="J16" s="54"/>
      <c r="K16" s="57"/>
      <c r="L16" s="58" t="s">
        <v>179</v>
      </c>
      <c r="M16" s="58" t="s">
        <v>180</v>
      </c>
      <c r="N16" s="58" t="s">
        <v>1101</v>
      </c>
      <c r="O16" s="53"/>
      <c r="P16" s="59" t="s">
        <v>805</v>
      </c>
      <c r="Q16" s="58"/>
      <c r="R16" s="56" t="s">
        <v>46</v>
      </c>
      <c r="S16" s="65" t="s">
        <v>867</v>
      </c>
      <c r="T16" s="58" t="s">
        <v>411</v>
      </c>
      <c r="U16" s="65" t="s">
        <v>407</v>
      </c>
      <c r="V16" s="65" t="s">
        <v>600</v>
      </c>
      <c r="W16" s="65" t="s">
        <v>867</v>
      </c>
      <c r="X16" s="58" t="s">
        <v>411</v>
      </c>
      <c r="Y16" s="58" t="s">
        <v>1173</v>
      </c>
      <c r="Z16" s="69"/>
      <c r="AA16" s="70">
        <v>0.00516</v>
      </c>
      <c r="AB16" s="53" t="s">
        <v>411</v>
      </c>
      <c r="AC16" s="53" t="s">
        <v>808</v>
      </c>
      <c r="AD16" s="71"/>
      <c r="AE16" s="58">
        <v>3</v>
      </c>
    </row>
    <row r="17" s="42" customFormat="1" ht="30" customHeight="1" spans="1:31">
      <c r="A17" s="52">
        <f t="shared" si="0"/>
        <v>9</v>
      </c>
      <c r="B17" s="54"/>
      <c r="C17" s="54"/>
      <c r="D17" s="54"/>
      <c r="E17" s="54">
        <v>3</v>
      </c>
      <c r="F17" s="54"/>
      <c r="G17" s="54"/>
      <c r="H17" s="54"/>
      <c r="I17" s="54"/>
      <c r="J17" s="54"/>
      <c r="K17" s="57"/>
      <c r="L17" s="56" t="s">
        <v>86</v>
      </c>
      <c r="M17" s="58" t="s">
        <v>87</v>
      </c>
      <c r="N17" s="53"/>
      <c r="O17" s="53" t="s">
        <v>49</v>
      </c>
      <c r="P17" s="59" t="s">
        <v>805</v>
      </c>
      <c r="Q17" s="58"/>
      <c r="R17" s="56" t="s">
        <v>49</v>
      </c>
      <c r="S17" s="56" t="s">
        <v>86</v>
      </c>
      <c r="T17" s="56" t="s">
        <v>49</v>
      </c>
      <c r="U17" s="65" t="s">
        <v>600</v>
      </c>
      <c r="V17" s="65" t="s">
        <v>407</v>
      </c>
      <c r="W17" s="65" t="s">
        <v>862</v>
      </c>
      <c r="X17" s="58" t="s">
        <v>1530</v>
      </c>
      <c r="Y17" s="64" t="s">
        <v>1531</v>
      </c>
      <c r="Z17" s="69"/>
      <c r="AA17" s="70">
        <v>0.6999</v>
      </c>
      <c r="AB17" s="53" t="s">
        <v>411</v>
      </c>
      <c r="AC17" s="53" t="s">
        <v>808</v>
      </c>
      <c r="AD17" s="54"/>
      <c r="AE17" s="58">
        <v>1</v>
      </c>
    </row>
    <row r="18" ht="30" customHeight="1" spans="1:31">
      <c r="A18" s="52">
        <f t="shared" si="0"/>
        <v>10</v>
      </c>
      <c r="B18" s="54"/>
      <c r="C18" s="54"/>
      <c r="D18" s="54"/>
      <c r="E18" s="54">
        <v>3</v>
      </c>
      <c r="F18" s="54"/>
      <c r="G18" s="54"/>
      <c r="H18" s="54"/>
      <c r="I18" s="54"/>
      <c r="J18" s="54"/>
      <c r="K18" s="57"/>
      <c r="L18" s="56" t="s">
        <v>88</v>
      </c>
      <c r="M18" s="58" t="s">
        <v>89</v>
      </c>
      <c r="N18" s="53"/>
      <c r="O18" s="53" t="s">
        <v>49</v>
      </c>
      <c r="P18" s="59" t="s">
        <v>805</v>
      </c>
      <c r="Q18" s="58"/>
      <c r="R18" s="56" t="s">
        <v>134</v>
      </c>
      <c r="S18" s="56" t="s">
        <v>88</v>
      </c>
      <c r="T18" s="56" t="s">
        <v>134</v>
      </c>
      <c r="U18" s="65" t="s">
        <v>600</v>
      </c>
      <c r="V18" s="65" t="s">
        <v>407</v>
      </c>
      <c r="W18" s="65" t="s">
        <v>862</v>
      </c>
      <c r="X18" s="58" t="s">
        <v>1530</v>
      </c>
      <c r="Y18" s="64" t="s">
        <v>1531</v>
      </c>
      <c r="Z18" s="69"/>
      <c r="AA18" s="70">
        <v>0.7961</v>
      </c>
      <c r="AB18" s="53" t="s">
        <v>411</v>
      </c>
      <c r="AC18" s="53" t="s">
        <v>808</v>
      </c>
      <c r="AD18" s="54"/>
      <c r="AE18" s="58">
        <v>1</v>
      </c>
    </row>
    <row r="19" ht="30" customHeight="1" spans="1:31">
      <c r="A19" s="52">
        <f t="shared" si="0"/>
        <v>11</v>
      </c>
      <c r="B19" s="54"/>
      <c r="C19" s="54"/>
      <c r="D19" s="54"/>
      <c r="E19" s="54">
        <v>3</v>
      </c>
      <c r="F19" s="54"/>
      <c r="G19" s="54"/>
      <c r="H19" s="54"/>
      <c r="I19" s="54"/>
      <c r="J19" s="54"/>
      <c r="K19" s="57"/>
      <c r="L19" s="56" t="s">
        <v>80</v>
      </c>
      <c r="M19" s="58" t="s">
        <v>81</v>
      </c>
      <c r="N19" s="53"/>
      <c r="O19" s="53" t="s">
        <v>49</v>
      </c>
      <c r="P19" s="59" t="s">
        <v>805</v>
      </c>
      <c r="Q19" s="58"/>
      <c r="R19" s="56" t="s">
        <v>49</v>
      </c>
      <c r="S19" s="56" t="s">
        <v>80</v>
      </c>
      <c r="T19" s="56" t="s">
        <v>49</v>
      </c>
      <c r="U19" s="65" t="s">
        <v>600</v>
      </c>
      <c r="V19" s="65" t="s">
        <v>407</v>
      </c>
      <c r="W19" s="65" t="s">
        <v>862</v>
      </c>
      <c r="X19" s="58" t="s">
        <v>1534</v>
      </c>
      <c r="Y19" s="64" t="s">
        <v>1535</v>
      </c>
      <c r="Z19" s="69"/>
      <c r="AA19" s="70">
        <v>0.1031</v>
      </c>
      <c r="AB19" s="53" t="s">
        <v>411</v>
      </c>
      <c r="AC19" s="53" t="s">
        <v>808</v>
      </c>
      <c r="AD19" s="54"/>
      <c r="AE19" s="58">
        <v>1</v>
      </c>
    </row>
    <row r="20" ht="30" customHeight="1" spans="1:31">
      <c r="A20" s="52">
        <f t="shared" si="0"/>
        <v>12</v>
      </c>
      <c r="B20" s="54"/>
      <c r="C20" s="54"/>
      <c r="D20" s="54"/>
      <c r="E20" s="54">
        <v>3</v>
      </c>
      <c r="F20" s="54"/>
      <c r="G20" s="54"/>
      <c r="H20" s="54"/>
      <c r="I20" s="54"/>
      <c r="J20" s="54"/>
      <c r="K20" s="57"/>
      <c r="L20" s="56" t="s">
        <v>78</v>
      </c>
      <c r="M20" s="58" t="s">
        <v>79</v>
      </c>
      <c r="N20" s="53"/>
      <c r="O20" s="53" t="s">
        <v>49</v>
      </c>
      <c r="P20" s="59" t="s">
        <v>805</v>
      </c>
      <c r="Q20" s="58"/>
      <c r="R20" s="56" t="s">
        <v>49</v>
      </c>
      <c r="S20" s="56" t="s">
        <v>80</v>
      </c>
      <c r="T20" s="56" t="s">
        <v>49</v>
      </c>
      <c r="U20" s="65" t="s">
        <v>600</v>
      </c>
      <c r="V20" s="65" t="s">
        <v>407</v>
      </c>
      <c r="W20" s="65" t="s">
        <v>862</v>
      </c>
      <c r="X20" s="58" t="s">
        <v>1534</v>
      </c>
      <c r="Y20" s="64" t="s">
        <v>1535</v>
      </c>
      <c r="Z20" s="69"/>
      <c r="AA20" s="70">
        <v>0.1031</v>
      </c>
      <c r="AB20" s="53" t="s">
        <v>411</v>
      </c>
      <c r="AC20" s="53" t="s">
        <v>808</v>
      </c>
      <c r="AD20" s="59"/>
      <c r="AE20" s="58">
        <v>1</v>
      </c>
    </row>
    <row r="21" ht="30" customHeight="1" spans="1:31">
      <c r="A21" s="52">
        <f t="shared" si="0"/>
        <v>13</v>
      </c>
      <c r="B21" s="54"/>
      <c r="C21" s="54"/>
      <c r="D21" s="54"/>
      <c r="E21" s="54">
        <v>3</v>
      </c>
      <c r="F21" s="54"/>
      <c r="G21" s="54"/>
      <c r="H21" s="54"/>
      <c r="I21" s="54"/>
      <c r="J21" s="54"/>
      <c r="K21" s="57"/>
      <c r="L21" s="56" t="s">
        <v>90</v>
      </c>
      <c r="M21" s="58" t="s">
        <v>91</v>
      </c>
      <c r="N21" s="53"/>
      <c r="O21" s="53" t="s">
        <v>49</v>
      </c>
      <c r="P21" s="59" t="s">
        <v>805</v>
      </c>
      <c r="Q21" s="58"/>
      <c r="R21" s="56" t="s">
        <v>49</v>
      </c>
      <c r="S21" s="56" t="s">
        <v>90</v>
      </c>
      <c r="T21" s="56" t="s">
        <v>49</v>
      </c>
      <c r="U21" s="65" t="s">
        <v>600</v>
      </c>
      <c r="V21" s="65" t="s">
        <v>407</v>
      </c>
      <c r="W21" s="65" t="s">
        <v>862</v>
      </c>
      <c r="X21" s="58" t="s">
        <v>1530</v>
      </c>
      <c r="Y21" s="64" t="s">
        <v>1531</v>
      </c>
      <c r="Z21" s="69"/>
      <c r="AA21" s="70">
        <v>0.1181</v>
      </c>
      <c r="AB21" s="53" t="s">
        <v>411</v>
      </c>
      <c r="AC21" s="53" t="s">
        <v>808</v>
      </c>
      <c r="AD21" s="59"/>
      <c r="AE21" s="58">
        <v>1</v>
      </c>
    </row>
  </sheetData>
  <autoFilter ref="A8:AE21">
    <extLst/>
  </autoFilter>
  <mergeCells count="31">
    <mergeCell ref="A1:E1"/>
    <mergeCell ref="F1:K1"/>
    <mergeCell ref="L1:M1"/>
    <mergeCell ref="A2:M2"/>
    <mergeCell ref="A3:K3"/>
    <mergeCell ref="L3:M3"/>
    <mergeCell ref="A4:M4"/>
    <mergeCell ref="B7:K7"/>
    <mergeCell ref="A7:A8"/>
    <mergeCell ref="L7:L8"/>
    <mergeCell ref="M7:M8"/>
    <mergeCell ref="N7:N8"/>
    <mergeCell ref="O7:O8"/>
    <mergeCell ref="P7:P8"/>
    <mergeCell ref="Q7:Q8"/>
    <mergeCell ref="R7:R8"/>
    <mergeCell ref="S7:S8"/>
    <mergeCell ref="T7:T8"/>
    <mergeCell ref="U7:U8"/>
    <mergeCell ref="V7:V8"/>
    <mergeCell ref="W7:W8"/>
    <mergeCell ref="X7:X8"/>
    <mergeCell ref="Y7:Y8"/>
    <mergeCell ref="Z7:Z8"/>
    <mergeCell ref="AA7:AA8"/>
    <mergeCell ref="AB7:AB8"/>
    <mergeCell ref="AC7:AC8"/>
    <mergeCell ref="AD7:AD8"/>
    <mergeCell ref="AE7:AE8"/>
    <mergeCell ref="N1:AB6"/>
    <mergeCell ref="A5:M6"/>
  </mergeCells>
  <conditionalFormatting sqref="W9">
    <cfRule type="cellIs" dxfId="1" priority="6" stopIfTrue="1" operator="equal">
      <formula>“总成件”</formula>
    </cfRule>
  </conditionalFormatting>
  <conditionalFormatting sqref="T10">
    <cfRule type="cellIs" dxfId="2" priority="4" operator="equal">
      <formula>"TIF"</formula>
    </cfRule>
  </conditionalFormatting>
  <conditionalFormatting sqref="R14">
    <cfRule type="cellIs" dxfId="2" priority="1" operator="equal">
      <formula>"TIF"</formula>
    </cfRule>
  </conditionalFormatting>
  <conditionalFormatting sqref="T14">
    <cfRule type="cellIs" dxfId="2" priority="2" operator="equal">
      <formula>"TIF"</formula>
    </cfRule>
  </conditionalFormatting>
  <conditionalFormatting sqref="W10:W17">
    <cfRule type="cellIs" dxfId="1" priority="7" stopIfTrue="1" operator="equal">
      <formula>“总成件”</formula>
    </cfRule>
  </conditionalFormatting>
  <conditionalFormatting sqref="W18:W21">
    <cfRule type="cellIs" dxfId="1" priority="8" stopIfTrue="1" operator="equal">
      <formula>“总成件”</formula>
    </cfRule>
  </conditionalFormatting>
  <dataValidations count="7">
    <dataValidation type="list" allowBlank="1" showInputMessage="1" showErrorMessage="1" sqref="O9 O12 O15 O17:O21">
      <formula1>"A,B,C,"</formula1>
    </dataValidation>
    <dataValidation type="list" allowBlank="1" showInputMessage="1" showErrorMessage="1" sqref="S9 S13 S16 W10:W21">
      <formula1>"装配总成件,焊接总成件,面料,塑料件,钣金件,机加工件,标准件,非标件,线材件,管材件,圆钢"</formula1>
    </dataValidation>
    <dataValidation type="list" allowBlank="1" showInputMessage="1" showErrorMessage="1" sqref="W9">
      <formula1>"装配总成件,焊接总成件,面料,塑料件,冷镦,钣金件,机加工件,标准件,非标件,线材件,管材件,圆钢"</formula1>
    </dataValidation>
    <dataValidation type="list" allowBlank="1" showInputMessage="1" showErrorMessage="1" sqref="AB10">
      <formula1>"镀白锌,发黑,氧化铁皮膜,电泳（ED),镀黑锌,热处理（调质处理）,喷漆,"</formula1>
    </dataValidation>
    <dataValidation type="list" allowBlank="1" showInputMessage="1" showErrorMessage="1" sqref="AB11:AB21">
      <formula1>"镀白锌,发黑,氧化铁皮膜,电泳（ED),——,镀黑锌,热处理（调质处理）,喷漆,"</formula1>
    </dataValidation>
    <dataValidation type="list" allowBlank="1" showInputMessage="1" showErrorMessage="1" sqref="AC9:AC21">
      <formula1>"戴姆勒专属,福田专属,平台件,重汽专属,福田重汽共用件,福田戴姆勒共用件，"</formula1>
    </dataValidation>
    <dataValidation type="list" allowBlank="1" showInputMessage="1" showErrorMessage="1" sqref="U9:V21">
      <formula1>"Y,N"</formula1>
    </dataValidation>
  </dataValidations>
  <pageMargins left="0.708661417322835" right="0.708661417322835" top="0.748031496062992" bottom="0.748031496062992" header="0.31496062992126" footer="0.31496062992126"/>
  <pageSetup paperSize="8" fitToHeight="0" orientation="landscape" verticalDpi="300"/>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zoomScale="145" zoomScaleNormal="145" topLeftCell="A13" workbookViewId="0">
      <selection activeCell="A14" sqref="$A14:$XFD14"/>
    </sheetView>
  </sheetViews>
  <sheetFormatPr defaultColWidth="9" defaultRowHeight="13.5"/>
  <cols>
    <col min="2" max="2" width="10.125" customWidth="1"/>
    <col min="5" max="5" width="21" customWidth="1"/>
    <col min="9" max="9" width="34.125" customWidth="1"/>
    <col min="10" max="10" width="36.5" customWidth="1"/>
    <col min="12" max="12" width="28.25" customWidth="1"/>
  </cols>
  <sheetData>
    <row r="1" spans="1:15">
      <c r="A1" s="18" t="s">
        <v>784</v>
      </c>
      <c r="B1" s="19" t="s">
        <v>40</v>
      </c>
      <c r="C1" s="19" t="s">
        <v>1536</v>
      </c>
      <c r="D1" s="19" t="s">
        <v>772</v>
      </c>
      <c r="E1" s="19" t="s">
        <v>786</v>
      </c>
      <c r="F1" s="19" t="s">
        <v>788</v>
      </c>
      <c r="G1" s="19" t="s">
        <v>13</v>
      </c>
      <c r="H1" s="19" t="s">
        <v>1537</v>
      </c>
      <c r="I1" s="19" t="s">
        <v>1538</v>
      </c>
      <c r="J1" s="19" t="s">
        <v>1539</v>
      </c>
      <c r="K1" s="19" t="s">
        <v>1540</v>
      </c>
      <c r="L1" s="19" t="s">
        <v>1541</v>
      </c>
      <c r="M1" s="19" t="s">
        <v>1542</v>
      </c>
      <c r="N1" s="19" t="s">
        <v>1543</v>
      </c>
      <c r="O1" s="33" t="s">
        <v>20</v>
      </c>
    </row>
    <row r="2" spans="1:15">
      <c r="A2" s="18"/>
      <c r="B2" s="19"/>
      <c r="C2" s="19"/>
      <c r="D2" s="19"/>
      <c r="E2" s="19"/>
      <c r="F2" s="19"/>
      <c r="G2" s="19"/>
      <c r="H2" s="19"/>
      <c r="I2" s="19"/>
      <c r="J2" s="19"/>
      <c r="K2" s="19"/>
      <c r="L2" s="19"/>
      <c r="M2" s="19"/>
      <c r="N2" s="19"/>
      <c r="O2" s="33"/>
    </row>
    <row r="3" ht="99.95" customHeight="1" spans="1:15">
      <c r="A3" s="20">
        <v>1</v>
      </c>
      <c r="B3" s="21" t="s">
        <v>1544</v>
      </c>
      <c r="C3" s="21" t="s">
        <v>1545</v>
      </c>
      <c r="D3" s="21" t="s">
        <v>1143</v>
      </c>
      <c r="E3" s="21" t="s">
        <v>1546</v>
      </c>
      <c r="F3" s="21" t="s">
        <v>805</v>
      </c>
      <c r="G3" s="21"/>
      <c r="H3" s="21" t="s">
        <v>867</v>
      </c>
      <c r="I3" s="21" t="s">
        <v>1547</v>
      </c>
      <c r="J3" s="21" t="s">
        <v>1548</v>
      </c>
      <c r="K3" s="21" t="s">
        <v>1549</v>
      </c>
      <c r="L3" s="21" t="s">
        <v>1550</v>
      </c>
      <c r="M3" s="21" t="s">
        <v>1551</v>
      </c>
      <c r="N3" s="34" t="s">
        <v>1552</v>
      </c>
      <c r="O3" s="35"/>
    </row>
    <row r="4" ht="99.95" customHeight="1" spans="1:15">
      <c r="A4" s="20">
        <v>2</v>
      </c>
      <c r="B4" s="21" t="s">
        <v>1553</v>
      </c>
      <c r="C4" s="21" t="s">
        <v>1545</v>
      </c>
      <c r="D4" s="21" t="s">
        <v>1143</v>
      </c>
      <c r="E4" s="21" t="s">
        <v>1554</v>
      </c>
      <c r="F4" s="21" t="s">
        <v>805</v>
      </c>
      <c r="G4" s="21"/>
      <c r="H4" s="21" t="s">
        <v>867</v>
      </c>
      <c r="I4" s="21" t="s">
        <v>1555</v>
      </c>
      <c r="J4" s="21" t="s">
        <v>1548</v>
      </c>
      <c r="K4" s="21" t="s">
        <v>1549</v>
      </c>
      <c r="L4" s="21" t="s">
        <v>1550</v>
      </c>
      <c r="M4" s="21" t="s">
        <v>1551</v>
      </c>
      <c r="N4" s="34" t="s">
        <v>1556</v>
      </c>
      <c r="O4" s="36"/>
    </row>
    <row r="5" ht="99.95" customHeight="1" spans="1:15">
      <c r="A5" s="20">
        <v>3</v>
      </c>
      <c r="B5" s="21" t="s">
        <v>1142</v>
      </c>
      <c r="C5" s="21" t="s">
        <v>1545</v>
      </c>
      <c r="D5" s="21" t="s">
        <v>1143</v>
      </c>
      <c r="E5" s="21" t="s">
        <v>1144</v>
      </c>
      <c r="F5" s="21" t="s">
        <v>805</v>
      </c>
      <c r="G5" s="21"/>
      <c r="H5" s="21" t="s">
        <v>867</v>
      </c>
      <c r="I5" s="21" t="s">
        <v>1557</v>
      </c>
      <c r="J5" s="21" t="s">
        <v>1548</v>
      </c>
      <c r="K5" s="21" t="s">
        <v>1549</v>
      </c>
      <c r="L5" s="21" t="s">
        <v>1550</v>
      </c>
      <c r="M5" s="21" t="s">
        <v>1551</v>
      </c>
      <c r="N5" s="34" t="s">
        <v>1556</v>
      </c>
      <c r="O5" s="35"/>
    </row>
    <row r="6" ht="99.95" customHeight="1" spans="1:15">
      <c r="A6" s="20">
        <v>4</v>
      </c>
      <c r="B6" s="21" t="s">
        <v>916</v>
      </c>
      <c r="C6" s="21" t="s">
        <v>1545</v>
      </c>
      <c r="D6" s="21" t="s">
        <v>917</v>
      </c>
      <c r="E6" s="21" t="s">
        <v>1558</v>
      </c>
      <c r="F6" s="21" t="s">
        <v>805</v>
      </c>
      <c r="G6" s="21"/>
      <c r="H6" s="21" t="s">
        <v>867</v>
      </c>
      <c r="I6" s="21" t="s">
        <v>1559</v>
      </c>
      <c r="J6" s="21" t="s">
        <v>1548</v>
      </c>
      <c r="K6" s="21" t="s">
        <v>1549</v>
      </c>
      <c r="L6" s="21" t="s">
        <v>1550</v>
      </c>
      <c r="M6" s="21" t="s">
        <v>1551</v>
      </c>
      <c r="N6" s="21" t="s">
        <v>1560</v>
      </c>
      <c r="O6" s="36"/>
    </row>
    <row r="7" ht="99.95" customHeight="1" spans="1:15">
      <c r="A7" s="20">
        <v>5</v>
      </c>
      <c r="B7" s="21" t="s">
        <v>1561</v>
      </c>
      <c r="C7" s="21" t="s">
        <v>1562</v>
      </c>
      <c r="D7" s="21" t="s">
        <v>1563</v>
      </c>
      <c r="E7" s="21" t="s">
        <v>1564</v>
      </c>
      <c r="F7" s="21"/>
      <c r="G7" s="21"/>
      <c r="H7" s="21" t="s">
        <v>867</v>
      </c>
      <c r="I7" s="21" t="s">
        <v>1565</v>
      </c>
      <c r="J7" s="21" t="s">
        <v>1548</v>
      </c>
      <c r="K7" s="21" t="s">
        <v>1566</v>
      </c>
      <c r="L7" s="21" t="s">
        <v>1550</v>
      </c>
      <c r="M7" s="21" t="s">
        <v>1551</v>
      </c>
      <c r="N7" s="21" t="s">
        <v>1560</v>
      </c>
      <c r="O7" s="37"/>
    </row>
    <row r="8" ht="99.95" customHeight="1" spans="1:15">
      <c r="A8" s="20">
        <v>6</v>
      </c>
      <c r="B8" s="21" t="s">
        <v>396</v>
      </c>
      <c r="C8" s="21" t="s">
        <v>1567</v>
      </c>
      <c r="D8" s="21" t="s">
        <v>397</v>
      </c>
      <c r="E8" s="21" t="s">
        <v>1568</v>
      </c>
      <c r="F8" s="21" t="s">
        <v>805</v>
      </c>
      <c r="G8" s="21"/>
      <c r="H8" s="21" t="s">
        <v>867</v>
      </c>
      <c r="I8" s="21" t="s">
        <v>1569</v>
      </c>
      <c r="J8" s="21" t="s">
        <v>1548</v>
      </c>
      <c r="K8" s="21" t="s">
        <v>1566</v>
      </c>
      <c r="L8" s="21" t="s">
        <v>1550</v>
      </c>
      <c r="M8" s="21" t="s">
        <v>1551</v>
      </c>
      <c r="N8" s="21" t="s">
        <v>1560</v>
      </c>
      <c r="O8" s="35"/>
    </row>
    <row r="9" ht="99.95" customHeight="1" spans="1:15">
      <c r="A9" s="22" t="s">
        <v>1570</v>
      </c>
      <c r="B9" s="21" t="s">
        <v>402</v>
      </c>
      <c r="C9" s="21" t="s">
        <v>1571</v>
      </c>
      <c r="D9" s="21" t="s">
        <v>397</v>
      </c>
      <c r="E9" s="21" t="s">
        <v>1572</v>
      </c>
      <c r="F9" s="21" t="s">
        <v>805</v>
      </c>
      <c r="G9" s="21"/>
      <c r="H9" s="21" t="s">
        <v>867</v>
      </c>
      <c r="I9" s="21" t="s">
        <v>1573</v>
      </c>
      <c r="J9" s="21" t="s">
        <v>1574</v>
      </c>
      <c r="K9" s="21" t="s">
        <v>1566</v>
      </c>
      <c r="L9" s="21" t="s">
        <v>1550</v>
      </c>
      <c r="M9" s="21" t="s">
        <v>1551</v>
      </c>
      <c r="N9" s="21" t="s">
        <v>1560</v>
      </c>
      <c r="O9" s="35"/>
    </row>
    <row r="10" ht="99.95" customHeight="1" spans="1:15">
      <c r="A10" s="20">
        <v>8</v>
      </c>
      <c r="B10" s="21" t="s">
        <v>488</v>
      </c>
      <c r="C10" s="21" t="s">
        <v>1575</v>
      </c>
      <c r="D10" s="21" t="s">
        <v>483</v>
      </c>
      <c r="E10" s="21" t="s">
        <v>1576</v>
      </c>
      <c r="F10" s="21" t="s">
        <v>805</v>
      </c>
      <c r="G10" s="21"/>
      <c r="H10" s="21" t="s">
        <v>867</v>
      </c>
      <c r="I10" s="21" t="s">
        <v>1577</v>
      </c>
      <c r="J10" s="21" t="s">
        <v>1548</v>
      </c>
      <c r="K10" s="21" t="s">
        <v>1549</v>
      </c>
      <c r="L10" s="21" t="s">
        <v>1550</v>
      </c>
      <c r="M10" s="21" t="s">
        <v>1551</v>
      </c>
      <c r="N10" s="21" t="s">
        <v>1560</v>
      </c>
      <c r="O10" s="35"/>
    </row>
    <row r="11" ht="99.95" customHeight="1" spans="1:15">
      <c r="A11" s="20">
        <v>9</v>
      </c>
      <c r="B11" s="21" t="s">
        <v>482</v>
      </c>
      <c r="C11" s="21" t="s">
        <v>1578</v>
      </c>
      <c r="D11" s="21" t="s">
        <v>483</v>
      </c>
      <c r="E11" s="21" t="s">
        <v>1576</v>
      </c>
      <c r="F11" s="21" t="s">
        <v>805</v>
      </c>
      <c r="G11" s="21"/>
      <c r="H11" s="21" t="s">
        <v>867</v>
      </c>
      <c r="I11" s="21" t="s">
        <v>1579</v>
      </c>
      <c r="J11" s="21" t="s">
        <v>1548</v>
      </c>
      <c r="K11" s="21" t="s">
        <v>1549</v>
      </c>
      <c r="L11" s="21" t="s">
        <v>1550</v>
      </c>
      <c r="M11" s="21" t="s">
        <v>1551</v>
      </c>
      <c r="N11" s="21" t="s">
        <v>1560</v>
      </c>
      <c r="O11" s="37"/>
    </row>
    <row r="12" ht="99.95" customHeight="1" spans="1:15">
      <c r="A12" s="20">
        <v>10</v>
      </c>
      <c r="B12" s="21" t="s">
        <v>1110</v>
      </c>
      <c r="C12" s="21" t="s">
        <v>1580</v>
      </c>
      <c r="D12" s="21" t="s">
        <v>1111</v>
      </c>
      <c r="E12" s="21" t="s">
        <v>1581</v>
      </c>
      <c r="F12" s="21" t="s">
        <v>805</v>
      </c>
      <c r="G12" s="21"/>
      <c r="H12" s="21" t="s">
        <v>867</v>
      </c>
      <c r="I12" s="21" t="s">
        <v>1582</v>
      </c>
      <c r="J12" s="21" t="s">
        <v>1548</v>
      </c>
      <c r="K12" s="21" t="s">
        <v>1566</v>
      </c>
      <c r="L12" s="21" t="s">
        <v>1550</v>
      </c>
      <c r="M12" s="21" t="s">
        <v>1551</v>
      </c>
      <c r="N12" s="21" t="s">
        <v>1560</v>
      </c>
      <c r="O12" s="35"/>
    </row>
    <row r="13" ht="99.95" customHeight="1" spans="1:15">
      <c r="A13" s="20">
        <v>11</v>
      </c>
      <c r="B13" s="21" t="s">
        <v>1583</v>
      </c>
      <c r="C13" s="21" t="s">
        <v>1584</v>
      </c>
      <c r="D13" s="21" t="s">
        <v>1111</v>
      </c>
      <c r="E13" s="21" t="s">
        <v>1585</v>
      </c>
      <c r="F13" s="21" t="s">
        <v>805</v>
      </c>
      <c r="G13" s="21"/>
      <c r="H13" s="21" t="s">
        <v>867</v>
      </c>
      <c r="I13" s="21" t="s">
        <v>1586</v>
      </c>
      <c r="J13" s="21" t="s">
        <v>1548</v>
      </c>
      <c r="K13" s="21" t="s">
        <v>1566</v>
      </c>
      <c r="L13" s="21" t="s">
        <v>1550</v>
      </c>
      <c r="M13" s="21" t="s">
        <v>1551</v>
      </c>
      <c r="N13" s="21" t="s">
        <v>1560</v>
      </c>
      <c r="O13" s="37"/>
    </row>
    <row r="14" ht="99.95" customHeight="1" spans="1:15">
      <c r="A14" s="20">
        <v>12</v>
      </c>
      <c r="B14" s="21" t="s">
        <v>1587</v>
      </c>
      <c r="C14" s="21" t="s">
        <v>1588</v>
      </c>
      <c r="D14" s="21" t="s">
        <v>397</v>
      </c>
      <c r="E14" s="21" t="s">
        <v>1589</v>
      </c>
      <c r="F14" s="21" t="s">
        <v>805</v>
      </c>
      <c r="G14" s="21"/>
      <c r="H14" s="21" t="s">
        <v>867</v>
      </c>
      <c r="I14" s="21" t="s">
        <v>1590</v>
      </c>
      <c r="J14" s="21" t="s">
        <v>1548</v>
      </c>
      <c r="K14" s="21" t="s">
        <v>1566</v>
      </c>
      <c r="L14" s="21" t="s">
        <v>1550</v>
      </c>
      <c r="M14" s="21" t="s">
        <v>1551</v>
      </c>
      <c r="N14" s="21" t="s">
        <v>1560</v>
      </c>
      <c r="O14" s="35"/>
    </row>
    <row r="15" ht="99.95" customHeight="1" spans="1:15">
      <c r="A15" s="20">
        <v>13</v>
      </c>
      <c r="B15" s="21" t="s">
        <v>1491</v>
      </c>
      <c r="C15" s="21" t="s">
        <v>1591</v>
      </c>
      <c r="D15" s="21" t="s">
        <v>1492</v>
      </c>
      <c r="E15" s="21" t="s">
        <v>1592</v>
      </c>
      <c r="F15" s="21" t="s">
        <v>805</v>
      </c>
      <c r="G15" s="21"/>
      <c r="H15" s="21" t="s">
        <v>867</v>
      </c>
      <c r="I15" s="21" t="s">
        <v>1593</v>
      </c>
      <c r="J15" s="21" t="s">
        <v>1548</v>
      </c>
      <c r="K15" s="21" t="s">
        <v>1566</v>
      </c>
      <c r="L15" s="21" t="s">
        <v>1550</v>
      </c>
      <c r="M15" s="21" t="s">
        <v>1551</v>
      </c>
      <c r="N15" s="21" t="s">
        <v>1560</v>
      </c>
      <c r="O15" s="35"/>
    </row>
    <row r="16" ht="99.95" customHeight="1" spans="1:15">
      <c r="A16" s="20">
        <v>14</v>
      </c>
      <c r="B16" s="21" t="s">
        <v>1594</v>
      </c>
      <c r="C16" s="21" t="s">
        <v>1595</v>
      </c>
      <c r="D16" s="21" t="s">
        <v>1596</v>
      </c>
      <c r="E16" s="21" t="s">
        <v>1597</v>
      </c>
      <c r="F16" s="21" t="s">
        <v>805</v>
      </c>
      <c r="G16" s="21"/>
      <c r="H16" s="21" t="s">
        <v>867</v>
      </c>
      <c r="I16" s="21" t="s">
        <v>1598</v>
      </c>
      <c r="J16" s="21" t="s">
        <v>1548</v>
      </c>
      <c r="K16" s="21" t="s">
        <v>1566</v>
      </c>
      <c r="L16" s="21" t="s">
        <v>1550</v>
      </c>
      <c r="M16" s="21" t="s">
        <v>1551</v>
      </c>
      <c r="N16" s="21" t="s">
        <v>1560</v>
      </c>
      <c r="O16" s="36"/>
    </row>
    <row r="17" ht="99.95" customHeight="1" spans="1:15">
      <c r="A17" s="20">
        <v>15</v>
      </c>
      <c r="B17" s="21" t="s">
        <v>1016</v>
      </c>
      <c r="C17" s="21" t="s">
        <v>1599</v>
      </c>
      <c r="D17" s="21" t="s">
        <v>1017</v>
      </c>
      <c r="E17" s="21" t="s">
        <v>1018</v>
      </c>
      <c r="F17" s="21" t="s">
        <v>805</v>
      </c>
      <c r="G17" s="21"/>
      <c r="H17" s="21" t="s">
        <v>867</v>
      </c>
      <c r="I17" s="21" t="s">
        <v>1600</v>
      </c>
      <c r="J17" s="21" t="s">
        <v>1548</v>
      </c>
      <c r="K17" s="21" t="s">
        <v>1549</v>
      </c>
      <c r="L17" s="21" t="s">
        <v>1550</v>
      </c>
      <c r="M17" s="21" t="s">
        <v>1551</v>
      </c>
      <c r="N17" s="21" t="s">
        <v>1560</v>
      </c>
      <c r="O17" s="35"/>
    </row>
    <row r="18" ht="99.95" customHeight="1" spans="1:15">
      <c r="A18" s="20">
        <v>16</v>
      </c>
      <c r="B18" s="21" t="s">
        <v>1499</v>
      </c>
      <c r="C18" s="21" t="s">
        <v>1601</v>
      </c>
      <c r="D18" s="21" t="s">
        <v>1017</v>
      </c>
      <c r="E18" s="21" t="s">
        <v>1602</v>
      </c>
      <c r="F18" s="21" t="s">
        <v>805</v>
      </c>
      <c r="G18" s="21"/>
      <c r="H18" s="21" t="s">
        <v>867</v>
      </c>
      <c r="I18" s="21" t="s">
        <v>1603</v>
      </c>
      <c r="J18" s="21" t="s">
        <v>1548</v>
      </c>
      <c r="K18" s="21" t="s">
        <v>1549</v>
      </c>
      <c r="L18" s="21" t="s">
        <v>1550</v>
      </c>
      <c r="M18" s="21" t="s">
        <v>1551</v>
      </c>
      <c r="N18" s="21" t="s">
        <v>1560</v>
      </c>
      <c r="O18" s="35"/>
    </row>
    <row r="19" ht="99.95" customHeight="1" spans="1:15">
      <c r="A19" s="20">
        <v>17</v>
      </c>
      <c r="B19" s="21" t="s">
        <v>635</v>
      </c>
      <c r="C19" s="21" t="s">
        <v>1604</v>
      </c>
      <c r="D19" s="21" t="s">
        <v>636</v>
      </c>
      <c r="E19" s="21" t="s">
        <v>1605</v>
      </c>
      <c r="F19" s="21" t="s">
        <v>805</v>
      </c>
      <c r="G19" s="21"/>
      <c r="H19" s="21" t="s">
        <v>867</v>
      </c>
      <c r="I19" s="21" t="s">
        <v>1606</v>
      </c>
      <c r="J19" s="21" t="s">
        <v>1549</v>
      </c>
      <c r="K19" s="21" t="s">
        <v>1549</v>
      </c>
      <c r="L19" s="21" t="s">
        <v>1550</v>
      </c>
      <c r="M19" s="21" t="s">
        <v>1607</v>
      </c>
      <c r="N19" s="34" t="s">
        <v>1608</v>
      </c>
      <c r="O19" s="35"/>
    </row>
    <row r="20" ht="99.95" customHeight="1" spans="1:15">
      <c r="A20" s="20">
        <v>18</v>
      </c>
      <c r="B20" s="21" t="s">
        <v>920</v>
      </c>
      <c r="C20" s="21" t="s">
        <v>1609</v>
      </c>
      <c r="D20" s="21" t="s">
        <v>391</v>
      </c>
      <c r="E20" s="21"/>
      <c r="F20" s="21" t="s">
        <v>805</v>
      </c>
      <c r="G20" s="21"/>
      <c r="H20" s="21" t="s">
        <v>867</v>
      </c>
      <c r="I20" s="21" t="s">
        <v>1610</v>
      </c>
      <c r="J20" s="21" t="s">
        <v>1548</v>
      </c>
      <c r="K20" s="21" t="s">
        <v>1549</v>
      </c>
      <c r="L20" s="21" t="s">
        <v>1550</v>
      </c>
      <c r="M20" s="34" t="s">
        <v>1611</v>
      </c>
      <c r="N20" s="34" t="s">
        <v>1612</v>
      </c>
      <c r="O20" s="35"/>
    </row>
    <row r="21" ht="99.95" customHeight="1" spans="1:15">
      <c r="A21" s="20">
        <v>19</v>
      </c>
      <c r="B21" s="21" t="s">
        <v>1466</v>
      </c>
      <c r="C21" s="21" t="s">
        <v>1613</v>
      </c>
      <c r="D21" s="21" t="s">
        <v>391</v>
      </c>
      <c r="E21" s="21"/>
      <c r="F21" s="21" t="s">
        <v>805</v>
      </c>
      <c r="G21" s="21"/>
      <c r="H21" s="21" t="s">
        <v>867</v>
      </c>
      <c r="I21" s="21" t="s">
        <v>1614</v>
      </c>
      <c r="J21" s="21" t="s">
        <v>1548</v>
      </c>
      <c r="K21" s="21" t="s">
        <v>1549</v>
      </c>
      <c r="L21" s="21" t="s">
        <v>1550</v>
      </c>
      <c r="M21" s="34" t="s">
        <v>1615</v>
      </c>
      <c r="N21" s="34" t="s">
        <v>1612</v>
      </c>
      <c r="O21" s="35"/>
    </row>
    <row r="22" ht="99.95" customHeight="1" spans="1:15">
      <c r="A22" s="20">
        <v>20</v>
      </c>
      <c r="B22" s="21" t="s">
        <v>1616</v>
      </c>
      <c r="C22" s="21" t="s">
        <v>1616</v>
      </c>
      <c r="D22" s="21" t="s">
        <v>391</v>
      </c>
      <c r="E22" s="21" t="s">
        <v>1617</v>
      </c>
      <c r="F22" s="21" t="s">
        <v>805</v>
      </c>
      <c r="G22" s="21"/>
      <c r="H22" s="21" t="s">
        <v>818</v>
      </c>
      <c r="I22" s="21" t="s">
        <v>1618</v>
      </c>
      <c r="J22" s="21" t="s">
        <v>1548</v>
      </c>
      <c r="K22" s="21" t="s">
        <v>1549</v>
      </c>
      <c r="L22" s="21" t="s">
        <v>1550</v>
      </c>
      <c r="M22" s="34" t="s">
        <v>1615</v>
      </c>
      <c r="N22" s="34" t="s">
        <v>1612</v>
      </c>
      <c r="O22" s="35"/>
    </row>
    <row r="23" ht="99.95" customHeight="1" spans="1:15">
      <c r="A23" s="20">
        <v>21</v>
      </c>
      <c r="B23" s="21" t="s">
        <v>1619</v>
      </c>
      <c r="C23" s="21" t="s">
        <v>1620</v>
      </c>
      <c r="D23" s="21" t="s">
        <v>533</v>
      </c>
      <c r="E23" s="21" t="s">
        <v>1621</v>
      </c>
      <c r="F23" s="21" t="s">
        <v>805</v>
      </c>
      <c r="G23" s="21"/>
      <c r="H23" s="21" t="s">
        <v>867</v>
      </c>
      <c r="I23" s="21" t="s">
        <v>1622</v>
      </c>
      <c r="J23" s="21" t="s">
        <v>1548</v>
      </c>
      <c r="K23" s="21" t="s">
        <v>1549</v>
      </c>
      <c r="L23" s="21" t="s">
        <v>1550</v>
      </c>
      <c r="M23" s="21" t="s">
        <v>1551</v>
      </c>
      <c r="N23" s="34" t="s">
        <v>1623</v>
      </c>
      <c r="O23" s="35"/>
    </row>
    <row r="24" ht="99.95" customHeight="1" spans="1:15">
      <c r="A24" s="20">
        <v>22</v>
      </c>
      <c r="B24" s="23" t="s">
        <v>1072</v>
      </c>
      <c r="C24" s="23" t="s">
        <v>1624</v>
      </c>
      <c r="D24" s="23" t="s">
        <v>533</v>
      </c>
      <c r="E24" s="23" t="s">
        <v>1621</v>
      </c>
      <c r="F24" s="23" t="s">
        <v>805</v>
      </c>
      <c r="G24" s="23"/>
      <c r="H24" s="23" t="s">
        <v>867</v>
      </c>
      <c r="I24" s="23" t="s">
        <v>1625</v>
      </c>
      <c r="J24" s="23" t="s">
        <v>1548</v>
      </c>
      <c r="K24" s="23" t="s">
        <v>1549</v>
      </c>
      <c r="L24" s="23" t="s">
        <v>1550</v>
      </c>
      <c r="M24" s="23" t="s">
        <v>1551</v>
      </c>
      <c r="N24" s="38" t="s">
        <v>1623</v>
      </c>
      <c r="O24" s="39"/>
    </row>
    <row r="25" spans="1:15">
      <c r="A25" s="24" t="s">
        <v>1626</v>
      </c>
      <c r="B25" s="25"/>
      <c r="C25" s="26" t="s">
        <v>1627</v>
      </c>
      <c r="D25" s="26"/>
      <c r="E25" s="27" t="s">
        <v>1628</v>
      </c>
      <c r="F25" s="27"/>
      <c r="G25" s="27"/>
      <c r="H25" s="28" t="s">
        <v>1629</v>
      </c>
      <c r="I25" s="28"/>
      <c r="J25" s="28"/>
      <c r="K25" s="28"/>
      <c r="L25" s="28"/>
      <c r="M25" s="28"/>
      <c r="N25" s="28"/>
      <c r="O25" s="40"/>
    </row>
    <row r="26" ht="14.25" spans="1:15">
      <c r="A26" s="29"/>
      <c r="B26" s="30"/>
      <c r="C26" s="31"/>
      <c r="D26" s="31"/>
      <c r="E26" s="31"/>
      <c r="F26" s="31"/>
      <c r="G26" s="31"/>
      <c r="H26" s="32"/>
      <c r="I26" s="32"/>
      <c r="J26" s="32"/>
      <c r="K26" s="32"/>
      <c r="L26" s="32"/>
      <c r="M26" s="32"/>
      <c r="N26" s="32"/>
      <c r="O26" s="41"/>
    </row>
  </sheetData>
  <mergeCells count="21">
    <mergeCell ref="C25:D25"/>
    <mergeCell ref="E25:G25"/>
    <mergeCell ref="C26:D26"/>
    <mergeCell ref="E26:G26"/>
    <mergeCell ref="A1:A2"/>
    <mergeCell ref="B1:B2"/>
    <mergeCell ref="C1:C2"/>
    <mergeCell ref="D1:D2"/>
    <mergeCell ref="E1:E2"/>
    <mergeCell ref="F1:F2"/>
    <mergeCell ref="G1:G2"/>
    <mergeCell ref="H1:H2"/>
    <mergeCell ref="I1:I2"/>
    <mergeCell ref="J1:J2"/>
    <mergeCell ref="K1:K2"/>
    <mergeCell ref="L1:L2"/>
    <mergeCell ref="M1:M2"/>
    <mergeCell ref="N1:N2"/>
    <mergeCell ref="O1:O2"/>
    <mergeCell ref="A25:B26"/>
    <mergeCell ref="H25:O26"/>
  </mergeCells>
  <conditionalFormatting sqref="C9">
    <cfRule type="duplicateValues" dxfId="4" priority="2"/>
  </conditionalFormatting>
  <conditionalFormatting sqref="B22">
    <cfRule type="duplicateValues" dxfId="4" priority="3"/>
  </conditionalFormatting>
  <conditionalFormatting sqref="B$1:B$1048576">
    <cfRule type="duplicateValues" dxfId="4" priority="1"/>
  </conditionalFormatting>
  <conditionalFormatting sqref="C3:C8 C10:C26">
    <cfRule type="duplicateValues" dxfId="4" priority="4"/>
  </conditionalFormatting>
  <dataValidations count="2">
    <dataValidation type="list" allowBlank="1" showInputMessage="1" showErrorMessage="1" sqref="H5 H12 H14 H21 H8:H9 H17:H19">
      <formula1>[2]零件类型!#REF!</formula1>
    </dataValidation>
    <dataValidation type="list" allowBlank="1" showInputMessage="1" showErrorMessage="1" sqref="H6 H10 H11 H13 H20 H3:H4 H15:H16 H22:H24">
      <formula1>[1]零件类型!#REF!</formula1>
    </dataValidation>
  </dataValidations>
  <pageMargins left="0.7" right="0.7" top="0.75" bottom="0.75" header="0.3" footer="0.3"/>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5"/>
  <sheetViews>
    <sheetView workbookViewId="0">
      <selection activeCell="G24" sqref="G24"/>
    </sheetView>
  </sheetViews>
  <sheetFormatPr defaultColWidth="7.875" defaultRowHeight="17.25" customHeight="1"/>
  <cols>
    <col min="1" max="1" width="5.125" style="1" customWidth="1"/>
    <col min="2" max="2" width="10.125" style="3" customWidth="1"/>
    <col min="3" max="3" width="24.25" style="3" customWidth="1"/>
    <col min="4" max="4" width="11.25" style="3" customWidth="1"/>
    <col min="5" max="5" width="19" style="3" customWidth="1"/>
    <col min="6" max="6" width="13.75" style="3" customWidth="1"/>
    <col min="7" max="7" width="10.375" style="3" customWidth="1"/>
    <col min="8" max="9" width="7.875" style="3"/>
    <col min="10" max="10" width="21.5" style="3" customWidth="1"/>
    <col min="11" max="11" width="7.875" style="3" customWidth="1"/>
    <col min="12" max="12" width="6.75" style="3" customWidth="1"/>
    <col min="13" max="13" width="24.125" style="4" customWidth="1"/>
    <col min="14" max="14" width="26.5" style="4" customWidth="1"/>
    <col min="15" max="15" width="19" style="4" customWidth="1"/>
    <col min="16" max="16" width="55.625" style="3" customWidth="1"/>
    <col min="17" max="256" width="7.875" style="3"/>
    <col min="257" max="257" width="5.125" style="3" customWidth="1"/>
    <col min="258" max="258" width="10.125" style="3" customWidth="1"/>
    <col min="259" max="259" width="24.25" style="3" customWidth="1"/>
    <col min="260" max="260" width="11.25" style="3" customWidth="1"/>
    <col min="261" max="261" width="19" style="3" customWidth="1"/>
    <col min="262" max="262" width="13.75" style="3" customWidth="1"/>
    <col min="263" max="263" width="10.375" style="3" customWidth="1"/>
    <col min="264" max="265" width="7.875" style="3"/>
    <col min="266" max="266" width="21.5" style="3" customWidth="1"/>
    <col min="267" max="267" width="7.875" style="3" customWidth="1"/>
    <col min="268" max="268" width="6.75" style="3" customWidth="1"/>
    <col min="269" max="269" width="24.125" style="3" customWidth="1"/>
    <col min="270" max="270" width="26.5" style="3" customWidth="1"/>
    <col min="271" max="271" width="19" style="3" customWidth="1"/>
    <col min="272" max="272" width="55.625" style="3" customWidth="1"/>
    <col min="273" max="512" width="7.875" style="3"/>
    <col min="513" max="513" width="5.125" style="3" customWidth="1"/>
    <col min="514" max="514" width="10.125" style="3" customWidth="1"/>
    <col min="515" max="515" width="24.25" style="3" customWidth="1"/>
    <col min="516" max="516" width="11.25" style="3" customWidth="1"/>
    <col min="517" max="517" width="19" style="3" customWidth="1"/>
    <col min="518" max="518" width="13.75" style="3" customWidth="1"/>
    <col min="519" max="519" width="10.375" style="3" customWidth="1"/>
    <col min="520" max="521" width="7.875" style="3"/>
    <col min="522" max="522" width="21.5" style="3" customWidth="1"/>
    <col min="523" max="523" width="7.875" style="3" customWidth="1"/>
    <col min="524" max="524" width="6.75" style="3" customWidth="1"/>
    <col min="525" max="525" width="24.125" style="3" customWidth="1"/>
    <col min="526" max="526" width="26.5" style="3" customWidth="1"/>
    <col min="527" max="527" width="19" style="3" customWidth="1"/>
    <col min="528" max="528" width="55.625" style="3" customWidth="1"/>
    <col min="529" max="768" width="7.875" style="3"/>
    <col min="769" max="769" width="5.125" style="3" customWidth="1"/>
    <col min="770" max="770" width="10.125" style="3" customWidth="1"/>
    <col min="771" max="771" width="24.25" style="3" customWidth="1"/>
    <col min="772" max="772" width="11.25" style="3" customWidth="1"/>
    <col min="773" max="773" width="19" style="3" customWidth="1"/>
    <col min="774" max="774" width="13.75" style="3" customWidth="1"/>
    <col min="775" max="775" width="10.375" style="3" customWidth="1"/>
    <col min="776" max="777" width="7.875" style="3"/>
    <col min="778" max="778" width="21.5" style="3" customWidth="1"/>
    <col min="779" max="779" width="7.875" style="3" customWidth="1"/>
    <col min="780" max="780" width="6.75" style="3" customWidth="1"/>
    <col min="781" max="781" width="24.125" style="3" customWidth="1"/>
    <col min="782" max="782" width="26.5" style="3" customWidth="1"/>
    <col min="783" max="783" width="19" style="3" customWidth="1"/>
    <col min="784" max="784" width="55.625" style="3" customWidth="1"/>
    <col min="785" max="1024" width="7.875" style="3"/>
    <col min="1025" max="1025" width="5.125" style="3" customWidth="1"/>
    <col min="1026" max="1026" width="10.125" style="3" customWidth="1"/>
    <col min="1027" max="1027" width="24.25" style="3" customWidth="1"/>
    <col min="1028" max="1028" width="11.25" style="3" customWidth="1"/>
    <col min="1029" max="1029" width="19" style="3" customWidth="1"/>
    <col min="1030" max="1030" width="13.75" style="3" customWidth="1"/>
    <col min="1031" max="1031" width="10.375" style="3" customWidth="1"/>
    <col min="1032" max="1033" width="7.875" style="3"/>
    <col min="1034" max="1034" width="21.5" style="3" customWidth="1"/>
    <col min="1035" max="1035" width="7.875" style="3" customWidth="1"/>
    <col min="1036" max="1036" width="6.75" style="3" customWidth="1"/>
    <col min="1037" max="1037" width="24.125" style="3" customWidth="1"/>
    <col min="1038" max="1038" width="26.5" style="3" customWidth="1"/>
    <col min="1039" max="1039" width="19" style="3" customWidth="1"/>
    <col min="1040" max="1040" width="55.625" style="3" customWidth="1"/>
    <col min="1041" max="1280" width="7.875" style="3"/>
    <col min="1281" max="1281" width="5.125" style="3" customWidth="1"/>
    <col min="1282" max="1282" width="10.125" style="3" customWidth="1"/>
    <col min="1283" max="1283" width="24.25" style="3" customWidth="1"/>
    <col min="1284" max="1284" width="11.25" style="3" customWidth="1"/>
    <col min="1285" max="1285" width="19" style="3" customWidth="1"/>
    <col min="1286" max="1286" width="13.75" style="3" customWidth="1"/>
    <col min="1287" max="1287" width="10.375" style="3" customWidth="1"/>
    <col min="1288" max="1289" width="7.875" style="3"/>
    <col min="1290" max="1290" width="21.5" style="3" customWidth="1"/>
    <col min="1291" max="1291" width="7.875" style="3" customWidth="1"/>
    <col min="1292" max="1292" width="6.75" style="3" customWidth="1"/>
    <col min="1293" max="1293" width="24.125" style="3" customWidth="1"/>
    <col min="1294" max="1294" width="26.5" style="3" customWidth="1"/>
    <col min="1295" max="1295" width="19" style="3" customWidth="1"/>
    <col min="1296" max="1296" width="55.625" style="3" customWidth="1"/>
    <col min="1297" max="1536" width="7.875" style="3"/>
    <col min="1537" max="1537" width="5.125" style="3" customWidth="1"/>
    <col min="1538" max="1538" width="10.125" style="3" customWidth="1"/>
    <col min="1539" max="1539" width="24.25" style="3" customWidth="1"/>
    <col min="1540" max="1540" width="11.25" style="3" customWidth="1"/>
    <col min="1541" max="1541" width="19" style="3" customWidth="1"/>
    <col min="1542" max="1542" width="13.75" style="3" customWidth="1"/>
    <col min="1543" max="1543" width="10.375" style="3" customWidth="1"/>
    <col min="1544" max="1545" width="7.875" style="3"/>
    <col min="1546" max="1546" width="21.5" style="3" customWidth="1"/>
    <col min="1547" max="1547" width="7.875" style="3" customWidth="1"/>
    <col min="1548" max="1548" width="6.75" style="3" customWidth="1"/>
    <col min="1549" max="1549" width="24.125" style="3" customWidth="1"/>
    <col min="1550" max="1550" width="26.5" style="3" customWidth="1"/>
    <col min="1551" max="1551" width="19" style="3" customWidth="1"/>
    <col min="1552" max="1552" width="55.625" style="3" customWidth="1"/>
    <col min="1553" max="1792" width="7.875" style="3"/>
    <col min="1793" max="1793" width="5.125" style="3" customWidth="1"/>
    <col min="1794" max="1794" width="10.125" style="3" customWidth="1"/>
    <col min="1795" max="1795" width="24.25" style="3" customWidth="1"/>
    <col min="1796" max="1796" width="11.25" style="3" customWidth="1"/>
    <col min="1797" max="1797" width="19" style="3" customWidth="1"/>
    <col min="1798" max="1798" width="13.75" style="3" customWidth="1"/>
    <col min="1799" max="1799" width="10.375" style="3" customWidth="1"/>
    <col min="1800" max="1801" width="7.875" style="3"/>
    <col min="1802" max="1802" width="21.5" style="3" customWidth="1"/>
    <col min="1803" max="1803" width="7.875" style="3" customWidth="1"/>
    <col min="1804" max="1804" width="6.75" style="3" customWidth="1"/>
    <col min="1805" max="1805" width="24.125" style="3" customWidth="1"/>
    <col min="1806" max="1806" width="26.5" style="3" customWidth="1"/>
    <col min="1807" max="1807" width="19" style="3" customWidth="1"/>
    <col min="1808" max="1808" width="55.625" style="3" customWidth="1"/>
    <col min="1809" max="2048" width="7.875" style="3"/>
    <col min="2049" max="2049" width="5.125" style="3" customWidth="1"/>
    <col min="2050" max="2050" width="10.125" style="3" customWidth="1"/>
    <col min="2051" max="2051" width="24.25" style="3" customWidth="1"/>
    <col min="2052" max="2052" width="11.25" style="3" customWidth="1"/>
    <col min="2053" max="2053" width="19" style="3" customWidth="1"/>
    <col min="2054" max="2054" width="13.75" style="3" customWidth="1"/>
    <col min="2055" max="2055" width="10.375" style="3" customWidth="1"/>
    <col min="2056" max="2057" width="7.875" style="3"/>
    <col min="2058" max="2058" width="21.5" style="3" customWidth="1"/>
    <col min="2059" max="2059" width="7.875" style="3" customWidth="1"/>
    <col min="2060" max="2060" width="6.75" style="3" customWidth="1"/>
    <col min="2061" max="2061" width="24.125" style="3" customWidth="1"/>
    <col min="2062" max="2062" width="26.5" style="3" customWidth="1"/>
    <col min="2063" max="2063" width="19" style="3" customWidth="1"/>
    <col min="2064" max="2064" width="55.625" style="3" customWidth="1"/>
    <col min="2065" max="2304" width="7.875" style="3"/>
    <col min="2305" max="2305" width="5.125" style="3" customWidth="1"/>
    <col min="2306" max="2306" width="10.125" style="3" customWidth="1"/>
    <col min="2307" max="2307" width="24.25" style="3" customWidth="1"/>
    <col min="2308" max="2308" width="11.25" style="3" customWidth="1"/>
    <col min="2309" max="2309" width="19" style="3" customWidth="1"/>
    <col min="2310" max="2310" width="13.75" style="3" customWidth="1"/>
    <col min="2311" max="2311" width="10.375" style="3" customWidth="1"/>
    <col min="2312" max="2313" width="7.875" style="3"/>
    <col min="2314" max="2314" width="21.5" style="3" customWidth="1"/>
    <col min="2315" max="2315" width="7.875" style="3" customWidth="1"/>
    <col min="2316" max="2316" width="6.75" style="3" customWidth="1"/>
    <col min="2317" max="2317" width="24.125" style="3" customWidth="1"/>
    <col min="2318" max="2318" width="26.5" style="3" customWidth="1"/>
    <col min="2319" max="2319" width="19" style="3" customWidth="1"/>
    <col min="2320" max="2320" width="55.625" style="3" customWidth="1"/>
    <col min="2321" max="2560" width="7.875" style="3"/>
    <col min="2561" max="2561" width="5.125" style="3" customWidth="1"/>
    <col min="2562" max="2562" width="10.125" style="3" customWidth="1"/>
    <col min="2563" max="2563" width="24.25" style="3" customWidth="1"/>
    <col min="2564" max="2564" width="11.25" style="3" customWidth="1"/>
    <col min="2565" max="2565" width="19" style="3" customWidth="1"/>
    <col min="2566" max="2566" width="13.75" style="3" customWidth="1"/>
    <col min="2567" max="2567" width="10.375" style="3" customWidth="1"/>
    <col min="2568" max="2569" width="7.875" style="3"/>
    <col min="2570" max="2570" width="21.5" style="3" customWidth="1"/>
    <col min="2571" max="2571" width="7.875" style="3" customWidth="1"/>
    <col min="2572" max="2572" width="6.75" style="3" customWidth="1"/>
    <col min="2573" max="2573" width="24.125" style="3" customWidth="1"/>
    <col min="2574" max="2574" width="26.5" style="3" customWidth="1"/>
    <col min="2575" max="2575" width="19" style="3" customWidth="1"/>
    <col min="2576" max="2576" width="55.625" style="3" customWidth="1"/>
    <col min="2577" max="2816" width="7.875" style="3"/>
    <col min="2817" max="2817" width="5.125" style="3" customWidth="1"/>
    <col min="2818" max="2818" width="10.125" style="3" customWidth="1"/>
    <col min="2819" max="2819" width="24.25" style="3" customWidth="1"/>
    <col min="2820" max="2820" width="11.25" style="3" customWidth="1"/>
    <col min="2821" max="2821" width="19" style="3" customWidth="1"/>
    <col min="2822" max="2822" width="13.75" style="3" customWidth="1"/>
    <col min="2823" max="2823" width="10.375" style="3" customWidth="1"/>
    <col min="2824" max="2825" width="7.875" style="3"/>
    <col min="2826" max="2826" width="21.5" style="3" customWidth="1"/>
    <col min="2827" max="2827" width="7.875" style="3" customWidth="1"/>
    <col min="2828" max="2828" width="6.75" style="3" customWidth="1"/>
    <col min="2829" max="2829" width="24.125" style="3" customWidth="1"/>
    <col min="2830" max="2830" width="26.5" style="3" customWidth="1"/>
    <col min="2831" max="2831" width="19" style="3" customWidth="1"/>
    <col min="2832" max="2832" width="55.625" style="3" customWidth="1"/>
    <col min="2833" max="3072" width="7.875" style="3"/>
    <col min="3073" max="3073" width="5.125" style="3" customWidth="1"/>
    <col min="3074" max="3074" width="10.125" style="3" customWidth="1"/>
    <col min="3075" max="3075" width="24.25" style="3" customWidth="1"/>
    <col min="3076" max="3076" width="11.25" style="3" customWidth="1"/>
    <col min="3077" max="3077" width="19" style="3" customWidth="1"/>
    <col min="3078" max="3078" width="13.75" style="3" customWidth="1"/>
    <col min="3079" max="3079" width="10.375" style="3" customWidth="1"/>
    <col min="3080" max="3081" width="7.875" style="3"/>
    <col min="3082" max="3082" width="21.5" style="3" customWidth="1"/>
    <col min="3083" max="3083" width="7.875" style="3" customWidth="1"/>
    <col min="3084" max="3084" width="6.75" style="3" customWidth="1"/>
    <col min="3085" max="3085" width="24.125" style="3" customWidth="1"/>
    <col min="3086" max="3086" width="26.5" style="3" customWidth="1"/>
    <col min="3087" max="3087" width="19" style="3" customWidth="1"/>
    <col min="3088" max="3088" width="55.625" style="3" customWidth="1"/>
    <col min="3089" max="3328" width="7.875" style="3"/>
    <col min="3329" max="3329" width="5.125" style="3" customWidth="1"/>
    <col min="3330" max="3330" width="10.125" style="3" customWidth="1"/>
    <col min="3331" max="3331" width="24.25" style="3" customWidth="1"/>
    <col min="3332" max="3332" width="11.25" style="3" customWidth="1"/>
    <col min="3333" max="3333" width="19" style="3" customWidth="1"/>
    <col min="3334" max="3334" width="13.75" style="3" customWidth="1"/>
    <col min="3335" max="3335" width="10.375" style="3" customWidth="1"/>
    <col min="3336" max="3337" width="7.875" style="3"/>
    <col min="3338" max="3338" width="21.5" style="3" customWidth="1"/>
    <col min="3339" max="3339" width="7.875" style="3" customWidth="1"/>
    <col min="3340" max="3340" width="6.75" style="3" customWidth="1"/>
    <col min="3341" max="3341" width="24.125" style="3" customWidth="1"/>
    <col min="3342" max="3342" width="26.5" style="3" customWidth="1"/>
    <col min="3343" max="3343" width="19" style="3" customWidth="1"/>
    <col min="3344" max="3344" width="55.625" style="3" customWidth="1"/>
    <col min="3345" max="3584" width="7.875" style="3"/>
    <col min="3585" max="3585" width="5.125" style="3" customWidth="1"/>
    <col min="3586" max="3586" width="10.125" style="3" customWidth="1"/>
    <col min="3587" max="3587" width="24.25" style="3" customWidth="1"/>
    <col min="3588" max="3588" width="11.25" style="3" customWidth="1"/>
    <col min="3589" max="3589" width="19" style="3" customWidth="1"/>
    <col min="3590" max="3590" width="13.75" style="3" customWidth="1"/>
    <col min="3591" max="3591" width="10.375" style="3" customWidth="1"/>
    <col min="3592" max="3593" width="7.875" style="3"/>
    <col min="3594" max="3594" width="21.5" style="3" customWidth="1"/>
    <col min="3595" max="3595" width="7.875" style="3" customWidth="1"/>
    <col min="3596" max="3596" width="6.75" style="3" customWidth="1"/>
    <col min="3597" max="3597" width="24.125" style="3" customWidth="1"/>
    <col min="3598" max="3598" width="26.5" style="3" customWidth="1"/>
    <col min="3599" max="3599" width="19" style="3" customWidth="1"/>
    <col min="3600" max="3600" width="55.625" style="3" customWidth="1"/>
    <col min="3601" max="3840" width="7.875" style="3"/>
    <col min="3841" max="3841" width="5.125" style="3" customWidth="1"/>
    <col min="3842" max="3842" width="10.125" style="3" customWidth="1"/>
    <col min="3843" max="3843" width="24.25" style="3" customWidth="1"/>
    <col min="3844" max="3844" width="11.25" style="3" customWidth="1"/>
    <col min="3845" max="3845" width="19" style="3" customWidth="1"/>
    <col min="3846" max="3846" width="13.75" style="3" customWidth="1"/>
    <col min="3847" max="3847" width="10.375" style="3" customWidth="1"/>
    <col min="3848" max="3849" width="7.875" style="3"/>
    <col min="3850" max="3850" width="21.5" style="3" customWidth="1"/>
    <col min="3851" max="3851" width="7.875" style="3" customWidth="1"/>
    <col min="3852" max="3852" width="6.75" style="3" customWidth="1"/>
    <col min="3853" max="3853" width="24.125" style="3" customWidth="1"/>
    <col min="3854" max="3854" width="26.5" style="3" customWidth="1"/>
    <col min="3855" max="3855" width="19" style="3" customWidth="1"/>
    <col min="3856" max="3856" width="55.625" style="3" customWidth="1"/>
    <col min="3857" max="4096" width="7.875" style="3"/>
    <col min="4097" max="4097" width="5.125" style="3" customWidth="1"/>
    <col min="4098" max="4098" width="10.125" style="3" customWidth="1"/>
    <col min="4099" max="4099" width="24.25" style="3" customWidth="1"/>
    <col min="4100" max="4100" width="11.25" style="3" customWidth="1"/>
    <col min="4101" max="4101" width="19" style="3" customWidth="1"/>
    <col min="4102" max="4102" width="13.75" style="3" customWidth="1"/>
    <col min="4103" max="4103" width="10.375" style="3" customWidth="1"/>
    <col min="4104" max="4105" width="7.875" style="3"/>
    <col min="4106" max="4106" width="21.5" style="3" customWidth="1"/>
    <col min="4107" max="4107" width="7.875" style="3" customWidth="1"/>
    <col min="4108" max="4108" width="6.75" style="3" customWidth="1"/>
    <col min="4109" max="4109" width="24.125" style="3" customWidth="1"/>
    <col min="4110" max="4110" width="26.5" style="3" customWidth="1"/>
    <col min="4111" max="4111" width="19" style="3" customWidth="1"/>
    <col min="4112" max="4112" width="55.625" style="3" customWidth="1"/>
    <col min="4113" max="4352" width="7.875" style="3"/>
    <col min="4353" max="4353" width="5.125" style="3" customWidth="1"/>
    <col min="4354" max="4354" width="10.125" style="3" customWidth="1"/>
    <col min="4355" max="4355" width="24.25" style="3" customWidth="1"/>
    <col min="4356" max="4356" width="11.25" style="3" customWidth="1"/>
    <col min="4357" max="4357" width="19" style="3" customWidth="1"/>
    <col min="4358" max="4358" width="13.75" style="3" customWidth="1"/>
    <col min="4359" max="4359" width="10.375" style="3" customWidth="1"/>
    <col min="4360" max="4361" width="7.875" style="3"/>
    <col min="4362" max="4362" width="21.5" style="3" customWidth="1"/>
    <col min="4363" max="4363" width="7.875" style="3" customWidth="1"/>
    <col min="4364" max="4364" width="6.75" style="3" customWidth="1"/>
    <col min="4365" max="4365" width="24.125" style="3" customWidth="1"/>
    <col min="4366" max="4366" width="26.5" style="3" customWidth="1"/>
    <col min="4367" max="4367" width="19" style="3" customWidth="1"/>
    <col min="4368" max="4368" width="55.625" style="3" customWidth="1"/>
    <col min="4369" max="4608" width="7.875" style="3"/>
    <col min="4609" max="4609" width="5.125" style="3" customWidth="1"/>
    <col min="4610" max="4610" width="10.125" style="3" customWidth="1"/>
    <col min="4611" max="4611" width="24.25" style="3" customWidth="1"/>
    <col min="4612" max="4612" width="11.25" style="3" customWidth="1"/>
    <col min="4613" max="4613" width="19" style="3" customWidth="1"/>
    <col min="4614" max="4614" width="13.75" style="3" customWidth="1"/>
    <col min="4615" max="4615" width="10.375" style="3" customWidth="1"/>
    <col min="4616" max="4617" width="7.875" style="3"/>
    <col min="4618" max="4618" width="21.5" style="3" customWidth="1"/>
    <col min="4619" max="4619" width="7.875" style="3" customWidth="1"/>
    <col min="4620" max="4620" width="6.75" style="3" customWidth="1"/>
    <col min="4621" max="4621" width="24.125" style="3" customWidth="1"/>
    <col min="4622" max="4622" width="26.5" style="3" customWidth="1"/>
    <col min="4623" max="4623" width="19" style="3" customWidth="1"/>
    <col min="4624" max="4624" width="55.625" style="3" customWidth="1"/>
    <col min="4625" max="4864" width="7.875" style="3"/>
    <col min="4865" max="4865" width="5.125" style="3" customWidth="1"/>
    <col min="4866" max="4866" width="10.125" style="3" customWidth="1"/>
    <col min="4867" max="4867" width="24.25" style="3" customWidth="1"/>
    <col min="4868" max="4868" width="11.25" style="3" customWidth="1"/>
    <col min="4869" max="4869" width="19" style="3" customWidth="1"/>
    <col min="4870" max="4870" width="13.75" style="3" customWidth="1"/>
    <col min="4871" max="4871" width="10.375" style="3" customWidth="1"/>
    <col min="4872" max="4873" width="7.875" style="3"/>
    <col min="4874" max="4874" width="21.5" style="3" customWidth="1"/>
    <col min="4875" max="4875" width="7.875" style="3" customWidth="1"/>
    <col min="4876" max="4876" width="6.75" style="3" customWidth="1"/>
    <col min="4877" max="4877" width="24.125" style="3" customWidth="1"/>
    <col min="4878" max="4878" width="26.5" style="3" customWidth="1"/>
    <col min="4879" max="4879" width="19" style="3" customWidth="1"/>
    <col min="4880" max="4880" width="55.625" style="3" customWidth="1"/>
    <col min="4881" max="5120" width="7.875" style="3"/>
    <col min="5121" max="5121" width="5.125" style="3" customWidth="1"/>
    <col min="5122" max="5122" width="10.125" style="3" customWidth="1"/>
    <col min="5123" max="5123" width="24.25" style="3" customWidth="1"/>
    <col min="5124" max="5124" width="11.25" style="3" customWidth="1"/>
    <col min="5125" max="5125" width="19" style="3" customWidth="1"/>
    <col min="5126" max="5126" width="13.75" style="3" customWidth="1"/>
    <col min="5127" max="5127" width="10.375" style="3" customWidth="1"/>
    <col min="5128" max="5129" width="7.875" style="3"/>
    <col min="5130" max="5130" width="21.5" style="3" customWidth="1"/>
    <col min="5131" max="5131" width="7.875" style="3" customWidth="1"/>
    <col min="5132" max="5132" width="6.75" style="3" customWidth="1"/>
    <col min="5133" max="5133" width="24.125" style="3" customWidth="1"/>
    <col min="5134" max="5134" width="26.5" style="3" customWidth="1"/>
    <col min="5135" max="5135" width="19" style="3" customWidth="1"/>
    <col min="5136" max="5136" width="55.625" style="3" customWidth="1"/>
    <col min="5137" max="5376" width="7.875" style="3"/>
    <col min="5377" max="5377" width="5.125" style="3" customWidth="1"/>
    <col min="5378" max="5378" width="10.125" style="3" customWidth="1"/>
    <col min="5379" max="5379" width="24.25" style="3" customWidth="1"/>
    <col min="5380" max="5380" width="11.25" style="3" customWidth="1"/>
    <col min="5381" max="5381" width="19" style="3" customWidth="1"/>
    <col min="5382" max="5382" width="13.75" style="3" customWidth="1"/>
    <col min="5383" max="5383" width="10.375" style="3" customWidth="1"/>
    <col min="5384" max="5385" width="7.875" style="3"/>
    <col min="5386" max="5386" width="21.5" style="3" customWidth="1"/>
    <col min="5387" max="5387" width="7.875" style="3" customWidth="1"/>
    <col min="5388" max="5388" width="6.75" style="3" customWidth="1"/>
    <col min="5389" max="5389" width="24.125" style="3" customWidth="1"/>
    <col min="5390" max="5390" width="26.5" style="3" customWidth="1"/>
    <col min="5391" max="5391" width="19" style="3" customWidth="1"/>
    <col min="5392" max="5392" width="55.625" style="3" customWidth="1"/>
    <col min="5393" max="5632" width="7.875" style="3"/>
    <col min="5633" max="5633" width="5.125" style="3" customWidth="1"/>
    <col min="5634" max="5634" width="10.125" style="3" customWidth="1"/>
    <col min="5635" max="5635" width="24.25" style="3" customWidth="1"/>
    <col min="5636" max="5636" width="11.25" style="3" customWidth="1"/>
    <col min="5637" max="5637" width="19" style="3" customWidth="1"/>
    <col min="5638" max="5638" width="13.75" style="3" customWidth="1"/>
    <col min="5639" max="5639" width="10.375" style="3" customWidth="1"/>
    <col min="5640" max="5641" width="7.875" style="3"/>
    <col min="5642" max="5642" width="21.5" style="3" customWidth="1"/>
    <col min="5643" max="5643" width="7.875" style="3" customWidth="1"/>
    <col min="5644" max="5644" width="6.75" style="3" customWidth="1"/>
    <col min="5645" max="5645" width="24.125" style="3" customWidth="1"/>
    <col min="5646" max="5646" width="26.5" style="3" customWidth="1"/>
    <col min="5647" max="5647" width="19" style="3" customWidth="1"/>
    <col min="5648" max="5648" width="55.625" style="3" customWidth="1"/>
    <col min="5649" max="5888" width="7.875" style="3"/>
    <col min="5889" max="5889" width="5.125" style="3" customWidth="1"/>
    <col min="5890" max="5890" width="10.125" style="3" customWidth="1"/>
    <col min="5891" max="5891" width="24.25" style="3" customWidth="1"/>
    <col min="5892" max="5892" width="11.25" style="3" customWidth="1"/>
    <col min="5893" max="5893" width="19" style="3" customWidth="1"/>
    <col min="5894" max="5894" width="13.75" style="3" customWidth="1"/>
    <col min="5895" max="5895" width="10.375" style="3" customWidth="1"/>
    <col min="5896" max="5897" width="7.875" style="3"/>
    <col min="5898" max="5898" width="21.5" style="3" customWidth="1"/>
    <col min="5899" max="5899" width="7.875" style="3" customWidth="1"/>
    <col min="5900" max="5900" width="6.75" style="3" customWidth="1"/>
    <col min="5901" max="5901" width="24.125" style="3" customWidth="1"/>
    <col min="5902" max="5902" width="26.5" style="3" customWidth="1"/>
    <col min="5903" max="5903" width="19" style="3" customWidth="1"/>
    <col min="5904" max="5904" width="55.625" style="3" customWidth="1"/>
    <col min="5905" max="6144" width="7.875" style="3"/>
    <col min="6145" max="6145" width="5.125" style="3" customWidth="1"/>
    <col min="6146" max="6146" width="10.125" style="3" customWidth="1"/>
    <col min="6147" max="6147" width="24.25" style="3" customWidth="1"/>
    <col min="6148" max="6148" width="11.25" style="3" customWidth="1"/>
    <col min="6149" max="6149" width="19" style="3" customWidth="1"/>
    <col min="6150" max="6150" width="13.75" style="3" customWidth="1"/>
    <col min="6151" max="6151" width="10.375" style="3" customWidth="1"/>
    <col min="6152" max="6153" width="7.875" style="3"/>
    <col min="6154" max="6154" width="21.5" style="3" customWidth="1"/>
    <col min="6155" max="6155" width="7.875" style="3" customWidth="1"/>
    <col min="6156" max="6156" width="6.75" style="3" customWidth="1"/>
    <col min="6157" max="6157" width="24.125" style="3" customWidth="1"/>
    <col min="6158" max="6158" width="26.5" style="3" customWidth="1"/>
    <col min="6159" max="6159" width="19" style="3" customWidth="1"/>
    <col min="6160" max="6160" width="55.625" style="3" customWidth="1"/>
    <col min="6161" max="6400" width="7.875" style="3"/>
    <col min="6401" max="6401" width="5.125" style="3" customWidth="1"/>
    <col min="6402" max="6402" width="10.125" style="3" customWidth="1"/>
    <col min="6403" max="6403" width="24.25" style="3" customWidth="1"/>
    <col min="6404" max="6404" width="11.25" style="3" customWidth="1"/>
    <col min="6405" max="6405" width="19" style="3" customWidth="1"/>
    <col min="6406" max="6406" width="13.75" style="3" customWidth="1"/>
    <col min="6407" max="6407" width="10.375" style="3" customWidth="1"/>
    <col min="6408" max="6409" width="7.875" style="3"/>
    <col min="6410" max="6410" width="21.5" style="3" customWidth="1"/>
    <col min="6411" max="6411" width="7.875" style="3" customWidth="1"/>
    <col min="6412" max="6412" width="6.75" style="3" customWidth="1"/>
    <col min="6413" max="6413" width="24.125" style="3" customWidth="1"/>
    <col min="6414" max="6414" width="26.5" style="3" customWidth="1"/>
    <col min="6415" max="6415" width="19" style="3" customWidth="1"/>
    <col min="6416" max="6416" width="55.625" style="3" customWidth="1"/>
    <col min="6417" max="6656" width="7.875" style="3"/>
    <col min="6657" max="6657" width="5.125" style="3" customWidth="1"/>
    <col min="6658" max="6658" width="10.125" style="3" customWidth="1"/>
    <col min="6659" max="6659" width="24.25" style="3" customWidth="1"/>
    <col min="6660" max="6660" width="11.25" style="3" customWidth="1"/>
    <col min="6661" max="6661" width="19" style="3" customWidth="1"/>
    <col min="6662" max="6662" width="13.75" style="3" customWidth="1"/>
    <col min="6663" max="6663" width="10.375" style="3" customWidth="1"/>
    <col min="6664" max="6665" width="7.875" style="3"/>
    <col min="6666" max="6666" width="21.5" style="3" customWidth="1"/>
    <col min="6667" max="6667" width="7.875" style="3" customWidth="1"/>
    <col min="6668" max="6668" width="6.75" style="3" customWidth="1"/>
    <col min="6669" max="6669" width="24.125" style="3" customWidth="1"/>
    <col min="6670" max="6670" width="26.5" style="3" customWidth="1"/>
    <col min="6671" max="6671" width="19" style="3" customWidth="1"/>
    <col min="6672" max="6672" width="55.625" style="3" customWidth="1"/>
    <col min="6673" max="6912" width="7.875" style="3"/>
    <col min="6913" max="6913" width="5.125" style="3" customWidth="1"/>
    <col min="6914" max="6914" width="10.125" style="3" customWidth="1"/>
    <col min="6915" max="6915" width="24.25" style="3" customWidth="1"/>
    <col min="6916" max="6916" width="11.25" style="3" customWidth="1"/>
    <col min="6917" max="6917" width="19" style="3" customWidth="1"/>
    <col min="6918" max="6918" width="13.75" style="3" customWidth="1"/>
    <col min="6919" max="6919" width="10.375" style="3" customWidth="1"/>
    <col min="6920" max="6921" width="7.875" style="3"/>
    <col min="6922" max="6922" width="21.5" style="3" customWidth="1"/>
    <col min="6923" max="6923" width="7.875" style="3" customWidth="1"/>
    <col min="6924" max="6924" width="6.75" style="3" customWidth="1"/>
    <col min="6925" max="6925" width="24.125" style="3" customWidth="1"/>
    <col min="6926" max="6926" width="26.5" style="3" customWidth="1"/>
    <col min="6927" max="6927" width="19" style="3" customWidth="1"/>
    <col min="6928" max="6928" width="55.625" style="3" customWidth="1"/>
    <col min="6929" max="7168" width="7.875" style="3"/>
    <col min="7169" max="7169" width="5.125" style="3" customWidth="1"/>
    <col min="7170" max="7170" width="10.125" style="3" customWidth="1"/>
    <col min="7171" max="7171" width="24.25" style="3" customWidth="1"/>
    <col min="7172" max="7172" width="11.25" style="3" customWidth="1"/>
    <col min="7173" max="7173" width="19" style="3" customWidth="1"/>
    <col min="7174" max="7174" width="13.75" style="3" customWidth="1"/>
    <col min="7175" max="7175" width="10.375" style="3" customWidth="1"/>
    <col min="7176" max="7177" width="7.875" style="3"/>
    <col min="7178" max="7178" width="21.5" style="3" customWidth="1"/>
    <col min="7179" max="7179" width="7.875" style="3" customWidth="1"/>
    <col min="7180" max="7180" width="6.75" style="3" customWidth="1"/>
    <col min="7181" max="7181" width="24.125" style="3" customWidth="1"/>
    <col min="7182" max="7182" width="26.5" style="3" customWidth="1"/>
    <col min="7183" max="7183" width="19" style="3" customWidth="1"/>
    <col min="7184" max="7184" width="55.625" style="3" customWidth="1"/>
    <col min="7185" max="7424" width="7.875" style="3"/>
    <col min="7425" max="7425" width="5.125" style="3" customWidth="1"/>
    <col min="7426" max="7426" width="10.125" style="3" customWidth="1"/>
    <col min="7427" max="7427" width="24.25" style="3" customWidth="1"/>
    <col min="7428" max="7428" width="11.25" style="3" customWidth="1"/>
    <col min="7429" max="7429" width="19" style="3" customWidth="1"/>
    <col min="7430" max="7430" width="13.75" style="3" customWidth="1"/>
    <col min="7431" max="7431" width="10.375" style="3" customWidth="1"/>
    <col min="7432" max="7433" width="7.875" style="3"/>
    <col min="7434" max="7434" width="21.5" style="3" customWidth="1"/>
    <col min="7435" max="7435" width="7.875" style="3" customWidth="1"/>
    <col min="7436" max="7436" width="6.75" style="3" customWidth="1"/>
    <col min="7437" max="7437" width="24.125" style="3" customWidth="1"/>
    <col min="7438" max="7438" width="26.5" style="3" customWidth="1"/>
    <col min="7439" max="7439" width="19" style="3" customWidth="1"/>
    <col min="7440" max="7440" width="55.625" style="3" customWidth="1"/>
    <col min="7441" max="7680" width="7.875" style="3"/>
    <col min="7681" max="7681" width="5.125" style="3" customWidth="1"/>
    <col min="7682" max="7682" width="10.125" style="3" customWidth="1"/>
    <col min="7683" max="7683" width="24.25" style="3" customWidth="1"/>
    <col min="7684" max="7684" width="11.25" style="3" customWidth="1"/>
    <col min="7685" max="7685" width="19" style="3" customWidth="1"/>
    <col min="7686" max="7686" width="13.75" style="3" customWidth="1"/>
    <col min="7687" max="7687" width="10.375" style="3" customWidth="1"/>
    <col min="7688" max="7689" width="7.875" style="3"/>
    <col min="7690" max="7690" width="21.5" style="3" customWidth="1"/>
    <col min="7691" max="7691" width="7.875" style="3" customWidth="1"/>
    <col min="7692" max="7692" width="6.75" style="3" customWidth="1"/>
    <col min="7693" max="7693" width="24.125" style="3" customWidth="1"/>
    <col min="7694" max="7694" width="26.5" style="3" customWidth="1"/>
    <col min="7695" max="7695" width="19" style="3" customWidth="1"/>
    <col min="7696" max="7696" width="55.625" style="3" customWidth="1"/>
    <col min="7697" max="7936" width="7.875" style="3"/>
    <col min="7937" max="7937" width="5.125" style="3" customWidth="1"/>
    <col min="7938" max="7938" width="10.125" style="3" customWidth="1"/>
    <col min="7939" max="7939" width="24.25" style="3" customWidth="1"/>
    <col min="7940" max="7940" width="11.25" style="3" customWidth="1"/>
    <col min="7941" max="7941" width="19" style="3" customWidth="1"/>
    <col min="7942" max="7942" width="13.75" style="3" customWidth="1"/>
    <col min="7943" max="7943" width="10.375" style="3" customWidth="1"/>
    <col min="7944" max="7945" width="7.875" style="3"/>
    <col min="7946" max="7946" width="21.5" style="3" customWidth="1"/>
    <col min="7947" max="7947" width="7.875" style="3" customWidth="1"/>
    <col min="7948" max="7948" width="6.75" style="3" customWidth="1"/>
    <col min="7949" max="7949" width="24.125" style="3" customWidth="1"/>
    <col min="7950" max="7950" width="26.5" style="3" customWidth="1"/>
    <col min="7951" max="7951" width="19" style="3" customWidth="1"/>
    <col min="7952" max="7952" width="55.625" style="3" customWidth="1"/>
    <col min="7953" max="8192" width="7.875" style="3"/>
    <col min="8193" max="8193" width="5.125" style="3" customWidth="1"/>
    <col min="8194" max="8194" width="10.125" style="3" customWidth="1"/>
    <col min="8195" max="8195" width="24.25" style="3" customWidth="1"/>
    <col min="8196" max="8196" width="11.25" style="3" customWidth="1"/>
    <col min="8197" max="8197" width="19" style="3" customWidth="1"/>
    <col min="8198" max="8198" width="13.75" style="3" customWidth="1"/>
    <col min="8199" max="8199" width="10.375" style="3" customWidth="1"/>
    <col min="8200" max="8201" width="7.875" style="3"/>
    <col min="8202" max="8202" width="21.5" style="3" customWidth="1"/>
    <col min="8203" max="8203" width="7.875" style="3" customWidth="1"/>
    <col min="8204" max="8204" width="6.75" style="3" customWidth="1"/>
    <col min="8205" max="8205" width="24.125" style="3" customWidth="1"/>
    <col min="8206" max="8206" width="26.5" style="3" customWidth="1"/>
    <col min="8207" max="8207" width="19" style="3" customWidth="1"/>
    <col min="8208" max="8208" width="55.625" style="3" customWidth="1"/>
    <col min="8209" max="8448" width="7.875" style="3"/>
    <col min="8449" max="8449" width="5.125" style="3" customWidth="1"/>
    <col min="8450" max="8450" width="10.125" style="3" customWidth="1"/>
    <col min="8451" max="8451" width="24.25" style="3" customWidth="1"/>
    <col min="8452" max="8452" width="11.25" style="3" customWidth="1"/>
    <col min="8453" max="8453" width="19" style="3" customWidth="1"/>
    <col min="8454" max="8454" width="13.75" style="3" customWidth="1"/>
    <col min="8455" max="8455" width="10.375" style="3" customWidth="1"/>
    <col min="8456" max="8457" width="7.875" style="3"/>
    <col min="8458" max="8458" width="21.5" style="3" customWidth="1"/>
    <col min="8459" max="8459" width="7.875" style="3" customWidth="1"/>
    <col min="8460" max="8460" width="6.75" style="3" customWidth="1"/>
    <col min="8461" max="8461" width="24.125" style="3" customWidth="1"/>
    <col min="8462" max="8462" width="26.5" style="3" customWidth="1"/>
    <col min="8463" max="8463" width="19" style="3" customWidth="1"/>
    <col min="8464" max="8464" width="55.625" style="3" customWidth="1"/>
    <col min="8465" max="8704" width="7.875" style="3"/>
    <col min="8705" max="8705" width="5.125" style="3" customWidth="1"/>
    <col min="8706" max="8706" width="10.125" style="3" customWidth="1"/>
    <col min="8707" max="8707" width="24.25" style="3" customWidth="1"/>
    <col min="8708" max="8708" width="11.25" style="3" customWidth="1"/>
    <col min="8709" max="8709" width="19" style="3" customWidth="1"/>
    <col min="8710" max="8710" width="13.75" style="3" customWidth="1"/>
    <col min="8711" max="8711" width="10.375" style="3" customWidth="1"/>
    <col min="8712" max="8713" width="7.875" style="3"/>
    <col min="8714" max="8714" width="21.5" style="3" customWidth="1"/>
    <col min="8715" max="8715" width="7.875" style="3" customWidth="1"/>
    <col min="8716" max="8716" width="6.75" style="3" customWidth="1"/>
    <col min="8717" max="8717" width="24.125" style="3" customWidth="1"/>
    <col min="8718" max="8718" width="26.5" style="3" customWidth="1"/>
    <col min="8719" max="8719" width="19" style="3" customWidth="1"/>
    <col min="8720" max="8720" width="55.625" style="3" customWidth="1"/>
    <col min="8721" max="8960" width="7.875" style="3"/>
    <col min="8961" max="8961" width="5.125" style="3" customWidth="1"/>
    <col min="8962" max="8962" width="10.125" style="3" customWidth="1"/>
    <col min="8963" max="8963" width="24.25" style="3" customWidth="1"/>
    <col min="8964" max="8964" width="11.25" style="3" customWidth="1"/>
    <col min="8965" max="8965" width="19" style="3" customWidth="1"/>
    <col min="8966" max="8966" width="13.75" style="3" customWidth="1"/>
    <col min="8967" max="8967" width="10.375" style="3" customWidth="1"/>
    <col min="8968" max="8969" width="7.875" style="3"/>
    <col min="8970" max="8970" width="21.5" style="3" customWidth="1"/>
    <col min="8971" max="8971" width="7.875" style="3" customWidth="1"/>
    <col min="8972" max="8972" width="6.75" style="3" customWidth="1"/>
    <col min="8973" max="8973" width="24.125" style="3" customWidth="1"/>
    <col min="8974" max="8974" width="26.5" style="3" customWidth="1"/>
    <col min="8975" max="8975" width="19" style="3" customWidth="1"/>
    <col min="8976" max="8976" width="55.625" style="3" customWidth="1"/>
    <col min="8977" max="9216" width="7.875" style="3"/>
    <col min="9217" max="9217" width="5.125" style="3" customWidth="1"/>
    <col min="9218" max="9218" width="10.125" style="3" customWidth="1"/>
    <col min="9219" max="9219" width="24.25" style="3" customWidth="1"/>
    <col min="9220" max="9220" width="11.25" style="3" customWidth="1"/>
    <col min="9221" max="9221" width="19" style="3" customWidth="1"/>
    <col min="9222" max="9222" width="13.75" style="3" customWidth="1"/>
    <col min="9223" max="9223" width="10.375" style="3" customWidth="1"/>
    <col min="9224" max="9225" width="7.875" style="3"/>
    <col min="9226" max="9226" width="21.5" style="3" customWidth="1"/>
    <col min="9227" max="9227" width="7.875" style="3" customWidth="1"/>
    <col min="9228" max="9228" width="6.75" style="3" customWidth="1"/>
    <col min="9229" max="9229" width="24.125" style="3" customWidth="1"/>
    <col min="9230" max="9230" width="26.5" style="3" customWidth="1"/>
    <col min="9231" max="9231" width="19" style="3" customWidth="1"/>
    <col min="9232" max="9232" width="55.625" style="3" customWidth="1"/>
    <col min="9233" max="9472" width="7.875" style="3"/>
    <col min="9473" max="9473" width="5.125" style="3" customWidth="1"/>
    <col min="9474" max="9474" width="10.125" style="3" customWidth="1"/>
    <col min="9475" max="9475" width="24.25" style="3" customWidth="1"/>
    <col min="9476" max="9476" width="11.25" style="3" customWidth="1"/>
    <col min="9477" max="9477" width="19" style="3" customWidth="1"/>
    <col min="9478" max="9478" width="13.75" style="3" customWidth="1"/>
    <col min="9479" max="9479" width="10.375" style="3" customWidth="1"/>
    <col min="9480" max="9481" width="7.875" style="3"/>
    <col min="9482" max="9482" width="21.5" style="3" customWidth="1"/>
    <col min="9483" max="9483" width="7.875" style="3" customWidth="1"/>
    <col min="9484" max="9484" width="6.75" style="3" customWidth="1"/>
    <col min="9485" max="9485" width="24.125" style="3" customWidth="1"/>
    <col min="9486" max="9486" width="26.5" style="3" customWidth="1"/>
    <col min="9487" max="9487" width="19" style="3" customWidth="1"/>
    <col min="9488" max="9488" width="55.625" style="3" customWidth="1"/>
    <col min="9489" max="9728" width="7.875" style="3"/>
    <col min="9729" max="9729" width="5.125" style="3" customWidth="1"/>
    <col min="9730" max="9730" width="10.125" style="3" customWidth="1"/>
    <col min="9731" max="9731" width="24.25" style="3" customWidth="1"/>
    <col min="9732" max="9732" width="11.25" style="3" customWidth="1"/>
    <col min="9733" max="9733" width="19" style="3" customWidth="1"/>
    <col min="9734" max="9734" width="13.75" style="3" customWidth="1"/>
    <col min="9735" max="9735" width="10.375" style="3" customWidth="1"/>
    <col min="9736" max="9737" width="7.875" style="3"/>
    <col min="9738" max="9738" width="21.5" style="3" customWidth="1"/>
    <col min="9739" max="9739" width="7.875" style="3" customWidth="1"/>
    <col min="9740" max="9740" width="6.75" style="3" customWidth="1"/>
    <col min="9741" max="9741" width="24.125" style="3" customWidth="1"/>
    <col min="9742" max="9742" width="26.5" style="3" customWidth="1"/>
    <col min="9743" max="9743" width="19" style="3" customWidth="1"/>
    <col min="9744" max="9744" width="55.625" style="3" customWidth="1"/>
    <col min="9745" max="9984" width="7.875" style="3"/>
    <col min="9985" max="9985" width="5.125" style="3" customWidth="1"/>
    <col min="9986" max="9986" width="10.125" style="3" customWidth="1"/>
    <col min="9987" max="9987" width="24.25" style="3" customWidth="1"/>
    <col min="9988" max="9988" width="11.25" style="3" customWidth="1"/>
    <col min="9989" max="9989" width="19" style="3" customWidth="1"/>
    <col min="9990" max="9990" width="13.75" style="3" customWidth="1"/>
    <col min="9991" max="9991" width="10.375" style="3" customWidth="1"/>
    <col min="9992" max="9993" width="7.875" style="3"/>
    <col min="9994" max="9994" width="21.5" style="3" customWidth="1"/>
    <col min="9995" max="9995" width="7.875" style="3" customWidth="1"/>
    <col min="9996" max="9996" width="6.75" style="3" customWidth="1"/>
    <col min="9997" max="9997" width="24.125" style="3" customWidth="1"/>
    <col min="9998" max="9998" width="26.5" style="3" customWidth="1"/>
    <col min="9999" max="9999" width="19" style="3" customWidth="1"/>
    <col min="10000" max="10000" width="55.625" style="3" customWidth="1"/>
    <col min="10001" max="10240" width="7.875" style="3"/>
    <col min="10241" max="10241" width="5.125" style="3" customWidth="1"/>
    <col min="10242" max="10242" width="10.125" style="3" customWidth="1"/>
    <col min="10243" max="10243" width="24.25" style="3" customWidth="1"/>
    <col min="10244" max="10244" width="11.25" style="3" customWidth="1"/>
    <col min="10245" max="10245" width="19" style="3" customWidth="1"/>
    <col min="10246" max="10246" width="13.75" style="3" customWidth="1"/>
    <col min="10247" max="10247" width="10.375" style="3" customWidth="1"/>
    <col min="10248" max="10249" width="7.875" style="3"/>
    <col min="10250" max="10250" width="21.5" style="3" customWidth="1"/>
    <col min="10251" max="10251" width="7.875" style="3" customWidth="1"/>
    <col min="10252" max="10252" width="6.75" style="3" customWidth="1"/>
    <col min="10253" max="10253" width="24.125" style="3" customWidth="1"/>
    <col min="10254" max="10254" width="26.5" style="3" customWidth="1"/>
    <col min="10255" max="10255" width="19" style="3" customWidth="1"/>
    <col min="10256" max="10256" width="55.625" style="3" customWidth="1"/>
    <col min="10257" max="10496" width="7.875" style="3"/>
    <col min="10497" max="10497" width="5.125" style="3" customWidth="1"/>
    <col min="10498" max="10498" width="10.125" style="3" customWidth="1"/>
    <col min="10499" max="10499" width="24.25" style="3" customWidth="1"/>
    <col min="10500" max="10500" width="11.25" style="3" customWidth="1"/>
    <col min="10501" max="10501" width="19" style="3" customWidth="1"/>
    <col min="10502" max="10502" width="13.75" style="3" customWidth="1"/>
    <col min="10503" max="10503" width="10.375" style="3" customWidth="1"/>
    <col min="10504" max="10505" width="7.875" style="3"/>
    <col min="10506" max="10506" width="21.5" style="3" customWidth="1"/>
    <col min="10507" max="10507" width="7.875" style="3" customWidth="1"/>
    <col min="10508" max="10508" width="6.75" style="3" customWidth="1"/>
    <col min="10509" max="10509" width="24.125" style="3" customWidth="1"/>
    <col min="10510" max="10510" width="26.5" style="3" customWidth="1"/>
    <col min="10511" max="10511" width="19" style="3" customWidth="1"/>
    <col min="10512" max="10512" width="55.625" style="3" customWidth="1"/>
    <col min="10513" max="10752" width="7.875" style="3"/>
    <col min="10753" max="10753" width="5.125" style="3" customWidth="1"/>
    <col min="10754" max="10754" width="10.125" style="3" customWidth="1"/>
    <col min="10755" max="10755" width="24.25" style="3" customWidth="1"/>
    <col min="10756" max="10756" width="11.25" style="3" customWidth="1"/>
    <col min="10757" max="10757" width="19" style="3" customWidth="1"/>
    <col min="10758" max="10758" width="13.75" style="3" customWidth="1"/>
    <col min="10759" max="10759" width="10.375" style="3" customWidth="1"/>
    <col min="10760" max="10761" width="7.875" style="3"/>
    <col min="10762" max="10762" width="21.5" style="3" customWidth="1"/>
    <col min="10763" max="10763" width="7.875" style="3" customWidth="1"/>
    <col min="10764" max="10764" width="6.75" style="3" customWidth="1"/>
    <col min="10765" max="10765" width="24.125" style="3" customWidth="1"/>
    <col min="10766" max="10766" width="26.5" style="3" customWidth="1"/>
    <col min="10767" max="10767" width="19" style="3" customWidth="1"/>
    <col min="10768" max="10768" width="55.625" style="3" customWidth="1"/>
    <col min="10769" max="11008" width="7.875" style="3"/>
    <col min="11009" max="11009" width="5.125" style="3" customWidth="1"/>
    <col min="11010" max="11010" width="10.125" style="3" customWidth="1"/>
    <col min="11011" max="11011" width="24.25" style="3" customWidth="1"/>
    <col min="11012" max="11012" width="11.25" style="3" customWidth="1"/>
    <col min="11013" max="11013" width="19" style="3" customWidth="1"/>
    <col min="11014" max="11014" width="13.75" style="3" customWidth="1"/>
    <col min="11015" max="11015" width="10.375" style="3" customWidth="1"/>
    <col min="11016" max="11017" width="7.875" style="3"/>
    <col min="11018" max="11018" width="21.5" style="3" customWidth="1"/>
    <col min="11019" max="11019" width="7.875" style="3" customWidth="1"/>
    <col min="11020" max="11020" width="6.75" style="3" customWidth="1"/>
    <col min="11021" max="11021" width="24.125" style="3" customWidth="1"/>
    <col min="11022" max="11022" width="26.5" style="3" customWidth="1"/>
    <col min="11023" max="11023" width="19" style="3" customWidth="1"/>
    <col min="11024" max="11024" width="55.625" style="3" customWidth="1"/>
    <col min="11025" max="11264" width="7.875" style="3"/>
    <col min="11265" max="11265" width="5.125" style="3" customWidth="1"/>
    <col min="11266" max="11266" width="10.125" style="3" customWidth="1"/>
    <col min="11267" max="11267" width="24.25" style="3" customWidth="1"/>
    <col min="11268" max="11268" width="11.25" style="3" customWidth="1"/>
    <col min="11269" max="11269" width="19" style="3" customWidth="1"/>
    <col min="11270" max="11270" width="13.75" style="3" customWidth="1"/>
    <col min="11271" max="11271" width="10.375" style="3" customWidth="1"/>
    <col min="11272" max="11273" width="7.875" style="3"/>
    <col min="11274" max="11274" width="21.5" style="3" customWidth="1"/>
    <col min="11275" max="11275" width="7.875" style="3" customWidth="1"/>
    <col min="11276" max="11276" width="6.75" style="3" customWidth="1"/>
    <col min="11277" max="11277" width="24.125" style="3" customWidth="1"/>
    <col min="11278" max="11278" width="26.5" style="3" customWidth="1"/>
    <col min="11279" max="11279" width="19" style="3" customWidth="1"/>
    <col min="11280" max="11280" width="55.625" style="3" customWidth="1"/>
    <col min="11281" max="11520" width="7.875" style="3"/>
    <col min="11521" max="11521" width="5.125" style="3" customWidth="1"/>
    <col min="11522" max="11522" width="10.125" style="3" customWidth="1"/>
    <col min="11523" max="11523" width="24.25" style="3" customWidth="1"/>
    <col min="11524" max="11524" width="11.25" style="3" customWidth="1"/>
    <col min="11525" max="11525" width="19" style="3" customWidth="1"/>
    <col min="11526" max="11526" width="13.75" style="3" customWidth="1"/>
    <col min="11527" max="11527" width="10.375" style="3" customWidth="1"/>
    <col min="11528" max="11529" width="7.875" style="3"/>
    <col min="11530" max="11530" width="21.5" style="3" customWidth="1"/>
    <col min="11531" max="11531" width="7.875" style="3" customWidth="1"/>
    <col min="11532" max="11532" width="6.75" style="3" customWidth="1"/>
    <col min="11533" max="11533" width="24.125" style="3" customWidth="1"/>
    <col min="11534" max="11534" width="26.5" style="3" customWidth="1"/>
    <col min="11535" max="11535" width="19" style="3" customWidth="1"/>
    <col min="11536" max="11536" width="55.625" style="3" customWidth="1"/>
    <col min="11537" max="11776" width="7.875" style="3"/>
    <col min="11777" max="11777" width="5.125" style="3" customWidth="1"/>
    <col min="11778" max="11778" width="10.125" style="3" customWidth="1"/>
    <col min="11779" max="11779" width="24.25" style="3" customWidth="1"/>
    <col min="11780" max="11780" width="11.25" style="3" customWidth="1"/>
    <col min="11781" max="11781" width="19" style="3" customWidth="1"/>
    <col min="11782" max="11782" width="13.75" style="3" customWidth="1"/>
    <col min="11783" max="11783" width="10.375" style="3" customWidth="1"/>
    <col min="11784" max="11785" width="7.875" style="3"/>
    <col min="11786" max="11786" width="21.5" style="3" customWidth="1"/>
    <col min="11787" max="11787" width="7.875" style="3" customWidth="1"/>
    <col min="11788" max="11788" width="6.75" style="3" customWidth="1"/>
    <col min="11789" max="11789" width="24.125" style="3" customWidth="1"/>
    <col min="11790" max="11790" width="26.5" style="3" customWidth="1"/>
    <col min="11791" max="11791" width="19" style="3" customWidth="1"/>
    <col min="11792" max="11792" width="55.625" style="3" customWidth="1"/>
    <col min="11793" max="12032" width="7.875" style="3"/>
    <col min="12033" max="12033" width="5.125" style="3" customWidth="1"/>
    <col min="12034" max="12034" width="10.125" style="3" customWidth="1"/>
    <col min="12035" max="12035" width="24.25" style="3" customWidth="1"/>
    <col min="12036" max="12036" width="11.25" style="3" customWidth="1"/>
    <col min="12037" max="12037" width="19" style="3" customWidth="1"/>
    <col min="12038" max="12038" width="13.75" style="3" customWidth="1"/>
    <col min="12039" max="12039" width="10.375" style="3" customWidth="1"/>
    <col min="12040" max="12041" width="7.875" style="3"/>
    <col min="12042" max="12042" width="21.5" style="3" customWidth="1"/>
    <col min="12043" max="12043" width="7.875" style="3" customWidth="1"/>
    <col min="12044" max="12044" width="6.75" style="3" customWidth="1"/>
    <col min="12045" max="12045" width="24.125" style="3" customWidth="1"/>
    <col min="12046" max="12046" width="26.5" style="3" customWidth="1"/>
    <col min="12047" max="12047" width="19" style="3" customWidth="1"/>
    <col min="12048" max="12048" width="55.625" style="3" customWidth="1"/>
    <col min="12049" max="12288" width="7.875" style="3"/>
    <col min="12289" max="12289" width="5.125" style="3" customWidth="1"/>
    <col min="12290" max="12290" width="10.125" style="3" customWidth="1"/>
    <col min="12291" max="12291" width="24.25" style="3" customWidth="1"/>
    <col min="12292" max="12292" width="11.25" style="3" customWidth="1"/>
    <col min="12293" max="12293" width="19" style="3" customWidth="1"/>
    <col min="12294" max="12294" width="13.75" style="3" customWidth="1"/>
    <col min="12295" max="12295" width="10.375" style="3" customWidth="1"/>
    <col min="12296" max="12297" width="7.875" style="3"/>
    <col min="12298" max="12298" width="21.5" style="3" customWidth="1"/>
    <col min="12299" max="12299" width="7.875" style="3" customWidth="1"/>
    <col min="12300" max="12300" width="6.75" style="3" customWidth="1"/>
    <col min="12301" max="12301" width="24.125" style="3" customWidth="1"/>
    <col min="12302" max="12302" width="26.5" style="3" customWidth="1"/>
    <col min="12303" max="12303" width="19" style="3" customWidth="1"/>
    <col min="12304" max="12304" width="55.625" style="3" customWidth="1"/>
    <col min="12305" max="12544" width="7.875" style="3"/>
    <col min="12545" max="12545" width="5.125" style="3" customWidth="1"/>
    <col min="12546" max="12546" width="10.125" style="3" customWidth="1"/>
    <col min="12547" max="12547" width="24.25" style="3" customWidth="1"/>
    <col min="12548" max="12548" width="11.25" style="3" customWidth="1"/>
    <col min="12549" max="12549" width="19" style="3" customWidth="1"/>
    <col min="12550" max="12550" width="13.75" style="3" customWidth="1"/>
    <col min="12551" max="12551" width="10.375" style="3" customWidth="1"/>
    <col min="12552" max="12553" width="7.875" style="3"/>
    <col min="12554" max="12554" width="21.5" style="3" customWidth="1"/>
    <col min="12555" max="12555" width="7.875" style="3" customWidth="1"/>
    <col min="12556" max="12556" width="6.75" style="3" customWidth="1"/>
    <col min="12557" max="12557" width="24.125" style="3" customWidth="1"/>
    <col min="12558" max="12558" width="26.5" style="3" customWidth="1"/>
    <col min="12559" max="12559" width="19" style="3" customWidth="1"/>
    <col min="12560" max="12560" width="55.625" style="3" customWidth="1"/>
    <col min="12561" max="12800" width="7.875" style="3"/>
    <col min="12801" max="12801" width="5.125" style="3" customWidth="1"/>
    <col min="12802" max="12802" width="10.125" style="3" customWidth="1"/>
    <col min="12803" max="12803" width="24.25" style="3" customWidth="1"/>
    <col min="12804" max="12804" width="11.25" style="3" customWidth="1"/>
    <col min="12805" max="12805" width="19" style="3" customWidth="1"/>
    <col min="12806" max="12806" width="13.75" style="3" customWidth="1"/>
    <col min="12807" max="12807" width="10.375" style="3" customWidth="1"/>
    <col min="12808" max="12809" width="7.875" style="3"/>
    <col min="12810" max="12810" width="21.5" style="3" customWidth="1"/>
    <col min="12811" max="12811" width="7.875" style="3" customWidth="1"/>
    <col min="12812" max="12812" width="6.75" style="3" customWidth="1"/>
    <col min="12813" max="12813" width="24.125" style="3" customWidth="1"/>
    <col min="12814" max="12814" width="26.5" style="3" customWidth="1"/>
    <col min="12815" max="12815" width="19" style="3" customWidth="1"/>
    <col min="12816" max="12816" width="55.625" style="3" customWidth="1"/>
    <col min="12817" max="13056" width="7.875" style="3"/>
    <col min="13057" max="13057" width="5.125" style="3" customWidth="1"/>
    <col min="13058" max="13058" width="10.125" style="3" customWidth="1"/>
    <col min="13059" max="13059" width="24.25" style="3" customWidth="1"/>
    <col min="13060" max="13060" width="11.25" style="3" customWidth="1"/>
    <col min="13061" max="13061" width="19" style="3" customWidth="1"/>
    <col min="13062" max="13062" width="13.75" style="3" customWidth="1"/>
    <col min="13063" max="13063" width="10.375" style="3" customWidth="1"/>
    <col min="13064" max="13065" width="7.875" style="3"/>
    <col min="13066" max="13066" width="21.5" style="3" customWidth="1"/>
    <col min="13067" max="13067" width="7.875" style="3" customWidth="1"/>
    <col min="13068" max="13068" width="6.75" style="3" customWidth="1"/>
    <col min="13069" max="13069" width="24.125" style="3" customWidth="1"/>
    <col min="13070" max="13070" width="26.5" style="3" customWidth="1"/>
    <col min="13071" max="13071" width="19" style="3" customWidth="1"/>
    <col min="13072" max="13072" width="55.625" style="3" customWidth="1"/>
    <col min="13073" max="13312" width="7.875" style="3"/>
    <col min="13313" max="13313" width="5.125" style="3" customWidth="1"/>
    <col min="13314" max="13314" width="10.125" style="3" customWidth="1"/>
    <col min="13315" max="13315" width="24.25" style="3" customWidth="1"/>
    <col min="13316" max="13316" width="11.25" style="3" customWidth="1"/>
    <col min="13317" max="13317" width="19" style="3" customWidth="1"/>
    <col min="13318" max="13318" width="13.75" style="3" customWidth="1"/>
    <col min="13319" max="13319" width="10.375" style="3" customWidth="1"/>
    <col min="13320" max="13321" width="7.875" style="3"/>
    <col min="13322" max="13322" width="21.5" style="3" customWidth="1"/>
    <col min="13323" max="13323" width="7.875" style="3" customWidth="1"/>
    <col min="13324" max="13324" width="6.75" style="3" customWidth="1"/>
    <col min="13325" max="13325" width="24.125" style="3" customWidth="1"/>
    <col min="13326" max="13326" width="26.5" style="3" customWidth="1"/>
    <col min="13327" max="13327" width="19" style="3" customWidth="1"/>
    <col min="13328" max="13328" width="55.625" style="3" customWidth="1"/>
    <col min="13329" max="13568" width="7.875" style="3"/>
    <col min="13569" max="13569" width="5.125" style="3" customWidth="1"/>
    <col min="13570" max="13570" width="10.125" style="3" customWidth="1"/>
    <col min="13571" max="13571" width="24.25" style="3" customWidth="1"/>
    <col min="13572" max="13572" width="11.25" style="3" customWidth="1"/>
    <col min="13573" max="13573" width="19" style="3" customWidth="1"/>
    <col min="13574" max="13574" width="13.75" style="3" customWidth="1"/>
    <col min="13575" max="13575" width="10.375" style="3" customWidth="1"/>
    <col min="13576" max="13577" width="7.875" style="3"/>
    <col min="13578" max="13578" width="21.5" style="3" customWidth="1"/>
    <col min="13579" max="13579" width="7.875" style="3" customWidth="1"/>
    <col min="13580" max="13580" width="6.75" style="3" customWidth="1"/>
    <col min="13581" max="13581" width="24.125" style="3" customWidth="1"/>
    <col min="13582" max="13582" width="26.5" style="3" customWidth="1"/>
    <col min="13583" max="13583" width="19" style="3" customWidth="1"/>
    <col min="13584" max="13584" width="55.625" style="3" customWidth="1"/>
    <col min="13585" max="13824" width="7.875" style="3"/>
    <col min="13825" max="13825" width="5.125" style="3" customWidth="1"/>
    <col min="13826" max="13826" width="10.125" style="3" customWidth="1"/>
    <col min="13827" max="13827" width="24.25" style="3" customWidth="1"/>
    <col min="13828" max="13828" width="11.25" style="3" customWidth="1"/>
    <col min="13829" max="13829" width="19" style="3" customWidth="1"/>
    <col min="13830" max="13830" width="13.75" style="3" customWidth="1"/>
    <col min="13831" max="13831" width="10.375" style="3" customWidth="1"/>
    <col min="13832" max="13833" width="7.875" style="3"/>
    <col min="13834" max="13834" width="21.5" style="3" customWidth="1"/>
    <col min="13835" max="13835" width="7.875" style="3" customWidth="1"/>
    <col min="13836" max="13836" width="6.75" style="3" customWidth="1"/>
    <col min="13837" max="13837" width="24.125" style="3" customWidth="1"/>
    <col min="13838" max="13838" width="26.5" style="3" customWidth="1"/>
    <col min="13839" max="13839" width="19" style="3" customWidth="1"/>
    <col min="13840" max="13840" width="55.625" style="3" customWidth="1"/>
    <col min="13841" max="14080" width="7.875" style="3"/>
    <col min="14081" max="14081" width="5.125" style="3" customWidth="1"/>
    <col min="14082" max="14082" width="10.125" style="3" customWidth="1"/>
    <col min="14083" max="14083" width="24.25" style="3" customWidth="1"/>
    <col min="14084" max="14084" width="11.25" style="3" customWidth="1"/>
    <col min="14085" max="14085" width="19" style="3" customWidth="1"/>
    <col min="14086" max="14086" width="13.75" style="3" customWidth="1"/>
    <col min="14087" max="14087" width="10.375" style="3" customWidth="1"/>
    <col min="14088" max="14089" width="7.875" style="3"/>
    <col min="14090" max="14090" width="21.5" style="3" customWidth="1"/>
    <col min="14091" max="14091" width="7.875" style="3" customWidth="1"/>
    <col min="14092" max="14092" width="6.75" style="3" customWidth="1"/>
    <col min="14093" max="14093" width="24.125" style="3" customWidth="1"/>
    <col min="14094" max="14094" width="26.5" style="3" customWidth="1"/>
    <col min="14095" max="14095" width="19" style="3" customWidth="1"/>
    <col min="14096" max="14096" width="55.625" style="3" customWidth="1"/>
    <col min="14097" max="14336" width="7.875" style="3"/>
    <col min="14337" max="14337" width="5.125" style="3" customWidth="1"/>
    <col min="14338" max="14338" width="10.125" style="3" customWidth="1"/>
    <col min="14339" max="14339" width="24.25" style="3" customWidth="1"/>
    <col min="14340" max="14340" width="11.25" style="3" customWidth="1"/>
    <col min="14341" max="14341" width="19" style="3" customWidth="1"/>
    <col min="14342" max="14342" width="13.75" style="3" customWidth="1"/>
    <col min="14343" max="14343" width="10.375" style="3" customWidth="1"/>
    <col min="14344" max="14345" width="7.875" style="3"/>
    <col min="14346" max="14346" width="21.5" style="3" customWidth="1"/>
    <col min="14347" max="14347" width="7.875" style="3" customWidth="1"/>
    <col min="14348" max="14348" width="6.75" style="3" customWidth="1"/>
    <col min="14349" max="14349" width="24.125" style="3" customWidth="1"/>
    <col min="14350" max="14350" width="26.5" style="3" customWidth="1"/>
    <col min="14351" max="14351" width="19" style="3" customWidth="1"/>
    <col min="14352" max="14352" width="55.625" style="3" customWidth="1"/>
    <col min="14353" max="14592" width="7.875" style="3"/>
    <col min="14593" max="14593" width="5.125" style="3" customWidth="1"/>
    <col min="14594" max="14594" width="10.125" style="3" customWidth="1"/>
    <col min="14595" max="14595" width="24.25" style="3" customWidth="1"/>
    <col min="14596" max="14596" width="11.25" style="3" customWidth="1"/>
    <col min="14597" max="14597" width="19" style="3" customWidth="1"/>
    <col min="14598" max="14598" width="13.75" style="3" customWidth="1"/>
    <col min="14599" max="14599" width="10.375" style="3" customWidth="1"/>
    <col min="14600" max="14601" width="7.875" style="3"/>
    <col min="14602" max="14602" width="21.5" style="3" customWidth="1"/>
    <col min="14603" max="14603" width="7.875" style="3" customWidth="1"/>
    <col min="14604" max="14604" width="6.75" style="3" customWidth="1"/>
    <col min="14605" max="14605" width="24.125" style="3" customWidth="1"/>
    <col min="14606" max="14606" width="26.5" style="3" customWidth="1"/>
    <col min="14607" max="14607" width="19" style="3" customWidth="1"/>
    <col min="14608" max="14608" width="55.625" style="3" customWidth="1"/>
    <col min="14609" max="14848" width="7.875" style="3"/>
    <col min="14849" max="14849" width="5.125" style="3" customWidth="1"/>
    <col min="14850" max="14850" width="10.125" style="3" customWidth="1"/>
    <col min="14851" max="14851" width="24.25" style="3" customWidth="1"/>
    <col min="14852" max="14852" width="11.25" style="3" customWidth="1"/>
    <col min="14853" max="14853" width="19" style="3" customWidth="1"/>
    <col min="14854" max="14854" width="13.75" style="3" customWidth="1"/>
    <col min="14855" max="14855" width="10.375" style="3" customWidth="1"/>
    <col min="14856" max="14857" width="7.875" style="3"/>
    <col min="14858" max="14858" width="21.5" style="3" customWidth="1"/>
    <col min="14859" max="14859" width="7.875" style="3" customWidth="1"/>
    <col min="14860" max="14860" width="6.75" style="3" customWidth="1"/>
    <col min="14861" max="14861" width="24.125" style="3" customWidth="1"/>
    <col min="14862" max="14862" width="26.5" style="3" customWidth="1"/>
    <col min="14863" max="14863" width="19" style="3" customWidth="1"/>
    <col min="14864" max="14864" width="55.625" style="3" customWidth="1"/>
    <col min="14865" max="15104" width="7.875" style="3"/>
    <col min="15105" max="15105" width="5.125" style="3" customWidth="1"/>
    <col min="15106" max="15106" width="10.125" style="3" customWidth="1"/>
    <col min="15107" max="15107" width="24.25" style="3" customWidth="1"/>
    <col min="15108" max="15108" width="11.25" style="3" customWidth="1"/>
    <col min="15109" max="15109" width="19" style="3" customWidth="1"/>
    <col min="15110" max="15110" width="13.75" style="3" customWidth="1"/>
    <col min="15111" max="15111" width="10.375" style="3" customWidth="1"/>
    <col min="15112" max="15113" width="7.875" style="3"/>
    <col min="15114" max="15114" width="21.5" style="3" customWidth="1"/>
    <col min="15115" max="15115" width="7.875" style="3" customWidth="1"/>
    <col min="15116" max="15116" width="6.75" style="3" customWidth="1"/>
    <col min="15117" max="15117" width="24.125" style="3" customWidth="1"/>
    <col min="15118" max="15118" width="26.5" style="3" customWidth="1"/>
    <col min="15119" max="15119" width="19" style="3" customWidth="1"/>
    <col min="15120" max="15120" width="55.625" style="3" customWidth="1"/>
    <col min="15121" max="15360" width="7.875" style="3"/>
    <col min="15361" max="15361" width="5.125" style="3" customWidth="1"/>
    <col min="15362" max="15362" width="10.125" style="3" customWidth="1"/>
    <col min="15363" max="15363" width="24.25" style="3" customWidth="1"/>
    <col min="15364" max="15364" width="11.25" style="3" customWidth="1"/>
    <col min="15365" max="15365" width="19" style="3" customWidth="1"/>
    <col min="15366" max="15366" width="13.75" style="3" customWidth="1"/>
    <col min="15367" max="15367" width="10.375" style="3" customWidth="1"/>
    <col min="15368" max="15369" width="7.875" style="3"/>
    <col min="15370" max="15370" width="21.5" style="3" customWidth="1"/>
    <col min="15371" max="15371" width="7.875" style="3" customWidth="1"/>
    <col min="15372" max="15372" width="6.75" style="3" customWidth="1"/>
    <col min="15373" max="15373" width="24.125" style="3" customWidth="1"/>
    <col min="15374" max="15374" width="26.5" style="3" customWidth="1"/>
    <col min="15375" max="15375" width="19" style="3" customWidth="1"/>
    <col min="15376" max="15376" width="55.625" style="3" customWidth="1"/>
    <col min="15377" max="15616" width="7.875" style="3"/>
    <col min="15617" max="15617" width="5.125" style="3" customWidth="1"/>
    <col min="15618" max="15618" width="10.125" style="3" customWidth="1"/>
    <col min="15619" max="15619" width="24.25" style="3" customWidth="1"/>
    <col min="15620" max="15620" width="11.25" style="3" customWidth="1"/>
    <col min="15621" max="15621" width="19" style="3" customWidth="1"/>
    <col min="15622" max="15622" width="13.75" style="3" customWidth="1"/>
    <col min="15623" max="15623" width="10.375" style="3" customWidth="1"/>
    <col min="15624" max="15625" width="7.875" style="3"/>
    <col min="15626" max="15626" width="21.5" style="3" customWidth="1"/>
    <col min="15627" max="15627" width="7.875" style="3" customWidth="1"/>
    <col min="15628" max="15628" width="6.75" style="3" customWidth="1"/>
    <col min="15629" max="15629" width="24.125" style="3" customWidth="1"/>
    <col min="15630" max="15630" width="26.5" style="3" customWidth="1"/>
    <col min="15631" max="15631" width="19" style="3" customWidth="1"/>
    <col min="15632" max="15632" width="55.625" style="3" customWidth="1"/>
    <col min="15633" max="15872" width="7.875" style="3"/>
    <col min="15873" max="15873" width="5.125" style="3" customWidth="1"/>
    <col min="15874" max="15874" width="10.125" style="3" customWidth="1"/>
    <col min="15875" max="15875" width="24.25" style="3" customWidth="1"/>
    <col min="15876" max="15876" width="11.25" style="3" customWidth="1"/>
    <col min="15877" max="15877" width="19" style="3" customWidth="1"/>
    <col min="15878" max="15878" width="13.75" style="3" customWidth="1"/>
    <col min="15879" max="15879" width="10.375" style="3" customWidth="1"/>
    <col min="15880" max="15881" width="7.875" style="3"/>
    <col min="15882" max="15882" width="21.5" style="3" customWidth="1"/>
    <col min="15883" max="15883" width="7.875" style="3" customWidth="1"/>
    <col min="15884" max="15884" width="6.75" style="3" customWidth="1"/>
    <col min="15885" max="15885" width="24.125" style="3" customWidth="1"/>
    <col min="15886" max="15886" width="26.5" style="3" customWidth="1"/>
    <col min="15887" max="15887" width="19" style="3" customWidth="1"/>
    <col min="15888" max="15888" width="55.625" style="3" customWidth="1"/>
    <col min="15889" max="16128" width="7.875" style="3"/>
    <col min="16129" max="16129" width="5.125" style="3" customWidth="1"/>
    <col min="16130" max="16130" width="10.125" style="3" customWidth="1"/>
    <col min="16131" max="16131" width="24.25" style="3" customWidth="1"/>
    <col min="16132" max="16132" width="11.25" style="3" customWidth="1"/>
    <col min="16133" max="16133" width="19" style="3" customWidth="1"/>
    <col min="16134" max="16134" width="13.75" style="3" customWidth="1"/>
    <col min="16135" max="16135" width="10.375" style="3" customWidth="1"/>
    <col min="16136" max="16137" width="7.875" style="3"/>
    <col min="16138" max="16138" width="21.5" style="3" customWidth="1"/>
    <col min="16139" max="16139" width="7.875" style="3" customWidth="1"/>
    <col min="16140" max="16140" width="6.75" style="3" customWidth="1"/>
    <col min="16141" max="16141" width="24.125" style="3" customWidth="1"/>
    <col min="16142" max="16142" width="26.5" style="3" customWidth="1"/>
    <col min="16143" max="16143" width="19" style="3" customWidth="1"/>
    <col min="16144" max="16144" width="55.625" style="3" customWidth="1"/>
    <col min="16145" max="16384" width="7.875" style="3"/>
  </cols>
  <sheetData>
    <row r="1" s="1" customFormat="1" customHeight="1" spans="1:16">
      <c r="A1" s="5" t="s">
        <v>784</v>
      </c>
      <c r="B1" s="5" t="s">
        <v>1630</v>
      </c>
      <c r="C1" s="5" t="s">
        <v>1631</v>
      </c>
      <c r="D1" s="5" t="s">
        <v>1632</v>
      </c>
      <c r="E1" s="5" t="s">
        <v>772</v>
      </c>
      <c r="F1" s="5" t="s">
        <v>1633</v>
      </c>
      <c r="G1" s="5" t="s">
        <v>1634</v>
      </c>
      <c r="H1" s="5" t="s">
        <v>1635</v>
      </c>
      <c r="I1" s="5" t="s">
        <v>1636</v>
      </c>
      <c r="J1" s="5" t="s">
        <v>799</v>
      </c>
      <c r="K1" s="5" t="s">
        <v>20</v>
      </c>
      <c r="L1" s="5" t="s">
        <v>1637</v>
      </c>
      <c r="M1" s="12" t="s">
        <v>1638</v>
      </c>
      <c r="N1" s="12" t="s">
        <v>1638</v>
      </c>
      <c r="O1" s="12" t="s">
        <v>1639</v>
      </c>
      <c r="P1" s="5" t="s">
        <v>1640</v>
      </c>
    </row>
    <row r="2" customHeight="1" spans="1:16">
      <c r="A2" s="6">
        <v>1</v>
      </c>
      <c r="B2" s="7" t="s">
        <v>1072</v>
      </c>
      <c r="C2" s="7" t="s">
        <v>1641</v>
      </c>
      <c r="D2" s="8">
        <v>110057504</v>
      </c>
      <c r="E2" s="7" t="s">
        <v>533</v>
      </c>
      <c r="F2" s="7" t="s">
        <v>1642</v>
      </c>
      <c r="G2" s="7" t="s">
        <v>1643</v>
      </c>
      <c r="H2" s="7" t="s">
        <v>1500</v>
      </c>
      <c r="I2" s="7" t="s">
        <v>1644</v>
      </c>
      <c r="J2" s="7" t="s">
        <v>1069</v>
      </c>
      <c r="K2" s="7" t="s">
        <v>1645</v>
      </c>
      <c r="L2" s="7">
        <v>50</v>
      </c>
      <c r="M2" s="13" t="s">
        <v>1646</v>
      </c>
      <c r="N2" s="13"/>
      <c r="O2" s="13" t="s">
        <v>1647</v>
      </c>
      <c r="P2" s="7" t="s">
        <v>1648</v>
      </c>
    </row>
    <row r="3" customHeight="1" spans="1:16">
      <c r="A3" s="6">
        <v>2</v>
      </c>
      <c r="B3" s="7" t="s">
        <v>1619</v>
      </c>
      <c r="C3" s="7" t="s">
        <v>1641</v>
      </c>
      <c r="D3" s="8">
        <v>110057505</v>
      </c>
      <c r="E3" s="7" t="s">
        <v>533</v>
      </c>
      <c r="F3" s="7" t="s">
        <v>1642</v>
      </c>
      <c r="G3" s="7" t="s">
        <v>1649</v>
      </c>
      <c r="H3" s="7" t="s">
        <v>1500</v>
      </c>
      <c r="I3" s="7" t="s">
        <v>1644</v>
      </c>
      <c r="J3" s="7" t="s">
        <v>1069</v>
      </c>
      <c r="K3" s="7" t="s">
        <v>1645</v>
      </c>
      <c r="L3" s="7">
        <v>50</v>
      </c>
      <c r="M3" s="13" t="s">
        <v>1646</v>
      </c>
      <c r="N3" s="13"/>
      <c r="O3" s="13" t="s">
        <v>1647</v>
      </c>
      <c r="P3" s="7" t="s">
        <v>1648</v>
      </c>
    </row>
    <row r="4" ht="57.95" customHeight="1" spans="1:16">
      <c r="A4" s="6">
        <v>3</v>
      </c>
      <c r="B4" s="7" t="s">
        <v>1616</v>
      </c>
      <c r="C4" s="7" t="s">
        <v>1641</v>
      </c>
      <c r="D4" s="8">
        <v>910057509</v>
      </c>
      <c r="E4" s="7" t="s">
        <v>391</v>
      </c>
      <c r="F4" s="7" t="s">
        <v>1650</v>
      </c>
      <c r="G4" s="7" t="s">
        <v>1651</v>
      </c>
      <c r="H4" s="7" t="s">
        <v>860</v>
      </c>
      <c r="I4" s="7" t="s">
        <v>1652</v>
      </c>
      <c r="J4" s="7" t="s">
        <v>1069</v>
      </c>
      <c r="K4" s="7" t="s">
        <v>1645</v>
      </c>
      <c r="L4" s="7">
        <v>50</v>
      </c>
      <c r="M4" s="14" t="s">
        <v>1653</v>
      </c>
      <c r="N4" s="13"/>
      <c r="O4" s="13"/>
      <c r="P4" s="7" t="s">
        <v>1654</v>
      </c>
    </row>
    <row r="5" customHeight="1" spans="1:16">
      <c r="A5" s="6">
        <v>4</v>
      </c>
      <c r="B5" s="7" t="s">
        <v>1466</v>
      </c>
      <c r="C5" s="7" t="s">
        <v>1641</v>
      </c>
      <c r="D5" s="8">
        <v>110057510</v>
      </c>
      <c r="E5" s="7" t="s">
        <v>391</v>
      </c>
      <c r="F5" s="7" t="s">
        <v>1650</v>
      </c>
      <c r="G5" s="7" t="s">
        <v>1655</v>
      </c>
      <c r="H5" s="7" t="s">
        <v>860</v>
      </c>
      <c r="I5" s="7" t="s">
        <v>1652</v>
      </c>
      <c r="J5" s="7" t="s">
        <v>1069</v>
      </c>
      <c r="K5" s="7" t="s">
        <v>1645</v>
      </c>
      <c r="L5" s="7">
        <v>50</v>
      </c>
      <c r="M5" s="13" t="s">
        <v>1656</v>
      </c>
      <c r="N5" s="13"/>
      <c r="O5" s="13"/>
      <c r="P5" s="7" t="s">
        <v>1657</v>
      </c>
    </row>
    <row r="6" customHeight="1" spans="1:16">
      <c r="A6" s="6">
        <v>5</v>
      </c>
      <c r="B6" s="7" t="s">
        <v>920</v>
      </c>
      <c r="C6" s="7" t="s">
        <v>1641</v>
      </c>
      <c r="D6" s="8">
        <v>110057511</v>
      </c>
      <c r="E6" s="7" t="s">
        <v>391</v>
      </c>
      <c r="F6" s="7" t="s">
        <v>1650</v>
      </c>
      <c r="G6" s="7" t="s">
        <v>1649</v>
      </c>
      <c r="H6" s="7" t="s">
        <v>860</v>
      </c>
      <c r="I6" s="7" t="s">
        <v>1652</v>
      </c>
      <c r="J6" s="7" t="s">
        <v>1069</v>
      </c>
      <c r="K6" s="7" t="s">
        <v>1645</v>
      </c>
      <c r="L6" s="7">
        <v>50</v>
      </c>
      <c r="M6" s="13" t="s">
        <v>1656</v>
      </c>
      <c r="N6" s="13"/>
      <c r="O6" s="13"/>
      <c r="P6" s="7" t="s">
        <v>1657</v>
      </c>
    </row>
    <row r="7" customHeight="1" spans="1:16">
      <c r="A7" s="6">
        <v>6</v>
      </c>
      <c r="B7" s="7" t="s">
        <v>1499</v>
      </c>
      <c r="C7" s="7" t="s">
        <v>1641</v>
      </c>
      <c r="D7" s="8">
        <v>110057512</v>
      </c>
      <c r="E7" s="7" t="s">
        <v>1017</v>
      </c>
      <c r="F7" s="7" t="s">
        <v>1658</v>
      </c>
      <c r="G7" s="7" t="s">
        <v>1659</v>
      </c>
      <c r="H7" s="7" t="s">
        <v>1002</v>
      </c>
      <c r="I7" s="7" t="s">
        <v>1660</v>
      </c>
      <c r="J7" s="7" t="s">
        <v>1069</v>
      </c>
      <c r="K7" s="7" t="s">
        <v>1645</v>
      </c>
      <c r="L7" s="7">
        <v>50</v>
      </c>
      <c r="M7" s="13" t="s">
        <v>1661</v>
      </c>
      <c r="N7" s="13"/>
      <c r="O7" s="13"/>
      <c r="P7" s="7" t="s">
        <v>1662</v>
      </c>
    </row>
    <row r="8" customHeight="1" spans="1:16">
      <c r="A8" s="6">
        <v>7</v>
      </c>
      <c r="B8" s="7" t="s">
        <v>1016</v>
      </c>
      <c r="C8" s="7" t="s">
        <v>1641</v>
      </c>
      <c r="D8" s="8">
        <v>110057515</v>
      </c>
      <c r="E8" s="7" t="s">
        <v>1017</v>
      </c>
      <c r="F8" s="7" t="s">
        <v>1658</v>
      </c>
      <c r="G8" s="7" t="s">
        <v>1663</v>
      </c>
      <c r="H8" s="7" t="s">
        <v>1002</v>
      </c>
      <c r="I8" s="7" t="s">
        <v>1660</v>
      </c>
      <c r="J8" s="7" t="s">
        <v>1069</v>
      </c>
      <c r="K8" s="7" t="s">
        <v>1645</v>
      </c>
      <c r="L8" s="7">
        <v>50</v>
      </c>
      <c r="M8" s="13" t="s">
        <v>1661</v>
      </c>
      <c r="N8" s="13"/>
      <c r="O8" s="13"/>
      <c r="P8" s="7" t="s">
        <v>1662</v>
      </c>
    </row>
    <row r="9" s="2" customFormat="1" customHeight="1" spans="1:16">
      <c r="A9" s="9">
        <v>8</v>
      </c>
      <c r="B9" s="10" t="s">
        <v>1594</v>
      </c>
      <c r="C9" s="10" t="s">
        <v>1641</v>
      </c>
      <c r="D9" s="10">
        <v>910057542</v>
      </c>
      <c r="E9" s="10" t="s">
        <v>1596</v>
      </c>
      <c r="F9" s="10" t="s">
        <v>1664</v>
      </c>
      <c r="G9" s="10" t="s">
        <v>1665</v>
      </c>
      <c r="H9" s="10" t="s">
        <v>1002</v>
      </c>
      <c r="I9" s="10" t="s">
        <v>1666</v>
      </c>
      <c r="J9" s="10" t="s">
        <v>1667</v>
      </c>
      <c r="K9" s="10" t="s">
        <v>1645</v>
      </c>
      <c r="L9" s="10">
        <v>50</v>
      </c>
      <c r="M9" s="15" t="s">
        <v>1668</v>
      </c>
      <c r="N9" s="15" t="s">
        <v>1669</v>
      </c>
      <c r="O9" s="15"/>
      <c r="P9" s="10" t="s">
        <v>1670</v>
      </c>
    </row>
    <row r="10" s="2" customFormat="1" customHeight="1" spans="1:16">
      <c r="A10" s="9">
        <v>9</v>
      </c>
      <c r="B10" s="10" t="s">
        <v>1491</v>
      </c>
      <c r="C10" s="10" t="s">
        <v>1641</v>
      </c>
      <c r="D10" s="10">
        <v>110057548</v>
      </c>
      <c r="E10" s="10" t="s">
        <v>1671</v>
      </c>
      <c r="F10" s="10" t="s">
        <v>1672</v>
      </c>
      <c r="G10" s="10" t="s">
        <v>1673</v>
      </c>
      <c r="H10" s="10" t="s">
        <v>1002</v>
      </c>
      <c r="I10" s="10" t="s">
        <v>1666</v>
      </c>
      <c r="J10" s="10" t="s">
        <v>1667</v>
      </c>
      <c r="K10" s="10" t="s">
        <v>1645</v>
      </c>
      <c r="L10" s="10">
        <v>50</v>
      </c>
      <c r="M10" s="15" t="s">
        <v>1668</v>
      </c>
      <c r="N10" s="15" t="s">
        <v>1669</v>
      </c>
      <c r="O10" s="15"/>
      <c r="P10" s="10" t="s">
        <v>1674</v>
      </c>
    </row>
    <row r="11" s="2" customFormat="1" customHeight="1" spans="1:16">
      <c r="A11" s="9">
        <v>10</v>
      </c>
      <c r="B11" s="10" t="s">
        <v>1587</v>
      </c>
      <c r="C11" s="10" t="s">
        <v>1641</v>
      </c>
      <c r="D11" s="10">
        <v>110057551</v>
      </c>
      <c r="E11" s="10" t="s">
        <v>397</v>
      </c>
      <c r="F11" s="10" t="s">
        <v>1675</v>
      </c>
      <c r="G11" s="10" t="s">
        <v>1676</v>
      </c>
      <c r="H11" s="10" t="s">
        <v>1002</v>
      </c>
      <c r="I11" s="10" t="s">
        <v>1666</v>
      </c>
      <c r="J11" s="10" t="s">
        <v>1667</v>
      </c>
      <c r="K11" s="10" t="s">
        <v>1645</v>
      </c>
      <c r="L11" s="10">
        <v>50</v>
      </c>
      <c r="M11" s="15" t="s">
        <v>1668</v>
      </c>
      <c r="N11" s="15" t="s">
        <v>1669</v>
      </c>
      <c r="O11" s="15"/>
      <c r="P11" s="10" t="s">
        <v>1674</v>
      </c>
    </row>
    <row r="12" s="2" customFormat="1" customHeight="1" spans="1:16">
      <c r="A12" s="9">
        <v>11</v>
      </c>
      <c r="B12" s="10" t="s">
        <v>1583</v>
      </c>
      <c r="C12" s="10" t="s">
        <v>1641</v>
      </c>
      <c r="D12" s="10">
        <v>110057552</v>
      </c>
      <c r="E12" s="10" t="s">
        <v>1111</v>
      </c>
      <c r="F12" s="10" t="s">
        <v>1677</v>
      </c>
      <c r="G12" s="10" t="s">
        <v>1678</v>
      </c>
      <c r="H12" s="10" t="s">
        <v>1002</v>
      </c>
      <c r="I12" s="10" t="s">
        <v>1666</v>
      </c>
      <c r="J12" s="10" t="s">
        <v>1667</v>
      </c>
      <c r="K12" s="10" t="s">
        <v>1645</v>
      </c>
      <c r="L12" s="10">
        <v>50</v>
      </c>
      <c r="M12" s="15" t="s">
        <v>1668</v>
      </c>
      <c r="N12" s="15" t="s">
        <v>1669</v>
      </c>
      <c r="O12" s="15"/>
      <c r="P12" s="10" t="s">
        <v>1674</v>
      </c>
    </row>
    <row r="13" s="2" customFormat="1" customHeight="1" spans="1:16">
      <c r="A13" s="9">
        <v>12</v>
      </c>
      <c r="B13" s="10" t="s">
        <v>1110</v>
      </c>
      <c r="C13" s="10" t="s">
        <v>1641</v>
      </c>
      <c r="D13" s="10">
        <v>110057553</v>
      </c>
      <c r="E13" s="10" t="s">
        <v>1111</v>
      </c>
      <c r="F13" s="10" t="s">
        <v>1677</v>
      </c>
      <c r="G13" s="10" t="s">
        <v>1676</v>
      </c>
      <c r="H13" s="10" t="s">
        <v>1002</v>
      </c>
      <c r="I13" s="10" t="s">
        <v>1666</v>
      </c>
      <c r="J13" s="10" t="s">
        <v>1667</v>
      </c>
      <c r="K13" s="10" t="s">
        <v>1645</v>
      </c>
      <c r="L13" s="10">
        <v>50</v>
      </c>
      <c r="M13" s="15" t="s">
        <v>1668</v>
      </c>
      <c r="N13" s="15" t="s">
        <v>1669</v>
      </c>
      <c r="O13" s="15"/>
      <c r="P13" s="10" t="s">
        <v>1674</v>
      </c>
    </row>
    <row r="14" customHeight="1" spans="1:16">
      <c r="A14" s="6">
        <v>13</v>
      </c>
      <c r="B14" s="7" t="s">
        <v>482</v>
      </c>
      <c r="C14" s="7" t="s">
        <v>1641</v>
      </c>
      <c r="D14" s="8">
        <v>110057517</v>
      </c>
      <c r="E14" s="7" t="s">
        <v>483</v>
      </c>
      <c r="F14" s="7" t="s">
        <v>1679</v>
      </c>
      <c r="G14" s="7" t="s">
        <v>1680</v>
      </c>
      <c r="H14" s="7" t="s">
        <v>1002</v>
      </c>
      <c r="I14" s="7" t="s">
        <v>1666</v>
      </c>
      <c r="J14" s="7" t="s">
        <v>1069</v>
      </c>
      <c r="K14" s="7" t="s">
        <v>1645</v>
      </c>
      <c r="L14" s="7">
        <v>50</v>
      </c>
      <c r="M14" s="13" t="s">
        <v>1668</v>
      </c>
      <c r="N14" s="13"/>
      <c r="O14" s="13"/>
      <c r="P14" s="7" t="s">
        <v>1662</v>
      </c>
    </row>
    <row r="15" customHeight="1" spans="1:16">
      <c r="A15" s="6">
        <v>14</v>
      </c>
      <c r="B15" s="7" t="s">
        <v>488</v>
      </c>
      <c r="C15" s="7" t="s">
        <v>1641</v>
      </c>
      <c r="D15" s="8">
        <v>110057518</v>
      </c>
      <c r="E15" s="7" t="s">
        <v>483</v>
      </c>
      <c r="F15" s="7" t="s">
        <v>1679</v>
      </c>
      <c r="G15" s="7" t="s">
        <v>1681</v>
      </c>
      <c r="H15" s="7" t="s">
        <v>1002</v>
      </c>
      <c r="I15" s="7" t="s">
        <v>1666</v>
      </c>
      <c r="J15" s="7" t="s">
        <v>1069</v>
      </c>
      <c r="K15" s="7" t="s">
        <v>1645</v>
      </c>
      <c r="L15" s="7">
        <v>50</v>
      </c>
      <c r="M15" s="13" t="s">
        <v>1668</v>
      </c>
      <c r="N15" s="13"/>
      <c r="O15" s="13"/>
      <c r="P15" s="7" t="s">
        <v>1662</v>
      </c>
    </row>
    <row r="16" customHeight="1" spans="1:16">
      <c r="A16" s="6">
        <v>15</v>
      </c>
      <c r="B16" s="7" t="s">
        <v>396</v>
      </c>
      <c r="C16" s="7" t="s">
        <v>1641</v>
      </c>
      <c r="D16" s="8">
        <v>110057554</v>
      </c>
      <c r="E16" s="7" t="s">
        <v>1563</v>
      </c>
      <c r="F16" s="7" t="s">
        <v>1675</v>
      </c>
      <c r="G16" s="7" t="s">
        <v>1682</v>
      </c>
      <c r="H16" s="7" t="s">
        <v>1002</v>
      </c>
      <c r="I16" s="7" t="s">
        <v>1666</v>
      </c>
      <c r="J16" s="7" t="s">
        <v>1667</v>
      </c>
      <c r="K16" s="7" t="s">
        <v>1645</v>
      </c>
      <c r="L16" s="7">
        <v>50</v>
      </c>
      <c r="M16" s="13" t="s">
        <v>1668</v>
      </c>
      <c r="N16" s="13"/>
      <c r="O16" s="13"/>
      <c r="P16" s="7" t="s">
        <v>1674</v>
      </c>
    </row>
    <row r="17" customHeight="1" spans="1:16">
      <c r="A17" s="6">
        <v>16</v>
      </c>
      <c r="B17" s="7" t="s">
        <v>1561</v>
      </c>
      <c r="C17" s="7" t="s">
        <v>1641</v>
      </c>
      <c r="D17" s="8">
        <v>110057555</v>
      </c>
      <c r="E17" s="7" t="s">
        <v>1563</v>
      </c>
      <c r="F17" s="7" t="s">
        <v>1675</v>
      </c>
      <c r="G17" s="7" t="s">
        <v>1683</v>
      </c>
      <c r="H17" s="7" t="s">
        <v>1002</v>
      </c>
      <c r="I17" s="7" t="s">
        <v>1666</v>
      </c>
      <c r="J17" s="7" t="s">
        <v>1667</v>
      </c>
      <c r="K17" s="7" t="s">
        <v>1645</v>
      </c>
      <c r="L17" s="7">
        <v>50</v>
      </c>
      <c r="M17" s="13" t="s">
        <v>1668</v>
      </c>
      <c r="N17" s="13"/>
      <c r="O17" s="13"/>
      <c r="P17" s="7" t="s">
        <v>1674</v>
      </c>
    </row>
    <row r="18" s="2" customFormat="1" customHeight="1" spans="1:16">
      <c r="A18" s="9">
        <v>17</v>
      </c>
      <c r="B18" s="10" t="s">
        <v>916</v>
      </c>
      <c r="C18" s="10" t="s">
        <v>1641</v>
      </c>
      <c r="D18" s="10">
        <v>910057519</v>
      </c>
      <c r="E18" s="10" t="s">
        <v>917</v>
      </c>
      <c r="F18" s="10" t="s">
        <v>1684</v>
      </c>
      <c r="G18" s="10" t="s">
        <v>1685</v>
      </c>
      <c r="H18" s="10" t="s">
        <v>1002</v>
      </c>
      <c r="I18" s="10" t="s">
        <v>1686</v>
      </c>
      <c r="J18" s="10" t="s">
        <v>1069</v>
      </c>
      <c r="K18" s="10" t="s">
        <v>1645</v>
      </c>
      <c r="L18" s="10">
        <v>50</v>
      </c>
      <c r="M18" s="15" t="s">
        <v>1668</v>
      </c>
      <c r="N18" s="13"/>
      <c r="O18" s="13"/>
      <c r="P18" s="10" t="s">
        <v>1687</v>
      </c>
    </row>
    <row r="19" s="2" customFormat="1" customHeight="1" spans="1:16">
      <c r="A19" s="9">
        <v>18</v>
      </c>
      <c r="B19" s="10" t="s">
        <v>1142</v>
      </c>
      <c r="C19" s="10" t="s">
        <v>1641</v>
      </c>
      <c r="D19" s="10">
        <v>910057520</v>
      </c>
      <c r="E19" s="10" t="s">
        <v>1143</v>
      </c>
      <c r="F19" s="10" t="s">
        <v>1684</v>
      </c>
      <c r="G19" s="10" t="s">
        <v>1688</v>
      </c>
      <c r="H19" s="10" t="s">
        <v>1689</v>
      </c>
      <c r="I19" s="10" t="s">
        <v>1690</v>
      </c>
      <c r="J19" s="10" t="s">
        <v>1069</v>
      </c>
      <c r="K19" s="10" t="s">
        <v>1645</v>
      </c>
      <c r="L19" s="10">
        <v>50</v>
      </c>
      <c r="M19" s="15" t="s">
        <v>1668</v>
      </c>
      <c r="N19" s="13"/>
      <c r="O19" s="13"/>
      <c r="P19" s="10" t="s">
        <v>1687</v>
      </c>
    </row>
    <row r="20" s="2" customFormat="1" customHeight="1" spans="1:16">
      <c r="A20" s="9">
        <v>19</v>
      </c>
      <c r="B20" s="10" t="s">
        <v>1553</v>
      </c>
      <c r="C20" s="10" t="s">
        <v>1641</v>
      </c>
      <c r="D20" s="10">
        <v>910057521</v>
      </c>
      <c r="E20" s="10" t="s">
        <v>1143</v>
      </c>
      <c r="F20" s="10" t="s">
        <v>1684</v>
      </c>
      <c r="G20" s="10" t="s">
        <v>1691</v>
      </c>
      <c r="H20" s="10" t="s">
        <v>1689</v>
      </c>
      <c r="I20" s="10" t="s">
        <v>1690</v>
      </c>
      <c r="J20" s="10" t="s">
        <v>1069</v>
      </c>
      <c r="K20" s="10" t="s">
        <v>1645</v>
      </c>
      <c r="L20" s="10">
        <v>50</v>
      </c>
      <c r="M20" s="15" t="s">
        <v>1668</v>
      </c>
      <c r="N20" s="13"/>
      <c r="O20" s="13"/>
      <c r="P20" s="10" t="s">
        <v>1687</v>
      </c>
    </row>
    <row r="21" s="2" customFormat="1" customHeight="1" spans="1:16">
      <c r="A21" s="9">
        <v>20</v>
      </c>
      <c r="B21" s="10" t="s">
        <v>1544</v>
      </c>
      <c r="C21" s="10" t="s">
        <v>1641</v>
      </c>
      <c r="D21" s="10">
        <v>910057522</v>
      </c>
      <c r="E21" s="10" t="s">
        <v>1143</v>
      </c>
      <c r="F21" s="10" t="s">
        <v>1684</v>
      </c>
      <c r="G21" s="10" t="s">
        <v>1692</v>
      </c>
      <c r="H21" s="10" t="s">
        <v>1689</v>
      </c>
      <c r="I21" s="10" t="s">
        <v>1690</v>
      </c>
      <c r="J21" s="10" t="s">
        <v>1069</v>
      </c>
      <c r="K21" s="10" t="s">
        <v>1645</v>
      </c>
      <c r="L21" s="10">
        <v>50</v>
      </c>
      <c r="M21" s="15" t="s">
        <v>1668</v>
      </c>
      <c r="N21" s="13"/>
      <c r="O21" s="13"/>
      <c r="P21" s="10" t="s">
        <v>1687</v>
      </c>
    </row>
    <row r="22" customHeight="1" spans="1:16">
      <c r="A22" s="6">
        <v>21</v>
      </c>
      <c r="B22" s="7" t="s">
        <v>1693</v>
      </c>
      <c r="C22" s="7" t="s">
        <v>1641</v>
      </c>
      <c r="D22" s="8" t="s">
        <v>1694</v>
      </c>
      <c r="E22" s="7" t="s">
        <v>1695</v>
      </c>
      <c r="F22" s="7" t="s">
        <v>1695</v>
      </c>
      <c r="G22" s="7" t="s">
        <v>1696</v>
      </c>
      <c r="H22" s="7" t="s">
        <v>1500</v>
      </c>
      <c r="I22" s="7" t="s">
        <v>1660</v>
      </c>
      <c r="J22" s="7" t="s">
        <v>1697</v>
      </c>
      <c r="K22" s="7" t="s">
        <v>1698</v>
      </c>
      <c r="L22" s="7">
        <v>50</v>
      </c>
      <c r="M22" s="13" t="s">
        <v>1668</v>
      </c>
      <c r="N22" s="13"/>
      <c r="O22" s="13"/>
      <c r="P22" s="16" t="s">
        <v>1699</v>
      </c>
    </row>
    <row r="23" customHeight="1" spans="1:16">
      <c r="A23" s="6">
        <v>22</v>
      </c>
      <c r="B23" s="7" t="s">
        <v>1700</v>
      </c>
      <c r="C23" s="7" t="s">
        <v>1641</v>
      </c>
      <c r="D23" s="8">
        <v>910057556</v>
      </c>
      <c r="E23" s="7" t="s">
        <v>1563</v>
      </c>
      <c r="F23" s="7" t="s">
        <v>1675</v>
      </c>
      <c r="G23" s="7" t="s">
        <v>1701</v>
      </c>
      <c r="H23" s="7" t="s">
        <v>1500</v>
      </c>
      <c r="I23" s="7" t="s">
        <v>1666</v>
      </c>
      <c r="J23" s="7" t="s">
        <v>1702</v>
      </c>
      <c r="K23" s="7"/>
      <c r="L23" s="7">
        <v>80</v>
      </c>
      <c r="M23" s="13" t="s">
        <v>1668</v>
      </c>
      <c r="N23" s="13"/>
      <c r="O23" s="13"/>
      <c r="P23" s="7" t="s">
        <v>1703</v>
      </c>
    </row>
    <row r="24" customHeight="1" spans="1:16">
      <c r="A24" s="6">
        <v>23</v>
      </c>
      <c r="B24" s="7" t="s">
        <v>1704</v>
      </c>
      <c r="C24" s="7" t="s">
        <v>1641</v>
      </c>
      <c r="D24" s="8">
        <v>910057558</v>
      </c>
      <c r="E24" s="7" t="s">
        <v>1705</v>
      </c>
      <c r="F24" s="7" t="s">
        <v>1684</v>
      </c>
      <c r="G24" s="7" t="s">
        <v>1706</v>
      </c>
      <c r="H24" s="7" t="s">
        <v>1500</v>
      </c>
      <c r="I24" s="7" t="s">
        <v>1666</v>
      </c>
      <c r="J24" s="7" t="s">
        <v>1702</v>
      </c>
      <c r="K24" s="7"/>
      <c r="L24" s="7">
        <v>30</v>
      </c>
      <c r="M24" s="13" t="s">
        <v>1668</v>
      </c>
      <c r="N24" s="13"/>
      <c r="O24" s="13"/>
      <c r="P24" s="7" t="s">
        <v>1703</v>
      </c>
    </row>
    <row r="25" customHeight="1" spans="1:16">
      <c r="A25" s="11"/>
      <c r="B25" s="8"/>
      <c r="C25" s="8"/>
      <c r="D25" s="8"/>
      <c r="E25" s="8" t="s">
        <v>1707</v>
      </c>
      <c r="F25" s="8"/>
      <c r="G25" s="8"/>
      <c r="H25" s="8"/>
      <c r="I25" s="8"/>
      <c r="J25" s="8"/>
      <c r="K25" s="8"/>
      <c r="L25" s="8"/>
      <c r="M25" s="17" t="s">
        <v>1708</v>
      </c>
      <c r="N25" s="17"/>
      <c r="O25" s="17"/>
      <c r="P25" s="8"/>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KING</vt:lpstr>
      <vt:lpstr>首页</vt:lpstr>
      <vt:lpstr>3.0平台 底座模块化 EBOM</vt:lpstr>
      <vt:lpstr>3.0海外市场 靠背骨架 EBOM</vt:lpstr>
      <vt:lpstr>3.0平台 座盆 EBOM</vt:lpstr>
      <vt:lpstr>3.0平台 底支架 随车件 EBOM </vt:lpstr>
      <vt:lpstr>3.0平台标准件技术参数要求</vt:lpstr>
      <vt:lpstr>3.0项目上锐产品信息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liyankai</cp:lastModifiedBy>
  <dcterms:created xsi:type="dcterms:W3CDTF">2006-09-13T11:21:00Z</dcterms:created>
  <cp:lastPrinted>2021-12-17T05:52:00Z</cp:lastPrinted>
  <dcterms:modified xsi:type="dcterms:W3CDTF">2025-11-21T02:14:11Z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197D29708C2043869A26B82AAC01A783_12</vt:lpwstr>
  </property>
</Properties>
</file>