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社保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<sst xmlns="http://schemas.openxmlformats.org/spreadsheetml/2006/main" count="28" uniqueCount="23">
  <si>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光华荣昌智控科技（山东）有限公司11月社保、医疗、公积金明细</t>
  </si>
  <si>
    <t>序号</t>
  </si>
  <si>
    <t>姓名</t>
  </si>
  <si>
    <t>部门</t>
  </si>
  <si>
    <t>入职日期</t>
  </si>
  <si>
    <t>缴纳
基数</t>
  </si>
  <si>
    <t>社保</t>
  </si>
  <si>
    <t xml:space="preserve">医疗
</t>
  </si>
  <si>
    <t>合计</t>
  </si>
  <si>
    <t>单位部分</t>
  </si>
  <si>
    <t>个人部分</t>
  </si>
  <si>
    <t>税务代缴
金额</t>
  </si>
  <si>
    <t>养老
16%</t>
  </si>
  <si>
    <t>失业
0.7%</t>
  </si>
  <si>
    <t>工伤
1..04%</t>
  </si>
  <si>
    <t>养老
8%</t>
  </si>
  <si>
    <t>失业
0.3%</t>
  </si>
  <si>
    <t>医疗
8%</t>
  </si>
  <si>
    <t>医疗
2%</t>
  </si>
  <si>
    <t>孙宝军</t>
  </si>
  <si>
    <t>综合管理部</t>
  </si>
  <si>
    <t xml:space="preserve">单位医疗现包括医疗保险和生育保险
孙宝军首月在泰安参保需缴纳40元大额医疗
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</si>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</sst>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/m/d;@"/>
  </numFmts>
  <fonts count="3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9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 tint="0.0499893185216834"/>
      <name val="等线"/>
      <charset val="134"/>
      <scheme val="minor"/>
    </font>
    <font>
      <sz val="9"/>
      <color theme="1" tint="0.0499893185216834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3">
    <xf numFmtId="0" fontId="0" fillId="0" borderId="0" xfId="0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1" xfId="53" applyFont="1" applyFill="1" applyBorder="1" applyAlignment="1" applyProtection="1">
      <alignment horizontal="center" vertical="center"/>
      <protection locked="0"/>
    </xf>
    <xf numFmtId="0" fontId="8" fillId="0" borderId="1" xfId="53" applyFont="1" applyFill="1" applyBorder="1" applyAlignment="1" applyProtection="1">
      <alignment horizontal="center" vertical="center" wrapText="1"/>
      <protection locked="0"/>
    </xf>
    <xf numFmtId="178" fontId="8" fillId="0" borderId="1" xfId="53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3" xfId="52" applyFont="1" applyFill="1" applyBorder="1" applyAlignment="1" applyProtection="1">
      <alignment horizontal="center" vertical="center" wrapText="1"/>
      <protection locked="0"/>
    </xf>
    <xf numFmtId="0" fontId="7" fillId="0" borderId="4" xfId="52" applyFont="1" applyFill="1" applyBorder="1" applyAlignment="1" applyProtection="1">
      <alignment horizontal="center" vertical="center" wrapText="1"/>
      <protection locked="0"/>
    </xf>
    <xf numFmtId="0" fontId="7" fillId="0" borderId="7" xfId="52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0" xfId="50" applyFill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/>
    <xf numFmtId="177" fontId="5" fillId="0" borderId="7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9" fillId="0" borderId="0" xfId="0" applyNumberFormat="1" applyFont="1" applyFill="1" applyBorder="1"/>
    <xf numFmtId="49" fontId="9" fillId="0" borderId="0" xfId="0" applyNumberFormat="1" applyFont="1" applyFill="1"/>
    <xf numFmtId="176" fontId="0" fillId="0" borderId="0" xfId="0" applyNumberForma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0 10 10 2" xfId="50"/>
    <cellStyle name="常规 2 2 2 3 17" xfId="51"/>
    <cellStyle name="常规 10 10 10 2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pane ySplit="4" topLeftCell="A5" activePane="bottomLeft" state="frozen"/>
      <selection/>
      <selection pane="bottomLeft" activeCell="E11" sqref="E11"/>
    </sheetView>
  </sheetViews>
  <sheetFormatPr defaultColWidth="9" defaultRowHeight="14"/>
  <cols>
    <col min="1" max="1" width="2.625" style="1" customWidth="1"/>
    <col min="2" max="2" width="5.25" style="1" customWidth="1"/>
    <col min="3" max="3" width="8.5" style="1" customWidth="1"/>
    <col min="4" max="4" width="9.5" style="1" customWidth="1"/>
    <col min="5" max="5" width="6.3" style="1" customWidth="1"/>
    <col min="6" max="6" width="7.73333333333333" style="1" customWidth="1"/>
    <col min="7" max="7" width="5.875" style="1" customWidth="1"/>
    <col min="8" max="8" width="6.125" style="1" customWidth="1"/>
    <col min="9" max="12" width="8.375" style="2" customWidth="1"/>
    <col min="13" max="13" width="8.5" style="2" customWidth="1"/>
    <col min="14" max="14" width="7.33333333333333" style="1" customWidth="1"/>
    <col min="15" max="15" width="7.66666666666667" style="1" customWidth="1"/>
    <col min="16" max="16384" width="9" style="1"/>
  </cols>
  <sheetData>
    <row r="1" s="1" customFormat="1" ht="17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customHeight="1" spans="1:1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/>
      <c r="H2" s="9"/>
      <c r="I2" s="9"/>
      <c r="J2" s="9"/>
      <c r="K2" s="9"/>
      <c r="L2" s="29"/>
      <c r="M2" s="30" t="s">
        <v>7</v>
      </c>
      <c r="N2" s="30"/>
      <c r="O2" s="31" t="s">
        <v>8</v>
      </c>
      <c r="P2" s="26"/>
      <c r="Q2" s="26"/>
    </row>
    <row r="3" s="1" customFormat="1" spans="1:17">
      <c r="A3" s="4"/>
      <c r="B3" s="4"/>
      <c r="C3" s="5"/>
      <c r="D3" s="6"/>
      <c r="E3" s="10"/>
      <c r="F3" s="11" t="s">
        <v>9</v>
      </c>
      <c r="G3" s="12"/>
      <c r="H3" s="12"/>
      <c r="I3" s="12"/>
      <c r="J3" s="11" t="s">
        <v>10</v>
      </c>
      <c r="K3" s="12"/>
      <c r="L3" s="32"/>
      <c r="M3" s="33" t="s">
        <v>9</v>
      </c>
      <c r="N3" s="33" t="s">
        <v>10</v>
      </c>
      <c r="O3" s="34" t="s">
        <v>11</v>
      </c>
      <c r="P3" s="26"/>
      <c r="Q3" s="26"/>
    </row>
    <row r="4" s="1" customFormat="1" ht="26" customHeight="1" spans="1:17">
      <c r="A4" s="4"/>
      <c r="B4" s="4"/>
      <c r="C4" s="5"/>
      <c r="D4" s="6"/>
      <c r="E4" s="13"/>
      <c r="F4" s="14" t="s">
        <v>12</v>
      </c>
      <c r="G4" s="14" t="s">
        <v>13</v>
      </c>
      <c r="H4" s="14" t="s">
        <v>14</v>
      </c>
      <c r="I4" s="35" t="s">
        <v>8</v>
      </c>
      <c r="J4" s="14" t="s">
        <v>15</v>
      </c>
      <c r="K4" s="36" t="s">
        <v>16</v>
      </c>
      <c r="L4" s="37" t="s">
        <v>8</v>
      </c>
      <c r="M4" s="36" t="s">
        <v>17</v>
      </c>
      <c r="N4" s="36" t="s">
        <v>18</v>
      </c>
      <c r="O4" s="34"/>
      <c r="P4" s="26"/>
      <c r="Q4" s="26"/>
    </row>
    <row r="5" s="1" customFormat="1" spans="1:17">
      <c r="A5" s="15">
        <v>1</v>
      </c>
      <c r="B5" s="16" t="s">
        <v>19</v>
      </c>
      <c r="C5" s="17" t="s">
        <v>20</v>
      </c>
      <c r="D5" s="18">
        <v>45962</v>
      </c>
      <c r="E5" s="19">
        <v>5738</v>
      </c>
      <c r="F5" s="20">
        <f>ROUND(E5*16%,2)</f>
        <v>918.08</v>
      </c>
      <c r="G5" s="20">
        <f>ROUND(E5*0.7%,2)</f>
        <v>40.17</v>
      </c>
      <c r="H5" s="20">
        <f>ROUND(E5*1.04%,2)</f>
        <v>59.68</v>
      </c>
      <c r="I5" s="38">
        <f>F5+G5+H5</f>
        <v>1017.93</v>
      </c>
      <c r="J5" s="20">
        <f>ROUND(E5*0.08,2)</f>
        <v>459.04</v>
      </c>
      <c r="K5" s="20">
        <f>ROUND(E5*0.003,2)</f>
        <v>17.21</v>
      </c>
      <c r="L5" s="20">
        <f>J5+K5</f>
        <v>476.25</v>
      </c>
      <c r="M5" s="38">
        <f>ROUND(E5*8%,2)</f>
        <v>459.04</v>
      </c>
      <c r="N5" s="20">
        <f>ROUND(E5*2%,2)+40</f>
        <v>154.76</v>
      </c>
      <c r="O5" s="20">
        <f>I5+L5+M5+N5</f>
        <v>2107.98</v>
      </c>
      <c r="P5" s="26"/>
      <c r="Q5" s="26"/>
    </row>
    <row r="6" ht="21" customHeight="1" spans="1:17">
      <c r="A6" s="21" t="s">
        <v>8</v>
      </c>
      <c r="B6" s="22"/>
      <c r="C6" s="22"/>
      <c r="D6" s="23"/>
      <c r="E6" s="24">
        <f>SUM(E5:E5)</f>
        <v>5738</v>
      </c>
      <c r="F6" s="24">
        <f t="shared" ref="F6:R6" si="0">SUM(F5:F5)</f>
        <v>918.08</v>
      </c>
      <c r="G6" s="24">
        <f t="shared" si="0"/>
        <v>40.17</v>
      </c>
      <c r="H6" s="24">
        <f t="shared" si="0"/>
        <v>59.68</v>
      </c>
      <c r="I6" s="24">
        <f t="shared" si="0"/>
        <v>1017.93</v>
      </c>
      <c r="J6" s="24">
        <f t="shared" si="0"/>
        <v>459.04</v>
      </c>
      <c r="K6" s="24">
        <f t="shared" si="0"/>
        <v>17.21</v>
      </c>
      <c r="L6" s="24">
        <f t="shared" si="0"/>
        <v>476.25</v>
      </c>
      <c r="M6" s="24">
        <f t="shared" si="0"/>
        <v>459.04</v>
      </c>
      <c r="N6" s="24">
        <f t="shared" si="0"/>
        <v>154.76</v>
      </c>
      <c r="O6" s="39">
        <f t="shared" si="0"/>
        <v>2107.98</v>
      </c>
      <c r="P6" s="26"/>
      <c r="Q6" s="26"/>
    </row>
    <row r="7" s="1" customFormat="1" ht="31" customHeight="1" spans="1:17">
      <c r="A7" s="25" t="s">
        <v>21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6"/>
    </row>
    <row r="8" s="1" customFormat="1" spans="5:17">
      <c r="E8" s="26"/>
      <c r="I8" s="2"/>
      <c r="J8" s="2"/>
      <c r="K8" s="2"/>
      <c r="L8" s="2"/>
      <c r="M8" s="2"/>
      <c r="O8" s="26"/>
      <c r="P8" s="26"/>
      <c r="Q8" s="26"/>
    </row>
    <row r="9" spans="5:14">
      <c r="E9" s="27"/>
      <c r="F9" s="28"/>
      <c r="G9" s="28"/>
      <c r="H9" s="28"/>
      <c r="I9" s="40"/>
      <c r="J9" s="40"/>
      <c r="K9" s="40"/>
      <c r="L9" s="40"/>
      <c r="M9" s="40"/>
      <c r="N9" s="41"/>
    </row>
    <row r="10" s="1" customFormat="1" spans="5:17">
      <c r="E10" s="26"/>
      <c r="F10" s="26"/>
      <c r="G10" s="26"/>
      <c r="H10" s="26"/>
      <c r="I10" s="42"/>
      <c r="J10" s="42"/>
      <c r="K10" s="42"/>
      <c r="L10" s="42" t="s">
        <v>22</v>
      </c>
      <c r="M10" s="42"/>
      <c r="N10" s="26"/>
      <c r="O10" s="26"/>
      <c r="P10" s="26"/>
      <c r="Q10" s="26"/>
    </row>
    <row r="11" s="1" customFormat="1" spans="5:17">
      <c r="E11" s="26"/>
      <c r="I11" s="2"/>
      <c r="J11" s="2"/>
      <c r="K11" s="2"/>
      <c r="L11" s="2"/>
      <c r="M11" s="2"/>
      <c r="O11" s="26"/>
      <c r="P11" s="26"/>
      <c r="Q11" s="26"/>
    </row>
    <row r="12" s="1" customFormat="1" spans="9:17">
      <c r="I12" s="2"/>
      <c r="J12" s="2"/>
      <c r="K12" s="2"/>
      <c r="L12" s="2"/>
      <c r="M12" s="2"/>
      <c r="O12" s="26"/>
      <c r="P12" s="26"/>
      <c r="Q12" s="26"/>
    </row>
    <row r="13" spans="15:17">
      <c r="O13" s="26"/>
      <c r="P13" s="26"/>
      <c r="Q13" s="26"/>
    </row>
    <row r="14" spans="15:17">
      <c r="O14" s="26"/>
      <c r="P14" s="26"/>
      <c r="Q14" s="26"/>
    </row>
    <row r="15" spans="15:17">
      <c r="O15" s="26"/>
      <c r="P15" s="26"/>
      <c r="Q15" s="26"/>
    </row>
  </sheetData>
  <mergeCells count="13">
    <mergeCell ref="A1:O1"/>
    <mergeCell ref="F2:L2"/>
    <mergeCell ref="M2:N2"/>
    <mergeCell ref="F3:I3"/>
    <mergeCell ref="J3:L3"/>
    <mergeCell ref="A6:D6"/>
    <mergeCell ref="A7:O7"/>
    <mergeCell ref="A2:A4"/>
    <mergeCell ref="B2:B4"/>
    <mergeCell ref="C2:C4"/>
    <mergeCell ref="D2:D4"/>
    <mergeCell ref="E2:E4"/>
    <mergeCell ref="O3:O4"/>
  </mergeCells>
  <conditionalFormatting sqref="B5">
    <cfRule type="duplicateValues" dxfId="0" priority="532"/>
  </conditionalFormatting>
  <conditionalFormatting sqref="B2:B3">
    <cfRule type="duplicateValues" dxfId="0" priority="646"/>
  </conditionalFormatting>
  <pageMargins left="0.156944444444444" right="0.0388888888888889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瓜瓜</cp:lastModifiedBy>
  <dcterms:created xsi:type="dcterms:W3CDTF">2015-06-05T18:19:00Z</dcterms:created>
  <cp:lastPrinted>2021-08-13T05:48:00Z</cp:lastPrinted>
  <dcterms:modified xsi:type="dcterms:W3CDTF">2025-11-26T06:20:53Z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39363B9D3C404F2DA4D713D1945100F6_13</vt:lpwstr>
  </property>
</Properties>
</file>