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社保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<sst xmlns="http://schemas.openxmlformats.org/spreadsheetml/2006/main" count="29" uniqueCount="27">
  <si>
    <t>光华荣昌智控科技（山东）有限公司11月社保、医疗、公积金明细</t>
  </si>
  <si>
    <t>序号</t>
  </si>
  <si>
    <t>姓名</t>
  </si>
  <si>
    <t>部门</t>
  </si>
  <si>
    <t>入职日期</t>
  </si>
  <si>
    <t>缴纳
基数</t>
  </si>
  <si>
    <t>社保</t>
  </si>
  <si>
    <t xml:space="preserve">医疗
</t>
  </si>
  <si>
    <t>税务代缴合计</t>
  </si>
  <si>
    <t>单位部分</t>
  </si>
  <si>
    <t>个人部分</t>
  </si>
  <si>
    <t>社保费用合计</t>
  </si>
  <si>
    <t>医疗费用合计</t>
  </si>
  <si>
    <t>养老
16%</t>
  </si>
  <si>
    <t>失业
0.7%</t>
  </si>
  <si>
    <t>工伤
1..04%</t>
  </si>
  <si>
    <t>社保单位缴费合计</t>
  </si>
  <si>
    <t>养老
8%</t>
  </si>
  <si>
    <t>失业
0.3%</t>
  </si>
  <si>
    <t>社保个人缴费合计</t>
  </si>
  <si>
    <t>医疗
8%</t>
  </si>
  <si>
    <t>医疗
2%</t>
  </si>
  <si>
    <t>大额医疗</t>
  </si>
  <si>
    <t>孙宝军</t>
  </si>
  <si>
    <t>综合管理部</t>
  </si>
  <si>
    <t>合计</t>
  </si>
  <si>
    <t xml:space="preserve">单位医疗现包括医疗保险和生育保险
孙宝军首月在泰安参保需缴纳40元大额医疗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</si>
</sst>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[Red]0.00"/>
    <numFmt numFmtId="178" formatCode="yyyy/m/d;@"/>
  </numFmts>
  <fonts count="33">
    <font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9"/>
      <name val="等线"/>
      <charset val="134"/>
      <scheme val="minor"/>
    </font>
    <font>
      <b/>
      <sz val="9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b/>
      <sz val="10"/>
      <color theme="1"/>
      <name val="等线"/>
      <charset val="134"/>
      <scheme val="minor"/>
    </font>
    <font>
      <sz val="9"/>
      <name val="等线"/>
      <charset val="134"/>
      <scheme val="minor"/>
    </font>
    <font>
      <sz val="9"/>
      <color theme="1" tint="0.0499893185216834"/>
      <name val="等线"/>
      <charset val="134"/>
      <scheme val="minor"/>
    </font>
    <font>
      <sz val="9"/>
      <color theme="1" tint="0.0499893185216834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6" borderId="15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</cellStyleXfs>
  <cellXfs count="49">
    <xf numFmtId="0" fontId="0" fillId="0" borderId="0" xfId="0"/>
    <xf numFmtId="0" fontId="0" fillId="0" borderId="0" xfId="0" applyFill="1" applyAlignment="1">
      <alignment horizontal="center"/>
    </xf>
    <xf numFmtId="176" fontId="0" fillId="0" borderId="0" xfId="0" applyNumberForma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2" fillId="0" borderId="1" xfId="51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 wrapText="1"/>
    </xf>
    <xf numFmtId="14" fontId="2" fillId="0" borderId="1" xfId="51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center" vertical="center"/>
    </xf>
    <xf numFmtId="177" fontId="6" fillId="0" borderId="4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8" fillId="0" borderId="1" xfId="52" applyFont="1" applyFill="1" applyBorder="1" applyAlignment="1" applyProtection="1">
      <alignment horizontal="center" vertical="center" wrapText="1"/>
      <protection locked="0"/>
    </xf>
    <xf numFmtId="0" fontId="9" fillId="0" borderId="1" xfId="53" applyFont="1" applyFill="1" applyBorder="1" applyAlignment="1" applyProtection="1">
      <alignment horizontal="center" vertical="center"/>
      <protection locked="0"/>
    </xf>
    <xf numFmtId="0" fontId="9" fillId="0" borderId="1" xfId="53" applyFont="1" applyFill="1" applyBorder="1" applyAlignment="1" applyProtection="1">
      <alignment horizontal="center" vertical="center" wrapText="1"/>
      <protection locked="0"/>
    </xf>
    <xf numFmtId="178" fontId="9" fillId="0" borderId="1" xfId="53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0" fontId="8" fillId="0" borderId="3" xfId="52" applyFont="1" applyFill="1" applyBorder="1" applyAlignment="1" applyProtection="1">
      <alignment horizontal="center" vertical="center" wrapText="1"/>
      <protection locked="0"/>
    </xf>
    <xf numFmtId="0" fontId="8" fillId="0" borderId="4" xfId="52" applyFont="1" applyFill="1" applyBorder="1" applyAlignment="1" applyProtection="1">
      <alignment horizontal="center" vertical="center" wrapText="1"/>
      <protection locked="0"/>
    </xf>
    <xf numFmtId="0" fontId="8" fillId="0" borderId="7" xfId="52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 vertical="center"/>
    </xf>
    <xf numFmtId="0" fontId="0" fillId="0" borderId="0" xfId="50" applyFill="1" applyAlignment="1" applyProtection="1">
      <alignment horizontal="left" vertical="center" wrapText="1"/>
      <protection locked="0"/>
    </xf>
    <xf numFmtId="0" fontId="0" fillId="0" borderId="0" xfId="0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49" fontId="10" fillId="0" borderId="0" xfId="0" applyNumberFormat="1" applyFont="1" applyFill="1" applyBorder="1"/>
    <xf numFmtId="177" fontId="5" fillId="0" borderId="7" xfId="0" applyNumberFormat="1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vertical="center"/>
    </xf>
    <xf numFmtId="177" fontId="6" fillId="0" borderId="8" xfId="0" applyNumberFormat="1" applyFont="1" applyFill="1" applyBorder="1" applyAlignment="1">
      <alignment horizontal="center" vertical="center"/>
    </xf>
    <xf numFmtId="177" fontId="6" fillId="0" borderId="9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/>
    <xf numFmtId="49" fontId="10" fillId="0" borderId="0" xfId="0" applyNumberFormat="1" applyFont="1" applyFill="1"/>
    <xf numFmtId="176" fontId="0" fillId="0" borderId="0" xfId="0" applyNumberFormat="1" applyFill="1" applyBorder="1" applyAlignment="1">
      <alignment horizontal="center"/>
    </xf>
    <xf numFmtId="177" fontId="5" fillId="0" borderId="2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177" fontId="5" fillId="0" borderId="5" xfId="0" applyNumberFormat="1" applyFont="1" applyFill="1" applyBorder="1" applyAlignment="1">
      <alignment horizontal="center" vertical="center" wrapText="1"/>
    </xf>
    <xf numFmtId="177" fontId="6" fillId="0" borderId="6" xfId="0" applyNumberFormat="1" applyFont="1" applyFill="1" applyBorder="1" applyAlignment="1">
      <alignment horizontal="center" vertical="center" wrapText="1"/>
    </xf>
    <xf numFmtId="177" fontId="5" fillId="0" borderId="6" xfId="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 10 10 10 2" xfId="50"/>
    <cellStyle name="常规 2 2 2 3 17" xfId="51"/>
    <cellStyle name="常规 10 10 10 2 2" xfId="52"/>
    <cellStyle name="常规 2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tabSelected="1" workbookViewId="0">
      <pane ySplit="4" topLeftCell="A5" activePane="bottomLeft" state="frozen"/>
      <selection/>
      <selection pane="bottomLeft" activeCell="Q11" sqref="Q11"/>
    </sheetView>
  </sheetViews>
  <sheetFormatPr defaultColWidth="9" defaultRowHeight="14"/>
  <cols>
    <col min="1" max="1" width="2.625" style="1" customWidth="1"/>
    <col min="2" max="2" width="5.25" style="1" customWidth="1"/>
    <col min="3" max="3" width="8.5" style="1" customWidth="1"/>
    <col min="4" max="4" width="9.5" style="1" customWidth="1"/>
    <col min="5" max="5" width="6.3" style="1" customWidth="1"/>
    <col min="6" max="6" width="7.73333333333333" style="1" customWidth="1"/>
    <col min="7" max="7" width="5.875" style="1" customWidth="1"/>
    <col min="8" max="8" width="6.125" style="1" customWidth="1"/>
    <col min="9" max="10" width="7.16666666666667" style="2" customWidth="1"/>
    <col min="11" max="11" width="6.08333333333333" style="2" customWidth="1"/>
    <col min="12" max="12" width="7.5" style="2" customWidth="1"/>
    <col min="13" max="13" width="7.16666666666667" style="2" customWidth="1"/>
    <col min="14" max="14" width="8.5" style="2" customWidth="1"/>
    <col min="15" max="15" width="7.33333333333333" style="1" customWidth="1"/>
    <col min="16" max="16" width="5.75" style="1" customWidth="1"/>
    <col min="17" max="17" width="6.08333333333333" style="1" customWidth="1"/>
    <col min="18" max="18" width="7.66666666666667" style="1" customWidth="1"/>
    <col min="19" max="16384" width="9" style="1"/>
  </cols>
  <sheetData>
    <row r="1" s="1" customFormat="1" ht="20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="1" customFormat="1" ht="16" customHeight="1" spans="1:20">
      <c r="A2" s="4" t="s">
        <v>1</v>
      </c>
      <c r="B2" s="4" t="s">
        <v>2</v>
      </c>
      <c r="C2" s="5" t="s">
        <v>3</v>
      </c>
      <c r="D2" s="6" t="s">
        <v>4</v>
      </c>
      <c r="E2" s="7" t="s">
        <v>5</v>
      </c>
      <c r="F2" s="8" t="s">
        <v>6</v>
      </c>
      <c r="G2" s="9"/>
      <c r="H2" s="9"/>
      <c r="I2" s="9"/>
      <c r="J2" s="9"/>
      <c r="K2" s="9"/>
      <c r="L2" s="9"/>
      <c r="M2" s="29"/>
      <c r="N2" s="8" t="s">
        <v>7</v>
      </c>
      <c r="O2" s="9"/>
      <c r="P2" s="30"/>
      <c r="Q2" s="29"/>
      <c r="R2" s="44" t="s">
        <v>8</v>
      </c>
      <c r="S2" s="26"/>
      <c r="T2" s="26"/>
    </row>
    <row r="3" s="1" customFormat="1" ht="16" customHeight="1" spans="1:20">
      <c r="A3" s="4"/>
      <c r="B3" s="4"/>
      <c r="C3" s="5"/>
      <c r="D3" s="6"/>
      <c r="E3" s="10"/>
      <c r="F3" s="11" t="s">
        <v>9</v>
      </c>
      <c r="G3" s="12"/>
      <c r="H3" s="12"/>
      <c r="I3" s="12"/>
      <c r="J3" s="11" t="s">
        <v>10</v>
      </c>
      <c r="K3" s="12"/>
      <c r="L3" s="12"/>
      <c r="M3" s="31" t="s">
        <v>11</v>
      </c>
      <c r="N3" s="32" t="s">
        <v>9</v>
      </c>
      <c r="O3" s="33" t="s">
        <v>10</v>
      </c>
      <c r="P3" s="34"/>
      <c r="Q3" s="45" t="s">
        <v>12</v>
      </c>
      <c r="R3" s="46"/>
      <c r="S3" s="26"/>
      <c r="T3" s="26"/>
    </row>
    <row r="4" s="1" customFormat="1" ht="26" customHeight="1" spans="1:20">
      <c r="A4" s="4"/>
      <c r="B4" s="4"/>
      <c r="C4" s="5"/>
      <c r="D4" s="6"/>
      <c r="E4" s="13"/>
      <c r="F4" s="14" t="s">
        <v>13</v>
      </c>
      <c r="G4" s="14" t="s">
        <v>14</v>
      </c>
      <c r="H4" s="14" t="s">
        <v>15</v>
      </c>
      <c r="I4" s="35" t="s">
        <v>16</v>
      </c>
      <c r="J4" s="14" t="s">
        <v>17</v>
      </c>
      <c r="K4" s="36" t="s">
        <v>18</v>
      </c>
      <c r="L4" s="37" t="s">
        <v>19</v>
      </c>
      <c r="M4" s="31"/>
      <c r="N4" s="36" t="s">
        <v>20</v>
      </c>
      <c r="O4" s="36" t="s">
        <v>21</v>
      </c>
      <c r="P4" s="36" t="s">
        <v>22</v>
      </c>
      <c r="Q4" s="47"/>
      <c r="R4" s="48"/>
      <c r="S4" s="26"/>
      <c r="T4" s="26"/>
    </row>
    <row r="5" s="1" customFormat="1" spans="1:20">
      <c r="A5" s="15">
        <v>1</v>
      </c>
      <c r="B5" s="16" t="s">
        <v>23</v>
      </c>
      <c r="C5" s="17" t="s">
        <v>24</v>
      </c>
      <c r="D5" s="18">
        <v>45962</v>
      </c>
      <c r="E5" s="19">
        <v>5738</v>
      </c>
      <c r="F5" s="20">
        <f>ROUND(E5*16%,2)</f>
        <v>918.08</v>
      </c>
      <c r="G5" s="20">
        <f>ROUND(E5*0.7%,2)</f>
        <v>40.17</v>
      </c>
      <c r="H5" s="20">
        <f>ROUND(E5*1.04%,2)</f>
        <v>59.68</v>
      </c>
      <c r="I5" s="38">
        <f>F5+G5+H5</f>
        <v>1017.93</v>
      </c>
      <c r="J5" s="20">
        <f>ROUND(E5*0.08,2)</f>
        <v>459.04</v>
      </c>
      <c r="K5" s="20">
        <f>ROUND(E5*0.003,2)</f>
        <v>17.21</v>
      </c>
      <c r="L5" s="20">
        <f>J5+K5</f>
        <v>476.25</v>
      </c>
      <c r="M5" s="20">
        <f>I5+L5</f>
        <v>1494.18</v>
      </c>
      <c r="N5" s="38">
        <f>ROUND(E5*8%,2)</f>
        <v>459.04</v>
      </c>
      <c r="O5" s="20">
        <f>ROUND(E5*2%,2)</f>
        <v>114.76</v>
      </c>
      <c r="P5" s="20">
        <v>40</v>
      </c>
      <c r="Q5" s="20">
        <f>N5+O5+P5</f>
        <v>613.8</v>
      </c>
      <c r="R5" s="20">
        <f>M5+Q5</f>
        <v>2107.98</v>
      </c>
      <c r="S5" s="26"/>
      <c r="T5" s="26"/>
    </row>
    <row r="6" ht="21" customHeight="1" spans="1:20">
      <c r="A6" s="21" t="s">
        <v>25</v>
      </c>
      <c r="B6" s="22"/>
      <c r="C6" s="22"/>
      <c r="D6" s="23"/>
      <c r="E6" s="24">
        <f>SUM(E5:E5)</f>
        <v>5738</v>
      </c>
      <c r="F6" s="24">
        <f t="shared" ref="F6:R6" si="0">SUM(F5:F5)</f>
        <v>918.08</v>
      </c>
      <c r="G6" s="24">
        <f t="shared" si="0"/>
        <v>40.17</v>
      </c>
      <c r="H6" s="24">
        <f t="shared" si="0"/>
        <v>59.68</v>
      </c>
      <c r="I6" s="24">
        <f t="shared" si="0"/>
        <v>1017.93</v>
      </c>
      <c r="J6" s="24">
        <f t="shared" si="0"/>
        <v>459.04</v>
      </c>
      <c r="K6" s="24">
        <f t="shared" si="0"/>
        <v>17.21</v>
      </c>
      <c r="L6" s="24">
        <f t="shared" si="0"/>
        <v>476.25</v>
      </c>
      <c r="M6" s="39">
        <f>I6+L6</f>
        <v>1494.18</v>
      </c>
      <c r="N6" s="24">
        <f>SUM(N5:N5)</f>
        <v>459.04</v>
      </c>
      <c r="O6" s="24">
        <f>SUM(O5:O5)</f>
        <v>114.76</v>
      </c>
      <c r="P6" s="40">
        <f>SUM(P5:P5)</f>
        <v>40</v>
      </c>
      <c r="Q6" s="39">
        <f>SUM(Q5:Q5)</f>
        <v>613.8</v>
      </c>
      <c r="R6" s="39">
        <f>SUM(R5:R5)</f>
        <v>2107.98</v>
      </c>
      <c r="S6" s="26"/>
      <c r="T6" s="26"/>
    </row>
    <row r="7" s="1" customFormat="1" ht="31" customHeight="1" spans="1:20">
      <c r="A7" s="25" t="s">
        <v>26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6"/>
      <c r="T7" s="26"/>
    </row>
    <row r="8" s="1" customFormat="1" spans="5:20">
      <c r="E8" s="26"/>
      <c r="I8" s="2"/>
      <c r="J8" s="2"/>
      <c r="K8" s="2"/>
      <c r="L8" s="2"/>
      <c r="M8" s="2"/>
      <c r="N8" s="2"/>
      <c r="R8" s="26"/>
      <c r="S8" s="26"/>
      <c r="T8" s="26"/>
    </row>
    <row r="9" spans="5:17">
      <c r="E9" s="27"/>
      <c r="F9" s="28"/>
      <c r="G9" s="28"/>
      <c r="H9" s="28"/>
      <c r="I9" s="41"/>
      <c r="J9" s="41"/>
      <c r="K9" s="41"/>
      <c r="L9" s="41"/>
      <c r="M9" s="41"/>
      <c r="N9" s="41"/>
      <c r="O9" s="42"/>
      <c r="P9" s="42"/>
      <c r="Q9" s="42"/>
    </row>
    <row r="10" s="1" customFormat="1" spans="5:20">
      <c r="E10" s="26"/>
      <c r="F10" s="26"/>
      <c r="G10" s="26"/>
      <c r="H10" s="26"/>
      <c r="I10" s="43"/>
      <c r="J10" s="43"/>
      <c r="K10" s="43"/>
      <c r="L10" s="43"/>
      <c r="M10" s="43"/>
      <c r="N10" s="43"/>
      <c r="O10" s="26"/>
      <c r="P10" s="26"/>
      <c r="Q10" s="26"/>
      <c r="R10" s="26"/>
      <c r="S10" s="26"/>
      <c r="T10" s="26"/>
    </row>
    <row r="11" s="1" customFormat="1" spans="5:20">
      <c r="E11" s="26"/>
      <c r="I11" s="2"/>
      <c r="J11" s="2"/>
      <c r="K11" s="2"/>
      <c r="L11" s="2"/>
      <c r="M11" s="2"/>
      <c r="N11" s="2"/>
      <c r="R11" s="26"/>
      <c r="S11" s="26"/>
      <c r="T11" s="26"/>
    </row>
    <row r="12" s="1" customFormat="1" spans="9:20">
      <c r="I12" s="2"/>
      <c r="J12" s="2"/>
      <c r="K12" s="2"/>
      <c r="L12" s="2"/>
      <c r="M12" s="2"/>
      <c r="N12" s="2"/>
      <c r="R12" s="26"/>
      <c r="S12" s="26"/>
      <c r="T12" s="26"/>
    </row>
    <row r="13" spans="18:20">
      <c r="R13" s="26"/>
      <c r="S13" s="26"/>
      <c r="T13" s="26"/>
    </row>
    <row r="14" spans="18:20">
      <c r="R14" s="26"/>
      <c r="S14" s="26"/>
      <c r="T14" s="26"/>
    </row>
    <row r="15" spans="18:20">
      <c r="R15" s="26"/>
      <c r="S15" s="26"/>
      <c r="T15" s="26"/>
    </row>
  </sheetData>
  <mergeCells count="16">
    <mergeCell ref="A1:R1"/>
    <mergeCell ref="F2:M2"/>
    <mergeCell ref="N2:Q2"/>
    <mergeCell ref="F3:I3"/>
    <mergeCell ref="J3:L3"/>
    <mergeCell ref="O3:P3"/>
    <mergeCell ref="A6:D6"/>
    <mergeCell ref="A7:R7"/>
    <mergeCell ref="A2:A4"/>
    <mergeCell ref="B2:B4"/>
    <mergeCell ref="C2:C4"/>
    <mergeCell ref="D2:D4"/>
    <mergeCell ref="E2:E4"/>
    <mergeCell ref="M3:M4"/>
    <mergeCell ref="Q3:Q4"/>
    <mergeCell ref="R2:R4"/>
  </mergeCells>
  <conditionalFormatting sqref="B5">
    <cfRule type="duplicateValues" dxfId="0" priority="532"/>
  </conditionalFormatting>
  <conditionalFormatting sqref="B2:B3">
    <cfRule type="duplicateValues" dxfId="0" priority="646"/>
  </conditionalFormatting>
  <pageMargins left="0.156944444444444" right="0.0388888888888889" top="0" bottom="0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</dc:creator>
  <cp:lastModifiedBy>瓜瓜</cp:lastModifiedBy>
  <dcterms:created xsi:type="dcterms:W3CDTF">2015-06-05T18:19:00Z</dcterms:created>
  <cp:lastPrinted>2021-08-13T05:48:00Z</cp:lastPrinted>
  <dcterms:modified xsi:type="dcterms:W3CDTF">2025-11-27T06:32:22Z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39363B9D3C404F2DA4D713D1945100F6_13</vt:lpwstr>
  </property>
</Properties>
</file>