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39" firstSheet="2" activeTab="14"/>
  </bookViews>
  <sheets>
    <sheet name="成本中心" sheetId="42" state="hidden" r:id="rId1"/>
    <sheet name="费用汇总" sheetId="44" r:id="rId2"/>
    <sheet name="2024年12月" sheetId="60" r:id="rId3"/>
    <sheet name="1月保险费 " sheetId="54" r:id="rId4"/>
    <sheet name="2月保险费" sheetId="61" r:id="rId5"/>
    <sheet name="3月保险费" sheetId="48" r:id="rId6"/>
    <sheet name="4月保险费" sheetId="62" r:id="rId7"/>
    <sheet name="5月保险费 " sheetId="63" r:id="rId8"/>
    <sheet name="6月保险费" sheetId="64" r:id="rId9"/>
    <sheet name="7月保险费" sheetId="65" r:id="rId10"/>
    <sheet name="8月保险费" sheetId="66" r:id="rId11"/>
    <sheet name="9月保险费 " sheetId="67" r:id="rId12"/>
    <sheet name="10月保险费 " sheetId="68" r:id="rId13"/>
    <sheet name="11月保险费" sheetId="69" r:id="rId14"/>
    <sheet name="12月保险费" sheetId="70" r:id="rId15"/>
  </sheets>
  <definedNames>
    <definedName name="_xlnm._FilterDatabase" localSheetId="2" hidden="1">'2024年12月'!$A$1:$O$20</definedName>
    <definedName name="_xlnm._FilterDatabase" localSheetId="3" hidden="1">'1月保险费 '!$A$1:$O$20</definedName>
    <definedName name="_xlnm._FilterDatabase" localSheetId="4" hidden="1">'2月保险费'!$A$1:$O$23</definedName>
    <definedName name="_xlnm._FilterDatabase" localSheetId="12" hidden="1">'10月保险费 '!$A$1:$P$58</definedName>
    <definedName name="_xlnm._FilterDatabase" localSheetId="13" hidden="1">'11月保险费'!$A$1:$O$47</definedName>
    <definedName name="_xlnm._FilterDatabase" localSheetId="14" hidden="1">'12月保险费'!$A$1:$O$23</definedName>
    <definedName name="_xlnm.Print_Area" localSheetId="3">'1月保险费 '!$A$1:$O$13</definedName>
    <definedName name="_xlnm.Print_Area" localSheetId="2">'2024年12月'!$A$1:$O$13</definedName>
    <definedName name="_xlnm.Print_Area" localSheetId="4">'2月保险费'!$A$1:$O$17</definedName>
    <definedName name="_xlnm.Print_Area" localSheetId="5">'3月保险费'!$A$1:$O$27</definedName>
    <definedName name="_xlnm.Print_Titles" localSheetId="12">'10月保险费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<sst xmlns="http://schemas.openxmlformats.org/spreadsheetml/2006/main" count="2122" uniqueCount="604">
  <si>
    <t>成本中心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</si>
  <si>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Microsoft Sans Serif"/>
        <charset val="134"/>
      </rPr>
      <t xml:space="preserve"> (ch)</t>
    </r>
  </si>
  <si>
    <t>启用</t>
  </si>
  <si>
    <t>1125</t>
  </si>
  <si>
    <t>河北后视镜管理综合部－人力资源</t>
  </si>
  <si>
    <t>否</t>
  </si>
  <si>
    <t>1225</t>
  </si>
  <si>
    <t>河北座椅管理综合部－人力资源</t>
  </si>
  <si>
    <t>1325</t>
  </si>
  <si>
    <t>河北金属件管理综合部－人力资源</t>
  </si>
  <si>
    <t>1111</t>
  </si>
  <si>
    <t>河北后视镜销售济南市场</t>
  </si>
  <si>
    <t>1112</t>
  </si>
  <si>
    <t>河北后视镜销售诸城市场</t>
  </si>
  <si>
    <t>1113</t>
  </si>
  <si>
    <t>河北后视镜销售福田戴姆勒市场</t>
  </si>
  <si>
    <t>是</t>
  </si>
  <si>
    <t>1114</t>
  </si>
  <si>
    <t>河北后视镜销售北汽越野车市场</t>
  </si>
  <si>
    <t>1115</t>
  </si>
  <si>
    <t>河北后视镜销售湖南市场</t>
  </si>
  <si>
    <t>1116</t>
  </si>
  <si>
    <t>河北后视镜销售其他市场</t>
  </si>
  <si>
    <t>1117</t>
  </si>
  <si>
    <t>河北后视镜销售奔驰戴姆勒市场</t>
  </si>
  <si>
    <t>1121</t>
  </si>
  <si>
    <t>河北后视镜管理总经办</t>
  </si>
  <si>
    <t>1122</t>
  </si>
  <si>
    <t>河北后视镜管理财务</t>
  </si>
  <si>
    <t>1123</t>
  </si>
  <si>
    <t>河北后视镜管理物业管理</t>
  </si>
  <si>
    <t>1124</t>
  </si>
  <si>
    <t>河北后视镜管理综合部－行政管理</t>
  </si>
  <si>
    <t>1126</t>
  </si>
  <si>
    <t>河北后视镜管理综合部－食堂宿舍</t>
  </si>
  <si>
    <t>1131</t>
  </si>
  <si>
    <t>河北后视镜研发新产品开发</t>
  </si>
  <si>
    <t>1141</t>
  </si>
  <si>
    <t>河北后视镜生产后视镜组装车间</t>
  </si>
  <si>
    <t>1142</t>
  </si>
  <si>
    <t>河北后视镜生产喷涂车间</t>
  </si>
  <si>
    <t>1143</t>
  </si>
  <si>
    <t>河北后视镜生产注塑车间</t>
  </si>
  <si>
    <t>1146</t>
  </si>
  <si>
    <r>
      <rPr>
        <sz val="11"/>
        <color rgb="FF0000FF"/>
        <rFont val="宋体"/>
        <charset val="134"/>
      </rPr>
      <t>河北后视镜生产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</si>
  <si>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1151</t>
  </si>
  <si>
    <t>河北后视镜运营设备</t>
  </si>
  <si>
    <t>1152</t>
  </si>
  <si>
    <t>河北后视镜运营采购</t>
  </si>
  <si>
    <t>1153</t>
  </si>
  <si>
    <t>河北后视镜运营生管</t>
  </si>
  <si>
    <t>1154</t>
  </si>
  <si>
    <t>河北后视镜运营工艺</t>
  </si>
  <si>
    <t>1155</t>
  </si>
  <si>
    <t>河北后视镜运营质量</t>
  </si>
  <si>
    <t>1211</t>
  </si>
  <si>
    <t>河北座椅销售济南市场</t>
  </si>
  <si>
    <t>1212</t>
  </si>
  <si>
    <t>河北座椅销售诸城市场</t>
  </si>
  <si>
    <t>1213</t>
  </si>
  <si>
    <t>河北座椅销售福田戴姆勒市场</t>
  </si>
  <si>
    <t>1214</t>
  </si>
  <si>
    <t>河北座椅销售北汽越野车市场</t>
  </si>
  <si>
    <t>1215</t>
  </si>
  <si>
    <t>河北座椅销售湖南市场</t>
  </si>
  <si>
    <t>1216</t>
  </si>
  <si>
    <t>河北座椅销售其他市场</t>
  </si>
  <si>
    <t>1217</t>
  </si>
  <si>
    <t>河北座椅销售奔驰戴姆勒市场</t>
  </si>
  <si>
    <t>1221</t>
  </si>
  <si>
    <t>河北座椅管理总经办</t>
  </si>
  <si>
    <t>1222</t>
  </si>
  <si>
    <t>河北座椅管理财务</t>
  </si>
  <si>
    <t>1223</t>
  </si>
  <si>
    <t>河北座椅管理物业管理</t>
  </si>
  <si>
    <t>1224</t>
  </si>
  <si>
    <t>河北座椅管理综合部－行政管理</t>
  </si>
  <si>
    <t>1226</t>
  </si>
  <si>
    <t>河北座椅管理综合部－食堂宿舍</t>
  </si>
  <si>
    <t>1231</t>
  </si>
  <si>
    <t>河北座椅研发新产品开发</t>
  </si>
  <si>
    <t>1241</t>
  </si>
  <si>
    <t>河北座椅生产缝纫车间</t>
  </si>
  <si>
    <t>1242</t>
  </si>
  <si>
    <t>河北座椅生产发泡车间</t>
  </si>
  <si>
    <t>1243</t>
  </si>
  <si>
    <t>河北座椅生产座椅组装车间</t>
  </si>
  <si>
    <t>1246</t>
  </si>
  <si>
    <r>
      <rPr>
        <sz val="11"/>
        <color rgb="FF0000FF"/>
        <rFont val="宋体"/>
        <charset val="134"/>
      </rPr>
      <t>河北座椅生产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</si>
  <si>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1247</t>
  </si>
  <si>
    <t>福田欧马可组装线</t>
  </si>
  <si>
    <t>1251</t>
  </si>
  <si>
    <t>河北座椅运营设备</t>
  </si>
  <si>
    <t>1252</t>
  </si>
  <si>
    <t>河北座椅运营采购</t>
  </si>
  <si>
    <t>1253</t>
  </si>
  <si>
    <t>河北座椅运营生管</t>
  </si>
  <si>
    <t>1254</t>
  </si>
  <si>
    <t>河北座椅运营工艺</t>
  </si>
  <si>
    <t>1255</t>
  </si>
  <si>
    <t>河北座椅运营质量</t>
  </si>
  <si>
    <t>1311</t>
  </si>
  <si>
    <t>河北金属件销售济南市场</t>
  </si>
  <si>
    <t>1312</t>
  </si>
  <si>
    <t>河北金属件销售诸城市场</t>
  </si>
  <si>
    <t>1313</t>
  </si>
  <si>
    <t>河北金属件销售福田戴姆勒市场</t>
  </si>
  <si>
    <t>1314</t>
  </si>
  <si>
    <t>河北金属件销售北汽越野车市场</t>
  </si>
  <si>
    <t>1315</t>
  </si>
  <si>
    <t>河北金属件销售湖南市场</t>
  </si>
  <si>
    <t>1316</t>
  </si>
  <si>
    <t>河北金属销售其他市场</t>
  </si>
  <si>
    <t>1317</t>
  </si>
  <si>
    <t>河北金属销售奔驰戴姆勒市场</t>
  </si>
  <si>
    <t>1321</t>
  </si>
  <si>
    <t>河北金属件管理总经办</t>
  </si>
  <si>
    <t>1322</t>
  </si>
  <si>
    <t>河北金属件管理财务</t>
  </si>
  <si>
    <t>1323</t>
  </si>
  <si>
    <t>河北金属件管理物业管理</t>
  </si>
  <si>
    <t>1324</t>
  </si>
  <si>
    <t>河北金属件管理综合部－行政管理</t>
  </si>
  <si>
    <t>1326</t>
  </si>
  <si>
    <t>河北金属件管理综合部－食堂宿舍</t>
  </si>
  <si>
    <t>1331</t>
  </si>
  <si>
    <t>河北金属件管理新产品开发</t>
  </si>
  <si>
    <t>1341</t>
  </si>
  <si>
    <t>河北金属件生产弯管车间</t>
  </si>
  <si>
    <t>1342</t>
  </si>
  <si>
    <t>河北金属件生产冲压车间</t>
  </si>
  <si>
    <t>1343</t>
  </si>
  <si>
    <t>河北金属件生产焊接车间</t>
  </si>
  <si>
    <t>1344</t>
  </si>
  <si>
    <t>河北金属件生产电泳车间</t>
  </si>
  <si>
    <t>1345</t>
  </si>
  <si>
    <t>河北金属件生产骨架组装车间</t>
  </si>
  <si>
    <t>1346</t>
  </si>
  <si>
    <r>
      <rPr>
        <sz val="11"/>
        <color rgb="FF0000FF"/>
        <rFont val="宋体"/>
        <charset val="134"/>
      </rPr>
      <t>河北金属件生产</t>
    </r>
    <r>
      <rPr>
        <sz val="11"/>
        <color rgb="FF0000FF"/>
        <rFont val="Microsoft Sans Serif"/>
        <charset val="134"/>
      </rPr>
      <t>H6</t>
    </r>
    <r>
      <rPr>
        <sz val="11"/>
        <color rgb="FF0000FF"/>
        <rFont val="宋体"/>
        <charset val="134"/>
      </rPr>
      <t>组装车间</t>
    </r>
  </si>
  <si>
    <t>1351</t>
  </si>
  <si>
    <t>河北金属件运营设备</t>
  </si>
  <si>
    <t>1352</t>
  </si>
  <si>
    <t>河北金属件运营采购</t>
  </si>
  <si>
    <t>1353</t>
  </si>
  <si>
    <t>河北金属件运营生管</t>
  </si>
  <si>
    <t>1354</t>
  </si>
  <si>
    <t>河北金属件运营工艺</t>
  </si>
  <si>
    <t>1355</t>
  </si>
  <si>
    <t>河北金属件运营质量</t>
  </si>
  <si>
    <t>9911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</si>
  <si>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人力行政</t>
    </r>
  </si>
  <si>
    <t>9912</t>
  </si>
  <si>
    <r>
      <rPr>
        <sz val="11"/>
        <color rgb="FF0000FF"/>
        <rFont val="宋体"/>
        <charset val="134"/>
      </rPr>
      <t>综合管理部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食堂宿舍</t>
    </r>
  </si>
  <si>
    <t>9913</t>
  </si>
  <si>
    <t>检测实验室</t>
  </si>
  <si>
    <t>9914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</si>
  <si>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模具车间</t>
    </r>
  </si>
  <si>
    <t>9915</t>
  </si>
  <si>
    <r>
      <rPr>
        <sz val="11"/>
        <color rgb="FF0000FF"/>
        <rFont val="宋体"/>
        <charset val="134"/>
      </rPr>
      <t>模具试制部</t>
    </r>
    <r>
      <rPr>
        <sz val="11"/>
        <color rgb="FF0000FF"/>
        <rFont val="Microsoft Sans Serif"/>
        <charset val="134"/>
      </rPr>
      <t>-</t>
    </r>
    <r>
      <rPr>
        <sz val="11"/>
        <color rgb="FF0000FF"/>
        <rFont val="宋体"/>
        <charset val="134"/>
      </rPr>
      <t>试制车间</t>
    </r>
  </si>
  <si>
    <t>9916</t>
  </si>
  <si>
    <t>财务管理部</t>
  </si>
  <si>
    <t>费用归属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</si>
  <si>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</si>
  <si>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</si>
  <si>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</si>
  <si>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</si>
  <si>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</si>
  <si>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</si>
  <si>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</si>
  <si>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</si>
  <si>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</si>
  <si>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</si>
  <si>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</si>
  <si>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</si>
  <si>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管理费用-河北后视镜事业部</t>
  </si>
  <si>
    <t>管理费用-河北金属件事业部</t>
  </si>
  <si>
    <t>管理费用-河北座椅事业部</t>
  </si>
  <si>
    <t>管理费用-综合</t>
  </si>
  <si>
    <t>总计</t>
  </si>
  <si>
    <r>
      <rPr>
        <b/>
        <sz val="11"/>
        <color rgb="FFFF0000"/>
        <rFont val="宋体"/>
        <charset val="134"/>
      </rPr>
      <t>含税额（</t>
    </r>
    <r>
      <rPr>
        <b/>
        <sz val="11"/>
        <color rgb="FFFF0000"/>
        <rFont val="Tahoma"/>
        <charset val="134"/>
      </rPr>
      <t>6%</t>
    </r>
    <r>
      <rPr>
        <b/>
        <sz val="11"/>
        <color rgb="FFFF0000"/>
        <rFont val="宋体"/>
        <charset val="134"/>
      </rPr>
      <t>）</t>
    </r>
  </si>
  <si>
    <t>2024年12月份挂靠劳务人员保险缴费明细表</t>
  </si>
  <si>
    <t>序号</t>
  </si>
  <si>
    <t>姓名</t>
  </si>
  <si>
    <t>部门</t>
  </si>
  <si>
    <t>上保时间</t>
  </si>
  <si>
    <t>身份证号</t>
  </si>
  <si>
    <t>性别</t>
  </si>
  <si>
    <t>检测</t>
  </si>
  <si>
    <t>替换明细</t>
  </si>
  <si>
    <t>协议</t>
  </si>
  <si>
    <t>天数</t>
  </si>
  <si>
    <t>保险费</t>
  </si>
  <si>
    <t>管理费</t>
  </si>
  <si>
    <t>成本中心1</t>
  </si>
  <si>
    <t>成本中心2</t>
  </si>
  <si>
    <t>刘石头</t>
  </si>
  <si>
    <t>发泡车间</t>
  </si>
  <si>
    <t>130926199403023016</t>
  </si>
  <si>
    <t>√</t>
  </si>
  <si>
    <t>滕巨猛</t>
  </si>
  <si>
    <t>130983199901142410</t>
  </si>
  <si>
    <t>辛鹏玉</t>
  </si>
  <si>
    <t>132930199412051138</t>
  </si>
  <si>
    <t>程培轩</t>
  </si>
  <si>
    <t>130983200411112433</t>
  </si>
  <si>
    <t>刘勇伸</t>
  </si>
  <si>
    <t>132930199901024114</t>
  </si>
  <si>
    <t>刘洪阔</t>
  </si>
  <si>
    <t>130983199711020535</t>
  </si>
  <si>
    <t>陶辉</t>
  </si>
  <si>
    <t>130983200609052819</t>
  </si>
  <si>
    <t>庞博</t>
  </si>
  <si>
    <t>13098320040308249X</t>
  </si>
  <si>
    <t>张雨</t>
  </si>
  <si>
    <t>230229200605214312</t>
  </si>
  <si>
    <t>刘宁</t>
  </si>
  <si>
    <t>412728198710024250</t>
  </si>
  <si>
    <t>合计</t>
  </si>
  <si>
    <t>2025年1月份挂靠劳务人员保险缴费明细表</t>
  </si>
  <si>
    <t>2025年2月份挂靠劳务人员保险缴费明细表</t>
  </si>
  <si>
    <t>吕春龙</t>
  </si>
  <si>
    <t>冲压弯管车间</t>
  </si>
  <si>
    <t>210804199804061036</t>
  </si>
  <si>
    <t>孙晓明</t>
  </si>
  <si>
    <t>缝纫车间</t>
  </si>
  <si>
    <t>130924198712064228</t>
  </si>
  <si>
    <t>吴玺昊</t>
  </si>
  <si>
    <t>底座组装车间</t>
  </si>
  <si>
    <t>130930200710291512</t>
  </si>
  <si>
    <t>张馨磊</t>
  </si>
  <si>
    <t>13098320080726111X</t>
  </si>
  <si>
    <t>王月</t>
  </si>
  <si>
    <t>130983199702133917</t>
  </si>
  <si>
    <t>可替换</t>
  </si>
  <si>
    <t>罗培培</t>
  </si>
  <si>
    <t>130921198808222025</t>
  </si>
  <si>
    <t>贾展</t>
  </si>
  <si>
    <t>萧驰公司</t>
  </si>
  <si>
    <t>130983200310300515</t>
  </si>
  <si>
    <t>杨梦琪</t>
  </si>
  <si>
    <t>411625200406215460</t>
  </si>
  <si>
    <t>张子骥</t>
  </si>
  <si>
    <t>130921200208163236</t>
  </si>
  <si>
    <t>邢淙涵</t>
  </si>
  <si>
    <t>130983200205075352</t>
  </si>
  <si>
    <t>温玉龙</t>
  </si>
  <si>
    <t>注塑车间</t>
  </si>
  <si>
    <t>130983198803035510</t>
  </si>
  <si>
    <t>管理费用-后视镜事业部</t>
  </si>
  <si>
    <t>刘加梅</t>
  </si>
  <si>
    <t>130983199111142029</t>
  </si>
  <si>
    <t>于晓凤</t>
  </si>
  <si>
    <t>132930198402020720</t>
  </si>
  <si>
    <t>税</t>
  </si>
  <si>
    <t>2025年3月份挂靠劳务人员保险缴费明细表</t>
  </si>
  <si>
    <t>离职</t>
  </si>
  <si>
    <t>黄靖杰</t>
  </si>
  <si>
    <t>130924200612020025</t>
  </si>
  <si>
    <t>熊云龙</t>
  </si>
  <si>
    <t>座椅总装车间</t>
  </si>
  <si>
    <t>130921200012311014</t>
  </si>
  <si>
    <t>王世玉</t>
  </si>
  <si>
    <t>130925200402016817</t>
  </si>
  <si>
    <t>高迎城</t>
  </si>
  <si>
    <t>130983200402262819</t>
  </si>
  <si>
    <t>王林泽</t>
  </si>
  <si>
    <t>130983200405252210</t>
  </si>
  <si>
    <t>韩炳洲</t>
  </si>
  <si>
    <t>130983199807293714</t>
  </si>
  <si>
    <t>刘祥成</t>
  </si>
  <si>
    <t>130983199609301410</t>
  </si>
  <si>
    <t>田玉强</t>
  </si>
  <si>
    <t>132930199511241113</t>
  </si>
  <si>
    <t>陈丰禄</t>
  </si>
  <si>
    <t>13092120060819121X</t>
  </si>
  <si>
    <t>张平权</t>
  </si>
  <si>
    <t>132930199212282812</t>
  </si>
  <si>
    <t>吕金亮</t>
  </si>
  <si>
    <t>13098320020120281X</t>
  </si>
  <si>
    <t>李柱东</t>
  </si>
  <si>
    <t>生产管理科</t>
  </si>
  <si>
    <t>522401199711087070</t>
  </si>
  <si>
    <t>董文海</t>
  </si>
  <si>
    <t>制造技术部</t>
  </si>
  <si>
    <t>130983200010135036</t>
  </si>
  <si>
    <t>杨桐</t>
  </si>
  <si>
    <t>底座装配车间</t>
  </si>
  <si>
    <t>130983200512102218</t>
  </si>
  <si>
    <t>郭庆源</t>
  </si>
  <si>
    <t>130983200312051110</t>
  </si>
  <si>
    <t>刘潇阔</t>
  </si>
  <si>
    <t>130983200409230932</t>
  </si>
  <si>
    <t>吴宝新</t>
  </si>
  <si>
    <t>132930196502212237</t>
  </si>
  <si>
    <t>含税</t>
  </si>
  <si>
    <t>2025年4月份挂靠劳务人员保险缴费明细表</t>
  </si>
  <si>
    <t>刘英浩</t>
  </si>
  <si>
    <t>130983200501251816</t>
  </si>
  <si>
    <t>刘红成</t>
  </si>
  <si>
    <t>130983200311012814</t>
  </si>
  <si>
    <t>王振家</t>
  </si>
  <si>
    <t>130983200712155517</t>
  </si>
  <si>
    <t>王洪阳</t>
  </si>
  <si>
    <t>130983199404263019</t>
  </si>
  <si>
    <t>张得意</t>
  </si>
  <si>
    <t>430626197109196130</t>
  </si>
  <si>
    <t>王玉江</t>
  </si>
  <si>
    <t>132930198212061417</t>
  </si>
  <si>
    <t>戴滨江</t>
  </si>
  <si>
    <t>131182199912024410</t>
  </si>
  <si>
    <t>李金凯</t>
  </si>
  <si>
    <t>130921200008281617</t>
  </si>
  <si>
    <t>宋兴宇</t>
  </si>
  <si>
    <t>130983199604292412</t>
  </si>
  <si>
    <t>张领</t>
  </si>
  <si>
    <t>工艺工程部</t>
  </si>
  <si>
    <t>130927199008184828</t>
  </si>
  <si>
    <t>王文娇</t>
  </si>
  <si>
    <t>130929198910024747</t>
  </si>
  <si>
    <t>管理费用-综合管理部</t>
  </si>
  <si>
    <t>2025年5月份挂靠劳务人员保险缴费明细表</t>
  </si>
  <si>
    <t>吴洪芬</t>
  </si>
  <si>
    <t>130983198708123061</t>
  </si>
  <si>
    <t>郭庆园</t>
  </si>
  <si>
    <t>231085198601291047</t>
  </si>
  <si>
    <t>胡战新</t>
  </si>
  <si>
    <t>130983199404181611</t>
  </si>
  <si>
    <t>2025年6月份挂靠劳务人员保险缴费明细表</t>
  </si>
  <si>
    <t>尹树青</t>
  </si>
  <si>
    <t>130924199609041516</t>
  </si>
  <si>
    <t>李想</t>
  </si>
  <si>
    <t>130926200212272218</t>
  </si>
  <si>
    <t>刘骏</t>
  </si>
  <si>
    <t>13098320020614003X</t>
  </si>
  <si>
    <t>王志远</t>
  </si>
  <si>
    <t>130929200512193238</t>
  </si>
  <si>
    <t>杨海升</t>
  </si>
  <si>
    <t>130983199803165512</t>
  </si>
  <si>
    <t>张宇</t>
  </si>
  <si>
    <t>130983199802161122</t>
  </si>
  <si>
    <t>于泽男</t>
  </si>
  <si>
    <t>130926200302142011</t>
  </si>
  <si>
    <t>王九诚</t>
  </si>
  <si>
    <t>130983200603162830</t>
  </si>
  <si>
    <t>闻琪</t>
  </si>
  <si>
    <t>130983200212272223</t>
  </si>
  <si>
    <t>2025年7月份挂靠劳务人员保险缴费明细表</t>
  </si>
  <si>
    <t>张家伟</t>
  </si>
  <si>
    <t>130927200303202713</t>
  </si>
  <si>
    <t>滕文举</t>
  </si>
  <si>
    <t>130983199709202479</t>
  </si>
  <si>
    <t>白文彪</t>
  </si>
  <si>
    <t>130983199809052017</t>
  </si>
  <si>
    <t>刘岐</t>
  </si>
  <si>
    <t>130983199811125537</t>
  </si>
  <si>
    <t>葛文博</t>
  </si>
  <si>
    <t>制造技术部-模具制造</t>
  </si>
  <si>
    <t>130983200312080317</t>
  </si>
  <si>
    <t>石家学</t>
  </si>
  <si>
    <t>130983200711112611</t>
  </si>
  <si>
    <t>张勇</t>
  </si>
  <si>
    <t>制造技术部-模具车间维修组</t>
  </si>
  <si>
    <t>130983198707061815</t>
  </si>
  <si>
    <t>张海宇</t>
  </si>
  <si>
    <t>焊接车间</t>
  </si>
  <si>
    <t>130983198708101110</t>
  </si>
  <si>
    <t>董宪忠</t>
  </si>
  <si>
    <t>制造技术部-TPM科</t>
  </si>
  <si>
    <t>132930197303025097</t>
  </si>
  <si>
    <t>杨小燕</t>
  </si>
  <si>
    <t>132930198712090521</t>
  </si>
  <si>
    <t>邢建彬</t>
  </si>
  <si>
    <t>130983198708010016</t>
  </si>
  <si>
    <t>李新涛</t>
  </si>
  <si>
    <t>制造技术部-模具设计</t>
  </si>
  <si>
    <t>130124198510200072</t>
  </si>
  <si>
    <t>曹亚杰</t>
  </si>
  <si>
    <t>130983200007170922</t>
  </si>
  <si>
    <t>蒋观胜</t>
  </si>
  <si>
    <t>13098319951016003X</t>
  </si>
  <si>
    <t>董海辉</t>
  </si>
  <si>
    <t>130924197907105216</t>
  </si>
  <si>
    <t>于立桩</t>
  </si>
  <si>
    <t>132930198005242012</t>
  </si>
  <si>
    <t>杨占岭</t>
  </si>
  <si>
    <t>冲压车间</t>
  </si>
  <si>
    <t>130983200207042212</t>
  </si>
  <si>
    <t>呼如申</t>
  </si>
  <si>
    <t>130924200412273511</t>
  </si>
  <si>
    <t>吕少武</t>
  </si>
  <si>
    <t>130921198501130214</t>
  </si>
  <si>
    <t>2025年8月份挂靠劳务人员保险缴费明细表</t>
  </si>
  <si>
    <t>王仁才</t>
  </si>
  <si>
    <t>132930198702281818</t>
  </si>
  <si>
    <t>朱得宁</t>
  </si>
  <si>
    <t>采购计划科</t>
  </si>
  <si>
    <t>13098319941102397X</t>
  </si>
  <si>
    <t>樊军领</t>
  </si>
  <si>
    <t>13102519850416031X</t>
  </si>
  <si>
    <t>唐瑞</t>
  </si>
  <si>
    <t>座椅车间</t>
  </si>
  <si>
    <t>130983200301264719</t>
  </si>
  <si>
    <t>韩树杰</t>
  </si>
  <si>
    <t>130921198004185214</t>
  </si>
  <si>
    <t>杨永玲</t>
  </si>
  <si>
    <t>130921199809072246</t>
  </si>
  <si>
    <t>张雪</t>
  </si>
  <si>
    <t>130983199002275324</t>
  </si>
  <si>
    <t>武明鑫</t>
  </si>
  <si>
    <t>制造技术部-质量科</t>
  </si>
  <si>
    <t>13090419971217061X</t>
  </si>
  <si>
    <t>王文涛</t>
  </si>
  <si>
    <t>130983199801075513</t>
  </si>
  <si>
    <t>李博峰</t>
  </si>
  <si>
    <t>130983198912162076</t>
  </si>
  <si>
    <t>杜志贤</t>
  </si>
  <si>
    <t>130983200112162836</t>
  </si>
  <si>
    <t>李明洋</t>
  </si>
  <si>
    <t>130983200107172212</t>
  </si>
  <si>
    <t>石家鹏</t>
  </si>
  <si>
    <t>132930198906243717</t>
  </si>
  <si>
    <t>胡文静</t>
  </si>
  <si>
    <t>130983198702160320</t>
  </si>
  <si>
    <t>孙红香</t>
  </si>
  <si>
    <t>13098319840308142X</t>
  </si>
  <si>
    <t>李荣宽</t>
  </si>
  <si>
    <t>132930198112260718</t>
  </si>
  <si>
    <t>后视镜事业部</t>
  </si>
  <si>
    <t>刘庆荣</t>
  </si>
  <si>
    <t>130903199405221214</t>
  </si>
  <si>
    <t>杨玉青</t>
  </si>
  <si>
    <t>130983199802193538</t>
  </si>
  <si>
    <t>王健</t>
  </si>
  <si>
    <t>130983198809230018</t>
  </si>
  <si>
    <t>2025年9月份挂靠劳务人员保险缴费明细表</t>
  </si>
  <si>
    <t>施成林</t>
  </si>
  <si>
    <t>130983199312121611</t>
  </si>
  <si>
    <t>张一莹</t>
  </si>
  <si>
    <t>130921200606092429</t>
  </si>
  <si>
    <t>闻龙庆</t>
  </si>
  <si>
    <t>130983199304301612</t>
  </si>
  <si>
    <t>韩雪</t>
  </si>
  <si>
    <t>后视镜组装车间</t>
  </si>
  <si>
    <t>132930198109140723</t>
  </si>
  <si>
    <t>邓春辉</t>
  </si>
  <si>
    <t>130983199003171623</t>
  </si>
  <si>
    <t>柳志冬</t>
  </si>
  <si>
    <t>130922199211131615</t>
  </si>
  <si>
    <t>赵长楷</t>
  </si>
  <si>
    <t>130983200302080313</t>
  </si>
  <si>
    <t>陈烁达</t>
  </si>
  <si>
    <t>130930200507293010</t>
  </si>
  <si>
    <t>张 涵</t>
  </si>
  <si>
    <t>130983200203201132</t>
  </si>
  <si>
    <t>李玉凤</t>
  </si>
  <si>
    <t>130925198710075421</t>
  </si>
  <si>
    <t>时艳芳</t>
  </si>
  <si>
    <t>132931198205123022</t>
  </si>
  <si>
    <t>范中正</t>
  </si>
  <si>
    <t>13098320070318181X</t>
  </si>
  <si>
    <t>王俊广</t>
  </si>
  <si>
    <t>132930197808051610</t>
  </si>
  <si>
    <t>高莹</t>
  </si>
  <si>
    <t>130983200005300340</t>
  </si>
  <si>
    <t>邢凯月</t>
  </si>
  <si>
    <t>130983199102161826</t>
  </si>
  <si>
    <t>马少崧</t>
  </si>
  <si>
    <t>制造技术部-模具设计组</t>
  </si>
  <si>
    <t>130532200310017574</t>
  </si>
  <si>
    <t>曹峻涛</t>
  </si>
  <si>
    <t>130983200304095535</t>
  </si>
  <si>
    <t>杨莉莉</t>
  </si>
  <si>
    <t>13293019811206184X</t>
  </si>
  <si>
    <t>刘瑜</t>
  </si>
  <si>
    <t>13098319860907142X</t>
  </si>
  <si>
    <t>王樱洁</t>
  </si>
  <si>
    <t>132930198209250022</t>
  </si>
  <si>
    <t>韩丙村</t>
  </si>
  <si>
    <t>物业科</t>
  </si>
  <si>
    <t>132930196512130016</t>
  </si>
  <si>
    <t>刘瑞杰</t>
  </si>
  <si>
    <t>130983199204091419</t>
  </si>
  <si>
    <t>李元</t>
  </si>
  <si>
    <t>13098319920617113X</t>
  </si>
  <si>
    <t>刘香荣</t>
  </si>
  <si>
    <t>130924198312254225</t>
  </si>
  <si>
    <t>吕文贺</t>
  </si>
  <si>
    <t>130983200501280334</t>
  </si>
  <si>
    <t>陈刚</t>
  </si>
  <si>
    <t>130981198009061313</t>
  </si>
  <si>
    <t>张春秋</t>
  </si>
  <si>
    <t>130983199909162213</t>
  </si>
  <si>
    <t>杨玉香</t>
  </si>
  <si>
    <t>230223198512102823</t>
  </si>
  <si>
    <t>丁殿忠</t>
  </si>
  <si>
    <t>130924199910183214</t>
  </si>
  <si>
    <t>井栎程</t>
  </si>
  <si>
    <t>130983200503260919</t>
  </si>
  <si>
    <t>岳增帅</t>
  </si>
  <si>
    <t>130983199307103312</t>
  </si>
  <si>
    <t>张梦凡</t>
  </si>
  <si>
    <t>安环科</t>
  </si>
  <si>
    <t>132930198810134129</t>
  </si>
  <si>
    <t>王訾强</t>
  </si>
  <si>
    <t>13028120070114431X</t>
  </si>
  <si>
    <t>王文轩</t>
  </si>
  <si>
    <t>13098319970104391X</t>
  </si>
  <si>
    <t>张晨晨</t>
  </si>
  <si>
    <t>130983199208033929</t>
  </si>
  <si>
    <t>2025年10月份挂靠劳务人员保险缴费明细表</t>
  </si>
  <si>
    <t>张涵</t>
  </si>
  <si>
    <t>徐福城</t>
  </si>
  <si>
    <t>132930199701113710</t>
  </si>
  <si>
    <t>朱俊阔</t>
  </si>
  <si>
    <t>130925200112067210</t>
  </si>
  <si>
    <t>王娜娜</t>
  </si>
  <si>
    <t>130983198405100022</t>
  </si>
  <si>
    <t>周玉颖</t>
  </si>
  <si>
    <t>150425199211293329</t>
  </si>
  <si>
    <t>张杰</t>
  </si>
  <si>
    <t>132930198404063046</t>
  </si>
  <si>
    <t>宋健</t>
  </si>
  <si>
    <t>130983198608032437</t>
  </si>
  <si>
    <t>李家辉</t>
  </si>
  <si>
    <t>130925200402055816</t>
  </si>
  <si>
    <t>孙丽杰</t>
  </si>
  <si>
    <t>132930198301152847</t>
  </si>
  <si>
    <t>史军红</t>
  </si>
  <si>
    <t>130434197801201221</t>
  </si>
  <si>
    <t>井玲玲</t>
  </si>
  <si>
    <t>130983198807120923</t>
  </si>
  <si>
    <t>于英娥</t>
  </si>
  <si>
    <t>130433198306094121</t>
  </si>
  <si>
    <t>石玉龙</t>
  </si>
  <si>
    <t>制造技术部-TPM</t>
  </si>
  <si>
    <t>130983198903055017</t>
  </si>
  <si>
    <t>王金怀</t>
  </si>
  <si>
    <t>132934197212253233</t>
  </si>
  <si>
    <t>邓金岳</t>
  </si>
  <si>
    <t>130983200712102239</t>
  </si>
  <si>
    <t>邓明阳</t>
  </si>
  <si>
    <t>13098320071207221X</t>
  </si>
  <si>
    <t>郑进</t>
  </si>
  <si>
    <t>130983199403223015</t>
  </si>
  <si>
    <t>高春龙</t>
  </si>
  <si>
    <t>130983198807063914</t>
  </si>
  <si>
    <t>贺群</t>
  </si>
  <si>
    <t>43048219891219004X</t>
  </si>
  <si>
    <t>于海</t>
  </si>
  <si>
    <t>130921198805251015</t>
  </si>
  <si>
    <t>许同寿</t>
  </si>
  <si>
    <t>130921198707111019</t>
  </si>
  <si>
    <t>韩秀娟</t>
  </si>
  <si>
    <t>130924198210304228</t>
  </si>
  <si>
    <t>陈晓飞</t>
  </si>
  <si>
    <t>342623198401293849</t>
  </si>
  <si>
    <t>闫海涛</t>
  </si>
  <si>
    <t>130983200705292214</t>
  </si>
  <si>
    <t>何文朋</t>
  </si>
  <si>
    <t>130983199902031632</t>
  </si>
  <si>
    <t>张亚婷</t>
  </si>
  <si>
    <t>132930199311021124</t>
  </si>
  <si>
    <t>田震</t>
  </si>
  <si>
    <t>130983200312283317</t>
  </si>
  <si>
    <t>宋彦利</t>
  </si>
  <si>
    <t>130924198504020917</t>
  </si>
  <si>
    <t>王勃然</t>
  </si>
  <si>
    <t>130983200601045331</t>
  </si>
  <si>
    <t>刘超</t>
  </si>
  <si>
    <t>130983199509013016</t>
  </si>
  <si>
    <t>2025年11月份挂靠劳务人员保险缴费明细表</t>
  </si>
  <si>
    <t>张洪梅</t>
  </si>
  <si>
    <t>130930199006103324</t>
  </si>
  <si>
    <t>韩明朝</t>
  </si>
  <si>
    <t>130924197602102217</t>
  </si>
  <si>
    <t>刘晨熙</t>
  </si>
  <si>
    <t>电泳车间</t>
  </si>
  <si>
    <t>130983200002181112</t>
  </si>
  <si>
    <t>孙博成</t>
  </si>
  <si>
    <t>130983200012262231</t>
  </si>
  <si>
    <t>张彭</t>
  </si>
  <si>
    <t>130983200504021119</t>
  </si>
  <si>
    <t>陈浩宇</t>
  </si>
  <si>
    <t>371722200412092034</t>
  </si>
  <si>
    <t xml:space="preserve">谷建军 </t>
  </si>
  <si>
    <t>130983198810232010</t>
  </si>
  <si>
    <t>张艺超</t>
  </si>
  <si>
    <t>130983200301091133</t>
  </si>
  <si>
    <t>李尧</t>
  </si>
  <si>
    <t>132930199410023512</t>
  </si>
  <si>
    <t>王志成</t>
  </si>
  <si>
    <t>130983200508302217</t>
  </si>
  <si>
    <t>王策</t>
  </si>
  <si>
    <t>130981199701053816</t>
  </si>
  <si>
    <t>王其楷</t>
  </si>
  <si>
    <t>130983200703013015</t>
  </si>
  <si>
    <t>邓如义</t>
  </si>
  <si>
    <t>130983199509101614</t>
  </si>
  <si>
    <t>2025年12月份挂靠劳务人员保险缴费明细表</t>
  </si>
  <si>
    <t>张双治</t>
  </si>
  <si>
    <t>130983199801241817</t>
  </si>
  <si>
    <t>宋静</t>
  </si>
  <si>
    <t>行政管理科</t>
  </si>
  <si>
    <t>132930198006255528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</si>
</sst>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_ "/>
    <numFmt numFmtId="179" formatCode="yyyy\-mm\-dd;@"/>
  </numFmts>
  <fonts count="64">
    <font>
      <sz val="11"/>
      <color theme="1"/>
      <name val="Tahoma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0"/>
      <name val="宋体"/>
      <charset val="134"/>
    </font>
    <font>
      <sz val="10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FF"/>
      <name val="Microsoft Sans Serif"/>
      <charset val="134"/>
    </font>
    <font>
      <sz val="11"/>
      <color rgb="FFFF0000"/>
      <name val="宋体"/>
      <charset val="134"/>
    </font>
    <font>
      <sz val="11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20"/>
      <name val="Calibri"/>
      <charset val="134"/>
    </font>
    <font>
      <sz val="12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17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sz val="11"/>
      <color indexed="52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sz val="10"/>
      <name val="Arial"/>
      <charset val="134"/>
    </font>
    <font>
      <b/>
      <sz val="18"/>
      <color indexed="56"/>
      <name val="Cambria"/>
      <charset val="134"/>
    </font>
    <font>
      <sz val="11"/>
      <color rgb="FF000000"/>
      <name val="Microsoft Sans Serif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94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43" fillId="0" borderId="0"/>
    <xf numFmtId="0" fontId="44" fillId="35" borderId="21" applyNumberFormat="0" applyAlignment="0" applyProtection="0"/>
    <xf numFmtId="0" fontId="45" fillId="36" borderId="21" applyNumberFormat="0" applyAlignment="0" applyProtection="0"/>
    <xf numFmtId="0" fontId="46" fillId="36" borderId="22" applyNumberFormat="0" applyAlignment="0" applyProtection="0"/>
    <xf numFmtId="0" fontId="47" fillId="37" borderId="23" applyNumberFormat="0" applyFont="0" applyAlignment="0" applyProtection="0"/>
    <xf numFmtId="176" fontId="47" fillId="0" borderId="0" applyFont="0" applyFill="0" applyBorder="0" applyAlignment="0" applyProtection="0"/>
    <xf numFmtId="0" fontId="48" fillId="0" borderId="24" applyNumberFormat="0" applyFill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9" fillId="40" borderId="0" applyNumberFormat="0" applyBorder="0" applyAlignment="0" applyProtection="0"/>
    <xf numFmtId="0" fontId="47" fillId="41" borderId="0" applyNumberFormat="0" applyBorder="0" applyAlignment="0" applyProtection="0"/>
    <xf numFmtId="0" fontId="49" fillId="42" borderId="0" applyNumberFormat="0" applyBorder="0" applyAlignment="0" applyProtection="0"/>
    <xf numFmtId="0" fontId="47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0" borderId="0">
      <alignment vertical="center"/>
    </xf>
    <xf numFmtId="9" fontId="47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5" fillId="55" borderId="27" applyNumberFormat="0" applyAlignment="0" applyProtection="0"/>
    <xf numFmtId="0" fontId="56" fillId="0" borderId="0" applyNumberFormat="0" applyFill="0" applyBorder="0" applyAlignment="0" applyProtection="0"/>
    <xf numFmtId="0" fontId="57" fillId="0" borderId="28" applyNumberFormat="0" applyFill="0" applyAlignment="0" applyProtection="0"/>
    <xf numFmtId="0" fontId="58" fillId="0" borderId="29" applyNumberFormat="0" applyFill="0" applyAlignment="0" applyProtection="0"/>
    <xf numFmtId="0" fontId="47" fillId="0" borderId="0"/>
    <xf numFmtId="0" fontId="59" fillId="0" borderId="0" applyNumberFormat="0" applyFill="0" applyBorder="0" applyAlignment="0" applyProtection="0"/>
    <xf numFmtId="0" fontId="60" fillId="56" borderId="0" applyNumberFormat="0" applyBorder="0" applyAlignment="0" applyProtection="0"/>
    <xf numFmtId="0" fontId="61" fillId="0" borderId="0"/>
    <xf numFmtId="0" fontId="62" fillId="0" borderId="0" applyNumberFormat="0" applyFill="0" applyBorder="0" applyAlignment="0" applyProtection="0"/>
    <xf numFmtId="0" fontId="0" fillId="0" borderId="0"/>
    <xf numFmtId="0" fontId="51" fillId="0" borderId="0"/>
    <xf numFmtId="176" fontId="51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177" fontId="1" fillId="0" borderId="0" xfId="0" applyNumberFormat="1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92" applyFont="1" applyFill="1" applyBorder="1" applyAlignment="1">
      <alignment horizontal="center" vertical="center" wrapText="1"/>
    </xf>
    <xf numFmtId="49" fontId="6" fillId="0" borderId="4" xfId="9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1" fillId="0" borderId="4" xfId="9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8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177" fontId="1" fillId="0" borderId="4" xfId="0" applyNumberFormat="1" applyFont="1" applyFill="1" applyBorder="1"/>
    <xf numFmtId="9" fontId="1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1" fillId="0" borderId="4" xfId="0" applyFont="1" applyFill="1" applyBorder="1" applyAlignment="1">
      <alignment horizontal="center" vertical="center" wrapText="1"/>
    </xf>
    <xf numFmtId="179" fontId="2" fillId="0" borderId="4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9" fontId="1" fillId="0" borderId="4" xfId="3" applyFont="1" applyFill="1" applyBorder="1" applyAlignment="1"/>
    <xf numFmtId="178" fontId="1" fillId="0" borderId="4" xfId="0" applyNumberFormat="1" applyFont="1" applyFill="1" applyBorder="1"/>
    <xf numFmtId="0" fontId="12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3" fillId="0" borderId="4" xfId="92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16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0" fillId="0" borderId="5" xfId="0" applyBorder="1"/>
    <xf numFmtId="178" fontId="0" fillId="0" borderId="5" xfId="0" applyNumberFormat="1" applyBorder="1"/>
    <xf numFmtId="178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78" fontId="0" fillId="0" borderId="6" xfId="0" applyNumberFormat="1" applyBorder="1"/>
    <xf numFmtId="0" fontId="0" fillId="0" borderId="7" xfId="0" applyBorder="1"/>
    <xf numFmtId="178" fontId="0" fillId="0" borderId="7" xfId="0" applyNumberFormat="1" applyBorder="1"/>
    <xf numFmtId="0" fontId="17" fillId="0" borderId="8" xfId="0" applyFont="1" applyBorder="1"/>
    <xf numFmtId="178" fontId="18" fillId="0" borderId="4" xfId="0" applyNumberFormat="1" applyFont="1" applyBorder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20" fillId="0" borderId="9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right" vertical="center"/>
    </xf>
    <xf numFmtId="0" fontId="23" fillId="3" borderId="12" xfId="0" applyFont="1" applyFill="1" applyBorder="1" applyAlignment="1">
      <alignment horizontal="left" vertical="center"/>
    </xf>
    <xf numFmtId="0" fontId="23" fillId="0" borderId="12" xfId="0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 quotePrefix="1">
      <alignment horizontal="center" vertical="center"/>
    </xf>
    <xf numFmtId="0" fontId="8" fillId="0" borderId="4" xfId="0" applyNumberFormat="1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 5 9 3" xfId="49"/>
    <cellStyle name="常规 2 4 2 3 4 3 6" xfId="50"/>
    <cellStyle name="Input 9 5 2" xfId="51"/>
    <cellStyle name="Calculation 10 26" xfId="52"/>
    <cellStyle name="Output 2 9 2" xfId="53"/>
    <cellStyle name="Note 16 2 3" xfId="54"/>
    <cellStyle name="Comma 2" xfId="55"/>
    <cellStyle name="Total 2 21 2" xfId="56"/>
    <cellStyle name="20% - Accent4" xfId="57"/>
    <cellStyle name="40% - Accent6" xfId="58"/>
    <cellStyle name="60% - Accent5" xfId="59"/>
    <cellStyle name="20% - Accent3" xfId="60"/>
    <cellStyle name="60% - Accent1" xfId="61"/>
    <cellStyle name="20% - Accent5" xfId="62"/>
    <cellStyle name="60% - Accent2" xfId="63"/>
    <cellStyle name="60% - Accent3" xfId="64"/>
    <cellStyle name="20% - Accent1" xfId="65"/>
    <cellStyle name="40% - Accent1" xfId="66"/>
    <cellStyle name="40% - Accent2" xfId="67"/>
    <cellStyle name="40% - Accent3" xfId="68"/>
    <cellStyle name="60% - Accent4" xfId="69"/>
    <cellStyle name="60% - Accent6" xfId="70"/>
    <cellStyle name="Accent1" xfId="71"/>
    <cellStyle name="Accent2" xfId="72"/>
    <cellStyle name="Accent3" xfId="73"/>
    <cellStyle name="Accent6" xfId="74"/>
    <cellStyle name="Bad" xfId="75"/>
    <cellStyle name="Normal 2 4" xfId="76"/>
    <cellStyle name="Percent 2" xfId="77"/>
    <cellStyle name="Heading 2" xfId="78"/>
    <cellStyle name="Heading 3" xfId="79"/>
    <cellStyle name="Heading 4" xfId="80"/>
    <cellStyle name="Good" xfId="81"/>
    <cellStyle name="Check Cell" xfId="82"/>
    <cellStyle name="Explanatory Text" xfId="83"/>
    <cellStyle name="Heading 1" xfId="84"/>
    <cellStyle name="Linked Cell" xfId="85"/>
    <cellStyle name="Normal 4" xfId="86"/>
    <cellStyle name="Warning Text" xfId="87"/>
    <cellStyle name="Neutral" xfId="88"/>
    <cellStyle name="Normal 2 2" xfId="89"/>
    <cellStyle name="Title" xfId="90"/>
    <cellStyle name="常规 2" xfId="91"/>
    <cellStyle name="常规 27" xfId="92"/>
    <cellStyle name="千位分隔 2 2" xfId="9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C000"/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意外险费用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费用汇总!$A$2</c:f>
              <c:strCache>
                <c:ptCount val="1"/>
                <c:pt idx="0">
                  <c:v>管理费用-河北后视镜事业部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76667"/>
                    <a:lumMod val="40000"/>
                    <a:lumOff val="60000"/>
                  </a:schemeClr>
                </a:gs>
                <a:gs pos="90000">
                  <a:schemeClr val="accent1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1">
                      <a:shade val="76667"/>
                    </a:schemeClr>
                  </a:gs>
                  <a:gs pos="100000">
                    <a:schemeClr val="accent1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费用汇总!$B$2:$M$2</c:f>
              <c:numCache>
                <c:formatCode>0.00_ </c:formatCode>
                <c:ptCount val="12"/>
              </c:numCache>
            </c:numRef>
          </c:val>
        </c:ser>
        <c:ser>
          <c:idx val="2"/>
          <c:order val="1"/>
          <c:tx>
            <c:strRef>
              <c:f>费用汇总!$A$3</c:f>
              <c:strCache>
                <c:ptCount val="1"/>
                <c:pt idx="0">
                  <c:v>管理费用-河北金属件事业部</c:v>
                </c:pt>
              </c:strCache>
            </c:strRef>
          </c:tx>
          <c:spPr>
            <a:gradFill>
              <a:gsLst>
                <a:gs pos="0">
                  <a:schemeClr val="accent3">
                    <a:shade val="76667"/>
                    <a:lumMod val="40000"/>
                    <a:lumOff val="60000"/>
                  </a:schemeClr>
                </a:gs>
                <a:gs pos="90000">
                  <a:schemeClr val="accent3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3">
                      <a:shade val="76667"/>
                    </a:schemeClr>
                  </a:gs>
                  <a:gs pos="100000">
                    <a:schemeClr val="accent3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3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费用汇总!$B$3:$M$3</c:f>
              <c:numCache>
                <c:formatCode>0.00_ </c:formatCode>
                <c:ptCount val="12"/>
              </c:numCache>
            </c:numRef>
          </c:val>
        </c:ser>
        <c:ser>
          <c:idx val="3"/>
          <c:order val="2"/>
          <c:tx>
            <c:strRef>
              <c:f>费用汇总!$A$4</c:f>
              <c:strCache>
                <c:ptCount val="1"/>
                <c:pt idx="0">
                  <c:v>管理费用-河北座椅事业部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6667"/>
                    <a:lumMod val="40000"/>
                    <a:lumOff val="60000"/>
                  </a:schemeClr>
                </a:gs>
                <a:gs pos="90000">
                  <a:schemeClr val="accent4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4">
                      <a:shade val="76667"/>
                    </a:schemeClr>
                  </a:gs>
                  <a:gs pos="100000">
                    <a:schemeClr val="accent4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4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费用汇总!$B$4:$M$4</c:f>
              <c:numCache>
                <c:formatCode>0.00_ </c:formatCode>
                <c:ptCount val="12"/>
              </c:numCache>
            </c:numRef>
          </c:val>
        </c:ser>
        <c:ser>
          <c:idx val="1"/>
          <c:order val="3"/>
          <c:tx>
            <c:strRef>
              <c:f>费用汇总!$A$5</c:f>
              <c:strCache>
                <c:ptCount val="1"/>
                <c:pt idx="0">
                  <c:v>管理费用-综合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76667"/>
                    <a:lumMod val="40000"/>
                    <a:lumOff val="60000"/>
                  </a:schemeClr>
                </a:gs>
                <a:gs pos="90000">
                  <a:schemeClr val="accent2">
                    <a:shade val="76667"/>
                  </a:schemeClr>
                </a:gs>
              </a:gsLst>
              <a:lin ang="5400000" scaled="0"/>
            </a:gradFill>
            <a:ln>
              <a:gradFill>
                <a:gsLst>
                  <a:gs pos="0">
                    <a:schemeClr val="accent2">
                      <a:shade val="76667"/>
                    </a:schemeClr>
                  </a:gs>
                  <a:gs pos="100000">
                    <a:schemeClr val="accent2">
                      <a:shade val="76667"/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2">
                  <a:shade val="76667"/>
                  <a:lumMod val="50000"/>
                  <a:alpha val="3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费用汇总!$B$5:$M$5</c:f>
              <c:numCache>
                <c:formatCode>0.00_ 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596790556"/>
        <c:axId val="446392437"/>
      </c:barChart>
      <c:lineChart>
        <c:grouping val="standard"/>
        <c:varyColors val="0"/>
        <c:ser>
          <c:idx val="5"/>
          <c:order val="5"/>
          <c:tx>
            <c:strRef>
              <c:f>费用汇总!$A$7</c:f>
              <c:strCache>
                <c:ptCount val="1"/>
                <c:pt idx="0">
                  <c:v>含税额（6%）</c:v>
                </c:pt>
              </c:strCache>
            </c:strRef>
          </c:tx>
          <c:spPr>
            <a:ln w="28575" cap="rnd">
              <a:solidFill>
                <a:schemeClr val="accent6">
                  <a:shade val="76667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费用汇总!$B$1:$M$1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费用汇总!$B$7:$M$7</c:f>
              <c:numCache>
                <c:formatCode>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96790556"/>
        <c:axId val="44639243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费用汇总!$A$6</c15:sqref>
                        </c15:formulaRef>
                      </c:ext>
                    </c:extLst>
                    <c:strCache>
                      <c:ptCount val="1"/>
                      <c:pt idx="0">
                        <c:v>总计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shade val="76667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ullRef>
                          <c15:sqref/>
                        </c15:fullRef>
                        <c15:formulaRef>
                          <c15:sqref>费用汇总!$B$1:$M$1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费用汇总!$B$6:$M$6</c15:sqref>
                        </c15:formulaRef>
                      </c:ext>
                    </c:extLst>
                    <c:numCache>
                      <c:formatCode>0.00_ </c:formatCode>
                      <c:ptCount val="12"/>
                      <c:pt idx="1" c:formatCode="General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5967905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6392437"/>
        <c:crosses val="autoZero"/>
        <c:auto val="1"/>
        <c:lblAlgn val="ctr"/>
        <c:lblOffset val="100"/>
        <c:noMultiLvlLbl val="0"/>
      </c:catAx>
      <c:valAx>
        <c:axId val="44639243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67905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c3b46e1-4a61-4850-ac14-fc0004bd6bc9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00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20320</xdr:colOff>
      <xdr:row>7</xdr:row>
      <xdr:rowOff>117475</xdr:rowOff>
    </xdr:from>
    <xdr:to>
      <xdr:col>13</xdr:col>
      <xdr:colOff>45720</xdr:colOff>
      <xdr:row>21</xdr:row>
      <xdr:rowOff>149860</xdr:rowOff>
    </xdr:to>
    <xdr:graphicFrame>
      <xdr:nvGraphicFramePr>
        <xdr:cNvPr id="4" name="图表 3" descr="7b0a202020202263686172745265734964223a20223230343638383439220a7d0a"/>
        <xdr:cNvGraphicFramePr/>
      </xdr:nvGraphicFramePr>
      <xdr:xfrm>
        <a:off x="20320" y="2339975"/>
        <a:ext cx="8245475" cy="25660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79"/>
  <sheetViews>
    <sheetView workbookViewId="0">
      <selection activeCell="B14" sqref="B14"/>
    </sheetView>
  </sheetViews>
  <sheetFormatPr defaultColWidth="9.14166666666667" defaultRowHeight="13.5" outlineLevelCol="2"/>
  <cols>
    <col min="1" max="1" width="22.425" style="72" customWidth="1"/>
    <col min="2" max="2" width="91.425" style="72" customWidth="1"/>
    <col min="3" max="3" width="134.858333333333" style="71" customWidth="1"/>
    <col min="4" max="16384" width="9.14166666666667" style="71"/>
  </cols>
  <sheetData>
    <row r="1" s="71" customFormat="1" ht="18" customHeight="1" spans="1:3">
      <c r="A1" s="73" t="s">
        <v>0</v>
      </c>
      <c r="B1" s="73" t="s">
        <v>1</v>
      </c>
      <c r="C1" s="74" t="s">
        <v>2</v>
      </c>
    </row>
    <row r="2" s="71" customFormat="1" ht="14.25" spans="1:3">
      <c r="A2" s="75" t="s">
        <v>3</v>
      </c>
      <c r="B2" s="76" t="s">
        <v>4</v>
      </c>
      <c r="C2" s="77" t="s">
        <v>5</v>
      </c>
    </row>
    <row r="3" s="71" customFormat="1" ht="14.25" spans="1:3">
      <c r="A3" s="78" t="s">
        <v>6</v>
      </c>
      <c r="B3" s="79" t="s">
        <v>7</v>
      </c>
      <c r="C3" s="80" t="s">
        <v>5</v>
      </c>
    </row>
    <row r="4" s="71" customFormat="1" ht="14.25" spans="1:3">
      <c r="A4" s="75" t="s">
        <v>8</v>
      </c>
      <c r="B4" s="76" t="s">
        <v>9</v>
      </c>
      <c r="C4" s="77" t="s">
        <v>5</v>
      </c>
    </row>
    <row r="5" s="71" customFormat="1" ht="14.25" spans="1:3">
      <c r="A5" s="78" t="s">
        <v>10</v>
      </c>
      <c r="B5" s="81" t="s">
        <v>11</v>
      </c>
      <c r="C5" s="80" t="s">
        <v>5</v>
      </c>
    </row>
    <row r="6" s="71" customFormat="1" ht="14.25" spans="1:3">
      <c r="A6" s="75" t="s">
        <v>12</v>
      </c>
      <c r="B6" s="82" t="s">
        <v>13</v>
      </c>
      <c r="C6" s="77" t="s">
        <v>5</v>
      </c>
    </row>
    <row r="7" s="71" customFormat="1" ht="14.25" spans="1:3">
      <c r="A7" s="78" t="s">
        <v>14</v>
      </c>
      <c r="B7" s="81" t="s">
        <v>15</v>
      </c>
      <c r="C7" s="80" t="s">
        <v>16</v>
      </c>
    </row>
    <row r="8" s="71" customFormat="1" ht="14.25" spans="1:3">
      <c r="A8" s="75" t="s">
        <v>17</v>
      </c>
      <c r="B8" s="82" t="s">
        <v>18</v>
      </c>
      <c r="C8" s="77" t="s">
        <v>16</v>
      </c>
    </row>
    <row r="9" s="71" customFormat="1" ht="14.25" spans="1:3">
      <c r="A9" s="78" t="s">
        <v>19</v>
      </c>
      <c r="B9" s="81" t="s">
        <v>20</v>
      </c>
      <c r="C9" s="80" t="s">
        <v>16</v>
      </c>
    </row>
    <row r="10" s="71" customFormat="1" ht="14.25" spans="1:3">
      <c r="A10" s="75" t="s">
        <v>21</v>
      </c>
      <c r="B10" s="82" t="s">
        <v>22</v>
      </c>
      <c r="C10" s="77" t="s">
        <v>16</v>
      </c>
    </row>
    <row r="11" s="71" customFormat="1" ht="14.25" spans="1:3">
      <c r="A11" s="78" t="s">
        <v>23</v>
      </c>
      <c r="B11" s="81" t="s">
        <v>24</v>
      </c>
      <c r="C11" s="80" t="s">
        <v>16</v>
      </c>
    </row>
    <row r="12" s="71" customFormat="1" ht="14.25" spans="1:3">
      <c r="A12" s="75" t="s">
        <v>25</v>
      </c>
      <c r="B12" s="82" t="s">
        <v>26</v>
      </c>
      <c r="C12" s="77" t="s">
        <v>16</v>
      </c>
    </row>
    <row r="13" s="71" customFormat="1" ht="14.25" spans="1:3">
      <c r="A13" s="78" t="s">
        <v>27</v>
      </c>
      <c r="B13" s="81" t="s">
        <v>28</v>
      </c>
      <c r="C13" s="80" t="s">
        <v>16</v>
      </c>
    </row>
    <row r="14" s="71" customFormat="1" ht="14.25" spans="1:3">
      <c r="A14" s="75" t="s">
        <v>29</v>
      </c>
      <c r="B14" s="82" t="s">
        <v>30</v>
      </c>
      <c r="C14" s="77" t="s">
        <v>16</v>
      </c>
    </row>
    <row r="15" s="71" customFormat="1" ht="14.25" spans="1:3">
      <c r="A15" s="78" t="s">
        <v>31</v>
      </c>
      <c r="B15" s="81" t="s">
        <v>32</v>
      </c>
      <c r="C15" s="80" t="s">
        <v>16</v>
      </c>
    </row>
    <row r="16" s="71" customFormat="1" ht="14.25" spans="1:3">
      <c r="A16" s="75" t="s">
        <v>33</v>
      </c>
      <c r="B16" s="82" t="s">
        <v>34</v>
      </c>
      <c r="C16" s="77" t="s">
        <v>16</v>
      </c>
    </row>
    <row r="17" s="71" customFormat="1" ht="14.25" spans="1:3">
      <c r="A17" s="78" t="s">
        <v>35</v>
      </c>
      <c r="B17" s="81" t="s">
        <v>36</v>
      </c>
      <c r="C17" s="80" t="s">
        <v>16</v>
      </c>
    </row>
    <row r="18" s="71" customFormat="1" ht="14.25" spans="1:3">
      <c r="A18" s="75" t="s">
        <v>37</v>
      </c>
      <c r="B18" s="82" t="s">
        <v>38</v>
      </c>
      <c r="C18" s="77" t="s">
        <v>16</v>
      </c>
    </row>
    <row r="19" s="71" customFormat="1" ht="14.25" spans="1:3">
      <c r="A19" s="78" t="s">
        <v>39</v>
      </c>
      <c r="B19" s="81" t="s">
        <v>40</v>
      </c>
      <c r="C19" s="80" t="s">
        <v>16</v>
      </c>
    </row>
    <row r="20" s="71" customFormat="1" ht="14.25" spans="1:3">
      <c r="A20" s="75" t="s">
        <v>41</v>
      </c>
      <c r="B20" s="82" t="s">
        <v>42</v>
      </c>
      <c r="C20" s="77" t="s">
        <v>16</v>
      </c>
    </row>
    <row r="21" s="71" customFormat="1" ht="14.25" spans="1:3">
      <c r="A21" s="78" t="s">
        <v>43</v>
      </c>
      <c r="B21" s="81" t="s">
        <v>44</v>
      </c>
      <c r="C21" s="80" t="s">
        <v>16</v>
      </c>
    </row>
    <row r="22" s="71" customFormat="1" ht="14.25" spans="1:3">
      <c r="A22" s="75" t="s">
        <v>45</v>
      </c>
      <c r="B22" s="82" t="s">
        <v>46</v>
      </c>
      <c r="C22" s="77" t="s">
        <v>16</v>
      </c>
    </row>
    <row r="23" s="71" customFormat="1" ht="14.25" spans="1:3">
      <c r="A23" s="78" t="s">
        <v>47</v>
      </c>
      <c r="B23" s="81" t="s">
        <v>48</v>
      </c>
      <c r="C23" s="80" t="s">
        <v>16</v>
      </c>
    </row>
    <row r="24" s="71" customFormat="1" ht="14.25" spans="1:3">
      <c r="A24" s="75" t="s">
        <v>49</v>
      </c>
      <c r="B24" s="82" t="s">
        <v>50</v>
      </c>
      <c r="C24" s="77" t="s">
        <v>16</v>
      </c>
    </row>
    <row r="25" s="71" customFormat="1" ht="14.25" spans="1:3">
      <c r="A25" s="78" t="s">
        <v>51</v>
      </c>
      <c r="B25" s="81" t="s">
        <v>52</v>
      </c>
      <c r="C25" s="80" t="s">
        <v>16</v>
      </c>
    </row>
    <row r="26" s="71" customFormat="1" ht="14.25" spans="1:3">
      <c r="A26" s="75" t="s">
        <v>53</v>
      </c>
      <c r="B26" s="82" t="s">
        <v>54</v>
      </c>
      <c r="C26" s="77" t="s">
        <v>16</v>
      </c>
    </row>
    <row r="27" s="71" customFormat="1" ht="14.25" spans="1:3">
      <c r="A27" s="78" t="s">
        <v>55</v>
      </c>
      <c r="B27" s="81" t="s">
        <v>56</v>
      </c>
      <c r="C27" s="80" t="s">
        <v>16</v>
      </c>
    </row>
    <row r="28" s="71" customFormat="1" ht="14.25" spans="1:3">
      <c r="A28" s="75" t="s">
        <v>57</v>
      </c>
      <c r="B28" s="82" t="s">
        <v>58</v>
      </c>
      <c r="C28" s="77" t="s">
        <v>16</v>
      </c>
    </row>
    <row r="29" s="71" customFormat="1" ht="14.25" spans="1:3">
      <c r="A29" s="78" t="s">
        <v>59</v>
      </c>
      <c r="B29" s="81" t="s">
        <v>60</v>
      </c>
      <c r="C29" s="80" t="s">
        <v>16</v>
      </c>
    </row>
    <row r="30" s="71" customFormat="1" ht="14.25" spans="1:3">
      <c r="A30" s="75" t="s">
        <v>61</v>
      </c>
      <c r="B30" s="82" t="s">
        <v>62</v>
      </c>
      <c r="C30" s="77" t="s">
        <v>16</v>
      </c>
    </row>
    <row r="31" s="71" customFormat="1" ht="14.25" spans="1:3">
      <c r="A31" s="78" t="s">
        <v>63</v>
      </c>
      <c r="B31" s="81" t="s">
        <v>64</v>
      </c>
      <c r="C31" s="80" t="s">
        <v>16</v>
      </c>
    </row>
    <row r="32" s="71" customFormat="1" ht="14.25" spans="1:3">
      <c r="A32" s="75" t="s">
        <v>65</v>
      </c>
      <c r="B32" s="82" t="s">
        <v>66</v>
      </c>
      <c r="C32" s="77" t="s">
        <v>16</v>
      </c>
    </row>
    <row r="33" s="71" customFormat="1" ht="14.25" spans="1:3">
      <c r="A33" s="78" t="s">
        <v>67</v>
      </c>
      <c r="B33" s="81" t="s">
        <v>68</v>
      </c>
      <c r="C33" s="80" t="s">
        <v>16</v>
      </c>
    </row>
    <row r="34" s="71" customFormat="1" ht="14.25" spans="1:3">
      <c r="A34" s="75" t="s">
        <v>69</v>
      </c>
      <c r="B34" s="82" t="s">
        <v>70</v>
      </c>
      <c r="C34" s="77" t="s">
        <v>16</v>
      </c>
    </row>
    <row r="35" s="71" customFormat="1" ht="14.25" spans="1:3">
      <c r="A35" s="78" t="s">
        <v>71</v>
      </c>
      <c r="B35" s="81" t="s">
        <v>72</v>
      </c>
      <c r="C35" s="80" t="s">
        <v>16</v>
      </c>
    </row>
    <row r="36" s="71" customFormat="1" ht="14.25" spans="1:3">
      <c r="A36" s="75" t="s">
        <v>73</v>
      </c>
      <c r="B36" s="82" t="s">
        <v>74</v>
      </c>
      <c r="C36" s="77" t="s">
        <v>16</v>
      </c>
    </row>
    <row r="37" s="71" customFormat="1" ht="14.25" spans="1:3">
      <c r="A37" s="78" t="s">
        <v>75</v>
      </c>
      <c r="B37" s="81" t="s">
        <v>76</v>
      </c>
      <c r="C37" s="80" t="s">
        <v>16</v>
      </c>
    </row>
    <row r="38" s="71" customFormat="1" ht="14.25" spans="1:3">
      <c r="A38" s="75" t="s">
        <v>77</v>
      </c>
      <c r="B38" s="82" t="s">
        <v>78</v>
      </c>
      <c r="C38" s="77" t="s">
        <v>16</v>
      </c>
    </row>
    <row r="39" s="71" customFormat="1" ht="14.25" spans="1:3">
      <c r="A39" s="78" t="s">
        <v>79</v>
      </c>
      <c r="B39" s="81" t="s">
        <v>80</v>
      </c>
      <c r="C39" s="80" t="s">
        <v>16</v>
      </c>
    </row>
    <row r="40" s="71" customFormat="1" ht="14.25" spans="1:3">
      <c r="A40" s="75" t="s">
        <v>81</v>
      </c>
      <c r="B40" s="82" t="s">
        <v>82</v>
      </c>
      <c r="C40" s="77" t="s">
        <v>16</v>
      </c>
    </row>
    <row r="41" s="71" customFormat="1" ht="14.25" spans="1:3">
      <c r="A41" s="78" t="s">
        <v>83</v>
      </c>
      <c r="B41" s="81" t="s">
        <v>84</v>
      </c>
      <c r="C41" s="80" t="s">
        <v>16</v>
      </c>
    </row>
    <row r="42" s="71" customFormat="1" ht="14.25" spans="1:3">
      <c r="A42" s="75" t="s">
        <v>85</v>
      </c>
      <c r="B42" s="82" t="s">
        <v>86</v>
      </c>
      <c r="C42" s="77" t="s">
        <v>16</v>
      </c>
    </row>
    <row r="43" s="71" customFormat="1" ht="14.25" spans="1:3">
      <c r="A43" s="78" t="s">
        <v>87</v>
      </c>
      <c r="B43" s="81" t="s">
        <v>88</v>
      </c>
      <c r="C43" s="80" t="s">
        <v>16</v>
      </c>
    </row>
    <row r="44" s="71" customFormat="1" ht="14.25" spans="1:3">
      <c r="A44" s="75" t="s">
        <v>89</v>
      </c>
      <c r="B44" s="82" t="s">
        <v>90</v>
      </c>
      <c r="C44" s="77" t="s">
        <v>16</v>
      </c>
    </row>
    <row r="45" s="71" customFormat="1" ht="14.25" spans="1:3">
      <c r="A45" s="78" t="s">
        <v>91</v>
      </c>
      <c r="B45" s="81" t="s">
        <v>92</v>
      </c>
      <c r="C45" s="80" t="s">
        <v>16</v>
      </c>
    </row>
    <row r="46" s="71" customFormat="1" ht="14.25" spans="1:3">
      <c r="A46" s="75" t="s">
        <v>93</v>
      </c>
      <c r="B46" s="82" t="s">
        <v>94</v>
      </c>
      <c r="C46" s="77" t="s">
        <v>16</v>
      </c>
    </row>
    <row r="47" s="71" customFormat="1" ht="14.25" spans="1:3">
      <c r="A47" s="78" t="s">
        <v>95</v>
      </c>
      <c r="B47" s="81" t="s">
        <v>96</v>
      </c>
      <c r="C47" s="80" t="s">
        <v>16</v>
      </c>
    </row>
    <row r="48" s="71" customFormat="1" ht="14.25" spans="1:3">
      <c r="A48" s="75" t="s">
        <v>97</v>
      </c>
      <c r="B48" s="82" t="s">
        <v>98</v>
      </c>
      <c r="C48" s="77" t="s">
        <v>16</v>
      </c>
    </row>
    <row r="49" s="71" customFormat="1" ht="14.25" spans="1:3">
      <c r="A49" s="78" t="s">
        <v>99</v>
      </c>
      <c r="B49" s="81" t="s">
        <v>100</v>
      </c>
      <c r="C49" s="80" t="s">
        <v>16</v>
      </c>
    </row>
    <row r="50" s="71" customFormat="1" ht="14.25" spans="1:3">
      <c r="A50" s="75" t="s">
        <v>101</v>
      </c>
      <c r="B50" s="82" t="s">
        <v>102</v>
      </c>
      <c r="C50" s="77" t="s">
        <v>16</v>
      </c>
    </row>
    <row r="51" s="71" customFormat="1" ht="14.25" spans="1:3">
      <c r="A51" s="78" t="s">
        <v>103</v>
      </c>
      <c r="B51" s="81" t="s">
        <v>104</v>
      </c>
      <c r="C51" s="80" t="s">
        <v>16</v>
      </c>
    </row>
    <row r="52" s="71" customFormat="1" ht="14.25" spans="1:3">
      <c r="A52" s="75" t="s">
        <v>105</v>
      </c>
      <c r="B52" s="82" t="s">
        <v>106</v>
      </c>
      <c r="C52" s="77" t="s">
        <v>16</v>
      </c>
    </row>
    <row r="53" s="71" customFormat="1" ht="14.25" spans="1:3">
      <c r="A53" s="78" t="s">
        <v>107</v>
      </c>
      <c r="B53" s="81" t="s">
        <v>108</v>
      </c>
      <c r="C53" s="80" t="s">
        <v>16</v>
      </c>
    </row>
    <row r="54" s="71" customFormat="1" ht="14.25" spans="1:3">
      <c r="A54" s="75" t="s">
        <v>109</v>
      </c>
      <c r="B54" s="82" t="s">
        <v>110</v>
      </c>
      <c r="C54" s="77" t="s">
        <v>16</v>
      </c>
    </row>
    <row r="55" s="71" customFormat="1" ht="14.25" spans="1:3">
      <c r="A55" s="78" t="s">
        <v>111</v>
      </c>
      <c r="B55" s="81" t="s">
        <v>112</v>
      </c>
      <c r="C55" s="80" t="s">
        <v>16</v>
      </c>
    </row>
    <row r="56" s="71" customFormat="1" ht="14.25" spans="1:3">
      <c r="A56" s="75" t="s">
        <v>113</v>
      </c>
      <c r="B56" s="82" t="s">
        <v>114</v>
      </c>
      <c r="C56" s="77" t="s">
        <v>16</v>
      </c>
    </row>
    <row r="57" s="71" customFormat="1" ht="14.25" spans="1:3">
      <c r="A57" s="78" t="s">
        <v>115</v>
      </c>
      <c r="B57" s="81" t="s">
        <v>116</v>
      </c>
      <c r="C57" s="80" t="s">
        <v>16</v>
      </c>
    </row>
    <row r="58" s="71" customFormat="1" ht="14.25" spans="1:3">
      <c r="A58" s="75" t="s">
        <v>117</v>
      </c>
      <c r="B58" s="82" t="s">
        <v>118</v>
      </c>
      <c r="C58" s="77" t="s">
        <v>16</v>
      </c>
    </row>
    <row r="59" s="71" customFormat="1" ht="14.25" spans="1:3">
      <c r="A59" s="78" t="s">
        <v>119</v>
      </c>
      <c r="B59" s="81" t="s">
        <v>120</v>
      </c>
      <c r="C59" s="80" t="s">
        <v>16</v>
      </c>
    </row>
    <row r="60" s="71" customFormat="1" ht="14.25" spans="1:3">
      <c r="A60" s="75" t="s">
        <v>121</v>
      </c>
      <c r="B60" s="82" t="s">
        <v>122</v>
      </c>
      <c r="C60" s="77" t="s">
        <v>16</v>
      </c>
    </row>
    <row r="61" s="71" customFormat="1" ht="14.25" spans="1:3">
      <c r="A61" s="78" t="s">
        <v>123</v>
      </c>
      <c r="B61" s="81" t="s">
        <v>124</v>
      </c>
      <c r="C61" s="80" t="s">
        <v>16</v>
      </c>
    </row>
    <row r="62" s="71" customFormat="1" ht="14.25" spans="1:3">
      <c r="A62" s="75" t="s">
        <v>125</v>
      </c>
      <c r="B62" s="82" t="s">
        <v>126</v>
      </c>
      <c r="C62" s="77" t="s">
        <v>16</v>
      </c>
    </row>
    <row r="63" s="71" customFormat="1" ht="14.25" spans="1:3">
      <c r="A63" s="78" t="s">
        <v>127</v>
      </c>
      <c r="B63" s="81" t="s">
        <v>128</v>
      </c>
      <c r="C63" s="80" t="s">
        <v>16</v>
      </c>
    </row>
    <row r="64" s="71" customFormat="1" ht="14.25" spans="1:3">
      <c r="A64" s="75" t="s">
        <v>129</v>
      </c>
      <c r="B64" s="82" t="s">
        <v>130</v>
      </c>
      <c r="C64" s="77" t="s">
        <v>16</v>
      </c>
    </row>
    <row r="65" s="71" customFormat="1" ht="14.25" spans="1:3">
      <c r="A65" s="78" t="s">
        <v>131</v>
      </c>
      <c r="B65" s="81" t="s">
        <v>132</v>
      </c>
      <c r="C65" s="80" t="s">
        <v>16</v>
      </c>
    </row>
    <row r="66" s="71" customFormat="1" ht="14.25" spans="1:3">
      <c r="A66" s="75" t="s">
        <v>133</v>
      </c>
      <c r="B66" s="82" t="s">
        <v>134</v>
      </c>
      <c r="C66" s="77" t="s">
        <v>16</v>
      </c>
    </row>
    <row r="67" s="71" customFormat="1" ht="14.25" spans="1:3">
      <c r="A67" s="78" t="s">
        <v>135</v>
      </c>
      <c r="B67" s="81" t="s">
        <v>136</v>
      </c>
      <c r="C67" s="80" t="s">
        <v>16</v>
      </c>
    </row>
    <row r="68" s="71" customFormat="1" ht="14.25" spans="1:3">
      <c r="A68" s="75" t="s">
        <v>137</v>
      </c>
      <c r="B68" s="82" t="s">
        <v>138</v>
      </c>
      <c r="C68" s="77" t="s">
        <v>16</v>
      </c>
    </row>
    <row r="69" s="71" customFormat="1" ht="14.25" spans="1:3">
      <c r="A69" s="78" t="s">
        <v>139</v>
      </c>
      <c r="B69" s="81" t="s">
        <v>140</v>
      </c>
      <c r="C69" s="80" t="s">
        <v>16</v>
      </c>
    </row>
    <row r="70" s="71" customFormat="1" ht="14.25" spans="1:3">
      <c r="A70" s="75" t="s">
        <v>141</v>
      </c>
      <c r="B70" s="82" t="s">
        <v>142</v>
      </c>
      <c r="C70" s="77" t="s">
        <v>16</v>
      </c>
    </row>
    <row r="71" s="71" customFormat="1" ht="14.25" spans="1:3">
      <c r="A71" s="78" t="s">
        <v>143</v>
      </c>
      <c r="B71" s="81" t="s">
        <v>144</v>
      </c>
      <c r="C71" s="80" t="s">
        <v>16</v>
      </c>
    </row>
    <row r="72" s="71" customFormat="1" ht="14.25" spans="1:3">
      <c r="A72" s="75" t="s">
        <v>145</v>
      </c>
      <c r="B72" s="82" t="s">
        <v>146</v>
      </c>
      <c r="C72" s="77" t="s">
        <v>16</v>
      </c>
    </row>
    <row r="73" s="71" customFormat="1" ht="14.25" spans="1:3">
      <c r="A73" s="78" t="s">
        <v>147</v>
      </c>
      <c r="B73" s="81" t="s">
        <v>148</v>
      </c>
      <c r="C73" s="80" t="s">
        <v>16</v>
      </c>
    </row>
    <row r="74" ht="14.25" spans="1:3">
      <c r="A74" s="75" t="s">
        <v>149</v>
      </c>
      <c r="B74" s="82" t="s">
        <v>150</v>
      </c>
    </row>
    <row r="75" ht="14.25" spans="1:3">
      <c r="A75" s="78" t="s">
        <v>151</v>
      </c>
      <c r="B75" s="81" t="s">
        <v>152</v>
      </c>
    </row>
    <row r="76" ht="14.25" spans="1:3">
      <c r="A76" s="75" t="s">
        <v>153</v>
      </c>
      <c r="B76" s="82" t="s">
        <v>154</v>
      </c>
    </row>
    <row r="77" ht="14.25" spans="1:3">
      <c r="A77" s="78" t="s">
        <v>155</v>
      </c>
      <c r="B77" s="81" t="s">
        <v>156</v>
      </c>
    </row>
    <row r="78" ht="14.25" spans="1:3">
      <c r="A78" s="75" t="s">
        <v>157</v>
      </c>
      <c r="B78" s="82" t="s">
        <v>158</v>
      </c>
    </row>
    <row r="79" ht="14.25" spans="1:3">
      <c r="A79" s="78" t="s">
        <v>159</v>
      </c>
      <c r="B79" s="81" t="s">
        <v>160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zoomScale="115" zoomScaleNormal="115" topLeftCell="A24" workbookViewId="0">
      <selection activeCell="K30" sqref="K30"/>
    </sheetView>
  </sheetViews>
  <sheetFormatPr defaultColWidth="9" defaultRowHeight="16.5"/>
  <cols>
    <col min="1" max="1" width="5.125" style="1" customWidth="1"/>
    <col min="2" max="2" width="6.5" style="3" customWidth="1"/>
    <col min="3" max="3" width="18.475" style="4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7" t="s">
        <v>346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 t="shared" ref="A3:A29" si="0">ROW()-2</f>
        <v>1</v>
      </c>
      <c r="B3" s="16" t="s">
        <v>292</v>
      </c>
      <c r="C3" s="17" t="s">
        <v>280</v>
      </c>
      <c r="D3" s="18">
        <v>45839</v>
      </c>
      <c r="E3" s="19" t="s">
        <v>293</v>
      </c>
      <c r="F3" s="20" t="str">
        <f t="shared" ref="F3:F29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 t="shared" ref="J3:J29" si="2">DAY(EOMONTH(D3,0))-DAY(D3)+1</f>
        <v>31</v>
      </c>
      <c r="K3" s="23">
        <v>70</v>
      </c>
      <c r="L3" s="23">
        <f t="shared" ref="L3:L29" si="3">IF(H3="",30/30*J3,0)</f>
        <v>31</v>
      </c>
      <c r="M3" s="23">
        <f t="shared" ref="M3:M29" si="4">SUM(K3:L3)</f>
        <v>101</v>
      </c>
      <c r="N3" s="24"/>
      <c r="O3" s="24" t="s">
        <v>175</v>
      </c>
    </row>
    <row r="4" s="1" customFormat="1" ht="24" customHeight="1" spans="1:15">
      <c r="A4" s="41">
        <f t="shared" si="0"/>
        <v>2</v>
      </c>
      <c r="B4" s="25" t="s">
        <v>328</v>
      </c>
      <c r="C4" s="17" t="s">
        <v>259</v>
      </c>
      <c r="D4" s="18">
        <v>45839</v>
      </c>
      <c r="E4" s="84" t="s">
        <v>329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6"/>
      <c r="I4" s="21" t="s">
        <v>198</v>
      </c>
      <c r="J4" s="22">
        <f t="shared" si="2"/>
        <v>31</v>
      </c>
      <c r="K4" s="23">
        <v>70</v>
      </c>
      <c r="L4" s="23">
        <f t="shared" si="3"/>
        <v>31</v>
      </c>
      <c r="M4" s="23">
        <f t="shared" si="4"/>
        <v>101</v>
      </c>
      <c r="N4" s="24"/>
      <c r="O4" s="24" t="s">
        <v>176</v>
      </c>
    </row>
    <row r="5" s="1" customFormat="1" ht="24" customHeight="1" spans="1:15">
      <c r="A5" s="41">
        <f t="shared" si="0"/>
        <v>3</v>
      </c>
      <c r="B5" s="25" t="s">
        <v>330</v>
      </c>
      <c r="C5" s="17" t="s">
        <v>283</v>
      </c>
      <c r="D5" s="18">
        <v>45839</v>
      </c>
      <c r="E5" s="84" t="s">
        <v>331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si="2"/>
        <v>31</v>
      </c>
      <c r="K5" s="23">
        <v>70</v>
      </c>
      <c r="L5" s="23">
        <f t="shared" si="3"/>
        <v>31</v>
      </c>
      <c r="M5" s="23">
        <f t="shared" si="4"/>
        <v>101</v>
      </c>
      <c r="N5" s="24"/>
      <c r="O5" s="24" t="s">
        <v>175</v>
      </c>
    </row>
    <row r="6" s="1" customFormat="1" ht="24" customHeight="1" spans="1:15">
      <c r="A6" s="41">
        <f t="shared" si="0"/>
        <v>4</v>
      </c>
      <c r="B6" s="25" t="s">
        <v>334</v>
      </c>
      <c r="C6" s="17" t="s">
        <v>259</v>
      </c>
      <c r="D6" s="18">
        <v>45839</v>
      </c>
      <c r="E6" s="84" t="s">
        <v>335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31</v>
      </c>
      <c r="K6" s="23">
        <v>70</v>
      </c>
      <c r="L6" s="23">
        <f t="shared" si="3"/>
        <v>31</v>
      </c>
      <c r="M6" s="23">
        <f t="shared" si="4"/>
        <v>101</v>
      </c>
      <c r="N6" s="24"/>
      <c r="O6" s="24" t="s">
        <v>176</v>
      </c>
    </row>
    <row r="7" s="1" customFormat="1" ht="24" customHeight="1" spans="1:15">
      <c r="A7" s="41">
        <f t="shared" si="0"/>
        <v>5</v>
      </c>
      <c r="B7" s="25" t="s">
        <v>338</v>
      </c>
      <c r="C7" s="17" t="s">
        <v>224</v>
      </c>
      <c r="D7" s="18">
        <v>45839</v>
      </c>
      <c r="E7" s="84" t="s">
        <v>339</v>
      </c>
      <c r="F7" s="20" t="str">
        <f t="shared" si="1"/>
        <v>女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31</v>
      </c>
      <c r="K7" s="23">
        <v>70</v>
      </c>
      <c r="L7" s="23">
        <f t="shared" si="3"/>
        <v>31</v>
      </c>
      <c r="M7" s="23">
        <f t="shared" si="4"/>
        <v>101</v>
      </c>
      <c r="N7" s="24"/>
      <c r="O7" s="24" t="s">
        <v>176</v>
      </c>
    </row>
    <row r="8" s="1" customFormat="1" ht="24" customHeight="1" spans="1:15">
      <c r="A8" s="41">
        <f t="shared" si="0"/>
        <v>6</v>
      </c>
      <c r="B8" s="25" t="s">
        <v>340</v>
      </c>
      <c r="C8" s="17" t="s">
        <v>283</v>
      </c>
      <c r="D8" s="18">
        <v>45839</v>
      </c>
      <c r="E8" s="84" t="s">
        <v>341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31</v>
      </c>
      <c r="K8" s="23">
        <v>70</v>
      </c>
      <c r="L8" s="23">
        <f t="shared" si="3"/>
        <v>31</v>
      </c>
      <c r="M8" s="23">
        <f t="shared" si="4"/>
        <v>101</v>
      </c>
      <c r="N8" s="24"/>
      <c r="O8" s="24" t="s">
        <v>175</v>
      </c>
    </row>
    <row r="9" s="1" customFormat="1" ht="24" customHeight="1" spans="1:15">
      <c r="A9" s="15">
        <f t="shared" si="0"/>
        <v>7</v>
      </c>
      <c r="B9" s="25" t="s">
        <v>342</v>
      </c>
      <c r="C9" s="17" t="s">
        <v>259</v>
      </c>
      <c r="D9" s="18">
        <v>45839</v>
      </c>
      <c r="E9" s="84" t="s">
        <v>343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31</v>
      </c>
      <c r="K9" s="23">
        <v>70</v>
      </c>
      <c r="L9" s="23">
        <f t="shared" si="3"/>
        <v>31</v>
      </c>
      <c r="M9" s="23">
        <f t="shared" si="4"/>
        <v>101</v>
      </c>
      <c r="N9" s="24"/>
      <c r="O9" s="24" t="s">
        <v>176</v>
      </c>
    </row>
    <row r="10" s="1" customFormat="1" ht="24" customHeight="1" spans="1:15">
      <c r="A10" s="41">
        <f t="shared" si="0"/>
        <v>8</v>
      </c>
      <c r="B10" s="25" t="s">
        <v>344</v>
      </c>
      <c r="C10" s="17" t="s">
        <v>286</v>
      </c>
      <c r="D10" s="18">
        <v>45839</v>
      </c>
      <c r="E10" s="84" t="s">
        <v>345</v>
      </c>
      <c r="F10" s="20" t="str">
        <f t="shared" si="1"/>
        <v>女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31</v>
      </c>
      <c r="K10" s="23">
        <v>70</v>
      </c>
      <c r="L10" s="23">
        <f t="shared" si="3"/>
        <v>31</v>
      </c>
      <c r="M10" s="23">
        <f t="shared" si="4"/>
        <v>101</v>
      </c>
      <c r="N10" s="24"/>
      <c r="O10" s="24" t="s">
        <v>175</v>
      </c>
    </row>
    <row r="11" s="1" customFormat="1" ht="24" customHeight="1" spans="1:15">
      <c r="A11" s="15">
        <f t="shared" si="0"/>
        <v>9</v>
      </c>
      <c r="B11" s="25" t="s">
        <v>347</v>
      </c>
      <c r="C11" s="17" t="s">
        <v>280</v>
      </c>
      <c r="D11" s="18">
        <v>45839</v>
      </c>
      <c r="E11" s="84" t="s">
        <v>348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31</v>
      </c>
      <c r="K11" s="23">
        <v>70</v>
      </c>
      <c r="L11" s="23">
        <f t="shared" si="3"/>
        <v>31</v>
      </c>
      <c r="M11" s="23">
        <f t="shared" si="4"/>
        <v>101</v>
      </c>
      <c r="N11" s="24"/>
      <c r="O11" s="24" t="s">
        <v>176</v>
      </c>
    </row>
    <row r="12" s="1" customFormat="1" ht="24" customHeight="1" spans="1:15">
      <c r="A12" s="41">
        <f t="shared" si="0"/>
        <v>10</v>
      </c>
      <c r="B12" s="25" t="s">
        <v>349</v>
      </c>
      <c r="C12" s="17" t="s">
        <v>259</v>
      </c>
      <c r="D12" s="18">
        <v>45839</v>
      </c>
      <c r="E12" s="84" t="s">
        <v>350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31</v>
      </c>
      <c r="K12" s="23">
        <v>70</v>
      </c>
      <c r="L12" s="23">
        <f t="shared" si="3"/>
        <v>31</v>
      </c>
      <c r="M12" s="23">
        <f t="shared" si="4"/>
        <v>101</v>
      </c>
      <c r="N12" s="24"/>
      <c r="O12" s="24" t="s">
        <v>176</v>
      </c>
    </row>
    <row r="13" s="1" customFormat="1" ht="24" customHeight="1" spans="1:15">
      <c r="A13" s="41">
        <f t="shared" si="0"/>
        <v>11</v>
      </c>
      <c r="B13" s="25" t="s">
        <v>351</v>
      </c>
      <c r="C13" s="17" t="s">
        <v>259</v>
      </c>
      <c r="D13" s="18">
        <v>45839</v>
      </c>
      <c r="E13" s="84" t="s">
        <v>352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6"/>
      <c r="I13" s="21" t="s">
        <v>198</v>
      </c>
      <c r="J13" s="22">
        <f t="shared" si="2"/>
        <v>31</v>
      </c>
      <c r="K13" s="23">
        <v>70</v>
      </c>
      <c r="L13" s="23">
        <f t="shared" si="3"/>
        <v>31</v>
      </c>
      <c r="M13" s="23">
        <f t="shared" si="4"/>
        <v>101</v>
      </c>
      <c r="N13" s="24"/>
      <c r="O13" s="24" t="s">
        <v>176</v>
      </c>
    </row>
    <row r="14" s="1" customFormat="1" ht="24" customHeight="1" spans="1:15">
      <c r="A14" s="15">
        <f t="shared" si="0"/>
        <v>12</v>
      </c>
      <c r="B14" s="25" t="s">
        <v>353</v>
      </c>
      <c r="C14" s="17" t="s">
        <v>259</v>
      </c>
      <c r="D14" s="18">
        <v>45839</v>
      </c>
      <c r="E14" s="84" t="s">
        <v>354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6"/>
      <c r="I14" s="21" t="s">
        <v>198</v>
      </c>
      <c r="J14" s="22">
        <f t="shared" si="2"/>
        <v>31</v>
      </c>
      <c r="K14" s="23">
        <v>70</v>
      </c>
      <c r="L14" s="23">
        <f t="shared" si="3"/>
        <v>31</v>
      </c>
      <c r="M14" s="23">
        <f t="shared" si="4"/>
        <v>101</v>
      </c>
      <c r="N14" s="24"/>
      <c r="O14" s="24" t="s">
        <v>176</v>
      </c>
    </row>
    <row r="15" s="1" customFormat="1" ht="24" customHeight="1" spans="1:15">
      <c r="A15" s="41">
        <f t="shared" si="0"/>
        <v>13</v>
      </c>
      <c r="B15" s="25" t="s">
        <v>355</v>
      </c>
      <c r="C15" s="17" t="s">
        <v>356</v>
      </c>
      <c r="D15" s="18">
        <v>45839</v>
      </c>
      <c r="E15" s="84" t="s">
        <v>357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6"/>
      <c r="I15" s="21" t="s">
        <v>198</v>
      </c>
      <c r="J15" s="22">
        <f t="shared" si="2"/>
        <v>31</v>
      </c>
      <c r="K15" s="23">
        <v>70</v>
      </c>
      <c r="L15" s="23">
        <f t="shared" si="3"/>
        <v>31</v>
      </c>
      <c r="M15" s="23">
        <f t="shared" si="4"/>
        <v>101</v>
      </c>
      <c r="N15" s="24"/>
      <c r="O15" s="24" t="s">
        <v>175</v>
      </c>
    </row>
    <row r="16" s="1" customFormat="1" ht="24" customHeight="1" spans="1:15">
      <c r="A16" s="15">
        <f t="shared" si="0"/>
        <v>14</v>
      </c>
      <c r="B16" s="25" t="s">
        <v>358</v>
      </c>
      <c r="C16" s="17" t="s">
        <v>196</v>
      </c>
      <c r="D16" s="18">
        <v>45839</v>
      </c>
      <c r="E16" s="84" t="s">
        <v>359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6"/>
      <c r="I16" s="21" t="s">
        <v>198</v>
      </c>
      <c r="J16" s="22">
        <f t="shared" si="2"/>
        <v>31</v>
      </c>
      <c r="K16" s="23">
        <v>70</v>
      </c>
      <c r="L16" s="23">
        <f t="shared" si="3"/>
        <v>31</v>
      </c>
      <c r="M16" s="23">
        <f t="shared" si="4"/>
        <v>101</v>
      </c>
      <c r="N16" s="24"/>
      <c r="O16" s="24" t="s">
        <v>176</v>
      </c>
    </row>
    <row r="17" s="1" customFormat="1" ht="24" customHeight="1" spans="1:15">
      <c r="A17" s="15">
        <f t="shared" si="0"/>
        <v>15</v>
      </c>
      <c r="B17" s="25" t="s">
        <v>360</v>
      </c>
      <c r="C17" s="17" t="s">
        <v>361</v>
      </c>
      <c r="D17" s="18">
        <v>45848</v>
      </c>
      <c r="E17" s="84" t="s">
        <v>362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6" t="s">
        <v>330</v>
      </c>
      <c r="I17" s="21" t="s">
        <v>198</v>
      </c>
      <c r="J17" s="22">
        <f t="shared" si="2"/>
        <v>22</v>
      </c>
      <c r="K17" s="23">
        <f>IF(H17="",70/30*J10,0)</f>
        <v>0</v>
      </c>
      <c r="L17" s="23">
        <f t="shared" si="3"/>
        <v>0</v>
      </c>
      <c r="M17" s="23">
        <f t="shared" si="4"/>
        <v>0</v>
      </c>
      <c r="N17" s="24"/>
      <c r="O17" s="24" t="s">
        <v>175</v>
      </c>
    </row>
    <row r="18" s="1" customFormat="1" ht="24" customHeight="1" spans="1:15">
      <c r="A18" s="15">
        <f t="shared" si="0"/>
        <v>16</v>
      </c>
      <c r="B18" s="25" t="s">
        <v>363</v>
      </c>
      <c r="C18" s="17" t="s">
        <v>364</v>
      </c>
      <c r="D18" s="18">
        <v>45850</v>
      </c>
      <c r="E18" s="84" t="s">
        <v>365</v>
      </c>
      <c r="F18" s="20" t="str">
        <f t="shared" si="1"/>
        <v>男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6" t="s">
        <v>338</v>
      </c>
      <c r="I18" s="21" t="s">
        <v>198</v>
      </c>
      <c r="J18" s="22">
        <f t="shared" si="2"/>
        <v>20</v>
      </c>
      <c r="K18" s="23">
        <f>IF(H18="",70/30*J11,0)</f>
        <v>0</v>
      </c>
      <c r="L18" s="23">
        <f t="shared" si="3"/>
        <v>0</v>
      </c>
      <c r="M18" s="23">
        <f t="shared" si="4"/>
        <v>0</v>
      </c>
      <c r="N18" s="24"/>
      <c r="O18" s="24" t="s">
        <v>175</v>
      </c>
    </row>
    <row r="19" s="1" customFormat="1" ht="24" customHeight="1" spans="1:15">
      <c r="A19" s="15">
        <f t="shared" si="0"/>
        <v>17</v>
      </c>
      <c r="B19" s="25" t="s">
        <v>366</v>
      </c>
      <c r="C19" s="17" t="s">
        <v>367</v>
      </c>
      <c r="D19" s="18">
        <v>45850</v>
      </c>
      <c r="E19" s="84" t="s">
        <v>368</v>
      </c>
      <c r="F19" s="20" t="str">
        <f t="shared" si="1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6" t="s">
        <v>334</v>
      </c>
      <c r="I19" s="21" t="s">
        <v>198</v>
      </c>
      <c r="J19" s="22">
        <f t="shared" si="2"/>
        <v>20</v>
      </c>
      <c r="K19" s="23">
        <f>IF(H19="",70/30*J12,0)</f>
        <v>0</v>
      </c>
      <c r="L19" s="23">
        <f t="shared" si="3"/>
        <v>0</v>
      </c>
      <c r="M19" s="23">
        <f t="shared" si="4"/>
        <v>0</v>
      </c>
      <c r="N19" s="24"/>
      <c r="O19" s="24" t="s">
        <v>175</v>
      </c>
    </row>
    <row r="20" s="1" customFormat="1" ht="24" customHeight="1" spans="1:15">
      <c r="A20" s="15">
        <f t="shared" si="0"/>
        <v>18</v>
      </c>
      <c r="B20" s="25" t="s">
        <v>369</v>
      </c>
      <c r="C20" s="17" t="s">
        <v>224</v>
      </c>
      <c r="D20" s="18">
        <v>45853</v>
      </c>
      <c r="E20" s="84" t="s">
        <v>370</v>
      </c>
      <c r="F20" s="20" t="str">
        <f t="shared" si="1"/>
        <v>女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6" t="s">
        <v>340</v>
      </c>
      <c r="I20" s="21" t="s">
        <v>198</v>
      </c>
      <c r="J20" s="22">
        <f t="shared" si="2"/>
        <v>17</v>
      </c>
      <c r="K20" s="23">
        <f>IF(H20="",70/30*J13,0)</f>
        <v>0</v>
      </c>
      <c r="L20" s="23">
        <f t="shared" si="3"/>
        <v>0</v>
      </c>
      <c r="M20" s="23">
        <f t="shared" si="4"/>
        <v>0</v>
      </c>
      <c r="N20" s="24"/>
      <c r="O20" s="24" t="s">
        <v>176</v>
      </c>
    </row>
    <row r="21" s="1" customFormat="1" ht="24" customHeight="1" spans="1:15">
      <c r="A21" s="15">
        <f t="shared" si="0"/>
        <v>19</v>
      </c>
      <c r="B21" s="25" t="s">
        <v>371</v>
      </c>
      <c r="C21" s="17" t="s">
        <v>367</v>
      </c>
      <c r="D21" s="18">
        <v>45854</v>
      </c>
      <c r="E21" s="84" t="s">
        <v>372</v>
      </c>
      <c r="F21" s="20" t="str">
        <f t="shared" si="1"/>
        <v>男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6" t="s">
        <v>344</v>
      </c>
      <c r="I21" s="21" t="s">
        <v>198</v>
      </c>
      <c r="J21" s="22">
        <f t="shared" si="2"/>
        <v>16</v>
      </c>
      <c r="K21" s="23">
        <f>IF(H21="",70/30*J14,0)</f>
        <v>0</v>
      </c>
      <c r="L21" s="23">
        <f t="shared" si="3"/>
        <v>0</v>
      </c>
      <c r="M21" s="23">
        <f t="shared" si="4"/>
        <v>0</v>
      </c>
      <c r="N21" s="24"/>
      <c r="O21" s="24" t="s">
        <v>175</v>
      </c>
    </row>
    <row r="22" s="1" customFormat="1" ht="24" customHeight="1" spans="1:15">
      <c r="A22" s="15">
        <f t="shared" si="0"/>
        <v>20</v>
      </c>
      <c r="B22" s="25" t="s">
        <v>373</v>
      </c>
      <c r="C22" s="17" t="s">
        <v>374</v>
      </c>
      <c r="D22" s="18">
        <v>45856</v>
      </c>
      <c r="E22" s="84" t="s">
        <v>375</v>
      </c>
      <c r="F22" s="20" t="str">
        <f t="shared" si="1"/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6" t="s">
        <v>328</v>
      </c>
      <c r="I22" s="21" t="s">
        <v>198</v>
      </c>
      <c r="J22" s="22">
        <f t="shared" si="2"/>
        <v>14</v>
      </c>
      <c r="K22" s="23">
        <f t="shared" ref="K22:K27" si="5">IF(H22="",70/30*J16,0)</f>
        <v>0</v>
      </c>
      <c r="L22" s="23">
        <f t="shared" si="3"/>
        <v>0</v>
      </c>
      <c r="M22" s="23">
        <f t="shared" si="4"/>
        <v>0</v>
      </c>
      <c r="N22" s="24"/>
      <c r="O22" s="24" t="s">
        <v>175</v>
      </c>
    </row>
    <row r="23" s="1" customFormat="1" ht="24" customHeight="1" spans="1:15">
      <c r="A23" s="15">
        <f t="shared" si="0"/>
        <v>21</v>
      </c>
      <c r="B23" s="25" t="s">
        <v>376</v>
      </c>
      <c r="C23" s="17" t="s">
        <v>237</v>
      </c>
      <c r="D23" s="18">
        <v>45859</v>
      </c>
      <c r="E23" s="84" t="s">
        <v>377</v>
      </c>
      <c r="F23" s="20" t="str">
        <f t="shared" si="1"/>
        <v>女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6" t="s">
        <v>349</v>
      </c>
      <c r="I23" s="21" t="s">
        <v>198</v>
      </c>
      <c r="J23" s="22">
        <f t="shared" si="2"/>
        <v>11</v>
      </c>
      <c r="K23" s="23">
        <f t="shared" si="5"/>
        <v>0</v>
      </c>
      <c r="L23" s="23">
        <f t="shared" si="3"/>
        <v>0</v>
      </c>
      <c r="M23" s="23">
        <f t="shared" si="4"/>
        <v>0</v>
      </c>
      <c r="N23" s="24"/>
      <c r="O23" s="24" t="s">
        <v>176</v>
      </c>
    </row>
    <row r="24" s="1" customFormat="1" ht="24" customHeight="1" spans="1:15">
      <c r="A24" s="15">
        <f t="shared" si="0"/>
        <v>22</v>
      </c>
      <c r="B24" s="25" t="s">
        <v>378</v>
      </c>
      <c r="C24" s="17" t="s">
        <v>196</v>
      </c>
      <c r="D24" s="18">
        <v>45859</v>
      </c>
      <c r="E24" s="19" t="s">
        <v>379</v>
      </c>
      <c r="F24" s="20" t="str">
        <f t="shared" si="1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6" t="s">
        <v>351</v>
      </c>
      <c r="I24" s="21" t="s">
        <v>198</v>
      </c>
      <c r="J24" s="22">
        <f t="shared" si="2"/>
        <v>11</v>
      </c>
      <c r="K24" s="23">
        <f t="shared" si="5"/>
        <v>0</v>
      </c>
      <c r="L24" s="23">
        <f t="shared" si="3"/>
        <v>0</v>
      </c>
      <c r="M24" s="23">
        <f t="shared" si="4"/>
        <v>0</v>
      </c>
      <c r="N24" s="24"/>
      <c r="O24" s="24" t="s">
        <v>176</v>
      </c>
    </row>
    <row r="25" s="1" customFormat="1" ht="24" customHeight="1" spans="1:15">
      <c r="A25" s="15">
        <f t="shared" si="0"/>
        <v>23</v>
      </c>
      <c r="B25" s="25" t="s">
        <v>380</v>
      </c>
      <c r="C25" s="17" t="s">
        <v>259</v>
      </c>
      <c r="D25" s="18">
        <v>45859</v>
      </c>
      <c r="E25" s="84" t="s">
        <v>381</v>
      </c>
      <c r="F25" s="20" t="str">
        <f t="shared" si="1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6" t="s">
        <v>342</v>
      </c>
      <c r="I25" s="21" t="s">
        <v>198</v>
      </c>
      <c r="J25" s="22">
        <f t="shared" si="2"/>
        <v>11</v>
      </c>
      <c r="K25" s="23">
        <f t="shared" si="5"/>
        <v>0</v>
      </c>
      <c r="L25" s="23">
        <f t="shared" si="3"/>
        <v>0</v>
      </c>
      <c r="M25" s="23">
        <f t="shared" si="4"/>
        <v>0</v>
      </c>
      <c r="N25" s="24"/>
      <c r="O25" s="24" t="s">
        <v>176</v>
      </c>
    </row>
    <row r="26" s="1" customFormat="1" ht="24" customHeight="1" spans="1:15">
      <c r="A26" s="15">
        <f t="shared" si="0"/>
        <v>24</v>
      </c>
      <c r="B26" s="25" t="s">
        <v>382</v>
      </c>
      <c r="C26" s="17" t="s">
        <v>286</v>
      </c>
      <c r="D26" s="18">
        <v>45861</v>
      </c>
      <c r="E26" s="84" t="s">
        <v>383</v>
      </c>
      <c r="F26" s="20" t="str">
        <f t="shared" si="1"/>
        <v>男</v>
      </c>
      <c r="G26" s="21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16" t="s">
        <v>353</v>
      </c>
      <c r="I26" s="21" t="s">
        <v>198</v>
      </c>
      <c r="J26" s="22">
        <f t="shared" si="2"/>
        <v>9</v>
      </c>
      <c r="K26" s="23">
        <f t="shared" si="5"/>
        <v>0</v>
      </c>
      <c r="L26" s="23">
        <f t="shared" si="3"/>
        <v>0</v>
      </c>
      <c r="M26" s="23">
        <f t="shared" si="4"/>
        <v>0</v>
      </c>
      <c r="N26" s="24"/>
      <c r="O26" s="24" t="s">
        <v>175</v>
      </c>
    </row>
    <row r="27" s="1" customFormat="1" ht="24" customHeight="1" spans="1:15">
      <c r="A27" s="15">
        <f t="shared" si="0"/>
        <v>25</v>
      </c>
      <c r="B27" s="25" t="s">
        <v>384</v>
      </c>
      <c r="C27" s="17" t="s">
        <v>385</v>
      </c>
      <c r="D27" s="18">
        <v>45861</v>
      </c>
      <c r="E27" s="84" t="s">
        <v>386</v>
      </c>
      <c r="F27" s="20" t="str">
        <f t="shared" si="1"/>
        <v>男</v>
      </c>
      <c r="G27" s="21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16" t="s">
        <v>358</v>
      </c>
      <c r="I27" s="21" t="s">
        <v>198</v>
      </c>
      <c r="J27" s="22">
        <f t="shared" si="2"/>
        <v>9</v>
      </c>
      <c r="K27" s="23">
        <f t="shared" si="5"/>
        <v>0</v>
      </c>
      <c r="L27" s="23">
        <f t="shared" si="3"/>
        <v>0</v>
      </c>
      <c r="M27" s="23">
        <f t="shared" si="4"/>
        <v>0</v>
      </c>
      <c r="N27" s="24"/>
      <c r="O27" s="24" t="s">
        <v>175</v>
      </c>
    </row>
    <row r="28" s="1" customFormat="1" ht="24" customHeight="1" spans="1:15">
      <c r="A28" s="15">
        <f t="shared" si="0"/>
        <v>26</v>
      </c>
      <c r="B28" s="25" t="s">
        <v>387</v>
      </c>
      <c r="C28" s="17" t="s">
        <v>196</v>
      </c>
      <c r="D28" s="18">
        <v>45861</v>
      </c>
      <c r="E28" s="84" t="s">
        <v>388</v>
      </c>
      <c r="F28" s="20" t="str">
        <f t="shared" si="1"/>
        <v>男</v>
      </c>
      <c r="G28" s="21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16" t="s">
        <v>355</v>
      </c>
      <c r="I28" s="21" t="s">
        <v>198</v>
      </c>
      <c r="J28" s="22">
        <f t="shared" si="2"/>
        <v>9</v>
      </c>
      <c r="K28" s="23">
        <f>IF(H28="",70/30*#REF!,0)</f>
        <v>0</v>
      </c>
      <c r="L28" s="23">
        <f t="shared" si="3"/>
        <v>0</v>
      </c>
      <c r="M28" s="23">
        <f t="shared" si="4"/>
        <v>0</v>
      </c>
      <c r="N28" s="24"/>
      <c r="O28" s="24" t="s">
        <v>176</v>
      </c>
    </row>
    <row r="29" s="1" customFormat="1" ht="24" customHeight="1" spans="1:15">
      <c r="A29" s="15">
        <f t="shared" si="0"/>
        <v>27</v>
      </c>
      <c r="B29" s="25" t="s">
        <v>389</v>
      </c>
      <c r="C29" s="17" t="s">
        <v>367</v>
      </c>
      <c r="D29" s="18">
        <v>45866</v>
      </c>
      <c r="E29" s="84" t="s">
        <v>390</v>
      </c>
      <c r="F29" s="20" t="str">
        <f t="shared" si="1"/>
        <v>男</v>
      </c>
      <c r="G29" s="21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16"/>
      <c r="I29" s="21" t="s">
        <v>198</v>
      </c>
      <c r="J29" s="22">
        <f t="shared" si="2"/>
        <v>4</v>
      </c>
      <c r="K29" s="23">
        <f>IF(H29="",70/30*J29,0)</f>
        <v>9.33333333333333</v>
      </c>
      <c r="L29" s="23">
        <f t="shared" si="3"/>
        <v>4</v>
      </c>
      <c r="M29" s="23">
        <f t="shared" si="4"/>
        <v>13.3333333333333</v>
      </c>
      <c r="N29" s="24"/>
      <c r="O29" s="24" t="s">
        <v>175</v>
      </c>
    </row>
    <row r="30" s="1" customFormat="1" ht="24" customHeight="1" spans="1:15">
      <c r="A30" s="30" t="s">
        <v>217</v>
      </c>
      <c r="B30" s="31"/>
      <c r="C30" s="32"/>
      <c r="D30" s="31"/>
      <c r="E30" s="31"/>
      <c r="F30" s="31"/>
      <c r="G30" s="31"/>
      <c r="H30" s="31"/>
      <c r="I30" s="31"/>
      <c r="J30" s="33"/>
      <c r="K30" s="23">
        <f>SUM(K3:K29)</f>
        <v>989.333333333333</v>
      </c>
      <c r="L30" s="23">
        <f>SUM(L3:L29)</f>
        <v>438</v>
      </c>
      <c r="M30" s="23">
        <f>SUM(M3:M29)</f>
        <v>1427.33333333333</v>
      </c>
      <c r="N30" s="23">
        <f>SUM(N3:N29)</f>
        <v>0</v>
      </c>
      <c r="O30" s="24"/>
    </row>
    <row r="31" s="1" customFormat="1" ht="24" customHeight="1" spans="1:15">
      <c r="A31" s="30" t="s">
        <v>294</v>
      </c>
      <c r="B31" s="31"/>
      <c r="C31" s="32"/>
      <c r="D31" s="31"/>
      <c r="E31" s="31"/>
      <c r="F31" s="31"/>
      <c r="G31" s="31"/>
      <c r="H31" s="31"/>
      <c r="I31" s="31"/>
      <c r="J31" s="33"/>
      <c r="K31" s="34"/>
      <c r="L31" s="35">
        <v>0.06</v>
      </c>
      <c r="M31" s="24">
        <f>M30*L31+M30</f>
        <v>1512.97333333333</v>
      </c>
      <c r="N31" s="24"/>
      <c r="O31" s="24"/>
    </row>
    <row r="32" s="1" customFormat="1" ht="24" customHeight="1" spans="1:15">
      <c r="B32" s="3"/>
      <c r="C32" s="4"/>
      <c r="E32"/>
      <c r="I32" s="6"/>
      <c r="J32" s="6"/>
      <c r="K32" s="6"/>
    </row>
    <row r="33" s="1" customFormat="1" ht="24" customHeight="1" spans="2:13">
      <c r="B33" s="3"/>
      <c r="C33" s="4"/>
      <c r="E33"/>
      <c r="I33" s="6"/>
      <c r="J33" s="6"/>
      <c r="K33" s="6"/>
    </row>
    <row r="34" s="1" customFormat="1" ht="24" customHeight="1" spans="2:13">
      <c r="B34" s="3"/>
      <c r="C34" s="36"/>
      <c r="D34"/>
      <c r="E34"/>
      <c r="I34" s="6"/>
      <c r="J34" s="6"/>
      <c r="K34" s="6"/>
    </row>
    <row r="35" s="1" customFormat="1" ht="24" customHeight="1" spans="2:13">
      <c r="B35" s="3"/>
      <c r="C35" s="36"/>
      <c r="D35"/>
      <c r="E35"/>
      <c r="I35" s="6"/>
      <c r="J35" s="6"/>
      <c r="K35" s="6"/>
    </row>
    <row r="36" s="1" customFormat="1" ht="24" customHeight="1" spans="2:13">
      <c r="B36" s="3"/>
      <c r="C36" s="36"/>
      <c r="D36"/>
      <c r="E36"/>
      <c r="I36" s="6"/>
      <c r="J36" s="6"/>
      <c r="K36" s="6"/>
    </row>
    <row r="37" s="1" customFormat="1" ht="24" customHeight="1" spans="2:13">
      <c r="B37" s="3"/>
      <c r="C37" s="36"/>
      <c r="D37"/>
      <c r="E37"/>
      <c r="F37"/>
      <c r="G37"/>
      <c r="K37" s="6"/>
      <c r="L37" s="6"/>
      <c r="M37" s="6"/>
    </row>
    <row r="38" s="1" customFormat="1" ht="24" customHeight="1" spans="2:13">
      <c r="B38" s="3"/>
      <c r="C38" s="36"/>
      <c r="D38"/>
      <c r="E38"/>
      <c r="F38"/>
      <c r="G38"/>
      <c r="K38" s="6"/>
      <c r="L38" s="6"/>
      <c r="M38" s="6"/>
    </row>
    <row r="39" s="1" customFormat="1" ht="24" customHeight="1" spans="2:13">
      <c r="B39" s="3"/>
      <c r="C39" s="36"/>
      <c r="D39"/>
      <c r="E39"/>
      <c r="F39"/>
      <c r="G39"/>
      <c r="K39" s="6"/>
      <c r="L39" s="6"/>
      <c r="M39" s="6"/>
    </row>
    <row r="40" s="1" customFormat="1" ht="24" customHeight="1" spans="2:13">
      <c r="B40" s="3"/>
      <c r="C40" s="36"/>
      <c r="D40"/>
      <c r="E40"/>
      <c r="F40"/>
      <c r="G40"/>
      <c r="K40" s="6"/>
      <c r="L40" s="6"/>
      <c r="M40" s="6"/>
    </row>
    <row r="41" s="1" customFormat="1" ht="24" customHeight="1" spans="2:13">
      <c r="B41" s="3"/>
      <c r="C41" s="36"/>
      <c r="D41"/>
      <c r="E41"/>
      <c r="F41"/>
      <c r="G41"/>
      <c r="K41" s="6"/>
      <c r="L41" s="6"/>
      <c r="M41" s="6"/>
    </row>
    <row r="42" s="1" customFormat="1" ht="24" customHeight="1" spans="2:13">
      <c r="B42" s="3"/>
      <c r="C42" s="36"/>
      <c r="D42"/>
      <c r="E42"/>
      <c r="F42"/>
      <c r="G42"/>
      <c r="K42" s="6"/>
      <c r="L42" s="6"/>
      <c r="M42" s="6"/>
    </row>
    <row r="43" s="1" customFormat="1" ht="24" customHeight="1" spans="2:13">
      <c r="B43" s="3"/>
      <c r="C43" s="36"/>
      <c r="D43"/>
      <c r="E43"/>
      <c r="F43"/>
      <c r="G43"/>
      <c r="K43" s="6"/>
      <c r="L43" s="6"/>
      <c r="M43" s="6"/>
    </row>
    <row r="44" s="1" customFormat="1" ht="24" customHeight="1" spans="2:13">
      <c r="B44" s="3"/>
      <c r="C44" s="36"/>
      <c r="D44"/>
      <c r="E44"/>
      <c r="F44"/>
      <c r="G44"/>
      <c r="K44" s="6"/>
      <c r="L44" s="6"/>
      <c r="M44" s="6"/>
    </row>
    <row r="45" s="1" customFormat="1" ht="24" customHeight="1" spans="2:13">
      <c r="B45" s="3"/>
      <c r="C45" s="36"/>
      <c r="D45"/>
      <c r="E45"/>
      <c r="F45"/>
      <c r="G45"/>
      <c r="K45" s="6"/>
      <c r="L45" s="6"/>
      <c r="M45" s="6"/>
    </row>
    <row r="46" s="1" customFormat="1" ht="24" customHeight="1" spans="2:13">
      <c r="B46" s="3"/>
      <c r="C46" s="36"/>
      <c r="D46"/>
      <c r="E46"/>
      <c r="F46"/>
      <c r="G46"/>
      <c r="K46" s="6"/>
      <c r="L46" s="6"/>
      <c r="M46" s="6"/>
    </row>
    <row r="47" s="1" customFormat="1" ht="24" customHeight="1" spans="2:13">
      <c r="B47" s="3"/>
      <c r="C47" s="4"/>
      <c r="E47"/>
      <c r="F47"/>
      <c r="G47"/>
      <c r="K47" s="6"/>
      <c r="L47" s="6"/>
      <c r="M47" s="6"/>
    </row>
    <row r="48" s="1" customFormat="1" ht="24" customHeight="1" spans="2:13">
      <c r="B48" s="3"/>
      <c r="C48" s="4"/>
      <c r="E48" s="5"/>
      <c r="K48" s="6"/>
      <c r="L48" s="6"/>
      <c r="M48" s="6"/>
    </row>
    <row r="49" s="1" customFormat="1" ht="24" customHeight="1" spans="2:13">
      <c r="B49" s="3"/>
      <c r="C49" s="4"/>
      <c r="E49" s="5"/>
      <c r="K49" s="6"/>
      <c r="L49" s="6"/>
      <c r="M49" s="6"/>
    </row>
    <row r="50" s="1" customFormat="1" ht="24" customHeight="1" spans="2:13">
      <c r="B50" s="3"/>
      <c r="C50" s="4"/>
      <c r="E50" s="5"/>
      <c r="K50" s="6"/>
      <c r="L50" s="6"/>
      <c r="M50" s="6"/>
    </row>
    <row r="51" s="1" customFormat="1" ht="24" customHeight="1" spans="2:13">
      <c r="B51" s="3"/>
      <c r="C51" s="4"/>
      <c r="E51" s="5"/>
      <c r="K51" s="6"/>
      <c r="L51" s="6"/>
      <c r="M51" s="6"/>
    </row>
    <row r="52" s="1" customFormat="1" ht="24" customHeight="1" spans="2:13">
      <c r="B52" s="3"/>
      <c r="C52" s="4"/>
      <c r="E52" s="5"/>
      <c r="K52" s="6"/>
      <c r="L52" s="6"/>
      <c r="M52" s="6"/>
    </row>
    <row r="53" s="1" customFormat="1" ht="24" customHeight="1" spans="2:13">
      <c r="B53" s="3"/>
      <c r="C53" s="4"/>
      <c r="E53" s="5"/>
      <c r="K53" s="6"/>
      <c r="L53" s="6"/>
      <c r="M53" s="6"/>
    </row>
    <row r="54" s="1" customFormat="1" ht="24" customHeight="1" spans="2:13">
      <c r="B54" s="3"/>
      <c r="C54" s="4"/>
      <c r="E54" s="5"/>
      <c r="K54" s="6"/>
      <c r="L54" s="6"/>
      <c r="M54" s="6"/>
    </row>
    <row r="55" s="1" customFormat="1" ht="24" customHeight="1" spans="2:13">
      <c r="B55" s="3"/>
      <c r="C55" s="4"/>
      <c r="E55" s="5"/>
      <c r="K55" s="6"/>
      <c r="L55" s="6"/>
      <c r="M55" s="6"/>
    </row>
    <row r="56" s="1" customFormat="1" ht="24" customHeight="1" spans="2:13">
      <c r="B56" s="3"/>
      <c r="C56" s="4"/>
      <c r="E56" s="5"/>
      <c r="K56" s="6"/>
      <c r="L56" s="6"/>
      <c r="M56" s="6"/>
    </row>
    <row r="57" s="1" customFormat="1" ht="24" customHeight="1" spans="2:13">
      <c r="B57" s="3"/>
      <c r="C57" s="4"/>
      <c r="E57" s="5"/>
      <c r="K57" s="6"/>
      <c r="L57" s="6"/>
      <c r="M57" s="6"/>
    </row>
    <row r="58" s="1" customFormat="1" ht="24" customHeight="1" spans="2:13">
      <c r="B58" s="3"/>
      <c r="C58" s="4"/>
      <c r="E58" s="5"/>
      <c r="K58" s="6"/>
      <c r="L58" s="6"/>
      <c r="M58" s="6"/>
    </row>
    <row r="59" s="1" customFormat="1" ht="24" customHeight="1" spans="2:13">
      <c r="B59" s="3"/>
      <c r="C59" s="4"/>
      <c r="E59" s="5"/>
      <c r="K59" s="6"/>
      <c r="L59" s="6"/>
      <c r="M59" s="6"/>
    </row>
    <row r="60" s="1" customFormat="1" ht="24" customHeight="1" spans="2:13">
      <c r="B60" s="3"/>
      <c r="C60" s="4"/>
      <c r="E60" s="5"/>
      <c r="K60" s="6"/>
      <c r="L60" s="6"/>
      <c r="M60" s="6"/>
    </row>
    <row r="61" s="1" customFormat="1" ht="24" customHeight="1" spans="2:13">
      <c r="B61" s="3"/>
      <c r="C61" s="4"/>
      <c r="E61" s="5"/>
      <c r="K61" s="6"/>
      <c r="L61" s="6"/>
      <c r="M61" s="6"/>
    </row>
    <row r="62" s="1" customFormat="1" ht="24" customHeight="1" spans="2:13">
      <c r="B62" s="3"/>
      <c r="C62" s="4"/>
      <c r="E62" s="5"/>
      <c r="K62" s="6"/>
      <c r="L62" s="6"/>
      <c r="M62" s="6"/>
    </row>
    <row r="63" s="1" customFormat="1" ht="24" customHeight="1" spans="2:13">
      <c r="B63" s="3"/>
      <c r="C63" s="4"/>
      <c r="E63" s="5"/>
      <c r="K63" s="6"/>
      <c r="L63" s="6"/>
      <c r="M63" s="6"/>
    </row>
    <row r="64" s="1" customFormat="1" ht="24" customHeight="1" spans="2:13">
      <c r="B64" s="3"/>
      <c r="C64" s="4"/>
      <c r="E64" s="5"/>
      <c r="K64" s="6"/>
      <c r="L64" s="6"/>
      <c r="M64" s="6"/>
    </row>
    <row r="65" s="1" customFormat="1" ht="24" customHeight="1" spans="2:13">
      <c r="B65" s="3"/>
      <c r="C65" s="4"/>
      <c r="E65" s="5"/>
      <c r="K65" s="6"/>
      <c r="L65" s="6"/>
      <c r="M65" s="6"/>
    </row>
    <row r="66" s="1" customFormat="1" ht="24" customHeight="1" spans="2:13">
      <c r="B66" s="3"/>
      <c r="C66" s="4"/>
      <c r="E66" s="5"/>
      <c r="K66" s="6"/>
      <c r="L66" s="6"/>
      <c r="M66" s="6"/>
    </row>
    <row r="67" s="1" customFormat="1" ht="24" customHeight="1" spans="2:13">
      <c r="B67" s="3"/>
      <c r="C67" s="4"/>
      <c r="E67" s="5"/>
      <c r="K67" s="6"/>
      <c r="L67" s="6"/>
      <c r="M67" s="6"/>
    </row>
    <row r="68" s="1" customFormat="1" ht="24" customHeight="1" spans="2:13">
      <c r="B68" s="3"/>
      <c r="C68" s="4"/>
      <c r="E68" s="5"/>
      <c r="K68" s="6"/>
      <c r="L68" s="6"/>
      <c r="M68" s="6"/>
    </row>
    <row r="69" s="1" customFormat="1" ht="23" customHeight="1" spans="2:13">
      <c r="B69" s="3"/>
      <c r="C69" s="4"/>
      <c r="E69" s="5"/>
      <c r="K69" s="6"/>
      <c r="L69" s="6"/>
      <c r="M69" s="6"/>
    </row>
    <row r="70" s="1" customFormat="1" ht="23" customHeight="1" spans="2:13">
      <c r="B70" s="3"/>
      <c r="C70" s="4"/>
      <c r="E70" s="5"/>
      <c r="K70" s="6"/>
      <c r="L70" s="6"/>
      <c r="M70" s="6"/>
    </row>
    <row r="71" s="1" customFormat="1" ht="23" customHeight="1" spans="2:13">
      <c r="B71" s="3"/>
      <c r="C71" s="4"/>
      <c r="E71" s="5"/>
      <c r="K71" s="6"/>
      <c r="L71" s="6"/>
      <c r="M71" s="6"/>
    </row>
    <row r="72" s="1" customFormat="1" ht="23" customHeight="1" spans="2:13">
      <c r="B72" s="3"/>
      <c r="C72" s="4"/>
      <c r="E72" s="5"/>
      <c r="K72" s="6"/>
      <c r="L72" s="6"/>
      <c r="M72" s="6"/>
    </row>
    <row r="73" s="1" customFormat="1" ht="23" customHeight="1" spans="2:13">
      <c r="B73" s="3"/>
      <c r="C73" s="4"/>
      <c r="E73" s="5"/>
      <c r="K73" s="6"/>
      <c r="L73" s="6"/>
      <c r="M73" s="6"/>
    </row>
    <row r="74" s="1" customFormat="1" ht="23" customHeight="1" spans="2:13">
      <c r="B74" s="3"/>
      <c r="C74" s="4"/>
      <c r="E74" s="5"/>
      <c r="K74" s="6"/>
      <c r="L74" s="6"/>
      <c r="M74" s="6"/>
    </row>
    <row r="75" s="1" customFormat="1" ht="23" customHeight="1" spans="2:13">
      <c r="B75" s="3"/>
      <c r="C75" s="4"/>
      <c r="E75" s="5"/>
      <c r="K75" s="6"/>
      <c r="L75" s="6"/>
      <c r="M75" s="6"/>
    </row>
    <row r="76" s="1" customFormat="1" ht="23" customHeight="1" spans="2:13">
      <c r="B76" s="3"/>
      <c r="C76" s="4"/>
      <c r="E76" s="5"/>
      <c r="K76" s="6"/>
      <c r="L76" s="6"/>
      <c r="M76" s="6"/>
    </row>
    <row r="77" s="1" customFormat="1" ht="23" customHeight="1" spans="2:13">
      <c r="B77" s="3"/>
      <c r="C77" s="4"/>
      <c r="E77" s="5"/>
      <c r="K77" s="6"/>
      <c r="L77" s="6"/>
      <c r="M77" s="6"/>
    </row>
    <row r="78" s="1" customFormat="1" ht="23" customHeight="1" spans="2:13">
      <c r="B78" s="3"/>
      <c r="C78" s="4"/>
      <c r="E78" s="5"/>
      <c r="K78" s="6"/>
      <c r="L78" s="6"/>
      <c r="M78" s="6"/>
    </row>
    <row r="79" s="1" customFormat="1" ht="23" customHeight="1" spans="2:13">
      <c r="B79" s="3"/>
      <c r="C79" s="4"/>
      <c r="E79" s="5"/>
      <c r="K79" s="6"/>
      <c r="L79" s="6"/>
      <c r="M79" s="6"/>
    </row>
    <row r="80" s="1" customFormat="1" ht="23" customHeight="1" spans="2:13">
      <c r="B80" s="3"/>
      <c r="C80" s="4"/>
      <c r="E80" s="5"/>
      <c r="K80" s="6"/>
      <c r="L80" s="6"/>
      <c r="M80" s="6"/>
    </row>
    <row r="81" s="1" customFormat="1" ht="23" customHeight="1" spans="2:13">
      <c r="B81" s="3"/>
      <c r="C81" s="4"/>
      <c r="E81" s="5"/>
      <c r="K81" s="6"/>
      <c r="L81" s="6"/>
      <c r="M81" s="6"/>
    </row>
    <row r="82" s="1" customFormat="1" ht="23" customHeight="1" spans="2:13">
      <c r="B82" s="3"/>
      <c r="C82" s="4"/>
      <c r="E82" s="5"/>
      <c r="K82" s="6"/>
      <c r="L82" s="6"/>
      <c r="M82" s="6"/>
    </row>
    <row r="83" s="1" customFormat="1" ht="23" customHeight="1" spans="2:13">
      <c r="B83" s="3"/>
      <c r="C83" s="4"/>
      <c r="E83" s="5"/>
      <c r="K83" s="6"/>
      <c r="L83" s="6"/>
      <c r="M83" s="6"/>
    </row>
    <row r="84" s="1" customFormat="1" ht="23" customHeight="1" spans="2:13">
      <c r="B84" s="3"/>
      <c r="C84" s="4"/>
      <c r="E84" s="5"/>
      <c r="K84" s="6"/>
      <c r="L84" s="6"/>
      <c r="M84" s="6"/>
    </row>
    <row r="85" s="1" customFormat="1" ht="23" customHeight="1" spans="2:13">
      <c r="B85" s="3"/>
      <c r="C85" s="4"/>
      <c r="E85" s="5"/>
      <c r="K85" s="6"/>
      <c r="L85" s="6"/>
      <c r="M85" s="6"/>
    </row>
    <row r="86" s="1" customFormat="1" ht="23" customHeight="1" spans="2:13">
      <c r="B86" s="3"/>
      <c r="C86" s="4"/>
      <c r="E86" s="5"/>
      <c r="K86" s="6"/>
      <c r="L86" s="6"/>
      <c r="M86" s="6"/>
    </row>
  </sheetData>
  <mergeCells count="3">
    <mergeCell ref="A1:O1"/>
    <mergeCell ref="A30:J30"/>
    <mergeCell ref="A31:J31"/>
  </mergeCells>
  <conditionalFormatting sqref="B4:B15">
    <cfRule type="duplicateValues" dxfId="0" priority="41"/>
  </conditionalFormatting>
  <conditionalFormatting sqref="B9:B10">
    <cfRule type="duplicateValues" dxfId="0" priority="85"/>
    <cfRule type="duplicateValues" dxfId="1" priority="94"/>
  </conditionalFormatting>
  <conditionalFormatting sqref="E9:E10">
    <cfRule type="duplicateValues" dxfId="0" priority="71"/>
  </conditionalFormatting>
  <conditionalFormatting sqref="H3:H8">
    <cfRule type="duplicateValues" dxfId="0" priority="105"/>
    <cfRule type="duplicateValues" dxfId="1" priority="109"/>
  </conditionalFormatting>
  <conditionalFormatting sqref="H9:H29">
    <cfRule type="duplicateValues" dxfId="0" priority="72"/>
    <cfRule type="duplicateValues" dxfId="1" priority="76"/>
  </conditionalFormatting>
  <conditionalFormatting sqref="B1:B2 B32:B1048576">
    <cfRule type="duplicateValues" dxfId="0" priority="138"/>
  </conditionalFormatting>
  <conditionalFormatting sqref="B1:B2 H1:H2 B32:B1048576 H32:H1048576">
    <cfRule type="duplicateValues" dxfId="0" priority="137"/>
  </conditionalFormatting>
  <conditionalFormatting sqref="H1:H2 B1:B2 H32:H1048576 B32:B1048576">
    <cfRule type="duplicateValues" dxfId="0" priority="136"/>
  </conditionalFormatting>
  <conditionalFormatting sqref="H$1:H$1048576 B$1:B$1048576">
    <cfRule type="duplicateValues" dxfId="0" priority="1"/>
  </conditionalFormatting>
  <conditionalFormatting sqref="H2 B2 F32:F36 B32:B1048576 H37:H1048576">
    <cfRule type="duplicateValues" dxfId="0" priority="157"/>
  </conditionalFormatting>
  <conditionalFormatting sqref="B2 B32:B1048576">
    <cfRule type="duplicateValues" dxfId="0" priority="140"/>
  </conditionalFormatting>
  <conditionalFormatting sqref="B2 H2 F32:F36 H37:H1048576 B32:B1048576">
    <cfRule type="duplicateValues" dxfId="0" priority="145"/>
  </conditionalFormatting>
  <conditionalFormatting sqref="H2 B2 F32:F36 H37:H1048576 B32:B1048576">
    <cfRule type="duplicateValues" dxfId="0" priority="143"/>
  </conditionalFormatting>
  <conditionalFormatting sqref="B3:B8 B11:B29">
    <cfRule type="duplicateValues" dxfId="0" priority="118"/>
    <cfRule type="duplicateValues" dxfId="1" priority="127"/>
  </conditionalFormatting>
  <conditionalFormatting sqref="H3:H8 B3:B8 B11:B29">
    <cfRule type="duplicateValues" dxfId="0" priority="103"/>
  </conditionalFormatting>
  <conditionalFormatting sqref="E3:E8 E11:E29">
    <cfRule type="duplicateValues" dxfId="0" priority="104"/>
  </conditionalFormatting>
  <conditionalFormatting sqref="H9:H29 B9:B10">
    <cfRule type="duplicateValues" dxfId="0" priority="70"/>
  </conditionalFormatting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zoomScale="115" zoomScaleNormal="115" topLeftCell="A28" workbookViewId="0">
      <selection activeCell="K16" sqref="K16"/>
    </sheetView>
  </sheetViews>
  <sheetFormatPr defaultColWidth="9" defaultRowHeight="16.5"/>
  <cols>
    <col min="1" max="1" width="5.125" style="1" customWidth="1"/>
    <col min="2" max="2" width="6.5" style="3" customWidth="1"/>
    <col min="3" max="3" width="23.125" style="4" customWidth="1"/>
    <col min="4" max="4" width="11" style="1" customWidth="1"/>
    <col min="5" max="5" width="17.8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7" t="s">
        <v>391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16" t="s">
        <v>292</v>
      </c>
      <c r="C3" s="17" t="s">
        <v>280</v>
      </c>
      <c r="D3" s="18">
        <v>45870</v>
      </c>
      <c r="E3" s="19" t="s">
        <v>293</v>
      </c>
      <c r="F3" s="20" t="str">
        <f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>DAY(EOMONTH(D3,0))-DAY(D3)+1</f>
        <v>31</v>
      </c>
      <c r="K3" s="23">
        <v>70</v>
      </c>
      <c r="L3" s="23">
        <f>IF(H3="",30/30*J3,0)</f>
        <v>31</v>
      </c>
      <c r="M3" s="23">
        <f>SUM(K3:L3)</f>
        <v>101</v>
      </c>
      <c r="N3" s="24"/>
      <c r="O3" s="24" t="s">
        <v>175</v>
      </c>
    </row>
    <row r="4" s="1" customFormat="1" ht="24" customHeight="1" spans="1:15">
      <c r="A4" s="15">
        <f>ROW()-2</f>
        <v>2</v>
      </c>
      <c r="B4" s="40" t="s">
        <v>347</v>
      </c>
      <c r="C4" s="17" t="s">
        <v>280</v>
      </c>
      <c r="D4" s="18">
        <v>45870</v>
      </c>
      <c r="E4" s="84" t="s">
        <v>348</v>
      </c>
      <c r="F4" s="20" t="str">
        <f>IF(MOD(MID(E4,17,1),2)=0,"女","男")</f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6"/>
      <c r="I4" s="21" t="s">
        <v>198</v>
      </c>
      <c r="J4" s="22">
        <f>DAY(EOMONTH(D4,0))-DAY(D4)+1</f>
        <v>31</v>
      </c>
      <c r="K4" s="23">
        <v>70</v>
      </c>
      <c r="L4" s="23">
        <f>IF(H4="",30/30*J4,0)</f>
        <v>31</v>
      </c>
      <c r="M4" s="23">
        <f>SUM(K4:L4)</f>
        <v>101</v>
      </c>
      <c r="N4" s="24"/>
      <c r="O4" s="24" t="s">
        <v>176</v>
      </c>
    </row>
    <row r="5" s="1" customFormat="1" ht="24" customHeight="1" spans="1:15">
      <c r="A5" s="15">
        <f>ROW()-2</f>
        <v>3</v>
      </c>
      <c r="B5" s="40" t="s">
        <v>360</v>
      </c>
      <c r="C5" s="17" t="s">
        <v>361</v>
      </c>
      <c r="D5" s="18">
        <v>45870</v>
      </c>
      <c r="E5" s="84" t="s">
        <v>362</v>
      </c>
      <c r="F5" s="20" t="str">
        <f>IF(MOD(MID(E5,17,1),2)=0,"女","男")</f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>DAY(EOMONTH(D5,0))-DAY(D5)+1</f>
        <v>31</v>
      </c>
      <c r="K5" s="23">
        <v>70</v>
      </c>
      <c r="L5" s="23">
        <f>IF(H5="",30/30*J5,0)</f>
        <v>31</v>
      </c>
      <c r="M5" s="23">
        <f>SUM(K5:L5)</f>
        <v>101</v>
      </c>
      <c r="N5" s="24"/>
      <c r="O5" s="24" t="s">
        <v>175</v>
      </c>
    </row>
    <row r="6" s="1" customFormat="1" ht="24" customHeight="1" spans="1:15">
      <c r="A6" s="15">
        <f>ROW()-2</f>
        <v>4</v>
      </c>
      <c r="B6" s="25" t="s">
        <v>363</v>
      </c>
      <c r="C6" s="17" t="s">
        <v>364</v>
      </c>
      <c r="D6" s="18">
        <v>45870</v>
      </c>
      <c r="E6" s="84" t="s">
        <v>365</v>
      </c>
      <c r="F6" s="20" t="str">
        <f>IF(MOD(MID(E6,17,1),2)=0,"女","男")</f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>DAY(EOMONTH(D6,0))-DAY(D6)+1</f>
        <v>31</v>
      </c>
      <c r="K6" s="23">
        <v>70</v>
      </c>
      <c r="L6" s="23">
        <f>IF(H6="",30/30*J6,0)</f>
        <v>31</v>
      </c>
      <c r="M6" s="23">
        <f>SUM(K6:L6)</f>
        <v>101</v>
      </c>
      <c r="N6" s="24"/>
      <c r="O6" s="24" t="s">
        <v>175</v>
      </c>
    </row>
    <row r="7" s="1" customFormat="1" ht="24" customHeight="1" spans="1:15">
      <c r="A7" s="15">
        <f t="shared" ref="A7:A32" si="0">ROW()-2</f>
        <v>5</v>
      </c>
      <c r="B7" s="40" t="s">
        <v>369</v>
      </c>
      <c r="C7" s="17" t="s">
        <v>224</v>
      </c>
      <c r="D7" s="18">
        <v>45870</v>
      </c>
      <c r="E7" s="84" t="s">
        <v>370</v>
      </c>
      <c r="F7" s="20" t="str">
        <f t="shared" ref="F7:F32" si="1">IF(MOD(MID(E7,17,1),2)=0,"女","男")</f>
        <v>女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ref="J7:J32" si="2">DAY(EOMONTH(D7,0))-DAY(D7)+1</f>
        <v>31</v>
      </c>
      <c r="K7" s="23">
        <v>70</v>
      </c>
      <c r="L7" s="23">
        <f t="shared" ref="L7:L32" si="3">IF(H7="",30/30*J7,0)</f>
        <v>31</v>
      </c>
      <c r="M7" s="23">
        <f t="shared" ref="M7:M32" si="4">SUM(K7:L7)</f>
        <v>101</v>
      </c>
      <c r="N7" s="24"/>
      <c r="O7" s="24" t="s">
        <v>176</v>
      </c>
    </row>
    <row r="8" s="1" customFormat="1" ht="24" customHeight="1" spans="1:15">
      <c r="A8" s="15">
        <f t="shared" si="0"/>
        <v>6</v>
      </c>
      <c r="B8" s="40" t="s">
        <v>371</v>
      </c>
      <c r="C8" s="17" t="s">
        <v>367</v>
      </c>
      <c r="D8" s="18">
        <v>45870</v>
      </c>
      <c r="E8" s="84" t="s">
        <v>372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31</v>
      </c>
      <c r="K8" s="23">
        <v>70</v>
      </c>
      <c r="L8" s="23">
        <f t="shared" si="3"/>
        <v>31</v>
      </c>
      <c r="M8" s="23">
        <f t="shared" si="4"/>
        <v>101</v>
      </c>
      <c r="N8" s="24"/>
      <c r="O8" s="24" t="s">
        <v>175</v>
      </c>
    </row>
    <row r="9" s="1" customFormat="1" ht="24" customHeight="1" spans="1:15">
      <c r="A9" s="15">
        <f t="shared" si="0"/>
        <v>7</v>
      </c>
      <c r="B9" s="40" t="s">
        <v>373</v>
      </c>
      <c r="C9" s="17" t="s">
        <v>374</v>
      </c>
      <c r="D9" s="18">
        <v>45870</v>
      </c>
      <c r="E9" s="84" t="s">
        <v>375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31</v>
      </c>
      <c r="K9" s="23">
        <v>70</v>
      </c>
      <c r="L9" s="23">
        <f t="shared" si="3"/>
        <v>31</v>
      </c>
      <c r="M9" s="23">
        <f t="shared" si="4"/>
        <v>101</v>
      </c>
      <c r="N9" s="24"/>
      <c r="O9" s="24" t="s">
        <v>175</v>
      </c>
    </row>
    <row r="10" s="1" customFormat="1" ht="24" customHeight="1" spans="1:15">
      <c r="A10" s="15">
        <f t="shared" si="0"/>
        <v>8</v>
      </c>
      <c r="B10" s="40" t="s">
        <v>376</v>
      </c>
      <c r="C10" s="17" t="s">
        <v>237</v>
      </c>
      <c r="D10" s="18">
        <v>45870</v>
      </c>
      <c r="E10" s="84" t="s">
        <v>377</v>
      </c>
      <c r="F10" s="20" t="str">
        <f t="shared" si="1"/>
        <v>女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31</v>
      </c>
      <c r="K10" s="23">
        <v>70</v>
      </c>
      <c r="L10" s="23">
        <f t="shared" si="3"/>
        <v>31</v>
      </c>
      <c r="M10" s="23">
        <f t="shared" si="4"/>
        <v>101</v>
      </c>
      <c r="N10" s="24"/>
      <c r="O10" s="24" t="s">
        <v>176</v>
      </c>
    </row>
    <row r="11" s="1" customFormat="1" ht="24" customHeight="1" spans="1:15">
      <c r="A11" s="15">
        <f t="shared" si="0"/>
        <v>9</v>
      </c>
      <c r="B11" s="40" t="s">
        <v>382</v>
      </c>
      <c r="C11" s="17" t="s">
        <v>286</v>
      </c>
      <c r="D11" s="18">
        <v>45870</v>
      </c>
      <c r="E11" s="84" t="s">
        <v>383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31</v>
      </c>
      <c r="K11" s="23">
        <v>70</v>
      </c>
      <c r="L11" s="23">
        <f t="shared" si="3"/>
        <v>31</v>
      </c>
      <c r="M11" s="23">
        <f t="shared" si="4"/>
        <v>101</v>
      </c>
      <c r="N11" s="24"/>
      <c r="O11" s="24" t="s">
        <v>175</v>
      </c>
    </row>
    <row r="12" s="1" customFormat="1" ht="24" customHeight="1" spans="1:15">
      <c r="A12" s="15">
        <f t="shared" si="0"/>
        <v>10</v>
      </c>
      <c r="B12" s="40" t="s">
        <v>384</v>
      </c>
      <c r="C12" s="17" t="s">
        <v>385</v>
      </c>
      <c r="D12" s="18">
        <v>45870</v>
      </c>
      <c r="E12" s="84" t="s">
        <v>386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31</v>
      </c>
      <c r="K12" s="23">
        <v>70</v>
      </c>
      <c r="L12" s="23">
        <f t="shared" si="3"/>
        <v>31</v>
      </c>
      <c r="M12" s="23">
        <f t="shared" si="4"/>
        <v>101</v>
      </c>
      <c r="N12" s="24"/>
      <c r="O12" s="24" t="s">
        <v>175</v>
      </c>
    </row>
    <row r="13" s="1" customFormat="1" ht="24" customHeight="1" spans="1:15">
      <c r="A13" s="15">
        <f t="shared" si="0"/>
        <v>11</v>
      </c>
      <c r="B13" s="25" t="s">
        <v>392</v>
      </c>
      <c r="C13" s="17" t="s">
        <v>361</v>
      </c>
      <c r="D13" s="39">
        <v>45870</v>
      </c>
      <c r="E13" s="84" t="s">
        <v>393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5" t="s">
        <v>369</v>
      </c>
      <c r="I13" s="21" t="s">
        <v>198</v>
      </c>
      <c r="J13" s="22">
        <f t="shared" si="2"/>
        <v>31</v>
      </c>
      <c r="K13" s="23">
        <f t="shared" ref="K13:K27" si="5">IF(H13="",70/30*J7,0)</f>
        <v>0</v>
      </c>
      <c r="L13" s="23">
        <f t="shared" si="3"/>
        <v>0</v>
      </c>
      <c r="M13" s="23">
        <f t="shared" si="4"/>
        <v>0</v>
      </c>
      <c r="N13" s="24"/>
      <c r="O13" s="24" t="s">
        <v>175</v>
      </c>
    </row>
    <row r="14" s="1" customFormat="1" ht="24" customHeight="1" spans="1:15">
      <c r="A14" s="15">
        <f t="shared" si="0"/>
        <v>12</v>
      </c>
      <c r="B14" s="25" t="s">
        <v>394</v>
      </c>
      <c r="C14" s="17" t="s">
        <v>395</v>
      </c>
      <c r="D14" s="39">
        <v>45870</v>
      </c>
      <c r="E14" s="19" t="s">
        <v>396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5" t="s">
        <v>347</v>
      </c>
      <c r="I14" s="21" t="s">
        <v>198</v>
      </c>
      <c r="J14" s="22">
        <f t="shared" si="2"/>
        <v>31</v>
      </c>
      <c r="K14" s="23">
        <f t="shared" si="5"/>
        <v>0</v>
      </c>
      <c r="L14" s="23">
        <f t="shared" si="3"/>
        <v>0</v>
      </c>
      <c r="M14" s="23">
        <f t="shared" si="4"/>
        <v>0</v>
      </c>
      <c r="N14" s="24"/>
      <c r="O14" s="24" t="s">
        <v>175</v>
      </c>
    </row>
    <row r="15" s="1" customFormat="1" ht="24" customHeight="1" spans="1:15">
      <c r="A15" s="15">
        <f t="shared" si="0"/>
        <v>13</v>
      </c>
      <c r="B15" s="25" t="s">
        <v>397</v>
      </c>
      <c r="C15" s="17" t="s">
        <v>364</v>
      </c>
      <c r="D15" s="39">
        <v>45873</v>
      </c>
      <c r="E15" s="19" t="s">
        <v>398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5"/>
      <c r="I15" s="21" t="s">
        <v>198</v>
      </c>
      <c r="J15" s="22">
        <f t="shared" si="2"/>
        <v>28</v>
      </c>
      <c r="K15" s="23">
        <f>IF(H15="",70/30*J15,0)</f>
        <v>65.3333333333333</v>
      </c>
      <c r="L15" s="23">
        <f t="shared" si="3"/>
        <v>28</v>
      </c>
      <c r="M15" s="23">
        <f t="shared" si="4"/>
        <v>93.3333333333333</v>
      </c>
      <c r="N15" s="24"/>
      <c r="O15" s="24" t="s">
        <v>175</v>
      </c>
    </row>
    <row r="16" s="1" customFormat="1" ht="24" customHeight="1" spans="1:15">
      <c r="A16" s="15">
        <f t="shared" si="0"/>
        <v>14</v>
      </c>
      <c r="B16" s="40" t="s">
        <v>399</v>
      </c>
      <c r="C16" s="17" t="s">
        <v>400</v>
      </c>
      <c r="D16" s="39">
        <v>45873</v>
      </c>
      <c r="E16" s="84" t="s">
        <v>401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5"/>
      <c r="I16" s="21" t="s">
        <v>198</v>
      </c>
      <c r="J16" s="22">
        <f t="shared" si="2"/>
        <v>28</v>
      </c>
      <c r="K16" s="23">
        <f>IF(H16="",70/30*J16,0)</f>
        <v>65.3333333333333</v>
      </c>
      <c r="L16" s="23">
        <f t="shared" si="3"/>
        <v>28</v>
      </c>
      <c r="M16" s="23">
        <f t="shared" si="4"/>
        <v>93.3333333333333</v>
      </c>
      <c r="N16" s="24"/>
      <c r="O16" s="24" t="s">
        <v>176</v>
      </c>
    </row>
    <row r="17" s="1" customFormat="1" ht="24" customHeight="1" spans="1:15">
      <c r="A17" s="15">
        <f t="shared" si="0"/>
        <v>15</v>
      </c>
      <c r="B17" s="25" t="s">
        <v>402</v>
      </c>
      <c r="C17" s="17" t="s">
        <v>364</v>
      </c>
      <c r="D17" s="39">
        <v>45873</v>
      </c>
      <c r="E17" s="84" t="s">
        <v>403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5"/>
      <c r="I17" s="21" t="s">
        <v>198</v>
      </c>
      <c r="J17" s="22">
        <f t="shared" si="2"/>
        <v>28</v>
      </c>
      <c r="K17" s="23">
        <f>IF(H17="",70/30*J17,0)</f>
        <v>65.3333333333333</v>
      </c>
      <c r="L17" s="23">
        <f t="shared" si="3"/>
        <v>28</v>
      </c>
      <c r="M17" s="23">
        <f t="shared" si="4"/>
        <v>93.3333333333333</v>
      </c>
      <c r="N17" s="24"/>
      <c r="O17" s="24" t="s">
        <v>175</v>
      </c>
    </row>
    <row r="18" s="1" customFormat="1" ht="24" customHeight="1" spans="1:15">
      <c r="A18" s="15">
        <f t="shared" si="0"/>
        <v>16</v>
      </c>
      <c r="B18" s="40" t="s">
        <v>404</v>
      </c>
      <c r="C18" s="17" t="s">
        <v>400</v>
      </c>
      <c r="D18" s="39">
        <v>45873</v>
      </c>
      <c r="E18" s="84" t="s">
        <v>405</v>
      </c>
      <c r="F18" s="20" t="str">
        <f t="shared" si="1"/>
        <v>女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5"/>
      <c r="I18" s="21" t="s">
        <v>198</v>
      </c>
      <c r="J18" s="22">
        <f t="shared" si="2"/>
        <v>28</v>
      </c>
      <c r="K18" s="23">
        <f>IF(H18="",70/30*J18,0)</f>
        <v>65.3333333333333</v>
      </c>
      <c r="L18" s="23">
        <f t="shared" si="3"/>
        <v>28</v>
      </c>
      <c r="M18" s="23">
        <f t="shared" si="4"/>
        <v>93.3333333333333</v>
      </c>
      <c r="N18" s="24"/>
      <c r="O18" s="24" t="s">
        <v>176</v>
      </c>
    </row>
    <row r="19" s="1" customFormat="1" ht="24" customHeight="1" spans="1:15">
      <c r="A19" s="15">
        <f t="shared" si="0"/>
        <v>17</v>
      </c>
      <c r="B19" s="25" t="s">
        <v>406</v>
      </c>
      <c r="C19" s="17" t="s">
        <v>280</v>
      </c>
      <c r="D19" s="39">
        <v>45874</v>
      </c>
      <c r="E19" s="84" t="s">
        <v>407</v>
      </c>
      <c r="F19" s="20" t="str">
        <f t="shared" si="1"/>
        <v>女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5"/>
      <c r="I19" s="21" t="s">
        <v>198</v>
      </c>
      <c r="J19" s="22">
        <f t="shared" si="2"/>
        <v>27</v>
      </c>
      <c r="K19" s="23">
        <f>IF(H19="",70/30*J19,0)</f>
        <v>63</v>
      </c>
      <c r="L19" s="23">
        <f t="shared" si="3"/>
        <v>27</v>
      </c>
      <c r="M19" s="23">
        <f t="shared" si="4"/>
        <v>90</v>
      </c>
      <c r="N19" s="24"/>
      <c r="O19" s="24" t="s">
        <v>175</v>
      </c>
    </row>
    <row r="20" s="1" customFormat="1" ht="24" customHeight="1" spans="1:15">
      <c r="A20" s="15">
        <f t="shared" si="0"/>
        <v>18</v>
      </c>
      <c r="B20" s="25" t="s">
        <v>408</v>
      </c>
      <c r="C20" s="17" t="s">
        <v>409</v>
      </c>
      <c r="D20" s="39">
        <v>45875</v>
      </c>
      <c r="E20" s="19" t="s">
        <v>410</v>
      </c>
      <c r="F20" s="20" t="str">
        <f t="shared" si="1"/>
        <v>男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5" t="s">
        <v>384</v>
      </c>
      <c r="I20" s="21" t="s">
        <v>198</v>
      </c>
      <c r="J20" s="22">
        <f t="shared" si="2"/>
        <v>26</v>
      </c>
      <c r="K20" s="23">
        <f t="shared" si="5"/>
        <v>0</v>
      </c>
      <c r="L20" s="23">
        <f t="shared" si="3"/>
        <v>0</v>
      </c>
      <c r="M20" s="23">
        <f t="shared" si="4"/>
        <v>0</v>
      </c>
      <c r="N20" s="24"/>
      <c r="O20" s="24" t="s">
        <v>176</v>
      </c>
    </row>
    <row r="21" s="1" customFormat="1" ht="24" customHeight="1" spans="1:15">
      <c r="A21" s="15">
        <f t="shared" si="0"/>
        <v>19</v>
      </c>
      <c r="B21" s="25" t="s">
        <v>411</v>
      </c>
      <c r="C21" s="17" t="s">
        <v>400</v>
      </c>
      <c r="D21" s="39">
        <v>45877</v>
      </c>
      <c r="E21" s="84" t="s">
        <v>412</v>
      </c>
      <c r="F21" s="20" t="str">
        <f t="shared" si="1"/>
        <v>男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5" t="s">
        <v>399</v>
      </c>
      <c r="I21" s="21" t="s">
        <v>198</v>
      </c>
      <c r="J21" s="22">
        <f t="shared" si="2"/>
        <v>24</v>
      </c>
      <c r="K21" s="23">
        <f t="shared" si="5"/>
        <v>0</v>
      </c>
      <c r="L21" s="23">
        <f t="shared" si="3"/>
        <v>0</v>
      </c>
      <c r="M21" s="23">
        <f t="shared" si="4"/>
        <v>0</v>
      </c>
      <c r="N21" s="24"/>
      <c r="O21" s="24" t="s">
        <v>176</v>
      </c>
    </row>
    <row r="22" s="1" customFormat="1" ht="24" customHeight="1" spans="1:15">
      <c r="A22" s="15">
        <f t="shared" si="0"/>
        <v>20</v>
      </c>
      <c r="B22" s="25" t="s">
        <v>413</v>
      </c>
      <c r="C22" s="17" t="s">
        <v>361</v>
      </c>
      <c r="D22" s="39">
        <v>45881</v>
      </c>
      <c r="E22" s="84" t="s">
        <v>414</v>
      </c>
      <c r="F22" s="20" t="str">
        <f t="shared" si="1"/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5" t="s">
        <v>360</v>
      </c>
      <c r="I22" s="21" t="s">
        <v>198</v>
      </c>
      <c r="J22" s="22">
        <f t="shared" si="2"/>
        <v>20</v>
      </c>
      <c r="K22" s="23">
        <f t="shared" si="5"/>
        <v>0</v>
      </c>
      <c r="L22" s="23">
        <f t="shared" si="3"/>
        <v>0</v>
      </c>
      <c r="M22" s="23">
        <f t="shared" si="4"/>
        <v>0</v>
      </c>
      <c r="N22" s="24"/>
      <c r="O22" s="24" t="s">
        <v>175</v>
      </c>
    </row>
    <row r="23" s="1" customFormat="1" ht="24" customHeight="1" spans="1:15">
      <c r="A23" s="15">
        <f t="shared" si="0"/>
        <v>21</v>
      </c>
      <c r="B23" s="25" t="s">
        <v>415</v>
      </c>
      <c r="C23" s="17" t="s">
        <v>364</v>
      </c>
      <c r="D23" s="39">
        <v>45882</v>
      </c>
      <c r="E23" s="84" t="s">
        <v>416</v>
      </c>
      <c r="F23" s="20" t="str">
        <f t="shared" si="1"/>
        <v>男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5" t="s">
        <v>404</v>
      </c>
      <c r="I23" s="21" t="s">
        <v>198</v>
      </c>
      <c r="J23" s="22">
        <f t="shared" si="2"/>
        <v>19</v>
      </c>
      <c r="K23" s="23">
        <f t="shared" si="5"/>
        <v>0</v>
      </c>
      <c r="L23" s="23">
        <f t="shared" si="3"/>
        <v>0</v>
      </c>
      <c r="M23" s="23">
        <f t="shared" si="4"/>
        <v>0</v>
      </c>
      <c r="N23" s="24"/>
      <c r="O23" s="24" t="s">
        <v>175</v>
      </c>
    </row>
    <row r="24" s="1" customFormat="1" ht="24" customHeight="1" spans="1:15">
      <c r="A24" s="15">
        <f t="shared" si="0"/>
        <v>22</v>
      </c>
      <c r="B24" s="25" t="s">
        <v>417</v>
      </c>
      <c r="C24" s="17" t="s">
        <v>286</v>
      </c>
      <c r="D24" s="39">
        <v>45882</v>
      </c>
      <c r="E24" s="84" t="s">
        <v>418</v>
      </c>
      <c r="F24" s="20" t="str">
        <f t="shared" si="1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5" t="s">
        <v>382</v>
      </c>
      <c r="I24" s="21" t="s">
        <v>198</v>
      </c>
      <c r="J24" s="22">
        <f t="shared" si="2"/>
        <v>19</v>
      </c>
      <c r="K24" s="23">
        <f t="shared" si="5"/>
        <v>0</v>
      </c>
      <c r="L24" s="23">
        <f t="shared" si="3"/>
        <v>0</v>
      </c>
      <c r="M24" s="23">
        <f t="shared" si="4"/>
        <v>0</v>
      </c>
      <c r="N24" s="24"/>
      <c r="O24" s="24" t="s">
        <v>175</v>
      </c>
    </row>
    <row r="25" s="1" customFormat="1" ht="24" customHeight="1" spans="1:15">
      <c r="A25" s="15">
        <f t="shared" si="0"/>
        <v>23</v>
      </c>
      <c r="B25" s="25" t="s">
        <v>419</v>
      </c>
      <c r="C25" s="17" t="s">
        <v>409</v>
      </c>
      <c r="D25" s="39">
        <v>45883</v>
      </c>
      <c r="E25" s="84" t="s">
        <v>420</v>
      </c>
      <c r="F25" s="20" t="str">
        <f t="shared" si="1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5" t="s">
        <v>373</v>
      </c>
      <c r="I25" s="21" t="s">
        <v>198</v>
      </c>
      <c r="J25" s="22">
        <f t="shared" si="2"/>
        <v>18</v>
      </c>
      <c r="K25" s="23">
        <f t="shared" si="5"/>
        <v>0</v>
      </c>
      <c r="L25" s="23">
        <f t="shared" si="3"/>
        <v>0</v>
      </c>
      <c r="M25" s="23">
        <f t="shared" si="4"/>
        <v>0</v>
      </c>
      <c r="N25" s="24"/>
      <c r="O25" s="24" t="s">
        <v>175</v>
      </c>
    </row>
    <row r="26" s="1" customFormat="1" ht="24" customHeight="1" spans="1:15">
      <c r="A26" s="15">
        <f t="shared" si="0"/>
        <v>24</v>
      </c>
      <c r="B26" s="25" t="s">
        <v>421</v>
      </c>
      <c r="C26" s="17" t="s">
        <v>400</v>
      </c>
      <c r="D26" s="39">
        <v>45883</v>
      </c>
      <c r="E26" s="84" t="s">
        <v>422</v>
      </c>
      <c r="F26" s="20" t="str">
        <f t="shared" si="1"/>
        <v>女</v>
      </c>
      <c r="G26" s="21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5" t="s">
        <v>376</v>
      </c>
      <c r="I26" s="21" t="s">
        <v>198</v>
      </c>
      <c r="J26" s="22">
        <f t="shared" si="2"/>
        <v>18</v>
      </c>
      <c r="K26" s="23">
        <f t="shared" si="5"/>
        <v>0</v>
      </c>
      <c r="L26" s="23">
        <f t="shared" si="3"/>
        <v>0</v>
      </c>
      <c r="M26" s="23">
        <f t="shared" si="4"/>
        <v>0</v>
      </c>
      <c r="N26" s="24"/>
      <c r="O26" s="24" t="s">
        <v>176</v>
      </c>
    </row>
    <row r="27" s="1" customFormat="1" ht="24" customHeight="1" spans="1:15">
      <c r="A27" s="15">
        <f t="shared" si="0"/>
        <v>25</v>
      </c>
      <c r="B27" s="25" t="s">
        <v>423</v>
      </c>
      <c r="C27" s="17" t="s">
        <v>286</v>
      </c>
      <c r="D27" s="39">
        <v>45891</v>
      </c>
      <c r="E27" s="19" t="s">
        <v>424</v>
      </c>
      <c r="F27" s="20" t="str">
        <f t="shared" si="1"/>
        <v>女</v>
      </c>
      <c r="G27" s="21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5" t="s">
        <v>371</v>
      </c>
      <c r="I27" s="21" t="s">
        <v>198</v>
      </c>
      <c r="J27" s="22">
        <f t="shared" si="2"/>
        <v>10</v>
      </c>
      <c r="K27" s="23">
        <f t="shared" si="5"/>
        <v>0</v>
      </c>
      <c r="L27" s="23">
        <f t="shared" si="3"/>
        <v>0</v>
      </c>
      <c r="M27" s="23">
        <f t="shared" si="4"/>
        <v>0</v>
      </c>
      <c r="N27" s="24"/>
      <c r="O27" s="24" t="s">
        <v>175</v>
      </c>
    </row>
    <row r="28" s="1" customFormat="1" ht="24" customHeight="1" spans="1:15">
      <c r="A28" s="15">
        <f t="shared" si="0"/>
        <v>26</v>
      </c>
      <c r="B28" s="25" t="s">
        <v>425</v>
      </c>
      <c r="C28" s="17" t="s">
        <v>246</v>
      </c>
      <c r="D28" s="39">
        <v>45894</v>
      </c>
      <c r="E28" s="84" t="s">
        <v>426</v>
      </c>
      <c r="F28" s="20" t="str">
        <f t="shared" si="1"/>
        <v>男</v>
      </c>
      <c r="G28" s="21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5"/>
      <c r="I28" s="21" t="s">
        <v>198</v>
      </c>
      <c r="J28" s="22">
        <f t="shared" si="2"/>
        <v>7</v>
      </c>
      <c r="K28" s="23">
        <f>IF(H28="",70/30*J28,0)</f>
        <v>16.3333333333333</v>
      </c>
      <c r="L28" s="23">
        <f t="shared" si="3"/>
        <v>7</v>
      </c>
      <c r="M28" s="23">
        <f t="shared" si="4"/>
        <v>23.3333333333333</v>
      </c>
      <c r="N28" s="24"/>
      <c r="O28" s="24" t="s">
        <v>427</v>
      </c>
    </row>
    <row r="29" s="1" customFormat="1" ht="24" customHeight="1" spans="1:15">
      <c r="A29" s="15">
        <f t="shared" si="0"/>
        <v>27</v>
      </c>
      <c r="B29" s="25" t="s">
        <v>428</v>
      </c>
      <c r="C29" s="17" t="s">
        <v>400</v>
      </c>
      <c r="D29" s="39">
        <v>45894</v>
      </c>
      <c r="E29" s="84" t="s">
        <v>429</v>
      </c>
      <c r="F29" s="20" t="str">
        <f t="shared" si="1"/>
        <v>男</v>
      </c>
      <c r="G29" s="21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5"/>
      <c r="I29" s="21" t="s">
        <v>198</v>
      </c>
      <c r="J29" s="22">
        <f t="shared" si="2"/>
        <v>7</v>
      </c>
      <c r="K29" s="23">
        <f>IF(H29="",70/30*J29,0)</f>
        <v>16.3333333333333</v>
      </c>
      <c r="L29" s="23">
        <f t="shared" si="3"/>
        <v>7</v>
      </c>
      <c r="M29" s="23">
        <f t="shared" si="4"/>
        <v>23.3333333333333</v>
      </c>
      <c r="N29" s="24"/>
      <c r="O29" s="24" t="s">
        <v>176</v>
      </c>
    </row>
    <row r="30" s="1" customFormat="1" ht="24" customHeight="1" spans="1:15">
      <c r="A30" s="15">
        <f t="shared" si="0"/>
        <v>28</v>
      </c>
      <c r="B30" s="25" t="s">
        <v>430</v>
      </c>
      <c r="C30" s="17" t="s">
        <v>400</v>
      </c>
      <c r="D30" s="39">
        <v>45894</v>
      </c>
      <c r="E30" s="84" t="s">
        <v>431</v>
      </c>
      <c r="F30" s="20" t="str">
        <f t="shared" si="1"/>
        <v>男</v>
      </c>
      <c r="G30" s="21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5"/>
      <c r="I30" s="21" t="s">
        <v>198</v>
      </c>
      <c r="J30" s="22">
        <f t="shared" si="2"/>
        <v>7</v>
      </c>
      <c r="K30" s="23">
        <f>IF(H30="",70/30*J30,0)</f>
        <v>16.3333333333333</v>
      </c>
      <c r="L30" s="23">
        <f t="shared" si="3"/>
        <v>7</v>
      </c>
      <c r="M30" s="23">
        <f t="shared" si="4"/>
        <v>23.3333333333333</v>
      </c>
      <c r="N30" s="24"/>
      <c r="O30" s="24" t="s">
        <v>176</v>
      </c>
    </row>
    <row r="31" s="1" customFormat="1" ht="24" customHeight="1" spans="1:15">
      <c r="A31" s="15">
        <f t="shared" si="0"/>
        <v>29</v>
      </c>
      <c r="B31" s="25" t="s">
        <v>432</v>
      </c>
      <c r="C31" s="17" t="s">
        <v>364</v>
      </c>
      <c r="D31" s="39">
        <v>45894</v>
      </c>
      <c r="E31" s="84" t="s">
        <v>433</v>
      </c>
      <c r="F31" s="20" t="str">
        <f t="shared" si="1"/>
        <v>男</v>
      </c>
      <c r="G31" s="21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5"/>
      <c r="I31" s="21" t="s">
        <v>198</v>
      </c>
      <c r="J31" s="22">
        <f t="shared" si="2"/>
        <v>7</v>
      </c>
      <c r="K31" s="23">
        <f>IF(H31="",70/30*J31,0)</f>
        <v>16.3333333333333</v>
      </c>
      <c r="L31" s="23">
        <f t="shared" si="3"/>
        <v>7</v>
      </c>
      <c r="M31" s="23">
        <f t="shared" si="4"/>
        <v>23.3333333333333</v>
      </c>
      <c r="N31" s="24"/>
      <c r="O31" s="24" t="s">
        <v>175</v>
      </c>
    </row>
    <row r="32" s="1" customFormat="1" ht="24" customHeight="1" spans="1:15">
      <c r="A32" s="15"/>
      <c r="B32" s="25"/>
      <c r="C32" s="17"/>
      <c r="D32" s="39"/>
      <c r="E32" s="19"/>
      <c r="F32" s="20"/>
      <c r="G32" s="21"/>
      <c r="H32" s="25"/>
      <c r="I32" s="21"/>
      <c r="J32" s="22"/>
      <c r="K32" s="23"/>
      <c r="L32" s="23"/>
      <c r="M32" s="23"/>
      <c r="N32" s="24"/>
      <c r="O32" s="24"/>
    </row>
    <row r="33" s="1" customFormat="1" ht="24" customHeight="1" spans="1:15">
      <c r="A33" s="30" t="s">
        <v>217</v>
      </c>
      <c r="B33" s="31"/>
      <c r="C33" s="32"/>
      <c r="D33" s="31"/>
      <c r="E33" s="31"/>
      <c r="F33" s="31"/>
      <c r="G33" s="31"/>
      <c r="H33" s="31"/>
      <c r="I33" s="31"/>
      <c r="J33" s="33"/>
      <c r="K33" s="23">
        <f>SUM(K3:K32)</f>
        <v>1089.66666666667</v>
      </c>
      <c r="L33" s="23">
        <f>SUM(L3:L32)</f>
        <v>477</v>
      </c>
      <c r="M33" s="23">
        <f>SUM(M3:M32)</f>
        <v>1566.66666666667</v>
      </c>
      <c r="N33" s="23">
        <f>SUM(N3:N32)</f>
        <v>0</v>
      </c>
      <c r="O33" s="24"/>
    </row>
    <row r="34" s="1" customFormat="1" ht="24" customHeight="1" spans="1:15">
      <c r="A34" s="30" t="s">
        <v>294</v>
      </c>
      <c r="B34" s="31"/>
      <c r="C34" s="32"/>
      <c r="D34" s="31"/>
      <c r="E34" s="31"/>
      <c r="F34" s="31"/>
      <c r="G34" s="31"/>
      <c r="H34" s="31"/>
      <c r="I34" s="31"/>
      <c r="J34" s="33"/>
      <c r="K34" s="34"/>
      <c r="L34" s="35">
        <v>0.06</v>
      </c>
      <c r="M34" s="24">
        <f>M33*L34+M33</f>
        <v>1660.66666666667</v>
      </c>
      <c r="N34" s="24"/>
      <c r="O34" s="24"/>
    </row>
    <row r="35" s="1" customFormat="1" ht="24" customHeight="1" spans="1:15">
      <c r="B35" s="3"/>
      <c r="C35" s="4"/>
      <c r="E35"/>
      <c r="I35" s="6"/>
      <c r="J35" s="6"/>
      <c r="K35" s="6"/>
    </row>
    <row r="36" s="1" customFormat="1" ht="24" customHeight="1" spans="1:15">
      <c r="B36" s="3"/>
      <c r="C36" s="4"/>
      <c r="E36"/>
      <c r="I36" s="6"/>
      <c r="J36" s="6"/>
      <c r="K36" s="6"/>
    </row>
    <row r="37" s="1" customFormat="1" ht="24" customHeight="1" spans="1:15">
      <c r="B37" s="3"/>
      <c r="C37" s="36"/>
      <c r="D37"/>
      <c r="E37"/>
      <c r="I37" s="6"/>
      <c r="J37" s="6"/>
      <c r="K37" s="6"/>
    </row>
    <row r="38" s="1" customFormat="1" ht="24" customHeight="1" spans="1:15">
      <c r="B38" s="3"/>
      <c r="C38" s="36"/>
      <c r="D38"/>
      <c r="E38"/>
      <c r="I38" s="6"/>
      <c r="J38" s="6"/>
      <c r="K38" s="6"/>
    </row>
    <row r="39" s="1" customFormat="1" ht="24" customHeight="1" spans="1:15">
      <c r="B39" s="3"/>
      <c r="C39" s="36"/>
      <c r="D39"/>
      <c r="E39"/>
      <c r="I39" s="6"/>
      <c r="J39" s="6"/>
      <c r="K39" s="6"/>
    </row>
    <row r="40" s="1" customFormat="1" ht="24" customHeight="1" spans="1:15">
      <c r="B40" s="3"/>
      <c r="C40" s="36"/>
      <c r="D40"/>
      <c r="E40"/>
      <c r="F40"/>
      <c r="G40"/>
      <c r="K40" s="6"/>
      <c r="L40" s="6"/>
      <c r="M40" s="6"/>
    </row>
    <row r="41" s="1" customFormat="1" ht="24" customHeight="1" spans="1:15">
      <c r="B41" s="3"/>
      <c r="C41" s="36"/>
      <c r="D41"/>
      <c r="E41"/>
      <c r="F41"/>
      <c r="G41"/>
      <c r="K41" s="6"/>
      <c r="L41" s="6"/>
      <c r="M41" s="6"/>
    </row>
    <row r="42" s="1" customFormat="1" ht="24" customHeight="1" spans="1:15">
      <c r="B42" s="3"/>
      <c r="C42" s="36"/>
      <c r="D42"/>
      <c r="E42"/>
      <c r="F42"/>
      <c r="G42"/>
      <c r="K42" s="6"/>
      <c r="L42" s="6"/>
      <c r="M42" s="6"/>
    </row>
    <row r="43" s="1" customFormat="1" ht="24" customHeight="1" spans="1:15">
      <c r="B43" s="3"/>
      <c r="C43" s="36"/>
      <c r="D43"/>
      <c r="E43"/>
      <c r="F43"/>
      <c r="G43"/>
      <c r="K43" s="6"/>
      <c r="L43" s="6"/>
      <c r="M43" s="6"/>
    </row>
    <row r="44" s="1" customFormat="1" ht="24" customHeight="1" spans="1:15">
      <c r="B44" s="3"/>
      <c r="C44" s="36"/>
      <c r="D44"/>
      <c r="E44"/>
      <c r="F44"/>
      <c r="G44"/>
      <c r="K44" s="6"/>
      <c r="L44" s="6"/>
      <c r="M44" s="6"/>
    </row>
    <row r="45" s="1" customFormat="1" ht="24" customHeight="1" spans="1:15">
      <c r="B45" s="3"/>
      <c r="C45" s="36"/>
      <c r="D45"/>
      <c r="E45"/>
      <c r="F45"/>
      <c r="G45"/>
      <c r="K45" s="6"/>
      <c r="L45" s="6"/>
      <c r="M45" s="6"/>
    </row>
    <row r="46" s="1" customFormat="1" ht="24" customHeight="1" spans="1:15">
      <c r="B46" s="3"/>
      <c r="C46" s="36"/>
      <c r="D46"/>
      <c r="E46"/>
      <c r="F46"/>
      <c r="G46"/>
      <c r="K46" s="6"/>
      <c r="L46" s="6"/>
      <c r="M46" s="6"/>
    </row>
    <row r="47" s="1" customFormat="1" ht="24" customHeight="1" spans="1:15">
      <c r="B47" s="3"/>
      <c r="C47" s="36"/>
      <c r="D47"/>
      <c r="E47"/>
      <c r="F47"/>
      <c r="G47"/>
      <c r="K47" s="6"/>
      <c r="L47" s="6"/>
      <c r="M47" s="6"/>
    </row>
    <row r="48" s="1" customFormat="1" ht="24" customHeight="1" spans="1:15">
      <c r="B48" s="3"/>
      <c r="C48" s="36"/>
      <c r="D48"/>
      <c r="E48"/>
      <c r="F48"/>
      <c r="G48"/>
      <c r="K48" s="6"/>
      <c r="L48" s="6"/>
      <c r="M48" s="6"/>
    </row>
    <row r="49" s="1" customFormat="1" ht="24" customHeight="1" spans="2:13">
      <c r="B49" s="3"/>
      <c r="C49" s="36"/>
      <c r="D49"/>
      <c r="E49"/>
      <c r="F49"/>
      <c r="G49"/>
      <c r="K49" s="6"/>
      <c r="L49" s="6"/>
      <c r="M49" s="6"/>
    </row>
    <row r="50" s="1" customFormat="1" ht="24" customHeight="1" spans="2:13">
      <c r="B50" s="3"/>
      <c r="C50" s="4"/>
      <c r="E50"/>
      <c r="F50"/>
      <c r="G50"/>
      <c r="K50" s="6"/>
      <c r="L50" s="6"/>
      <c r="M50" s="6"/>
    </row>
    <row r="51" s="1" customFormat="1" ht="24" customHeight="1" spans="2:13">
      <c r="B51" s="3"/>
      <c r="C51" s="4"/>
      <c r="E51" s="5"/>
      <c r="K51" s="6"/>
      <c r="L51" s="6"/>
      <c r="M51" s="6"/>
    </row>
    <row r="52" s="1" customFormat="1" ht="24" customHeight="1" spans="2:13">
      <c r="B52" s="3"/>
      <c r="C52" s="4"/>
      <c r="E52" s="5"/>
      <c r="K52" s="6"/>
      <c r="L52" s="6"/>
      <c r="M52" s="6"/>
    </row>
    <row r="53" s="1" customFormat="1" ht="24" customHeight="1" spans="2:13">
      <c r="B53" s="3"/>
      <c r="C53" s="4"/>
      <c r="E53" s="5"/>
      <c r="K53" s="6"/>
      <c r="L53" s="6"/>
      <c r="M53" s="6"/>
    </row>
    <row r="54" s="1" customFormat="1" ht="24" customHeight="1" spans="2:13">
      <c r="B54" s="3"/>
      <c r="C54" s="4"/>
      <c r="E54" s="5"/>
      <c r="K54" s="6"/>
      <c r="L54" s="6"/>
      <c r="M54" s="6"/>
    </row>
    <row r="55" s="1" customFormat="1" ht="24" customHeight="1" spans="2:13">
      <c r="B55" s="3"/>
      <c r="C55" s="4"/>
      <c r="E55" s="5"/>
      <c r="K55" s="6"/>
      <c r="L55" s="6"/>
      <c r="M55" s="6"/>
    </row>
    <row r="56" s="1" customFormat="1" ht="24" customHeight="1" spans="2:13">
      <c r="B56" s="3"/>
      <c r="C56" s="4"/>
      <c r="E56" s="5"/>
      <c r="K56" s="6"/>
      <c r="L56" s="6"/>
      <c r="M56" s="6"/>
    </row>
    <row r="57" s="1" customFormat="1" ht="24" customHeight="1" spans="2:13">
      <c r="B57" s="3"/>
      <c r="C57" s="4"/>
      <c r="E57" s="5"/>
      <c r="K57" s="6"/>
      <c r="L57" s="6"/>
      <c r="M57" s="6"/>
    </row>
    <row r="58" s="1" customFormat="1" ht="24" customHeight="1" spans="2:13">
      <c r="B58" s="3"/>
      <c r="C58" s="4"/>
      <c r="E58" s="5"/>
      <c r="K58" s="6"/>
      <c r="L58" s="6"/>
      <c r="M58" s="6"/>
    </row>
    <row r="59" s="1" customFormat="1" ht="24" customHeight="1" spans="2:13">
      <c r="B59" s="3"/>
      <c r="C59" s="4"/>
      <c r="E59" s="5"/>
      <c r="K59" s="6"/>
      <c r="L59" s="6"/>
      <c r="M59" s="6"/>
    </row>
    <row r="60" s="1" customFormat="1" ht="24" customHeight="1" spans="2:13">
      <c r="B60" s="3"/>
      <c r="C60" s="4"/>
      <c r="E60" s="5"/>
      <c r="K60" s="6"/>
      <c r="L60" s="6"/>
      <c r="M60" s="6"/>
    </row>
    <row r="61" s="1" customFormat="1" ht="24" customHeight="1" spans="2:13">
      <c r="B61" s="3"/>
      <c r="C61" s="4"/>
      <c r="E61" s="5"/>
      <c r="K61" s="6"/>
      <c r="L61" s="6"/>
      <c r="M61" s="6"/>
    </row>
    <row r="62" s="1" customFormat="1" ht="24" customHeight="1" spans="2:13">
      <c r="B62" s="3"/>
      <c r="C62" s="4"/>
      <c r="E62" s="5"/>
      <c r="K62" s="6"/>
      <c r="L62" s="6"/>
      <c r="M62" s="6"/>
    </row>
    <row r="63" s="1" customFormat="1" ht="24" customHeight="1" spans="2:13">
      <c r="B63" s="3"/>
      <c r="C63" s="4"/>
      <c r="E63" s="5"/>
      <c r="K63" s="6"/>
      <c r="L63" s="6"/>
      <c r="M63" s="6"/>
    </row>
    <row r="64" s="1" customFormat="1" ht="24" customHeight="1" spans="2:13">
      <c r="B64" s="3"/>
      <c r="C64" s="4"/>
      <c r="E64" s="5"/>
      <c r="K64" s="6"/>
      <c r="L64" s="6"/>
      <c r="M64" s="6"/>
    </row>
    <row r="65" s="1" customFormat="1" ht="24" customHeight="1" spans="2:13">
      <c r="B65" s="3"/>
      <c r="C65" s="4"/>
      <c r="E65" s="5"/>
      <c r="K65" s="6"/>
      <c r="L65" s="6"/>
      <c r="M65" s="6"/>
    </row>
    <row r="66" s="1" customFormat="1" ht="24" customHeight="1" spans="2:13">
      <c r="B66" s="3"/>
      <c r="C66" s="4"/>
      <c r="E66" s="5"/>
      <c r="K66" s="6"/>
      <c r="L66" s="6"/>
      <c r="M66" s="6"/>
    </row>
    <row r="67" s="1" customFormat="1" ht="24" customHeight="1" spans="2:13">
      <c r="B67" s="3"/>
      <c r="C67" s="4"/>
      <c r="E67" s="5"/>
      <c r="K67" s="6"/>
      <c r="L67" s="6"/>
      <c r="M67" s="6"/>
    </row>
    <row r="68" s="1" customFormat="1" ht="24" customHeight="1" spans="2:13">
      <c r="B68" s="3"/>
      <c r="C68" s="4"/>
      <c r="E68" s="5"/>
      <c r="K68" s="6"/>
      <c r="L68" s="6"/>
      <c r="M68" s="6"/>
    </row>
    <row r="69" s="1" customFormat="1" ht="24" customHeight="1" spans="2:13">
      <c r="B69" s="3"/>
      <c r="C69" s="4"/>
      <c r="E69" s="5"/>
      <c r="K69" s="6"/>
      <c r="L69" s="6"/>
      <c r="M69" s="6"/>
    </row>
    <row r="70" s="1" customFormat="1" ht="24" customHeight="1" spans="2:13">
      <c r="B70" s="3"/>
      <c r="C70" s="4"/>
      <c r="E70" s="5"/>
      <c r="K70" s="6"/>
      <c r="L70" s="6"/>
      <c r="M70" s="6"/>
    </row>
    <row r="71" s="1" customFormat="1" ht="24" customHeight="1" spans="2:13">
      <c r="B71" s="3"/>
      <c r="C71" s="4"/>
      <c r="E71" s="5"/>
      <c r="K71" s="6"/>
      <c r="L71" s="6"/>
      <c r="M71" s="6"/>
    </row>
    <row r="72" s="1" customFormat="1" ht="23" customHeight="1" spans="2:13">
      <c r="B72" s="3"/>
      <c r="C72" s="4"/>
      <c r="E72" s="5"/>
      <c r="K72" s="6"/>
      <c r="L72" s="6"/>
      <c r="M72" s="6"/>
    </row>
    <row r="73" s="1" customFormat="1" ht="23" customHeight="1" spans="2:13">
      <c r="B73" s="3"/>
      <c r="C73" s="4"/>
      <c r="E73" s="5"/>
      <c r="K73" s="6"/>
      <c r="L73" s="6"/>
      <c r="M73" s="6"/>
    </row>
    <row r="74" s="1" customFormat="1" ht="23" customHeight="1" spans="2:13">
      <c r="B74" s="3"/>
      <c r="C74" s="4"/>
      <c r="E74" s="5"/>
      <c r="K74" s="6"/>
      <c r="L74" s="6"/>
      <c r="M74" s="6"/>
    </row>
    <row r="75" s="1" customFormat="1" ht="23" customHeight="1" spans="2:13">
      <c r="B75" s="3"/>
      <c r="C75" s="4"/>
      <c r="E75" s="5"/>
      <c r="K75" s="6"/>
      <c r="L75" s="6"/>
      <c r="M75" s="6"/>
    </row>
    <row r="76" s="1" customFormat="1" ht="23" customHeight="1" spans="2:13">
      <c r="B76" s="3"/>
      <c r="C76" s="4"/>
      <c r="E76" s="5"/>
      <c r="K76" s="6"/>
      <c r="L76" s="6"/>
      <c r="M76" s="6"/>
    </row>
    <row r="77" s="1" customFormat="1" ht="23" customHeight="1" spans="2:13">
      <c r="B77" s="3"/>
      <c r="C77" s="4"/>
      <c r="E77" s="5"/>
      <c r="K77" s="6"/>
      <c r="L77" s="6"/>
      <c r="M77" s="6"/>
    </row>
    <row r="78" s="1" customFormat="1" ht="23" customHeight="1" spans="2:13">
      <c r="B78" s="3"/>
      <c r="C78" s="4"/>
      <c r="E78" s="5"/>
      <c r="K78" s="6"/>
      <c r="L78" s="6"/>
      <c r="M78" s="6"/>
    </row>
    <row r="79" s="1" customFormat="1" ht="23" customHeight="1" spans="2:13">
      <c r="B79" s="3"/>
      <c r="C79" s="4"/>
      <c r="E79" s="5"/>
      <c r="K79" s="6"/>
      <c r="L79" s="6"/>
      <c r="M79" s="6"/>
    </row>
    <row r="80" s="1" customFormat="1" ht="23" customHeight="1" spans="2:13">
      <c r="B80" s="3"/>
      <c r="C80" s="4"/>
      <c r="E80" s="5"/>
      <c r="K80" s="6"/>
      <c r="L80" s="6"/>
      <c r="M80" s="6"/>
    </row>
    <row r="81" s="1" customFormat="1" ht="23" customHeight="1" spans="2:13">
      <c r="B81" s="3"/>
      <c r="C81" s="4"/>
      <c r="E81" s="5"/>
      <c r="K81" s="6"/>
      <c r="L81" s="6"/>
      <c r="M81" s="6"/>
    </row>
    <row r="82" s="1" customFormat="1" ht="23" customHeight="1" spans="2:13">
      <c r="B82" s="3"/>
      <c r="C82" s="4"/>
      <c r="E82" s="5"/>
      <c r="K82" s="6"/>
      <c r="L82" s="6"/>
      <c r="M82" s="6"/>
    </row>
    <row r="83" s="1" customFormat="1" ht="23" customHeight="1" spans="2:13">
      <c r="B83" s="3"/>
      <c r="C83" s="4"/>
      <c r="E83" s="5"/>
      <c r="K83" s="6"/>
      <c r="L83" s="6"/>
      <c r="M83" s="6"/>
    </row>
    <row r="84" s="1" customFormat="1" ht="23" customHeight="1" spans="2:13">
      <c r="B84" s="3"/>
      <c r="C84" s="4"/>
      <c r="E84" s="5"/>
      <c r="K84" s="6"/>
      <c r="L84" s="6"/>
      <c r="M84" s="6"/>
    </row>
    <row r="85" s="1" customFormat="1" ht="23" customHeight="1" spans="2:13">
      <c r="B85" s="3"/>
      <c r="C85" s="4"/>
      <c r="E85" s="5"/>
      <c r="K85" s="6"/>
      <c r="L85" s="6"/>
      <c r="M85" s="6"/>
    </row>
    <row r="86" s="1" customFormat="1" ht="23" customHeight="1" spans="2:13">
      <c r="B86" s="3"/>
      <c r="C86" s="4"/>
      <c r="E86" s="5"/>
      <c r="K86" s="6"/>
      <c r="L86" s="6"/>
      <c r="M86" s="6"/>
    </row>
    <row r="87" s="1" customFormat="1" ht="23" customHeight="1" spans="2:13">
      <c r="B87" s="3"/>
      <c r="C87" s="4"/>
      <c r="E87" s="5"/>
      <c r="K87" s="6"/>
      <c r="L87" s="6"/>
      <c r="M87" s="6"/>
    </row>
    <row r="88" s="1" customFormat="1" ht="23" customHeight="1" spans="2:13">
      <c r="B88" s="3"/>
      <c r="C88" s="4"/>
      <c r="E88" s="5"/>
      <c r="K88" s="6"/>
      <c r="L88" s="6"/>
      <c r="M88" s="6"/>
    </row>
    <row r="89" s="1" customFormat="1" ht="23" customHeight="1" spans="2:13">
      <c r="B89" s="3"/>
      <c r="C89" s="4"/>
      <c r="E89" s="5"/>
      <c r="K89" s="6"/>
      <c r="L89" s="6"/>
      <c r="M89" s="6"/>
    </row>
  </sheetData>
  <mergeCells count="3">
    <mergeCell ref="A1:O1"/>
    <mergeCell ref="A33:J33"/>
    <mergeCell ref="A34:J34"/>
  </mergeCells>
  <conditionalFormatting sqref="H3">
    <cfRule type="duplicateValues" dxfId="0" priority="38"/>
    <cfRule type="duplicateValues" dxfId="1" priority="42"/>
  </conditionalFormatting>
  <conditionalFormatting sqref="B4">
    <cfRule type="duplicateValues" dxfId="0" priority="2"/>
  </conditionalFormatting>
  <conditionalFormatting sqref="B3:B32">
    <cfRule type="duplicateValues" dxfId="0" priority="51"/>
    <cfRule type="duplicateValues" dxfId="1" priority="60"/>
  </conditionalFormatting>
  <conditionalFormatting sqref="E3:E32">
    <cfRule type="duplicateValues" dxfId="0" priority="37"/>
  </conditionalFormatting>
  <conditionalFormatting sqref="H4:H32">
    <cfRule type="duplicateValues" dxfId="0" priority="3"/>
    <cfRule type="duplicateValues" dxfId="1" priority="9"/>
  </conditionalFormatting>
  <conditionalFormatting sqref="B1:B2 B35:B1048576">
    <cfRule type="duplicateValues" dxfId="0" priority="71"/>
  </conditionalFormatting>
  <conditionalFormatting sqref="B1:B2 H1:H2 H35:H1048576 B35:B1048576">
    <cfRule type="duplicateValues" dxfId="0" priority="70"/>
  </conditionalFormatting>
  <conditionalFormatting sqref="H1:H2 B1:B2 B35:B1048576 H35:H1048576">
    <cfRule type="duplicateValues" dxfId="0" priority="69"/>
  </conditionalFormatting>
  <conditionalFormatting sqref="H$1:H$1048576 B$1:B$1048576">
    <cfRule type="duplicateValues" dxfId="0" priority="1"/>
  </conditionalFormatting>
  <conditionalFormatting sqref="H2 B2 F35:F39 H40:H1048576 B35:B1048576">
    <cfRule type="duplicateValues" dxfId="0" priority="90"/>
  </conditionalFormatting>
  <conditionalFormatting sqref="B2 B35:B1048576">
    <cfRule type="duplicateValues" dxfId="0" priority="73"/>
  </conditionalFormatting>
  <conditionalFormatting sqref="B2 H2 F35:F39 B35:B1048576 H40:H1048576">
    <cfRule type="duplicateValues" dxfId="0" priority="78"/>
  </conditionalFormatting>
  <conditionalFormatting sqref="H2 B2 F35:F39 B35:B1048576 H40:H1048576">
    <cfRule type="duplicateValues" dxfId="0" priority="76"/>
  </conditionalFormatting>
  <conditionalFormatting sqref="H3 B3:B32">
    <cfRule type="duplicateValues" dxfId="0" priority="36"/>
  </conditionalFormatting>
  <pageMargins left="0.161111111111111" right="0.161111111111111" top="0.0152777777777778" bottom="0.01527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1"/>
  <sheetViews>
    <sheetView zoomScale="115" zoomScaleNormal="115" topLeftCell="A36" workbookViewId="0">
      <selection activeCell="K41" sqref="K41"/>
    </sheetView>
  </sheetViews>
  <sheetFormatPr defaultColWidth="9" defaultRowHeight="16.5"/>
  <cols>
    <col min="1" max="1" width="5.125" style="1" customWidth="1"/>
    <col min="2" max="2" width="6.5" style="3" customWidth="1"/>
    <col min="3" max="3" width="23.125" style="4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7" t="s">
        <v>434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16" t="s">
        <v>292</v>
      </c>
      <c r="C3" s="17" t="s">
        <v>280</v>
      </c>
      <c r="D3" s="18">
        <v>45901</v>
      </c>
      <c r="E3" s="19" t="s">
        <v>293</v>
      </c>
      <c r="F3" s="20" t="str">
        <f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>DAY(EOMONTH(D3,0))-DAY(D3)+1</f>
        <v>30</v>
      </c>
      <c r="K3" s="23">
        <v>70</v>
      </c>
      <c r="L3" s="23">
        <f>IF(H3="",30/30*J3,0)</f>
        <v>30</v>
      </c>
      <c r="M3" s="23">
        <f>SUM(K3:L3)</f>
        <v>100</v>
      </c>
      <c r="N3" s="24"/>
      <c r="O3" s="24" t="s">
        <v>175</v>
      </c>
    </row>
    <row r="4" s="1" customFormat="1" ht="24" customHeight="1" spans="1:15">
      <c r="A4" s="15">
        <f>ROW()-2</f>
        <v>2</v>
      </c>
      <c r="B4" s="25" t="s">
        <v>363</v>
      </c>
      <c r="C4" s="17" t="s">
        <v>364</v>
      </c>
      <c r="D4" s="18">
        <v>45901</v>
      </c>
      <c r="E4" s="84" t="s">
        <v>365</v>
      </c>
      <c r="F4" s="20" t="str">
        <f>IF(MOD(MID(E4,17,1),2)=0,"女","男")</f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6"/>
      <c r="I4" s="21" t="s">
        <v>198</v>
      </c>
      <c r="J4" s="22">
        <f>DAY(EOMONTH(D4,0))-DAY(D4)+1</f>
        <v>30</v>
      </c>
      <c r="K4" s="23">
        <v>70</v>
      </c>
      <c r="L4" s="23">
        <f>IF(H4="",30/30*J4,0)</f>
        <v>30</v>
      </c>
      <c r="M4" s="23">
        <f>SUM(K4:L4)</f>
        <v>100</v>
      </c>
      <c r="N4" s="24"/>
      <c r="O4" s="24" t="s">
        <v>175</v>
      </c>
    </row>
    <row r="5" s="1" customFormat="1" ht="24" customHeight="1" spans="1:15">
      <c r="A5" s="15">
        <f>ROW()-2</f>
        <v>3</v>
      </c>
      <c r="B5" s="25" t="s">
        <v>394</v>
      </c>
      <c r="C5" s="17" t="s">
        <v>395</v>
      </c>
      <c r="D5" s="18">
        <v>45901</v>
      </c>
      <c r="E5" s="19" t="s">
        <v>396</v>
      </c>
      <c r="F5" s="20" t="str">
        <f>IF(MOD(MID(E5,17,1),2)=0,"女","男")</f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5"/>
      <c r="I5" s="21" t="s">
        <v>198</v>
      </c>
      <c r="J5" s="22">
        <f>DAY(EOMONTH(D5,0))-DAY(D5)+1</f>
        <v>30</v>
      </c>
      <c r="K5" s="23">
        <v>70</v>
      </c>
      <c r="L5" s="23">
        <f>IF(H5="",30/30*J5,0)</f>
        <v>30</v>
      </c>
      <c r="M5" s="23">
        <f>SUM(K5:L5)</f>
        <v>100</v>
      </c>
      <c r="N5" s="24"/>
      <c r="O5" s="24" t="s">
        <v>175</v>
      </c>
    </row>
    <row r="6" s="1" customFormat="1" ht="24" customHeight="1" spans="1:15">
      <c r="A6" s="15">
        <f>ROW()-2</f>
        <v>4</v>
      </c>
      <c r="B6" s="25" t="s">
        <v>406</v>
      </c>
      <c r="C6" s="17" t="s">
        <v>280</v>
      </c>
      <c r="D6" s="18">
        <v>45901</v>
      </c>
      <c r="E6" s="84" t="s">
        <v>407</v>
      </c>
      <c r="F6" s="20" t="str">
        <f>IF(MOD(MID(E6,17,1),2)=0,"女","男")</f>
        <v>女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5"/>
      <c r="I6" s="21" t="s">
        <v>198</v>
      </c>
      <c r="J6" s="22">
        <f>DAY(EOMONTH(D6,0))-DAY(D6)+1</f>
        <v>30</v>
      </c>
      <c r="K6" s="23">
        <v>70</v>
      </c>
      <c r="L6" s="23">
        <f>IF(H6="",30/30*J6,0)</f>
        <v>30</v>
      </c>
      <c r="M6" s="23">
        <f>SUM(K6:L6)</f>
        <v>100</v>
      </c>
      <c r="N6" s="24"/>
      <c r="O6" s="24" t="s">
        <v>175</v>
      </c>
    </row>
    <row r="7" s="1" customFormat="1" ht="24" customHeight="1" spans="1:15">
      <c r="A7" s="15">
        <f>ROW()-2</f>
        <v>5</v>
      </c>
      <c r="B7" s="25" t="s">
        <v>408</v>
      </c>
      <c r="C7" s="17" t="s">
        <v>409</v>
      </c>
      <c r="D7" s="18">
        <v>45901</v>
      </c>
      <c r="E7" s="19" t="s">
        <v>410</v>
      </c>
      <c r="F7" s="20" t="str">
        <f>IF(MOD(MID(E7,17,1),2)=0,"女","男")</f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5"/>
      <c r="I7" s="21" t="s">
        <v>198</v>
      </c>
      <c r="J7" s="22">
        <f>DAY(EOMONTH(D7,0))-DAY(D7)+1</f>
        <v>30</v>
      </c>
      <c r="K7" s="23">
        <v>70</v>
      </c>
      <c r="L7" s="23">
        <f>IF(H7="",30/30*J7,0)</f>
        <v>30</v>
      </c>
      <c r="M7" s="23">
        <f>SUM(K7:L7)</f>
        <v>100</v>
      </c>
      <c r="N7" s="24"/>
      <c r="O7" s="24" t="s">
        <v>176</v>
      </c>
    </row>
    <row r="8" s="1" customFormat="1" ht="24" customHeight="1" spans="1:15">
      <c r="A8" s="15">
        <f t="shared" ref="A8:A21" si="0">ROW()-2</f>
        <v>6</v>
      </c>
      <c r="B8" s="25" t="s">
        <v>413</v>
      </c>
      <c r="C8" s="17" t="s">
        <v>361</v>
      </c>
      <c r="D8" s="18">
        <v>45901</v>
      </c>
      <c r="E8" s="84" t="s">
        <v>414</v>
      </c>
      <c r="F8" s="20" t="str">
        <f t="shared" ref="F8:F21" si="1">IF(MOD(MID(E8,17,1),2)=0,"女","男")</f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5"/>
      <c r="I8" s="21" t="s">
        <v>198</v>
      </c>
      <c r="J8" s="22">
        <f t="shared" ref="J8:J21" si="2">DAY(EOMONTH(D8,0))-DAY(D8)+1</f>
        <v>30</v>
      </c>
      <c r="K8" s="23">
        <v>70</v>
      </c>
      <c r="L8" s="23">
        <f t="shared" ref="L8:L21" si="3">IF(H8="",30/30*J8,0)</f>
        <v>30</v>
      </c>
      <c r="M8" s="23">
        <f t="shared" ref="M8:M21" si="4">SUM(K8:L8)</f>
        <v>100</v>
      </c>
      <c r="N8" s="24"/>
      <c r="O8" s="24" t="s">
        <v>175</v>
      </c>
    </row>
    <row r="9" s="1" customFormat="1" ht="24" customHeight="1" spans="1:15">
      <c r="A9" s="15">
        <f t="shared" si="0"/>
        <v>7</v>
      </c>
      <c r="B9" s="25" t="s">
        <v>415</v>
      </c>
      <c r="C9" s="17" t="s">
        <v>364</v>
      </c>
      <c r="D9" s="18">
        <v>45901</v>
      </c>
      <c r="E9" s="84" t="s">
        <v>416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5"/>
      <c r="I9" s="21" t="s">
        <v>198</v>
      </c>
      <c r="J9" s="22">
        <f t="shared" si="2"/>
        <v>30</v>
      </c>
      <c r="K9" s="23">
        <v>70</v>
      </c>
      <c r="L9" s="23">
        <f t="shared" si="3"/>
        <v>30</v>
      </c>
      <c r="M9" s="23">
        <f t="shared" si="4"/>
        <v>100</v>
      </c>
      <c r="N9" s="24"/>
      <c r="O9" s="24" t="s">
        <v>175</v>
      </c>
    </row>
    <row r="10" s="1" customFormat="1" ht="24" customHeight="1" spans="1:15">
      <c r="A10" s="15">
        <f t="shared" si="0"/>
        <v>8</v>
      </c>
      <c r="B10" s="25" t="s">
        <v>417</v>
      </c>
      <c r="C10" s="17" t="s">
        <v>286</v>
      </c>
      <c r="D10" s="18">
        <v>45901</v>
      </c>
      <c r="E10" s="84" t="s">
        <v>418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5"/>
      <c r="I10" s="21" t="s">
        <v>198</v>
      </c>
      <c r="J10" s="22">
        <f t="shared" si="2"/>
        <v>30</v>
      </c>
      <c r="K10" s="23">
        <v>70</v>
      </c>
      <c r="L10" s="23">
        <f t="shared" si="3"/>
        <v>30</v>
      </c>
      <c r="M10" s="23">
        <f t="shared" si="4"/>
        <v>100</v>
      </c>
      <c r="N10" s="24"/>
      <c r="O10" s="24" t="s">
        <v>175</v>
      </c>
    </row>
    <row r="11" s="1" customFormat="1" ht="24" customHeight="1" spans="1:15">
      <c r="A11" s="15">
        <f t="shared" si="0"/>
        <v>9</v>
      </c>
      <c r="B11" s="25" t="s">
        <v>419</v>
      </c>
      <c r="C11" s="17" t="s">
        <v>409</v>
      </c>
      <c r="D11" s="18">
        <v>45901</v>
      </c>
      <c r="E11" s="84" t="s">
        <v>420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5"/>
      <c r="I11" s="21" t="s">
        <v>198</v>
      </c>
      <c r="J11" s="22">
        <f t="shared" si="2"/>
        <v>30</v>
      </c>
      <c r="K11" s="23">
        <v>70</v>
      </c>
      <c r="L11" s="23">
        <f t="shared" si="3"/>
        <v>30</v>
      </c>
      <c r="M11" s="23">
        <f t="shared" si="4"/>
        <v>100</v>
      </c>
      <c r="N11" s="24"/>
      <c r="O11" s="24" t="s">
        <v>175</v>
      </c>
    </row>
    <row r="12" s="1" customFormat="1" ht="24" customHeight="1" spans="1:15">
      <c r="A12" s="15">
        <f t="shared" si="0"/>
        <v>10</v>
      </c>
      <c r="B12" s="25" t="s">
        <v>421</v>
      </c>
      <c r="C12" s="17" t="s">
        <v>400</v>
      </c>
      <c r="D12" s="18">
        <v>45901</v>
      </c>
      <c r="E12" s="84" t="s">
        <v>422</v>
      </c>
      <c r="F12" s="20" t="str">
        <f t="shared" si="1"/>
        <v>女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5"/>
      <c r="I12" s="21" t="s">
        <v>198</v>
      </c>
      <c r="J12" s="22">
        <f t="shared" si="2"/>
        <v>30</v>
      </c>
      <c r="K12" s="23">
        <v>70</v>
      </c>
      <c r="L12" s="23">
        <f t="shared" si="3"/>
        <v>30</v>
      </c>
      <c r="M12" s="23">
        <f t="shared" si="4"/>
        <v>100</v>
      </c>
      <c r="N12" s="24"/>
      <c r="O12" s="24" t="s">
        <v>176</v>
      </c>
    </row>
    <row r="13" s="1" customFormat="1" ht="24" customHeight="1" spans="1:15">
      <c r="A13" s="15">
        <f t="shared" si="0"/>
        <v>11</v>
      </c>
      <c r="B13" s="25" t="s">
        <v>423</v>
      </c>
      <c r="C13" s="17" t="s">
        <v>286</v>
      </c>
      <c r="D13" s="18">
        <v>45901</v>
      </c>
      <c r="E13" s="19" t="s">
        <v>424</v>
      </c>
      <c r="F13" s="20" t="str">
        <f t="shared" si="1"/>
        <v>女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5"/>
      <c r="I13" s="21" t="s">
        <v>198</v>
      </c>
      <c r="J13" s="22">
        <f t="shared" si="2"/>
        <v>30</v>
      </c>
      <c r="K13" s="23">
        <v>70</v>
      </c>
      <c r="L13" s="23">
        <f t="shared" si="3"/>
        <v>30</v>
      </c>
      <c r="M13" s="23">
        <f t="shared" si="4"/>
        <v>100</v>
      </c>
      <c r="N13" s="24"/>
      <c r="O13" s="24" t="s">
        <v>175</v>
      </c>
    </row>
    <row r="14" s="1" customFormat="1" ht="24" customHeight="1" spans="1:15">
      <c r="A14" s="15">
        <f t="shared" si="0"/>
        <v>12</v>
      </c>
      <c r="B14" s="25" t="s">
        <v>425</v>
      </c>
      <c r="C14" s="17" t="s">
        <v>246</v>
      </c>
      <c r="D14" s="18">
        <v>45901</v>
      </c>
      <c r="E14" s="84" t="s">
        <v>426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5"/>
      <c r="I14" s="21" t="s">
        <v>198</v>
      </c>
      <c r="J14" s="22">
        <f t="shared" si="2"/>
        <v>30</v>
      </c>
      <c r="K14" s="23">
        <v>70</v>
      </c>
      <c r="L14" s="23">
        <f t="shared" si="3"/>
        <v>30</v>
      </c>
      <c r="M14" s="23">
        <f t="shared" si="4"/>
        <v>100</v>
      </c>
      <c r="N14" s="24"/>
      <c r="O14" s="24" t="s">
        <v>427</v>
      </c>
    </row>
    <row r="15" s="1" customFormat="1" ht="24" customHeight="1" spans="1:15">
      <c r="A15" s="15">
        <f t="shared" si="0"/>
        <v>13</v>
      </c>
      <c r="B15" s="25" t="s">
        <v>430</v>
      </c>
      <c r="C15" s="17" t="s">
        <v>400</v>
      </c>
      <c r="D15" s="18">
        <v>45901</v>
      </c>
      <c r="E15" s="84" t="s">
        <v>431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5"/>
      <c r="I15" s="21" t="s">
        <v>198</v>
      </c>
      <c r="J15" s="22">
        <f t="shared" si="2"/>
        <v>30</v>
      </c>
      <c r="K15" s="23">
        <v>70</v>
      </c>
      <c r="L15" s="23">
        <f t="shared" si="3"/>
        <v>30</v>
      </c>
      <c r="M15" s="23">
        <f t="shared" si="4"/>
        <v>100</v>
      </c>
      <c r="N15" s="24"/>
      <c r="O15" s="24" t="s">
        <v>176</v>
      </c>
    </row>
    <row r="16" s="1" customFormat="1" ht="24" customHeight="1" spans="1:15">
      <c r="A16" s="15">
        <f t="shared" si="0"/>
        <v>14</v>
      </c>
      <c r="B16" s="25" t="s">
        <v>432</v>
      </c>
      <c r="C16" s="17" t="s">
        <v>364</v>
      </c>
      <c r="D16" s="18">
        <v>45901</v>
      </c>
      <c r="E16" s="84" t="s">
        <v>433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5"/>
      <c r="I16" s="21" t="s">
        <v>198</v>
      </c>
      <c r="J16" s="22">
        <f t="shared" si="2"/>
        <v>30</v>
      </c>
      <c r="K16" s="23">
        <v>70</v>
      </c>
      <c r="L16" s="23">
        <f t="shared" si="3"/>
        <v>30</v>
      </c>
      <c r="M16" s="23">
        <f t="shared" si="4"/>
        <v>100</v>
      </c>
      <c r="N16" s="24"/>
      <c r="O16" s="24" t="s">
        <v>175</v>
      </c>
    </row>
    <row r="17" s="1" customFormat="1" ht="24" customHeight="1" spans="1:15">
      <c r="A17" s="15">
        <f t="shared" si="0"/>
        <v>15</v>
      </c>
      <c r="B17" s="25" t="s">
        <v>435</v>
      </c>
      <c r="C17" s="17" t="s">
        <v>280</v>
      </c>
      <c r="D17" s="18">
        <v>45903</v>
      </c>
      <c r="E17" s="84" t="s">
        <v>436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5"/>
      <c r="I17" s="21" t="s">
        <v>198</v>
      </c>
      <c r="J17" s="22">
        <f t="shared" si="2"/>
        <v>28</v>
      </c>
      <c r="K17" s="23">
        <f>IF(H17="",70/30*J17,0)</f>
        <v>65.3333333333333</v>
      </c>
      <c r="L17" s="23">
        <f t="shared" si="3"/>
        <v>28</v>
      </c>
      <c r="M17" s="23">
        <f t="shared" si="4"/>
        <v>93.3333333333333</v>
      </c>
      <c r="N17" s="24"/>
      <c r="O17" s="24" t="s">
        <v>175</v>
      </c>
    </row>
    <row r="18" s="1" customFormat="1" ht="24" customHeight="1" spans="1:15">
      <c r="A18" s="15">
        <f t="shared" si="0"/>
        <v>16</v>
      </c>
      <c r="B18" s="25" t="s">
        <v>437</v>
      </c>
      <c r="C18" s="17" t="s">
        <v>224</v>
      </c>
      <c r="D18" s="18">
        <v>45903</v>
      </c>
      <c r="E18" s="84" t="s">
        <v>438</v>
      </c>
      <c r="F18" s="20" t="str">
        <f t="shared" si="1"/>
        <v>女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5"/>
      <c r="I18" s="21" t="s">
        <v>198</v>
      </c>
      <c r="J18" s="22">
        <f t="shared" si="2"/>
        <v>28</v>
      </c>
      <c r="K18" s="23">
        <f>IF(H18="",70/30*J18,0)</f>
        <v>65.3333333333333</v>
      </c>
      <c r="L18" s="23">
        <f t="shared" si="3"/>
        <v>28</v>
      </c>
      <c r="M18" s="23">
        <f t="shared" si="4"/>
        <v>93.3333333333333</v>
      </c>
      <c r="N18" s="24"/>
      <c r="O18" s="24" t="s">
        <v>176</v>
      </c>
    </row>
    <row r="19" s="1" customFormat="1" ht="24" customHeight="1" spans="1:15">
      <c r="A19" s="15">
        <f t="shared" si="0"/>
        <v>17</v>
      </c>
      <c r="B19" s="25" t="s">
        <v>439</v>
      </c>
      <c r="C19" s="17" t="s">
        <v>409</v>
      </c>
      <c r="D19" s="18">
        <v>45906</v>
      </c>
      <c r="E19" s="84" t="s">
        <v>440</v>
      </c>
      <c r="F19" s="20" t="str">
        <f t="shared" si="1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5"/>
      <c r="I19" s="21" t="s">
        <v>198</v>
      </c>
      <c r="J19" s="22">
        <f t="shared" si="2"/>
        <v>25</v>
      </c>
      <c r="K19" s="23">
        <f>IF(H19="",70/30*J19,0)</f>
        <v>58.3333333333333</v>
      </c>
      <c r="L19" s="23">
        <f t="shared" si="3"/>
        <v>25</v>
      </c>
      <c r="M19" s="23">
        <f t="shared" si="4"/>
        <v>83.3333333333333</v>
      </c>
      <c r="N19" s="24"/>
      <c r="O19" s="24" t="s">
        <v>175</v>
      </c>
    </row>
    <row r="20" s="1" customFormat="1" ht="24" customHeight="1" spans="1:15">
      <c r="A20" s="15">
        <f t="shared" si="0"/>
        <v>18</v>
      </c>
      <c r="B20" s="25" t="s">
        <v>441</v>
      </c>
      <c r="C20" s="17" t="s">
        <v>442</v>
      </c>
      <c r="D20" s="18">
        <v>45908</v>
      </c>
      <c r="E20" s="84" t="s">
        <v>443</v>
      </c>
      <c r="F20" s="20" t="str">
        <f t="shared" si="1"/>
        <v>女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5"/>
      <c r="I20" s="21" t="s">
        <v>198</v>
      </c>
      <c r="J20" s="22">
        <f t="shared" si="2"/>
        <v>23</v>
      </c>
      <c r="K20" s="23">
        <f>IF(H20="",70/30*J20,0)</f>
        <v>53.6666666666667</v>
      </c>
      <c r="L20" s="23">
        <f t="shared" si="3"/>
        <v>23</v>
      </c>
      <c r="M20" s="23">
        <f t="shared" si="4"/>
        <v>76.6666666666667</v>
      </c>
      <c r="N20" s="24"/>
      <c r="O20" s="24" t="s">
        <v>427</v>
      </c>
    </row>
    <row r="21" s="1" customFormat="1" ht="24" customHeight="1" spans="1:15">
      <c r="A21" s="15">
        <f t="shared" si="0"/>
        <v>19</v>
      </c>
      <c r="B21" s="25" t="s">
        <v>444</v>
      </c>
      <c r="C21" s="17" t="s">
        <v>442</v>
      </c>
      <c r="D21" s="18">
        <v>45908</v>
      </c>
      <c r="E21" s="84" t="s">
        <v>445</v>
      </c>
      <c r="F21" s="20" t="str">
        <f t="shared" si="1"/>
        <v>女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5"/>
      <c r="I21" s="21" t="s">
        <v>198</v>
      </c>
      <c r="J21" s="22">
        <f t="shared" si="2"/>
        <v>23</v>
      </c>
      <c r="K21" s="23">
        <f>IF(H21="",70/30*J21,0)</f>
        <v>53.6666666666667</v>
      </c>
      <c r="L21" s="23">
        <f t="shared" si="3"/>
        <v>23</v>
      </c>
      <c r="M21" s="23">
        <f t="shared" si="4"/>
        <v>76.6666666666667</v>
      </c>
      <c r="N21" s="24"/>
      <c r="O21" s="24" t="s">
        <v>427</v>
      </c>
    </row>
    <row r="22" s="1" customFormat="1" ht="24" customHeight="1" spans="1:15">
      <c r="A22" s="15">
        <f t="shared" ref="A22:A51" si="5">ROW()-2</f>
        <v>20</v>
      </c>
      <c r="B22" s="25" t="s">
        <v>446</v>
      </c>
      <c r="C22" s="17" t="s">
        <v>385</v>
      </c>
      <c r="D22" s="18">
        <v>45908</v>
      </c>
      <c r="E22" s="84" t="s">
        <v>447</v>
      </c>
      <c r="F22" s="20" t="str">
        <f t="shared" ref="F22:F51" si="6">IF(MOD(MID(E22,17,1),2)=0,"女","男")</f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5"/>
      <c r="I22" s="21" t="s">
        <v>198</v>
      </c>
      <c r="J22" s="22">
        <f t="shared" ref="J22:J51" si="7">DAY(EOMONTH(D22,0))-DAY(D22)+1</f>
        <v>23</v>
      </c>
      <c r="K22" s="23">
        <f t="shared" ref="K22:K51" si="8">IF(H22="",70/30*J22,0)</f>
        <v>53.6666666666667</v>
      </c>
      <c r="L22" s="23">
        <f t="shared" ref="L22:L51" si="9">IF(H22="",30/30*J22,0)</f>
        <v>23</v>
      </c>
      <c r="M22" s="23">
        <f t="shared" ref="M22:M51" si="10">SUM(K22:L22)</f>
        <v>76.6666666666667</v>
      </c>
      <c r="N22" s="24"/>
      <c r="O22" s="24" t="s">
        <v>175</v>
      </c>
    </row>
    <row r="23" s="1" customFormat="1" ht="24" customHeight="1" spans="1:15">
      <c r="A23" s="15">
        <f t="shared" si="5"/>
        <v>21</v>
      </c>
      <c r="B23" s="25" t="s">
        <v>448</v>
      </c>
      <c r="C23" s="17" t="s">
        <v>385</v>
      </c>
      <c r="D23" s="18">
        <v>45908</v>
      </c>
      <c r="E23" s="84" t="s">
        <v>449</v>
      </c>
      <c r="F23" s="20" t="str">
        <f t="shared" si="6"/>
        <v>男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5"/>
      <c r="I23" s="21" t="s">
        <v>198</v>
      </c>
      <c r="J23" s="22">
        <f t="shared" si="7"/>
        <v>23</v>
      </c>
      <c r="K23" s="23">
        <f t="shared" si="8"/>
        <v>53.6666666666667</v>
      </c>
      <c r="L23" s="23">
        <f t="shared" si="9"/>
        <v>23</v>
      </c>
      <c r="M23" s="23">
        <f t="shared" si="10"/>
        <v>76.6666666666667</v>
      </c>
      <c r="N23" s="24"/>
      <c r="O23" s="24" t="s">
        <v>175</v>
      </c>
    </row>
    <row r="24" s="1" customFormat="1" ht="24" customHeight="1" spans="1:15">
      <c r="A24" s="15">
        <f t="shared" si="5"/>
        <v>22</v>
      </c>
      <c r="B24" s="25" t="s">
        <v>450</v>
      </c>
      <c r="C24" s="17" t="s">
        <v>196</v>
      </c>
      <c r="D24" s="18">
        <v>45908</v>
      </c>
      <c r="E24" s="84" t="s">
        <v>451</v>
      </c>
      <c r="F24" s="20" t="str">
        <f t="shared" si="6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5"/>
      <c r="I24" s="21" t="s">
        <v>198</v>
      </c>
      <c r="J24" s="22">
        <f t="shared" si="7"/>
        <v>23</v>
      </c>
      <c r="K24" s="23">
        <f t="shared" si="8"/>
        <v>53.6666666666667</v>
      </c>
      <c r="L24" s="23">
        <f t="shared" si="9"/>
        <v>23</v>
      </c>
      <c r="M24" s="23">
        <f t="shared" si="10"/>
        <v>76.6666666666667</v>
      </c>
      <c r="N24" s="24"/>
      <c r="O24" s="24" t="s">
        <v>176</v>
      </c>
    </row>
    <row r="25" s="1" customFormat="1" ht="24" customHeight="1" spans="1:15">
      <c r="A25" s="15">
        <f t="shared" si="5"/>
        <v>23</v>
      </c>
      <c r="B25" s="25" t="s">
        <v>452</v>
      </c>
      <c r="C25" s="17" t="s">
        <v>283</v>
      </c>
      <c r="D25" s="18">
        <v>45908</v>
      </c>
      <c r="E25" s="84" t="s">
        <v>453</v>
      </c>
      <c r="F25" s="20" t="str">
        <f t="shared" si="6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5"/>
      <c r="I25" s="21" t="s">
        <v>198</v>
      </c>
      <c r="J25" s="22">
        <f t="shared" si="7"/>
        <v>23</v>
      </c>
      <c r="K25" s="23">
        <f t="shared" si="8"/>
        <v>53.6666666666667</v>
      </c>
      <c r="L25" s="23">
        <f t="shared" si="9"/>
        <v>23</v>
      </c>
      <c r="M25" s="23">
        <f t="shared" si="10"/>
        <v>76.6666666666667</v>
      </c>
      <c r="N25" s="24"/>
      <c r="O25" s="24" t="s">
        <v>176</v>
      </c>
    </row>
    <row r="26" s="1" customFormat="1" ht="24" customHeight="1" spans="1:15">
      <c r="A26" s="15">
        <f t="shared" si="5"/>
        <v>24</v>
      </c>
      <c r="B26" s="25" t="s">
        <v>454</v>
      </c>
      <c r="C26" s="17" t="s">
        <v>442</v>
      </c>
      <c r="D26" s="18">
        <v>45909</v>
      </c>
      <c r="E26" s="84" t="s">
        <v>455</v>
      </c>
      <c r="F26" s="20" t="str">
        <f t="shared" si="6"/>
        <v>女</v>
      </c>
      <c r="G26" s="21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5" t="s">
        <v>435</v>
      </c>
      <c r="I26" s="21" t="s">
        <v>198</v>
      </c>
      <c r="J26" s="22">
        <f t="shared" si="7"/>
        <v>22</v>
      </c>
      <c r="K26" s="23">
        <f t="shared" si="8"/>
        <v>0</v>
      </c>
      <c r="L26" s="23">
        <f t="shared" si="9"/>
        <v>0</v>
      </c>
      <c r="M26" s="23">
        <f t="shared" si="10"/>
        <v>0</v>
      </c>
      <c r="N26" s="24"/>
      <c r="O26" s="24" t="s">
        <v>427</v>
      </c>
    </row>
    <row r="27" s="1" customFormat="1" ht="24" customHeight="1" spans="1:15">
      <c r="A27" s="15">
        <f t="shared" si="5"/>
        <v>25</v>
      </c>
      <c r="B27" s="25" t="s">
        <v>456</v>
      </c>
      <c r="C27" s="17" t="s">
        <v>442</v>
      </c>
      <c r="D27" s="18">
        <v>45909</v>
      </c>
      <c r="E27" s="84" t="s">
        <v>457</v>
      </c>
      <c r="F27" s="20" t="str">
        <f t="shared" si="6"/>
        <v>女</v>
      </c>
      <c r="G27" s="21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5" t="s">
        <v>363</v>
      </c>
      <c r="I27" s="21" t="s">
        <v>198</v>
      </c>
      <c r="J27" s="22">
        <f t="shared" si="7"/>
        <v>22</v>
      </c>
      <c r="K27" s="23">
        <f t="shared" si="8"/>
        <v>0</v>
      </c>
      <c r="L27" s="23">
        <f t="shared" si="9"/>
        <v>0</v>
      </c>
      <c r="M27" s="23">
        <f t="shared" si="10"/>
        <v>0</v>
      </c>
      <c r="N27" s="24"/>
      <c r="O27" s="24" t="s">
        <v>427</v>
      </c>
    </row>
    <row r="28" s="1" customFormat="1" ht="24" customHeight="1" spans="1:15">
      <c r="A28" s="15">
        <f t="shared" si="5"/>
        <v>26</v>
      </c>
      <c r="B28" s="25" t="s">
        <v>458</v>
      </c>
      <c r="C28" s="17" t="s">
        <v>364</v>
      </c>
      <c r="D28" s="18">
        <v>45909</v>
      </c>
      <c r="E28" s="19" t="s">
        <v>459</v>
      </c>
      <c r="F28" s="20" t="str">
        <f t="shared" si="6"/>
        <v>男</v>
      </c>
      <c r="G28" s="21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5" t="s">
        <v>413</v>
      </c>
      <c r="I28" s="21" t="s">
        <v>198</v>
      </c>
      <c r="J28" s="22">
        <f t="shared" si="7"/>
        <v>22</v>
      </c>
      <c r="K28" s="23">
        <f t="shared" si="8"/>
        <v>0</v>
      </c>
      <c r="L28" s="23">
        <f t="shared" si="9"/>
        <v>0</v>
      </c>
      <c r="M28" s="23">
        <f t="shared" si="10"/>
        <v>0</v>
      </c>
      <c r="N28" s="24"/>
      <c r="O28" s="24" t="s">
        <v>175</v>
      </c>
    </row>
    <row r="29" s="1" customFormat="1" ht="24" customHeight="1" spans="1:15">
      <c r="A29" s="15">
        <f t="shared" si="5"/>
        <v>27</v>
      </c>
      <c r="B29" s="25" t="s">
        <v>460</v>
      </c>
      <c r="C29" s="17" t="s">
        <v>364</v>
      </c>
      <c r="D29" s="18">
        <v>45909</v>
      </c>
      <c r="E29" s="84" t="s">
        <v>461</v>
      </c>
      <c r="F29" s="20" t="str">
        <f t="shared" si="6"/>
        <v>男</v>
      </c>
      <c r="G29" s="21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5" t="s">
        <v>432</v>
      </c>
      <c r="I29" s="21" t="s">
        <v>198</v>
      </c>
      <c r="J29" s="22">
        <f t="shared" si="7"/>
        <v>22</v>
      </c>
      <c r="K29" s="23">
        <f t="shared" si="8"/>
        <v>0</v>
      </c>
      <c r="L29" s="23">
        <f t="shared" si="9"/>
        <v>0</v>
      </c>
      <c r="M29" s="23">
        <f t="shared" si="10"/>
        <v>0</v>
      </c>
      <c r="N29" s="24"/>
      <c r="O29" s="24" t="s">
        <v>175</v>
      </c>
    </row>
    <row r="30" s="1" customFormat="1" ht="24" customHeight="1" spans="1:15">
      <c r="A30" s="15">
        <f t="shared" si="5"/>
        <v>28</v>
      </c>
      <c r="B30" s="25" t="s">
        <v>462</v>
      </c>
      <c r="C30" s="17" t="s">
        <v>280</v>
      </c>
      <c r="D30" s="18">
        <v>45910</v>
      </c>
      <c r="E30" s="84" t="s">
        <v>463</v>
      </c>
      <c r="F30" s="20" t="str">
        <f t="shared" si="6"/>
        <v>女</v>
      </c>
      <c r="G30" s="21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5" t="s">
        <v>394</v>
      </c>
      <c r="I30" s="21" t="s">
        <v>198</v>
      </c>
      <c r="J30" s="22">
        <f t="shared" si="7"/>
        <v>21</v>
      </c>
      <c r="K30" s="23">
        <f t="shared" si="8"/>
        <v>0</v>
      </c>
      <c r="L30" s="23">
        <f t="shared" si="9"/>
        <v>0</v>
      </c>
      <c r="M30" s="23">
        <f t="shared" si="10"/>
        <v>0</v>
      </c>
      <c r="N30" s="24"/>
      <c r="O30" s="24" t="s">
        <v>175</v>
      </c>
    </row>
    <row r="31" s="1" customFormat="1" ht="24" customHeight="1" spans="1:15">
      <c r="A31" s="15">
        <f t="shared" si="5"/>
        <v>29</v>
      </c>
      <c r="B31" s="25" t="s">
        <v>464</v>
      </c>
      <c r="C31" s="17" t="s">
        <v>409</v>
      </c>
      <c r="D31" s="18">
        <v>45910</v>
      </c>
      <c r="E31" s="84" t="s">
        <v>465</v>
      </c>
      <c r="F31" s="20" t="str">
        <f t="shared" si="6"/>
        <v>女</v>
      </c>
      <c r="G31" s="21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5" t="s">
        <v>406</v>
      </c>
      <c r="I31" s="21" t="s">
        <v>198</v>
      </c>
      <c r="J31" s="22">
        <f t="shared" si="7"/>
        <v>21</v>
      </c>
      <c r="K31" s="23">
        <f t="shared" si="8"/>
        <v>0</v>
      </c>
      <c r="L31" s="23">
        <f t="shared" si="9"/>
        <v>0</v>
      </c>
      <c r="M31" s="23">
        <f t="shared" si="10"/>
        <v>0</v>
      </c>
      <c r="N31" s="24"/>
      <c r="O31" s="24" t="s">
        <v>175</v>
      </c>
    </row>
    <row r="32" s="1" customFormat="1" ht="24" customHeight="1" spans="1:15">
      <c r="A32" s="15">
        <f t="shared" si="5"/>
        <v>30</v>
      </c>
      <c r="B32" s="25" t="s">
        <v>466</v>
      </c>
      <c r="C32" s="17" t="s">
        <v>467</v>
      </c>
      <c r="D32" s="18">
        <v>45912</v>
      </c>
      <c r="E32" s="84" t="s">
        <v>468</v>
      </c>
      <c r="F32" s="20" t="str">
        <f t="shared" si="6"/>
        <v>男</v>
      </c>
      <c r="G32" s="21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5" t="s">
        <v>415</v>
      </c>
      <c r="I32" s="21" t="s">
        <v>198</v>
      </c>
      <c r="J32" s="22">
        <f t="shared" si="7"/>
        <v>19</v>
      </c>
      <c r="K32" s="23">
        <f t="shared" si="8"/>
        <v>0</v>
      </c>
      <c r="L32" s="23">
        <f t="shared" si="9"/>
        <v>0</v>
      </c>
      <c r="M32" s="23">
        <f t="shared" si="10"/>
        <v>0</v>
      </c>
      <c r="N32" s="24"/>
      <c r="O32" s="24" t="s">
        <v>175</v>
      </c>
    </row>
    <row r="33" s="1" customFormat="1" ht="24" customHeight="1" spans="1:15">
      <c r="A33" s="15">
        <f t="shared" si="5"/>
        <v>31</v>
      </c>
      <c r="B33" s="25" t="s">
        <v>469</v>
      </c>
      <c r="C33" s="17" t="s">
        <v>196</v>
      </c>
      <c r="D33" s="18">
        <v>45913</v>
      </c>
      <c r="E33" s="84" t="s">
        <v>470</v>
      </c>
      <c r="F33" s="20" t="str">
        <f t="shared" si="6"/>
        <v>男</v>
      </c>
      <c r="G33" s="21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5" t="s">
        <v>450</v>
      </c>
      <c r="I33" s="21" t="s">
        <v>198</v>
      </c>
      <c r="J33" s="22">
        <f t="shared" si="7"/>
        <v>18</v>
      </c>
      <c r="K33" s="23">
        <f t="shared" si="8"/>
        <v>0</v>
      </c>
      <c r="L33" s="23">
        <f t="shared" si="9"/>
        <v>0</v>
      </c>
      <c r="M33" s="23">
        <f t="shared" si="10"/>
        <v>0</v>
      </c>
      <c r="N33" s="24"/>
      <c r="O33" s="24" t="s">
        <v>176</v>
      </c>
    </row>
    <row r="34" s="1" customFormat="1" ht="24" customHeight="1" spans="1:15">
      <c r="A34" s="15">
        <f t="shared" si="5"/>
        <v>32</v>
      </c>
      <c r="B34" s="25" t="s">
        <v>471</v>
      </c>
      <c r="C34" s="17" t="s">
        <v>286</v>
      </c>
      <c r="D34" s="18">
        <v>45913</v>
      </c>
      <c r="E34" s="19" t="s">
        <v>472</v>
      </c>
      <c r="F34" s="20" t="str">
        <f t="shared" si="6"/>
        <v>女</v>
      </c>
      <c r="G34" s="21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5" t="s">
        <v>417</v>
      </c>
      <c r="I34" s="21" t="s">
        <v>198</v>
      </c>
      <c r="J34" s="22">
        <f t="shared" si="7"/>
        <v>18</v>
      </c>
      <c r="K34" s="23">
        <f t="shared" si="8"/>
        <v>0</v>
      </c>
      <c r="L34" s="23">
        <f t="shared" si="9"/>
        <v>0</v>
      </c>
      <c r="M34" s="23">
        <f t="shared" si="10"/>
        <v>0</v>
      </c>
      <c r="N34" s="24"/>
      <c r="O34" s="24" t="s">
        <v>175</v>
      </c>
    </row>
    <row r="35" s="1" customFormat="1" ht="24" customHeight="1" spans="1:15">
      <c r="A35" s="15">
        <f t="shared" si="5"/>
        <v>33</v>
      </c>
      <c r="B35" s="25" t="s">
        <v>473</v>
      </c>
      <c r="C35" s="17" t="s">
        <v>442</v>
      </c>
      <c r="D35" s="18">
        <v>45913</v>
      </c>
      <c r="E35" s="19" t="s">
        <v>474</v>
      </c>
      <c r="F35" s="20" t="str">
        <f t="shared" si="6"/>
        <v>女</v>
      </c>
      <c r="G35" s="21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5" t="s">
        <v>419</v>
      </c>
      <c r="I35" s="21" t="s">
        <v>198</v>
      </c>
      <c r="J35" s="22">
        <f t="shared" si="7"/>
        <v>18</v>
      </c>
      <c r="K35" s="23">
        <f t="shared" si="8"/>
        <v>0</v>
      </c>
      <c r="L35" s="23">
        <f t="shared" si="9"/>
        <v>0</v>
      </c>
      <c r="M35" s="23">
        <f t="shared" si="10"/>
        <v>0</v>
      </c>
      <c r="N35" s="24"/>
      <c r="O35" s="24" t="s">
        <v>427</v>
      </c>
    </row>
    <row r="36" s="1" customFormat="1" ht="24" customHeight="1" spans="1:15">
      <c r="A36" s="15">
        <f t="shared" si="5"/>
        <v>34</v>
      </c>
      <c r="B36" s="25" t="s">
        <v>475</v>
      </c>
      <c r="C36" s="17" t="s">
        <v>442</v>
      </c>
      <c r="D36" s="18">
        <v>45916</v>
      </c>
      <c r="E36" s="84" t="s">
        <v>476</v>
      </c>
      <c r="F36" s="20" t="str">
        <f t="shared" si="6"/>
        <v>女</v>
      </c>
      <c r="G36" s="21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5" t="s">
        <v>421</v>
      </c>
      <c r="I36" s="21" t="s">
        <v>198</v>
      </c>
      <c r="J36" s="22">
        <f t="shared" si="7"/>
        <v>15</v>
      </c>
      <c r="K36" s="23">
        <f t="shared" si="8"/>
        <v>0</v>
      </c>
      <c r="L36" s="23">
        <f t="shared" si="9"/>
        <v>0</v>
      </c>
      <c r="M36" s="23">
        <f t="shared" si="10"/>
        <v>0</v>
      </c>
      <c r="N36" s="24"/>
      <c r="O36" s="24" t="s">
        <v>427</v>
      </c>
    </row>
    <row r="37" s="1" customFormat="1" ht="24" customHeight="1" spans="1:15">
      <c r="A37" s="15">
        <f t="shared" si="5"/>
        <v>35</v>
      </c>
      <c r="B37" s="25" t="s">
        <v>477</v>
      </c>
      <c r="C37" s="17" t="s">
        <v>478</v>
      </c>
      <c r="D37" s="18">
        <v>45916</v>
      </c>
      <c r="E37" s="84" t="s">
        <v>479</v>
      </c>
      <c r="F37" s="20" t="str">
        <f t="shared" si="6"/>
        <v>男</v>
      </c>
      <c r="G37" s="21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5" t="s">
        <v>425</v>
      </c>
      <c r="I37" s="21" t="s">
        <v>198</v>
      </c>
      <c r="J37" s="22">
        <f t="shared" si="7"/>
        <v>15</v>
      </c>
      <c r="K37" s="23">
        <f t="shared" si="8"/>
        <v>0</v>
      </c>
      <c r="L37" s="23">
        <f t="shared" si="9"/>
        <v>0</v>
      </c>
      <c r="M37" s="23">
        <f t="shared" si="10"/>
        <v>0</v>
      </c>
      <c r="N37" s="24"/>
      <c r="O37" s="24" t="s">
        <v>175</v>
      </c>
    </row>
    <row r="38" s="1" customFormat="1" ht="24" customHeight="1" spans="1:15">
      <c r="A38" s="15">
        <f t="shared" si="5"/>
        <v>36</v>
      </c>
      <c r="B38" s="25" t="s">
        <v>480</v>
      </c>
      <c r="C38" s="17" t="s">
        <v>280</v>
      </c>
      <c r="D38" s="18">
        <v>45916</v>
      </c>
      <c r="E38" s="84" t="s">
        <v>481</v>
      </c>
      <c r="F38" s="20" t="str">
        <f t="shared" si="6"/>
        <v>男</v>
      </c>
      <c r="G38" s="21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5" t="s">
        <v>423</v>
      </c>
      <c r="I38" s="21" t="s">
        <v>198</v>
      </c>
      <c r="J38" s="22">
        <f t="shared" si="7"/>
        <v>15</v>
      </c>
      <c r="K38" s="23">
        <f t="shared" si="8"/>
        <v>0</v>
      </c>
      <c r="L38" s="23">
        <f t="shared" si="9"/>
        <v>0</v>
      </c>
      <c r="M38" s="23">
        <f t="shared" si="10"/>
        <v>0</v>
      </c>
      <c r="N38" s="24"/>
      <c r="O38" s="24" t="s">
        <v>175</v>
      </c>
    </row>
    <row r="39" s="1" customFormat="1" ht="24" customHeight="1" spans="1:15">
      <c r="A39" s="15">
        <f t="shared" si="5"/>
        <v>37</v>
      </c>
      <c r="B39" s="25" t="s">
        <v>482</v>
      </c>
      <c r="C39" s="17" t="s">
        <v>364</v>
      </c>
      <c r="D39" s="18">
        <v>45917</v>
      </c>
      <c r="E39" s="19" t="s">
        <v>483</v>
      </c>
      <c r="F39" s="20" t="str">
        <f t="shared" si="6"/>
        <v>男</v>
      </c>
      <c r="G39" s="21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5" t="s">
        <v>408</v>
      </c>
      <c r="I39" s="21" t="s">
        <v>198</v>
      </c>
      <c r="J39" s="22">
        <f t="shared" si="7"/>
        <v>14</v>
      </c>
      <c r="K39" s="23">
        <f t="shared" si="8"/>
        <v>0</v>
      </c>
      <c r="L39" s="23">
        <f t="shared" si="9"/>
        <v>0</v>
      </c>
      <c r="M39" s="23">
        <f t="shared" si="10"/>
        <v>0</v>
      </c>
      <c r="N39" s="24"/>
      <c r="O39" s="24" t="s">
        <v>175</v>
      </c>
    </row>
    <row r="40" s="1" customFormat="1" ht="24" customHeight="1" spans="1:15">
      <c r="A40" s="15">
        <f t="shared" si="5"/>
        <v>38</v>
      </c>
      <c r="B40" s="25" t="s">
        <v>484</v>
      </c>
      <c r="C40" s="17" t="s">
        <v>442</v>
      </c>
      <c r="D40" s="18">
        <v>45918</v>
      </c>
      <c r="E40" s="84" t="s">
        <v>485</v>
      </c>
      <c r="F40" s="20" t="str">
        <f t="shared" si="6"/>
        <v>女</v>
      </c>
      <c r="G40" s="21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H40" s="25" t="s">
        <v>430</v>
      </c>
      <c r="I40" s="21" t="s">
        <v>198</v>
      </c>
      <c r="J40" s="22">
        <f t="shared" si="7"/>
        <v>13</v>
      </c>
      <c r="K40" s="23">
        <f t="shared" si="8"/>
        <v>0</v>
      </c>
      <c r="L40" s="23">
        <f t="shared" si="9"/>
        <v>0</v>
      </c>
      <c r="M40" s="23">
        <f t="shared" si="10"/>
        <v>0</v>
      </c>
      <c r="N40" s="24"/>
      <c r="O40" s="24" t="s">
        <v>427</v>
      </c>
    </row>
    <row r="41" s="1" customFormat="1" ht="24" customHeight="1" spans="1:15">
      <c r="A41" s="15">
        <f t="shared" si="5"/>
        <v>39</v>
      </c>
      <c r="B41" s="25" t="s">
        <v>486</v>
      </c>
      <c r="C41" s="17" t="s">
        <v>442</v>
      </c>
      <c r="D41" s="18">
        <v>45918</v>
      </c>
      <c r="E41" s="84" t="s">
        <v>487</v>
      </c>
      <c r="F41" s="20" t="str">
        <f t="shared" si="6"/>
        <v>男</v>
      </c>
      <c r="G41" s="21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H41" s="25"/>
      <c r="I41" s="21" t="s">
        <v>198</v>
      </c>
      <c r="J41" s="22">
        <f t="shared" si="7"/>
        <v>13</v>
      </c>
      <c r="K41" s="23">
        <f t="shared" si="8"/>
        <v>30.3333333333333</v>
      </c>
      <c r="L41" s="23">
        <f t="shared" si="9"/>
        <v>13</v>
      </c>
      <c r="M41" s="23">
        <f t="shared" si="10"/>
        <v>43.3333333333333</v>
      </c>
      <c r="N41" s="24"/>
      <c r="O41" s="24" t="s">
        <v>427</v>
      </c>
    </row>
    <row r="42" s="1" customFormat="1" ht="24" customHeight="1" spans="1:15">
      <c r="A42" s="15">
        <f t="shared" si="5"/>
        <v>40</v>
      </c>
      <c r="B42" s="25" t="s">
        <v>488</v>
      </c>
      <c r="C42" s="17" t="s">
        <v>364</v>
      </c>
      <c r="D42" s="18">
        <v>45918</v>
      </c>
      <c r="E42" s="84" t="s">
        <v>489</v>
      </c>
      <c r="F42" s="20" t="str">
        <f t="shared" si="6"/>
        <v>男</v>
      </c>
      <c r="G42" s="21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H42" s="25"/>
      <c r="I42" s="21" t="s">
        <v>198</v>
      </c>
      <c r="J42" s="22">
        <f t="shared" si="7"/>
        <v>13</v>
      </c>
      <c r="K42" s="23">
        <f t="shared" si="8"/>
        <v>30.3333333333333</v>
      </c>
      <c r="L42" s="23">
        <f t="shared" si="9"/>
        <v>13</v>
      </c>
      <c r="M42" s="23">
        <f t="shared" si="10"/>
        <v>43.3333333333333</v>
      </c>
      <c r="N42" s="24"/>
      <c r="O42" s="24" t="s">
        <v>175</v>
      </c>
    </row>
    <row r="43" s="1" customFormat="1" ht="24" customHeight="1" spans="1:15">
      <c r="A43" s="15">
        <f t="shared" si="5"/>
        <v>41</v>
      </c>
      <c r="B43" s="25" t="s">
        <v>490</v>
      </c>
      <c r="C43" s="17" t="s">
        <v>364</v>
      </c>
      <c r="D43" s="18">
        <v>45919</v>
      </c>
      <c r="E43" s="84" t="s">
        <v>491</v>
      </c>
      <c r="F43" s="20" t="str">
        <f t="shared" si="6"/>
        <v>男</v>
      </c>
      <c r="G43" s="21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H43" s="25"/>
      <c r="I43" s="21" t="s">
        <v>198</v>
      </c>
      <c r="J43" s="22">
        <f t="shared" si="7"/>
        <v>12</v>
      </c>
      <c r="K43" s="23">
        <f t="shared" si="8"/>
        <v>28</v>
      </c>
      <c r="L43" s="23">
        <f t="shared" si="9"/>
        <v>12</v>
      </c>
      <c r="M43" s="23">
        <f t="shared" si="10"/>
        <v>40</v>
      </c>
      <c r="N43" s="24"/>
      <c r="O43" s="24" t="s">
        <v>175</v>
      </c>
    </row>
    <row r="44" s="1" customFormat="1" ht="24" customHeight="1" spans="1:15">
      <c r="A44" s="15">
        <f t="shared" si="5"/>
        <v>42</v>
      </c>
      <c r="B44" s="25" t="s">
        <v>492</v>
      </c>
      <c r="C44" s="17" t="s">
        <v>400</v>
      </c>
      <c r="D44" s="18">
        <v>45919</v>
      </c>
      <c r="E44" s="84" t="s">
        <v>493</v>
      </c>
      <c r="F44" s="20" t="str">
        <f t="shared" si="6"/>
        <v>女</v>
      </c>
      <c r="G44" s="21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H44" s="25"/>
      <c r="I44" s="21" t="s">
        <v>198</v>
      </c>
      <c r="J44" s="22">
        <f t="shared" si="7"/>
        <v>12</v>
      </c>
      <c r="K44" s="23">
        <f t="shared" si="8"/>
        <v>28</v>
      </c>
      <c r="L44" s="23">
        <f t="shared" si="9"/>
        <v>12</v>
      </c>
      <c r="M44" s="23">
        <f t="shared" si="10"/>
        <v>40</v>
      </c>
      <c r="N44" s="24"/>
      <c r="O44" s="24" t="s">
        <v>176</v>
      </c>
    </row>
    <row r="45" s="1" customFormat="1" ht="24" customHeight="1" spans="1:15">
      <c r="A45" s="15">
        <f t="shared" si="5"/>
        <v>43</v>
      </c>
      <c r="B45" s="25" t="s">
        <v>494</v>
      </c>
      <c r="C45" s="17" t="s">
        <v>442</v>
      </c>
      <c r="D45" s="18">
        <v>45922</v>
      </c>
      <c r="E45" s="84" t="s">
        <v>495</v>
      </c>
      <c r="F45" s="20" t="str">
        <f t="shared" si="6"/>
        <v>男</v>
      </c>
      <c r="G45" s="21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H45" s="25"/>
      <c r="I45" s="21" t="s">
        <v>198</v>
      </c>
      <c r="J45" s="22">
        <f t="shared" si="7"/>
        <v>9</v>
      </c>
      <c r="K45" s="23">
        <f t="shared" si="8"/>
        <v>21</v>
      </c>
      <c r="L45" s="23">
        <f t="shared" si="9"/>
        <v>9</v>
      </c>
      <c r="M45" s="23">
        <f t="shared" si="10"/>
        <v>30</v>
      </c>
      <c r="N45" s="24"/>
      <c r="O45" s="24" t="s">
        <v>427</v>
      </c>
    </row>
    <row r="46" s="1" customFormat="1" ht="24" customHeight="1" spans="1:15">
      <c r="A46" s="15">
        <f t="shared" si="5"/>
        <v>44</v>
      </c>
      <c r="B46" s="25" t="s">
        <v>496</v>
      </c>
      <c r="C46" s="17" t="s">
        <v>400</v>
      </c>
      <c r="D46" s="18">
        <v>45923</v>
      </c>
      <c r="E46" s="84" t="s">
        <v>497</v>
      </c>
      <c r="F46" s="20" t="str">
        <f t="shared" si="6"/>
        <v>男</v>
      </c>
      <c r="G46" s="21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H46" s="25"/>
      <c r="I46" s="21" t="s">
        <v>198</v>
      </c>
      <c r="J46" s="22">
        <f t="shared" si="7"/>
        <v>8</v>
      </c>
      <c r="K46" s="23">
        <f t="shared" si="8"/>
        <v>18.6666666666667</v>
      </c>
      <c r="L46" s="23">
        <f t="shared" si="9"/>
        <v>8</v>
      </c>
      <c r="M46" s="23">
        <f t="shared" si="10"/>
        <v>26.6666666666667</v>
      </c>
      <c r="N46" s="24"/>
      <c r="O46" s="24" t="s">
        <v>176</v>
      </c>
    </row>
    <row r="47" s="1" customFormat="1" ht="24" customHeight="1" spans="1:15">
      <c r="A47" s="15">
        <f t="shared" si="5"/>
        <v>45</v>
      </c>
      <c r="B47" s="25" t="s">
        <v>498</v>
      </c>
      <c r="C47" s="17" t="s">
        <v>400</v>
      </c>
      <c r="D47" s="18">
        <v>45923</v>
      </c>
      <c r="E47" s="84" t="s">
        <v>499</v>
      </c>
      <c r="F47" s="20" t="str">
        <f t="shared" si="6"/>
        <v>男</v>
      </c>
      <c r="G47" s="21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H47" s="25"/>
      <c r="I47" s="21" t="s">
        <v>198</v>
      </c>
      <c r="J47" s="22">
        <f t="shared" si="7"/>
        <v>8</v>
      </c>
      <c r="K47" s="23">
        <f t="shared" si="8"/>
        <v>18.6666666666667</v>
      </c>
      <c r="L47" s="23">
        <f t="shared" si="9"/>
        <v>8</v>
      </c>
      <c r="M47" s="23">
        <f t="shared" si="10"/>
        <v>26.6666666666667</v>
      </c>
      <c r="N47" s="24"/>
      <c r="O47" s="24" t="s">
        <v>176</v>
      </c>
    </row>
    <row r="48" s="1" customFormat="1" ht="24" customHeight="1" spans="1:15">
      <c r="A48" s="15">
        <f t="shared" si="5"/>
        <v>46</v>
      </c>
      <c r="B48" s="25" t="s">
        <v>500</v>
      </c>
      <c r="C48" s="17" t="s">
        <v>501</v>
      </c>
      <c r="D48" s="18">
        <v>45924</v>
      </c>
      <c r="E48" s="84" t="s">
        <v>502</v>
      </c>
      <c r="F48" s="20" t="str">
        <f t="shared" si="6"/>
        <v>女</v>
      </c>
      <c r="G48" s="21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H48" s="25"/>
      <c r="I48" s="21" t="s">
        <v>198</v>
      </c>
      <c r="J48" s="22">
        <f t="shared" si="7"/>
        <v>7</v>
      </c>
      <c r="K48" s="23">
        <f t="shared" si="8"/>
        <v>16.3333333333333</v>
      </c>
      <c r="L48" s="23">
        <f t="shared" si="9"/>
        <v>7</v>
      </c>
      <c r="M48" s="23">
        <f t="shared" si="10"/>
        <v>23.3333333333333</v>
      </c>
      <c r="N48" s="24"/>
      <c r="O48" s="24" t="s">
        <v>175</v>
      </c>
    </row>
    <row r="49" s="1" customFormat="1" ht="24" customHeight="1" spans="1:15">
      <c r="A49" s="15">
        <f t="shared" si="5"/>
        <v>47</v>
      </c>
      <c r="B49" s="25" t="s">
        <v>503</v>
      </c>
      <c r="C49" s="17" t="s">
        <v>400</v>
      </c>
      <c r="D49" s="18">
        <v>45925</v>
      </c>
      <c r="E49" s="19" t="s">
        <v>504</v>
      </c>
      <c r="F49" s="20" t="str">
        <f t="shared" si="6"/>
        <v>男</v>
      </c>
      <c r="G49" s="21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√</v>
      </c>
      <c r="H49" s="25"/>
      <c r="I49" s="21" t="s">
        <v>198</v>
      </c>
      <c r="J49" s="22">
        <f t="shared" si="7"/>
        <v>6</v>
      </c>
      <c r="K49" s="23">
        <f t="shared" si="8"/>
        <v>14</v>
      </c>
      <c r="L49" s="23">
        <f t="shared" si="9"/>
        <v>6</v>
      </c>
      <c r="M49" s="23">
        <f t="shared" si="10"/>
        <v>20</v>
      </c>
      <c r="N49" s="24"/>
      <c r="O49" s="24" t="s">
        <v>176</v>
      </c>
    </row>
    <row r="50" s="1" customFormat="1" ht="24" customHeight="1" spans="1:15">
      <c r="A50" s="15">
        <f t="shared" si="5"/>
        <v>48</v>
      </c>
      <c r="B50" s="25" t="s">
        <v>505</v>
      </c>
      <c r="C50" s="17" t="s">
        <v>409</v>
      </c>
      <c r="D50" s="18">
        <v>45926</v>
      </c>
      <c r="E50" s="19" t="s">
        <v>506</v>
      </c>
      <c r="F50" s="20" t="str">
        <f t="shared" si="6"/>
        <v>男</v>
      </c>
      <c r="G50" s="21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H50" s="25"/>
      <c r="I50" s="21" t="s">
        <v>198</v>
      </c>
      <c r="J50" s="22">
        <f t="shared" si="7"/>
        <v>5</v>
      </c>
      <c r="K50" s="23">
        <f t="shared" si="8"/>
        <v>11.6666666666667</v>
      </c>
      <c r="L50" s="23">
        <f t="shared" si="9"/>
        <v>5</v>
      </c>
      <c r="M50" s="23">
        <f t="shared" si="10"/>
        <v>16.6666666666667</v>
      </c>
      <c r="N50" s="24"/>
      <c r="O50" s="24" t="s">
        <v>176</v>
      </c>
    </row>
    <row r="51" s="1" customFormat="1" ht="24" customHeight="1" spans="1:15">
      <c r="A51" s="15">
        <f t="shared" si="5"/>
        <v>49</v>
      </c>
      <c r="B51" s="25" t="s">
        <v>507</v>
      </c>
      <c r="C51" s="17" t="s">
        <v>400</v>
      </c>
      <c r="D51" s="18">
        <v>45926</v>
      </c>
      <c r="E51" s="84" t="s">
        <v>508</v>
      </c>
      <c r="F51" s="20" t="str">
        <f t="shared" si="6"/>
        <v>女</v>
      </c>
      <c r="G51" s="21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H51" s="25" t="s">
        <v>496</v>
      </c>
      <c r="I51" s="21" t="s">
        <v>198</v>
      </c>
      <c r="J51" s="22">
        <f t="shared" si="7"/>
        <v>5</v>
      </c>
      <c r="K51" s="23">
        <f t="shared" si="8"/>
        <v>0</v>
      </c>
      <c r="L51" s="23">
        <f t="shared" si="9"/>
        <v>0</v>
      </c>
      <c r="M51" s="23">
        <f t="shared" si="10"/>
        <v>0</v>
      </c>
      <c r="N51" s="24"/>
      <c r="O51" s="24" t="s">
        <v>176</v>
      </c>
    </row>
    <row r="52" s="1" customFormat="1" ht="24" customHeight="1" spans="1:15">
      <c r="A52" s="15"/>
      <c r="B52" s="25"/>
      <c r="C52" s="17"/>
      <c r="D52" s="18"/>
      <c r="E52" s="19"/>
      <c r="F52" s="20"/>
      <c r="G52" s="21"/>
      <c r="H52" s="25"/>
      <c r="I52" s="21"/>
      <c r="J52" s="22"/>
      <c r="K52" s="23"/>
      <c r="L52" s="23"/>
      <c r="M52" s="23"/>
      <c r="N52" s="24"/>
      <c r="O52" s="24"/>
    </row>
    <row r="53" s="1" customFormat="1" ht="24" customHeight="1" spans="1:15">
      <c r="A53" s="15"/>
      <c r="B53" s="25"/>
      <c r="C53" s="17"/>
      <c r="D53" s="18"/>
      <c r="E53" s="19"/>
      <c r="F53" s="20"/>
      <c r="G53" s="21"/>
      <c r="H53" s="25"/>
      <c r="I53" s="21"/>
      <c r="J53" s="22"/>
      <c r="K53" s="23"/>
      <c r="L53" s="23"/>
      <c r="M53" s="23"/>
      <c r="N53" s="24"/>
      <c r="O53" s="24"/>
    </row>
    <row r="54" s="1" customFormat="1" ht="24" customHeight="1" spans="1:15">
      <c r="A54" s="30" t="s">
        <v>217</v>
      </c>
      <c r="B54" s="31"/>
      <c r="C54" s="32"/>
      <c r="D54" s="31"/>
      <c r="E54" s="31"/>
      <c r="F54" s="31"/>
      <c r="G54" s="31"/>
      <c r="H54" s="31"/>
      <c r="I54" s="31"/>
      <c r="J54" s="33"/>
      <c r="K54" s="23">
        <f>SUM(K3:K53)</f>
        <v>1708</v>
      </c>
      <c r="L54" s="23">
        <f>SUM(L3:L53)</f>
        <v>732</v>
      </c>
      <c r="M54" s="23">
        <f>SUM(M3:M53)</f>
        <v>2440</v>
      </c>
      <c r="N54" s="23">
        <f>SUM(N3:N53)</f>
        <v>0</v>
      </c>
      <c r="O54" s="24"/>
    </row>
    <row r="55" s="1" customFormat="1" ht="24" customHeight="1" spans="1:15">
      <c r="A55" s="30" t="s">
        <v>294</v>
      </c>
      <c r="B55" s="31"/>
      <c r="C55" s="32"/>
      <c r="D55" s="31"/>
      <c r="E55" s="31"/>
      <c r="F55" s="31"/>
      <c r="G55" s="31"/>
      <c r="H55" s="31"/>
      <c r="I55" s="31"/>
      <c r="J55" s="33"/>
      <c r="K55" s="34"/>
      <c r="L55" s="35">
        <v>0.06</v>
      </c>
      <c r="M55" s="24">
        <f>M54*L55+M54</f>
        <v>2586.4</v>
      </c>
      <c r="N55" s="24"/>
      <c r="O55" s="24"/>
    </row>
    <row r="56" s="1" customFormat="1" ht="24" customHeight="1" spans="1:15">
      <c r="B56" s="3"/>
      <c r="C56" s="4"/>
      <c r="E56"/>
      <c r="I56" s="6"/>
      <c r="J56" s="6"/>
      <c r="K56" s="6"/>
    </row>
    <row r="57" s="1" customFormat="1" ht="24" customHeight="1" spans="1:15">
      <c r="B57" s="3"/>
      <c r="C57" s="4"/>
      <c r="E57"/>
      <c r="I57" s="6"/>
      <c r="J57" s="6"/>
      <c r="K57" s="6"/>
    </row>
    <row r="58" s="1" customFormat="1" ht="24" customHeight="1" spans="1:15">
      <c r="B58" s="3"/>
      <c r="C58" s="36"/>
      <c r="D58"/>
      <c r="E58"/>
      <c r="I58" s="6"/>
      <c r="J58" s="6"/>
      <c r="K58" s="6"/>
    </row>
    <row r="59" s="1" customFormat="1" ht="24" customHeight="1" spans="1:15">
      <c r="B59" s="3"/>
      <c r="C59" s="36"/>
      <c r="D59"/>
      <c r="E59"/>
      <c r="I59" s="6"/>
      <c r="J59" s="6"/>
      <c r="K59" s="6"/>
    </row>
    <row r="60" s="1" customFormat="1" ht="24" customHeight="1" spans="1:15">
      <c r="B60" s="3"/>
      <c r="C60" s="36"/>
      <c r="D60"/>
      <c r="E60"/>
      <c r="I60" s="6"/>
      <c r="J60" s="6"/>
      <c r="K60" s="6"/>
    </row>
    <row r="61" s="1" customFormat="1" ht="24" customHeight="1" spans="1:15">
      <c r="B61" s="3"/>
      <c r="C61" s="36"/>
      <c r="D61"/>
      <c r="E61"/>
      <c r="F61"/>
      <c r="G61"/>
      <c r="K61" s="6"/>
      <c r="L61" s="6"/>
      <c r="M61" s="6"/>
    </row>
    <row r="62" s="1" customFormat="1" ht="24" customHeight="1" spans="1:15">
      <c r="B62" s="3"/>
      <c r="C62" s="36"/>
      <c r="D62"/>
      <c r="E62"/>
      <c r="F62"/>
      <c r="G62"/>
      <c r="K62" s="6"/>
      <c r="L62" s="6"/>
      <c r="M62" s="6"/>
    </row>
    <row r="63" s="1" customFormat="1" ht="24" customHeight="1" spans="1:15">
      <c r="B63" s="3"/>
      <c r="C63" s="36"/>
      <c r="D63"/>
      <c r="E63"/>
      <c r="F63"/>
      <c r="G63"/>
      <c r="K63" s="6"/>
      <c r="L63" s="6"/>
      <c r="M63" s="6"/>
    </row>
    <row r="64" s="1" customFormat="1" ht="24" customHeight="1" spans="1:15">
      <c r="B64" s="3"/>
      <c r="C64" s="36"/>
      <c r="D64"/>
      <c r="E64"/>
      <c r="F64"/>
      <c r="G64"/>
      <c r="K64" s="6"/>
      <c r="L64" s="6"/>
      <c r="M64" s="6"/>
    </row>
    <row r="65" s="1" customFormat="1" ht="24" customHeight="1" spans="2:13">
      <c r="B65" s="3"/>
      <c r="C65" s="36"/>
      <c r="D65"/>
      <c r="E65"/>
      <c r="F65"/>
      <c r="G65"/>
      <c r="K65" s="6"/>
      <c r="L65" s="6"/>
      <c r="M65" s="6"/>
    </row>
    <row r="66" s="1" customFormat="1" ht="24" customHeight="1" spans="2:13">
      <c r="B66" s="3"/>
      <c r="C66" s="36"/>
      <c r="D66"/>
      <c r="E66"/>
      <c r="F66"/>
      <c r="G66"/>
      <c r="K66" s="6"/>
      <c r="L66" s="6"/>
      <c r="M66" s="6"/>
    </row>
    <row r="67" s="1" customFormat="1" ht="24" customHeight="1" spans="2:13">
      <c r="B67" s="3"/>
      <c r="C67" s="36"/>
      <c r="D67"/>
      <c r="E67"/>
      <c r="F67"/>
      <c r="G67"/>
      <c r="K67" s="6"/>
      <c r="L67" s="6"/>
      <c r="M67" s="6"/>
    </row>
    <row r="68" s="1" customFormat="1" ht="24" customHeight="1" spans="2:13">
      <c r="B68" s="3"/>
      <c r="C68" s="36"/>
      <c r="D68"/>
      <c r="E68"/>
      <c r="F68"/>
      <c r="G68"/>
      <c r="K68" s="6"/>
      <c r="L68" s="6"/>
      <c r="M68" s="6"/>
    </row>
    <row r="69" s="1" customFormat="1" ht="24" customHeight="1" spans="2:13">
      <c r="B69" s="3"/>
      <c r="C69" s="36"/>
      <c r="D69"/>
      <c r="E69"/>
      <c r="F69"/>
      <c r="G69"/>
      <c r="K69" s="6"/>
      <c r="L69" s="6"/>
      <c r="M69" s="6"/>
    </row>
    <row r="70" s="1" customFormat="1" ht="24" customHeight="1" spans="2:13">
      <c r="B70" s="3"/>
      <c r="C70" s="36"/>
      <c r="D70"/>
      <c r="E70"/>
      <c r="F70"/>
      <c r="G70"/>
      <c r="K70" s="6"/>
      <c r="L70" s="6"/>
      <c r="M70" s="6"/>
    </row>
    <row r="71" s="1" customFormat="1" ht="24" customHeight="1" spans="2:13">
      <c r="B71" s="3"/>
      <c r="C71" s="4"/>
      <c r="E71"/>
      <c r="F71"/>
      <c r="G71"/>
      <c r="K71" s="6"/>
      <c r="L71" s="6"/>
      <c r="M71" s="6"/>
    </row>
    <row r="72" s="1" customFormat="1" ht="24" customHeight="1" spans="2:13">
      <c r="B72" s="3"/>
      <c r="C72" s="4"/>
      <c r="E72" s="5"/>
      <c r="K72" s="6"/>
      <c r="L72" s="6"/>
      <c r="M72" s="6"/>
    </row>
    <row r="73" s="1" customFormat="1" ht="24" customHeight="1" spans="2:13">
      <c r="B73" s="3"/>
      <c r="C73" s="4"/>
      <c r="E73" s="5"/>
      <c r="K73" s="6"/>
      <c r="L73" s="6"/>
      <c r="M73" s="6"/>
    </row>
    <row r="74" s="1" customFormat="1" ht="24" customHeight="1" spans="2:13">
      <c r="B74" s="3"/>
      <c r="C74" s="4"/>
      <c r="E74" s="5"/>
      <c r="K74" s="6"/>
      <c r="L74" s="6"/>
      <c r="M74" s="6"/>
    </row>
    <row r="75" s="1" customFormat="1" ht="24" customHeight="1" spans="2:13">
      <c r="B75" s="3"/>
      <c r="C75" s="4"/>
      <c r="E75" s="5"/>
      <c r="K75" s="6"/>
      <c r="L75" s="6"/>
      <c r="M75" s="6"/>
    </row>
    <row r="76" s="1" customFormat="1" ht="24" customHeight="1" spans="2:13">
      <c r="B76" s="3"/>
      <c r="C76" s="4"/>
      <c r="E76" s="5"/>
      <c r="K76" s="6"/>
      <c r="L76" s="6"/>
      <c r="M76" s="6"/>
    </row>
    <row r="77" s="1" customFormat="1" ht="24" customHeight="1" spans="2:13">
      <c r="B77" s="3"/>
      <c r="C77" s="4"/>
      <c r="E77" s="5"/>
      <c r="K77" s="6"/>
      <c r="L77" s="6"/>
      <c r="M77" s="6"/>
    </row>
    <row r="78" s="1" customFormat="1" ht="24" customHeight="1" spans="2:13">
      <c r="B78" s="3"/>
      <c r="C78" s="4"/>
      <c r="E78" s="5"/>
      <c r="K78" s="6"/>
      <c r="L78" s="6"/>
      <c r="M78" s="6"/>
    </row>
    <row r="79" s="1" customFormat="1" ht="24" customHeight="1" spans="2:13">
      <c r="B79" s="3"/>
      <c r="C79" s="4"/>
      <c r="E79" s="5"/>
      <c r="K79" s="6"/>
      <c r="L79" s="6"/>
      <c r="M79" s="6"/>
    </row>
    <row r="80" s="1" customFormat="1" ht="24" customHeight="1" spans="2:13">
      <c r="B80" s="3"/>
      <c r="C80" s="4"/>
      <c r="E80" s="5"/>
      <c r="K80" s="6"/>
      <c r="L80" s="6"/>
      <c r="M80" s="6"/>
    </row>
    <row r="81" s="1" customFormat="1" ht="24" customHeight="1" spans="2:13">
      <c r="B81" s="3"/>
      <c r="C81" s="4"/>
      <c r="E81" s="5"/>
      <c r="K81" s="6"/>
      <c r="L81" s="6"/>
      <c r="M81" s="6"/>
    </row>
    <row r="82" s="1" customFormat="1" ht="24" customHeight="1" spans="2:13">
      <c r="B82" s="3"/>
      <c r="C82" s="4"/>
      <c r="E82" s="5"/>
      <c r="K82" s="6"/>
      <c r="L82" s="6"/>
      <c r="M82" s="6"/>
    </row>
    <row r="83" s="1" customFormat="1" ht="24" customHeight="1" spans="2:13">
      <c r="B83" s="3"/>
      <c r="C83" s="4"/>
      <c r="E83" s="5"/>
      <c r="K83" s="6"/>
      <c r="L83" s="6"/>
      <c r="M83" s="6"/>
    </row>
    <row r="84" s="1" customFormat="1" ht="24" customHeight="1" spans="2:13">
      <c r="B84" s="3"/>
      <c r="C84" s="4"/>
      <c r="E84" s="5"/>
      <c r="K84" s="6"/>
      <c r="L84" s="6"/>
      <c r="M84" s="6"/>
    </row>
    <row r="85" s="1" customFormat="1" ht="24" customHeight="1" spans="2:13">
      <c r="B85" s="3"/>
      <c r="C85" s="4"/>
      <c r="E85" s="5"/>
      <c r="K85" s="6"/>
      <c r="L85" s="6"/>
      <c r="M85" s="6"/>
    </row>
    <row r="86" s="1" customFormat="1" ht="24" customHeight="1" spans="2:13">
      <c r="B86" s="3"/>
      <c r="C86" s="4"/>
      <c r="E86" s="5"/>
      <c r="K86" s="6"/>
      <c r="L86" s="6"/>
      <c r="M86" s="6"/>
    </row>
    <row r="87" s="1" customFormat="1" ht="24" customHeight="1" spans="2:13">
      <c r="B87" s="3"/>
      <c r="C87" s="4"/>
      <c r="E87" s="5"/>
      <c r="K87" s="6"/>
      <c r="L87" s="6"/>
      <c r="M87" s="6"/>
    </row>
    <row r="88" s="1" customFormat="1" ht="24" customHeight="1" spans="2:13">
      <c r="B88" s="3"/>
      <c r="C88" s="4"/>
      <c r="E88" s="5"/>
      <c r="K88" s="6"/>
      <c r="L88" s="6"/>
      <c r="M88" s="6"/>
    </row>
    <row r="89" s="1" customFormat="1" ht="24" customHeight="1" spans="2:13">
      <c r="B89" s="3"/>
      <c r="C89" s="4"/>
      <c r="E89" s="5"/>
      <c r="K89" s="6"/>
      <c r="L89" s="6"/>
      <c r="M89" s="6"/>
    </row>
    <row r="90" s="1" customFormat="1" ht="24" customHeight="1" spans="2:13">
      <c r="B90" s="3"/>
      <c r="C90" s="4"/>
      <c r="E90" s="5"/>
      <c r="K90" s="6"/>
      <c r="L90" s="6"/>
      <c r="M90" s="6"/>
    </row>
    <row r="91" s="1" customFormat="1" ht="24" customHeight="1" spans="2:13">
      <c r="B91" s="3"/>
      <c r="C91" s="4"/>
      <c r="E91" s="5"/>
      <c r="K91" s="6"/>
      <c r="L91" s="6"/>
      <c r="M91" s="6"/>
    </row>
    <row r="92" s="1" customFormat="1" ht="24" customHeight="1" spans="2:13">
      <c r="B92" s="3"/>
      <c r="C92" s="4"/>
      <c r="E92" s="5"/>
      <c r="K92" s="6"/>
      <c r="L92" s="6"/>
      <c r="M92" s="6"/>
    </row>
    <row r="93" s="1" customFormat="1" ht="24" customHeight="1" spans="2:13">
      <c r="B93" s="3"/>
      <c r="C93" s="4"/>
      <c r="E93" s="5"/>
      <c r="K93" s="6"/>
      <c r="L93" s="6"/>
      <c r="M93" s="6"/>
    </row>
    <row r="94" s="1" customFormat="1" ht="23" customHeight="1" spans="2:13">
      <c r="B94" s="3"/>
      <c r="C94" s="4"/>
      <c r="E94" s="5"/>
      <c r="K94" s="6"/>
      <c r="L94" s="6"/>
      <c r="M94" s="6"/>
    </row>
    <row r="95" s="1" customFormat="1" ht="23" customHeight="1" spans="2:13">
      <c r="B95" s="3"/>
      <c r="C95" s="4"/>
      <c r="E95" s="5"/>
      <c r="K95" s="6"/>
      <c r="L95" s="6"/>
      <c r="M95" s="6"/>
    </row>
    <row r="96" s="1" customFormat="1" ht="23" customHeight="1" spans="2:13">
      <c r="B96" s="3"/>
      <c r="C96" s="4"/>
      <c r="E96" s="5"/>
      <c r="K96" s="6"/>
      <c r="L96" s="6"/>
      <c r="M96" s="6"/>
    </row>
    <row r="97" s="1" customFormat="1" ht="23" customHeight="1" spans="2:13">
      <c r="B97" s="3"/>
      <c r="C97" s="4"/>
      <c r="E97" s="5"/>
      <c r="K97" s="6"/>
      <c r="L97" s="6"/>
      <c r="M97" s="6"/>
    </row>
    <row r="98" s="1" customFormat="1" ht="23" customHeight="1" spans="2:13">
      <c r="B98" s="3"/>
      <c r="C98" s="4"/>
      <c r="E98" s="5"/>
      <c r="K98" s="6"/>
      <c r="L98" s="6"/>
      <c r="M98" s="6"/>
    </row>
    <row r="99" s="1" customFormat="1" ht="23" customHeight="1" spans="2:13">
      <c r="B99" s="3"/>
      <c r="C99" s="4"/>
      <c r="E99" s="5"/>
      <c r="K99" s="6"/>
      <c r="L99" s="6"/>
      <c r="M99" s="6"/>
    </row>
    <row r="100" s="1" customFormat="1" ht="23" customHeight="1" spans="2:13">
      <c r="B100" s="3"/>
      <c r="C100" s="4"/>
      <c r="E100" s="5"/>
      <c r="K100" s="6"/>
      <c r="L100" s="6"/>
      <c r="M100" s="6"/>
    </row>
    <row r="101" s="1" customFormat="1" ht="23" customHeight="1" spans="2:13">
      <c r="B101" s="3"/>
      <c r="C101" s="4"/>
      <c r="E101" s="5"/>
      <c r="K101" s="6"/>
      <c r="L101" s="6"/>
      <c r="M101" s="6"/>
    </row>
    <row r="102" s="1" customFormat="1" ht="23" customHeight="1" spans="2:13">
      <c r="B102" s="3"/>
      <c r="C102" s="4"/>
      <c r="E102" s="5"/>
      <c r="K102" s="6"/>
      <c r="L102" s="6"/>
      <c r="M102" s="6"/>
    </row>
    <row r="103" s="1" customFormat="1" ht="23" customHeight="1" spans="2:13">
      <c r="B103" s="3"/>
      <c r="C103" s="4"/>
      <c r="E103" s="5"/>
      <c r="K103" s="6"/>
      <c r="L103" s="6"/>
      <c r="M103" s="6"/>
    </row>
    <row r="104" s="1" customFormat="1" ht="23" customHeight="1" spans="2:13">
      <c r="B104" s="3"/>
      <c r="C104" s="4"/>
      <c r="E104" s="5"/>
      <c r="K104" s="6"/>
      <c r="L104" s="6"/>
      <c r="M104" s="6"/>
    </row>
    <row r="105" s="1" customFormat="1" ht="23" customHeight="1" spans="2:13">
      <c r="B105" s="3"/>
      <c r="C105" s="4"/>
      <c r="E105" s="5"/>
      <c r="K105" s="6"/>
      <c r="L105" s="6"/>
      <c r="M105" s="6"/>
    </row>
    <row r="106" s="1" customFormat="1" ht="23" customHeight="1" spans="2:13">
      <c r="B106" s="3"/>
      <c r="C106" s="4"/>
      <c r="E106" s="5"/>
      <c r="K106" s="6"/>
      <c r="L106" s="6"/>
      <c r="M106" s="6"/>
    </row>
    <row r="107" s="1" customFormat="1" ht="23" customHeight="1" spans="2:13">
      <c r="B107" s="3"/>
      <c r="C107" s="4"/>
      <c r="E107" s="5"/>
      <c r="K107" s="6"/>
      <c r="L107" s="6"/>
      <c r="M107" s="6"/>
    </row>
    <row r="108" s="1" customFormat="1" ht="23" customHeight="1" spans="2:13">
      <c r="B108" s="3"/>
      <c r="C108" s="4"/>
      <c r="E108" s="5"/>
      <c r="K108" s="6"/>
      <c r="L108" s="6"/>
      <c r="M108" s="6"/>
    </row>
    <row r="109" s="1" customFormat="1" ht="23" customHeight="1" spans="2:13">
      <c r="B109" s="3"/>
      <c r="C109" s="4"/>
      <c r="E109" s="5"/>
      <c r="K109" s="6"/>
      <c r="L109" s="6"/>
      <c r="M109" s="6"/>
    </row>
    <row r="110" s="1" customFormat="1" ht="23" customHeight="1" spans="2:13">
      <c r="B110" s="3"/>
      <c r="C110" s="4"/>
      <c r="E110" s="5"/>
      <c r="K110" s="6"/>
      <c r="L110" s="6"/>
      <c r="M110" s="6"/>
    </row>
    <row r="111" s="1" customFormat="1" ht="23" customHeight="1" spans="2:13">
      <c r="B111" s="3"/>
      <c r="C111" s="4"/>
      <c r="D111" s="1"/>
      <c r="E111" s="5"/>
      <c r="F111" s="1"/>
      <c r="G111" s="1"/>
      <c r="H111" s="1"/>
      <c r="I111" s="1"/>
      <c r="J111" s="1"/>
      <c r="K111" s="6"/>
      <c r="L111" s="6"/>
      <c r="M111" s="6"/>
    </row>
  </sheetData>
  <mergeCells count="3">
    <mergeCell ref="A1:O1"/>
    <mergeCell ref="A54:J54"/>
    <mergeCell ref="A55:J55"/>
  </mergeCells>
  <conditionalFormatting sqref="H3">
    <cfRule type="duplicateValues" dxfId="0" priority="36"/>
    <cfRule type="duplicateValues" dxfId="1" priority="28"/>
  </conditionalFormatting>
  <conditionalFormatting sqref="B$1:B$1048576">
    <cfRule type="duplicateValues" dxfId="0" priority="1"/>
  </conditionalFormatting>
  <conditionalFormatting sqref="B3:B53">
    <cfRule type="duplicateValues" dxfId="0" priority="37"/>
    <cfRule type="duplicateValues" dxfId="1" priority="46"/>
  </conditionalFormatting>
  <conditionalFormatting sqref="E3:E53">
    <cfRule type="duplicateValues" dxfId="0" priority="23"/>
  </conditionalFormatting>
  <conditionalFormatting sqref="H4:H53">
    <cfRule type="duplicateValues" dxfId="0" priority="8"/>
    <cfRule type="duplicateValues" dxfId="1" priority="13"/>
  </conditionalFormatting>
  <conditionalFormatting sqref="B1:B2 B56:B1048576">
    <cfRule type="duplicateValues" dxfId="0" priority="57"/>
  </conditionalFormatting>
  <conditionalFormatting sqref="B1:B2 H1:H2 B56:B1048576 H56:H1048576">
    <cfRule type="duplicateValues" dxfId="0" priority="56"/>
  </conditionalFormatting>
  <conditionalFormatting sqref="H1:H2 B1:B2 H56:H1048576 B56:B1048576">
    <cfRule type="duplicateValues" dxfId="0" priority="55"/>
  </conditionalFormatting>
  <conditionalFormatting sqref="H$1:H$1048576 B$1:B$1048576">
    <cfRule type="duplicateValues" dxfId="0" priority="6"/>
  </conditionalFormatting>
  <conditionalFormatting sqref="H2 B2 F56:F60 B56:B1048576 H61:H1048576">
    <cfRule type="duplicateValues" dxfId="0" priority="76"/>
  </conditionalFormatting>
  <conditionalFormatting sqref="B2 B56:B1048576">
    <cfRule type="duplicateValues" dxfId="0" priority="59"/>
  </conditionalFormatting>
  <conditionalFormatting sqref="B2 H2 F56:F60 H61:H1048576 B56:B1048576">
    <cfRule type="duplicateValues" dxfId="0" priority="64"/>
  </conditionalFormatting>
  <conditionalFormatting sqref="H2 B2 F56:F60 H61:H1048576 B56:B1048576">
    <cfRule type="duplicateValues" dxfId="0" priority="62"/>
  </conditionalFormatting>
  <conditionalFormatting sqref="H3 B3:B53">
    <cfRule type="duplicateValues" dxfId="0" priority="22"/>
  </conditionalFormatting>
  <pageMargins left="0.2125" right="0.0152777777777778" top="0.0152777777777778" bottom="0.0152777777777778" header="0.5" footer="0.5"/>
  <pageSetup paperSize="9" scale="9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zoomScale="115" zoomScaleNormal="115" topLeftCell="A41" workbookViewId="0">
      <selection activeCell="J63" sqref="J63"/>
    </sheetView>
  </sheetViews>
  <sheetFormatPr defaultColWidth="9" defaultRowHeight="16.5"/>
  <cols>
    <col min="1" max="1" width="5.125" style="1" customWidth="1"/>
    <col min="2" max="2" width="6.5" style="3" customWidth="1"/>
    <col min="3" max="3" width="19.5" style="4" customWidth="1"/>
    <col min="4" max="4" width="11" style="1" customWidth="1"/>
    <col min="5" max="5" width="17.8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20" customHeight="1" spans="1:15">
      <c r="A1" s="7" t="s">
        <v>509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16" t="s">
        <v>292</v>
      </c>
      <c r="C3" s="17" t="s">
        <v>280</v>
      </c>
      <c r="D3" s="18">
        <v>45931</v>
      </c>
      <c r="E3" s="19" t="s">
        <v>293</v>
      </c>
      <c r="F3" s="20" t="str">
        <f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>DAY(EOMONTH(D3,0))-DAY(D3)+1</f>
        <v>31</v>
      </c>
      <c r="K3" s="23">
        <v>70</v>
      </c>
      <c r="L3" s="23">
        <f>IF(H3="",30/30*J3,0)</f>
        <v>31</v>
      </c>
      <c r="M3" s="23">
        <f>SUM(K3:L3)</f>
        <v>101</v>
      </c>
      <c r="N3" s="24"/>
      <c r="O3" s="24" t="s">
        <v>175</v>
      </c>
    </row>
    <row r="4" s="1" customFormat="1" ht="24" customHeight="1" spans="1:15">
      <c r="A4" s="15">
        <f t="shared" ref="A4:A13" si="0">ROW()-2</f>
        <v>2</v>
      </c>
      <c r="B4" s="25" t="s">
        <v>437</v>
      </c>
      <c r="C4" s="17" t="s">
        <v>224</v>
      </c>
      <c r="D4" s="18">
        <v>45931</v>
      </c>
      <c r="E4" s="84" t="s">
        <v>438</v>
      </c>
      <c r="F4" s="20" t="str">
        <f>IF(MOD(MID(E4,17,1),2)=0,"女","男")</f>
        <v>女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5"/>
      <c r="I4" s="21" t="s">
        <v>198</v>
      </c>
      <c r="J4" s="22">
        <f>DAY(EOMONTH(D4,0))-DAY(D4)+1</f>
        <v>31</v>
      </c>
      <c r="K4" s="23">
        <v>70</v>
      </c>
      <c r="L4" s="23">
        <f>IF(H4="",30/30*J4,0)</f>
        <v>31</v>
      </c>
      <c r="M4" s="23">
        <f>SUM(K4:L4)</f>
        <v>101</v>
      </c>
      <c r="N4" s="24"/>
      <c r="O4" s="24" t="s">
        <v>176</v>
      </c>
    </row>
    <row r="5" s="1" customFormat="1" ht="24" customHeight="1" spans="1:15">
      <c r="A5" s="15">
        <f t="shared" si="0"/>
        <v>3</v>
      </c>
      <c r="B5" s="25" t="s">
        <v>439</v>
      </c>
      <c r="C5" s="17" t="s">
        <v>409</v>
      </c>
      <c r="D5" s="18">
        <v>45931</v>
      </c>
      <c r="E5" s="84" t="s">
        <v>440</v>
      </c>
      <c r="F5" s="20" t="str">
        <f>IF(MOD(MID(E5,17,1),2)=0,"女","男")</f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5"/>
      <c r="I5" s="21" t="s">
        <v>198</v>
      </c>
      <c r="J5" s="22">
        <f>DAY(EOMONTH(D5,0))-DAY(D5)+1</f>
        <v>31</v>
      </c>
      <c r="K5" s="23">
        <v>70</v>
      </c>
      <c r="L5" s="23">
        <f>IF(H5="",30/30*J5,0)</f>
        <v>31</v>
      </c>
      <c r="M5" s="23">
        <f>SUM(K5:L5)</f>
        <v>101</v>
      </c>
      <c r="N5" s="24"/>
      <c r="O5" s="24" t="s">
        <v>175</v>
      </c>
    </row>
    <row r="6" s="1" customFormat="1" ht="24" customHeight="1" spans="1:15">
      <c r="A6" s="15">
        <f t="shared" si="0"/>
        <v>4</v>
      </c>
      <c r="B6" s="25" t="s">
        <v>444</v>
      </c>
      <c r="C6" s="17" t="s">
        <v>442</v>
      </c>
      <c r="D6" s="18">
        <v>45931</v>
      </c>
      <c r="E6" s="84" t="s">
        <v>445</v>
      </c>
      <c r="F6" s="20" t="str">
        <f t="shared" ref="F6:F29" si="1">IF(MOD(MID(E6,17,1),2)=0,"女","男")</f>
        <v>女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5"/>
      <c r="I6" s="21" t="s">
        <v>198</v>
      </c>
      <c r="J6" s="22">
        <f t="shared" ref="J6:J29" si="2">DAY(EOMONTH(D6,0))-DAY(D6)+1</f>
        <v>31</v>
      </c>
      <c r="K6" s="23">
        <v>70</v>
      </c>
      <c r="L6" s="23">
        <f t="shared" ref="L6:L29" si="3">IF(H6="",30/30*J6,0)</f>
        <v>31</v>
      </c>
      <c r="M6" s="23">
        <f t="shared" ref="M6:M29" si="4">SUM(K6:L6)</f>
        <v>101</v>
      </c>
      <c r="N6" s="24"/>
      <c r="O6" s="24" t="s">
        <v>427</v>
      </c>
    </row>
    <row r="7" s="1" customFormat="1" ht="24" customHeight="1" spans="1:15">
      <c r="A7" s="15">
        <f t="shared" si="0"/>
        <v>5</v>
      </c>
      <c r="B7" s="25" t="s">
        <v>446</v>
      </c>
      <c r="C7" s="17" t="s">
        <v>385</v>
      </c>
      <c r="D7" s="18">
        <v>45931</v>
      </c>
      <c r="E7" s="84" t="s">
        <v>447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5"/>
      <c r="I7" s="21" t="s">
        <v>198</v>
      </c>
      <c r="J7" s="22">
        <f t="shared" si="2"/>
        <v>31</v>
      </c>
      <c r="K7" s="23">
        <v>70</v>
      </c>
      <c r="L7" s="23">
        <f t="shared" si="3"/>
        <v>31</v>
      </c>
      <c r="M7" s="23">
        <f t="shared" si="4"/>
        <v>101</v>
      </c>
      <c r="N7" s="24"/>
      <c r="O7" s="24" t="s">
        <v>175</v>
      </c>
    </row>
    <row r="8" s="1" customFormat="1" ht="24" customHeight="1" spans="1:15">
      <c r="A8" s="15">
        <f t="shared" si="0"/>
        <v>6</v>
      </c>
      <c r="B8" s="25" t="s">
        <v>448</v>
      </c>
      <c r="C8" s="17" t="s">
        <v>385</v>
      </c>
      <c r="D8" s="18">
        <v>45931</v>
      </c>
      <c r="E8" s="84" t="s">
        <v>449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5"/>
      <c r="I8" s="21" t="s">
        <v>198</v>
      </c>
      <c r="J8" s="22">
        <f t="shared" si="2"/>
        <v>31</v>
      </c>
      <c r="K8" s="23">
        <v>70</v>
      </c>
      <c r="L8" s="23">
        <f t="shared" si="3"/>
        <v>31</v>
      </c>
      <c r="M8" s="23">
        <f t="shared" si="4"/>
        <v>101</v>
      </c>
      <c r="N8" s="24"/>
      <c r="O8" s="24" t="s">
        <v>175</v>
      </c>
    </row>
    <row r="9" s="1" customFormat="1" ht="24" customHeight="1" spans="1:15">
      <c r="A9" s="15">
        <f t="shared" si="0"/>
        <v>7</v>
      </c>
      <c r="B9" s="25" t="s">
        <v>510</v>
      </c>
      <c r="C9" s="17" t="s">
        <v>283</v>
      </c>
      <c r="D9" s="18">
        <v>45931</v>
      </c>
      <c r="E9" s="84" t="s">
        <v>453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5"/>
      <c r="I9" s="21" t="s">
        <v>198</v>
      </c>
      <c r="J9" s="22">
        <f t="shared" si="2"/>
        <v>31</v>
      </c>
      <c r="K9" s="23">
        <v>70</v>
      </c>
      <c r="L9" s="23">
        <f t="shared" si="3"/>
        <v>31</v>
      </c>
      <c r="M9" s="23">
        <f t="shared" si="4"/>
        <v>101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25" t="s">
        <v>464</v>
      </c>
      <c r="C10" s="17" t="s">
        <v>409</v>
      </c>
      <c r="D10" s="18">
        <v>45931</v>
      </c>
      <c r="E10" s="84" t="s">
        <v>465</v>
      </c>
      <c r="F10" s="20" t="str">
        <f t="shared" si="1"/>
        <v>女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5"/>
      <c r="I10" s="21" t="s">
        <v>198</v>
      </c>
      <c r="J10" s="22">
        <f t="shared" si="2"/>
        <v>31</v>
      </c>
      <c r="K10" s="23">
        <v>70</v>
      </c>
      <c r="L10" s="23">
        <f t="shared" si="3"/>
        <v>31</v>
      </c>
      <c r="M10" s="23">
        <f t="shared" si="4"/>
        <v>101</v>
      </c>
      <c r="N10" s="24"/>
      <c r="O10" s="24" t="s">
        <v>175</v>
      </c>
    </row>
    <row r="11" s="1" customFormat="1" ht="24" customHeight="1" spans="1:15">
      <c r="A11" s="15">
        <f t="shared" si="0"/>
        <v>9</v>
      </c>
      <c r="B11" s="25" t="s">
        <v>466</v>
      </c>
      <c r="C11" s="17" t="s">
        <v>467</v>
      </c>
      <c r="D11" s="18">
        <v>45931</v>
      </c>
      <c r="E11" s="84" t="s">
        <v>468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5"/>
      <c r="I11" s="21" t="s">
        <v>198</v>
      </c>
      <c r="J11" s="22">
        <f t="shared" si="2"/>
        <v>31</v>
      </c>
      <c r="K11" s="23">
        <v>70</v>
      </c>
      <c r="L11" s="23">
        <f t="shared" si="3"/>
        <v>31</v>
      </c>
      <c r="M11" s="23">
        <f t="shared" si="4"/>
        <v>101</v>
      </c>
      <c r="N11" s="24"/>
      <c r="O11" s="24" t="s">
        <v>175</v>
      </c>
    </row>
    <row r="12" s="1" customFormat="1" ht="24" customHeight="1" spans="1:15">
      <c r="A12" s="15">
        <f t="shared" si="0"/>
        <v>10</v>
      </c>
      <c r="B12" s="25" t="s">
        <v>471</v>
      </c>
      <c r="C12" s="17" t="s">
        <v>286</v>
      </c>
      <c r="D12" s="18">
        <v>45931</v>
      </c>
      <c r="E12" s="19" t="s">
        <v>472</v>
      </c>
      <c r="F12" s="20" t="str">
        <f t="shared" si="1"/>
        <v>女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5"/>
      <c r="I12" s="21" t="s">
        <v>198</v>
      </c>
      <c r="J12" s="22">
        <f t="shared" si="2"/>
        <v>31</v>
      </c>
      <c r="K12" s="23">
        <v>70</v>
      </c>
      <c r="L12" s="23">
        <f t="shared" si="3"/>
        <v>31</v>
      </c>
      <c r="M12" s="23">
        <f t="shared" si="4"/>
        <v>101</v>
      </c>
      <c r="N12" s="24"/>
      <c r="O12" s="24" t="s">
        <v>175</v>
      </c>
    </row>
    <row r="13" s="1" customFormat="1" ht="24" customHeight="1" spans="1:15">
      <c r="A13" s="15">
        <f t="shared" si="0"/>
        <v>11</v>
      </c>
      <c r="B13" s="25" t="s">
        <v>473</v>
      </c>
      <c r="C13" s="17" t="s">
        <v>442</v>
      </c>
      <c r="D13" s="18">
        <v>45931</v>
      </c>
      <c r="E13" s="19" t="s">
        <v>474</v>
      </c>
      <c r="F13" s="20" t="str">
        <f t="shared" si="1"/>
        <v>女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5"/>
      <c r="I13" s="21" t="s">
        <v>198</v>
      </c>
      <c r="J13" s="22">
        <f t="shared" si="2"/>
        <v>31</v>
      </c>
      <c r="K13" s="23">
        <v>70</v>
      </c>
      <c r="L13" s="23">
        <f t="shared" si="3"/>
        <v>31</v>
      </c>
      <c r="M13" s="23">
        <f t="shared" si="4"/>
        <v>101</v>
      </c>
      <c r="N13" s="24"/>
      <c r="O13" s="24" t="s">
        <v>427</v>
      </c>
    </row>
    <row r="14" s="1" customFormat="1" ht="24" customHeight="1" spans="1:15">
      <c r="A14" s="15">
        <f t="shared" ref="A14:A23" si="5">ROW()-2</f>
        <v>12</v>
      </c>
      <c r="B14" s="25" t="s">
        <v>480</v>
      </c>
      <c r="C14" s="17" t="s">
        <v>280</v>
      </c>
      <c r="D14" s="18">
        <v>45931</v>
      </c>
      <c r="E14" s="84" t="s">
        <v>481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5"/>
      <c r="I14" s="21" t="s">
        <v>198</v>
      </c>
      <c r="J14" s="22">
        <f t="shared" si="2"/>
        <v>31</v>
      </c>
      <c r="K14" s="23">
        <v>70</v>
      </c>
      <c r="L14" s="23">
        <f t="shared" si="3"/>
        <v>31</v>
      </c>
      <c r="M14" s="23">
        <f t="shared" si="4"/>
        <v>101</v>
      </c>
      <c r="N14" s="24"/>
      <c r="O14" s="24" t="s">
        <v>175</v>
      </c>
    </row>
    <row r="15" s="1" customFormat="1" ht="24" customHeight="1" spans="1:15">
      <c r="A15" s="15">
        <f t="shared" si="5"/>
        <v>13</v>
      </c>
      <c r="B15" s="25" t="s">
        <v>482</v>
      </c>
      <c r="C15" s="17" t="s">
        <v>364</v>
      </c>
      <c r="D15" s="18">
        <v>45931</v>
      </c>
      <c r="E15" s="19" t="s">
        <v>483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5"/>
      <c r="I15" s="21" t="s">
        <v>198</v>
      </c>
      <c r="J15" s="22">
        <f t="shared" si="2"/>
        <v>31</v>
      </c>
      <c r="K15" s="23">
        <v>70</v>
      </c>
      <c r="L15" s="23">
        <f t="shared" si="3"/>
        <v>31</v>
      </c>
      <c r="M15" s="23">
        <f t="shared" si="4"/>
        <v>101</v>
      </c>
      <c r="N15" s="24"/>
      <c r="O15" s="24" t="s">
        <v>175</v>
      </c>
    </row>
    <row r="16" s="1" customFormat="1" ht="24" customHeight="1" spans="1:15">
      <c r="A16" s="15">
        <f t="shared" si="5"/>
        <v>14</v>
      </c>
      <c r="B16" s="25" t="s">
        <v>486</v>
      </c>
      <c r="C16" s="17" t="s">
        <v>442</v>
      </c>
      <c r="D16" s="18">
        <v>45931</v>
      </c>
      <c r="E16" s="84" t="s">
        <v>487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5"/>
      <c r="I16" s="21" t="s">
        <v>198</v>
      </c>
      <c r="J16" s="22">
        <f t="shared" si="2"/>
        <v>31</v>
      </c>
      <c r="K16" s="23">
        <v>70</v>
      </c>
      <c r="L16" s="23">
        <f t="shared" si="3"/>
        <v>31</v>
      </c>
      <c r="M16" s="23">
        <f t="shared" si="4"/>
        <v>101</v>
      </c>
      <c r="N16" s="24"/>
      <c r="O16" s="24" t="s">
        <v>427</v>
      </c>
    </row>
    <row r="17" s="1" customFormat="1" ht="24" customHeight="1" spans="1:15">
      <c r="A17" s="15">
        <f t="shared" si="5"/>
        <v>15</v>
      </c>
      <c r="B17" s="25" t="s">
        <v>490</v>
      </c>
      <c r="C17" s="17" t="s">
        <v>364</v>
      </c>
      <c r="D17" s="18">
        <v>45931</v>
      </c>
      <c r="E17" s="84" t="s">
        <v>491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5"/>
      <c r="I17" s="21" t="s">
        <v>198</v>
      </c>
      <c r="J17" s="22">
        <f t="shared" si="2"/>
        <v>31</v>
      </c>
      <c r="K17" s="23">
        <v>70</v>
      </c>
      <c r="L17" s="23">
        <f t="shared" si="3"/>
        <v>31</v>
      </c>
      <c r="M17" s="23">
        <f t="shared" si="4"/>
        <v>101</v>
      </c>
      <c r="N17" s="24"/>
      <c r="O17" s="24" t="s">
        <v>175</v>
      </c>
    </row>
    <row r="18" s="1" customFormat="1" ht="24" customHeight="1" spans="1:15">
      <c r="A18" s="15">
        <f t="shared" si="5"/>
        <v>16</v>
      </c>
      <c r="B18" s="25" t="s">
        <v>492</v>
      </c>
      <c r="C18" s="17" t="s">
        <v>400</v>
      </c>
      <c r="D18" s="18">
        <v>45931</v>
      </c>
      <c r="E18" s="84" t="s">
        <v>493</v>
      </c>
      <c r="F18" s="20" t="str">
        <f t="shared" si="1"/>
        <v>女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5"/>
      <c r="I18" s="21" t="s">
        <v>198</v>
      </c>
      <c r="J18" s="22">
        <f t="shared" si="2"/>
        <v>31</v>
      </c>
      <c r="K18" s="23">
        <v>70</v>
      </c>
      <c r="L18" s="23">
        <f t="shared" si="3"/>
        <v>31</v>
      </c>
      <c r="M18" s="23">
        <f t="shared" si="4"/>
        <v>101</v>
      </c>
      <c r="N18" s="24"/>
      <c r="O18" s="24" t="s">
        <v>176</v>
      </c>
    </row>
    <row r="19" s="1" customFormat="1" ht="24" customHeight="1" spans="1:15">
      <c r="A19" s="15">
        <f t="shared" si="5"/>
        <v>17</v>
      </c>
      <c r="B19" s="25" t="s">
        <v>494</v>
      </c>
      <c r="C19" s="17" t="s">
        <v>442</v>
      </c>
      <c r="D19" s="18">
        <v>45931</v>
      </c>
      <c r="E19" s="84" t="s">
        <v>495</v>
      </c>
      <c r="F19" s="20" t="str">
        <f t="shared" si="1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5"/>
      <c r="I19" s="21" t="s">
        <v>198</v>
      </c>
      <c r="J19" s="22">
        <f t="shared" si="2"/>
        <v>31</v>
      </c>
      <c r="K19" s="23">
        <v>70</v>
      </c>
      <c r="L19" s="23">
        <f t="shared" si="3"/>
        <v>31</v>
      </c>
      <c r="M19" s="23">
        <f t="shared" si="4"/>
        <v>101</v>
      </c>
      <c r="N19" s="24"/>
      <c r="O19" s="24" t="s">
        <v>427</v>
      </c>
    </row>
    <row r="20" s="1" customFormat="1" ht="24" customHeight="1" spans="1:15">
      <c r="A20" s="15">
        <f t="shared" si="5"/>
        <v>18</v>
      </c>
      <c r="B20" s="25" t="s">
        <v>498</v>
      </c>
      <c r="C20" s="17" t="s">
        <v>400</v>
      </c>
      <c r="D20" s="18">
        <v>45931</v>
      </c>
      <c r="E20" s="84" t="s">
        <v>499</v>
      </c>
      <c r="F20" s="20" t="str">
        <f t="shared" si="1"/>
        <v>男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5"/>
      <c r="I20" s="21" t="s">
        <v>198</v>
      </c>
      <c r="J20" s="22">
        <f t="shared" si="2"/>
        <v>31</v>
      </c>
      <c r="K20" s="23">
        <v>70</v>
      </c>
      <c r="L20" s="23">
        <f t="shared" si="3"/>
        <v>31</v>
      </c>
      <c r="M20" s="23">
        <f t="shared" si="4"/>
        <v>101</v>
      </c>
      <c r="N20" s="24"/>
      <c r="O20" s="24" t="s">
        <v>176</v>
      </c>
    </row>
    <row r="21" s="1" customFormat="1" ht="24" customHeight="1" spans="1:15">
      <c r="A21" s="15">
        <f t="shared" si="5"/>
        <v>19</v>
      </c>
      <c r="B21" s="25" t="s">
        <v>500</v>
      </c>
      <c r="C21" s="17" t="s">
        <v>501</v>
      </c>
      <c r="D21" s="18">
        <v>45931</v>
      </c>
      <c r="E21" s="84" t="s">
        <v>502</v>
      </c>
      <c r="F21" s="20" t="str">
        <f t="shared" si="1"/>
        <v>女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5"/>
      <c r="I21" s="21" t="s">
        <v>198</v>
      </c>
      <c r="J21" s="22">
        <f t="shared" si="2"/>
        <v>31</v>
      </c>
      <c r="K21" s="23">
        <v>70</v>
      </c>
      <c r="L21" s="23">
        <f t="shared" si="3"/>
        <v>31</v>
      </c>
      <c r="M21" s="23">
        <f t="shared" si="4"/>
        <v>101</v>
      </c>
      <c r="N21" s="24"/>
      <c r="O21" s="24" t="s">
        <v>175</v>
      </c>
    </row>
    <row r="22" s="1" customFormat="1" ht="24" customHeight="1" spans="1:15">
      <c r="A22" s="15">
        <f t="shared" si="5"/>
        <v>20</v>
      </c>
      <c r="B22" s="25" t="s">
        <v>505</v>
      </c>
      <c r="C22" s="17" t="s">
        <v>409</v>
      </c>
      <c r="D22" s="18">
        <v>45931</v>
      </c>
      <c r="E22" s="19" t="s">
        <v>506</v>
      </c>
      <c r="F22" s="20" t="str">
        <f t="shared" si="1"/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5"/>
      <c r="I22" s="21" t="s">
        <v>198</v>
      </c>
      <c r="J22" s="22">
        <f t="shared" si="2"/>
        <v>31</v>
      </c>
      <c r="K22" s="23">
        <v>70</v>
      </c>
      <c r="L22" s="23">
        <f t="shared" si="3"/>
        <v>31</v>
      </c>
      <c r="M22" s="23">
        <f t="shared" si="4"/>
        <v>101</v>
      </c>
      <c r="N22" s="24"/>
      <c r="O22" s="24" t="s">
        <v>176</v>
      </c>
    </row>
    <row r="23" s="1" customFormat="1" ht="24" customHeight="1" spans="1:15">
      <c r="A23" s="15">
        <f t="shared" si="5"/>
        <v>21</v>
      </c>
      <c r="B23" s="25" t="s">
        <v>507</v>
      </c>
      <c r="C23" s="17" t="s">
        <v>400</v>
      </c>
      <c r="D23" s="18">
        <v>45931</v>
      </c>
      <c r="E23" s="84" t="s">
        <v>508</v>
      </c>
      <c r="F23" s="20" t="str">
        <f t="shared" si="1"/>
        <v>女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5"/>
      <c r="I23" s="21" t="s">
        <v>198</v>
      </c>
      <c r="J23" s="22">
        <f t="shared" si="2"/>
        <v>31</v>
      </c>
      <c r="K23" s="23">
        <v>70</v>
      </c>
      <c r="L23" s="23">
        <f t="shared" si="3"/>
        <v>31</v>
      </c>
      <c r="M23" s="23">
        <f t="shared" si="4"/>
        <v>101</v>
      </c>
      <c r="N23" s="24"/>
      <c r="O23" s="24" t="s">
        <v>176</v>
      </c>
    </row>
    <row r="24" s="1" customFormat="1" ht="24" customHeight="1" spans="1:15">
      <c r="A24" s="15">
        <f t="shared" ref="A24:A33" si="6">ROW()-2</f>
        <v>22</v>
      </c>
      <c r="B24" s="25" t="s">
        <v>488</v>
      </c>
      <c r="C24" s="17" t="s">
        <v>364</v>
      </c>
      <c r="D24" s="18">
        <v>45931</v>
      </c>
      <c r="E24" s="84" t="s">
        <v>489</v>
      </c>
      <c r="F24" s="20" t="str">
        <f t="shared" si="1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5"/>
      <c r="I24" s="21" t="s">
        <v>198</v>
      </c>
      <c r="J24" s="22">
        <f t="shared" si="2"/>
        <v>31</v>
      </c>
      <c r="K24" s="23">
        <v>70</v>
      </c>
      <c r="L24" s="23">
        <f t="shared" si="3"/>
        <v>31</v>
      </c>
      <c r="M24" s="23">
        <f t="shared" si="4"/>
        <v>101</v>
      </c>
      <c r="N24" s="24"/>
      <c r="O24" s="24" t="s">
        <v>175</v>
      </c>
    </row>
    <row r="25" s="1" customFormat="1" ht="24" customHeight="1" spans="1:15">
      <c r="A25" s="15">
        <f t="shared" si="6"/>
        <v>23</v>
      </c>
      <c r="B25" s="25" t="s">
        <v>503</v>
      </c>
      <c r="C25" s="17" t="s">
        <v>400</v>
      </c>
      <c r="D25" s="18">
        <v>45931</v>
      </c>
      <c r="E25" s="19" t="s">
        <v>504</v>
      </c>
      <c r="F25" s="20" t="str">
        <f t="shared" si="1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5"/>
      <c r="I25" s="21" t="s">
        <v>198</v>
      </c>
      <c r="J25" s="22">
        <f t="shared" si="2"/>
        <v>31</v>
      </c>
      <c r="K25" s="23">
        <v>70</v>
      </c>
      <c r="L25" s="23">
        <f t="shared" si="3"/>
        <v>31</v>
      </c>
      <c r="M25" s="23">
        <f t="shared" si="4"/>
        <v>101</v>
      </c>
      <c r="N25" s="24"/>
      <c r="O25" s="24" t="s">
        <v>176</v>
      </c>
    </row>
    <row r="26" s="1" customFormat="1" ht="24" customHeight="1" spans="1:15">
      <c r="A26" s="15">
        <f t="shared" si="6"/>
        <v>24</v>
      </c>
      <c r="B26" s="25" t="s">
        <v>441</v>
      </c>
      <c r="C26" s="17" t="s">
        <v>442</v>
      </c>
      <c r="D26" s="18">
        <v>45931</v>
      </c>
      <c r="E26" s="84" t="s">
        <v>443</v>
      </c>
      <c r="F26" s="20" t="str">
        <f t="shared" si="1"/>
        <v>女</v>
      </c>
      <c r="G26" s="21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5"/>
      <c r="I26" s="21" t="s">
        <v>198</v>
      </c>
      <c r="J26" s="22">
        <f t="shared" si="2"/>
        <v>31</v>
      </c>
      <c r="K26" s="23">
        <v>70</v>
      </c>
      <c r="L26" s="23">
        <f t="shared" si="3"/>
        <v>31</v>
      </c>
      <c r="M26" s="23">
        <f t="shared" si="4"/>
        <v>101</v>
      </c>
      <c r="N26" s="24"/>
      <c r="O26" s="24" t="s">
        <v>427</v>
      </c>
    </row>
    <row r="27" s="1" customFormat="1" ht="24" customHeight="1" spans="1:15">
      <c r="A27" s="15">
        <f t="shared" si="6"/>
        <v>25</v>
      </c>
      <c r="B27" s="25" t="s">
        <v>484</v>
      </c>
      <c r="C27" s="17" t="s">
        <v>442</v>
      </c>
      <c r="D27" s="18">
        <v>45931</v>
      </c>
      <c r="E27" s="84" t="s">
        <v>485</v>
      </c>
      <c r="F27" s="20" t="str">
        <f t="shared" si="1"/>
        <v>女</v>
      </c>
      <c r="G27" s="21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5"/>
      <c r="I27" s="21" t="s">
        <v>198</v>
      </c>
      <c r="J27" s="22">
        <f t="shared" si="2"/>
        <v>31</v>
      </c>
      <c r="K27" s="23">
        <v>70</v>
      </c>
      <c r="L27" s="23">
        <f t="shared" si="3"/>
        <v>31</v>
      </c>
      <c r="M27" s="23">
        <f t="shared" si="4"/>
        <v>101</v>
      </c>
      <c r="N27" s="24"/>
      <c r="O27" s="24" t="s">
        <v>427</v>
      </c>
    </row>
    <row r="28" s="1" customFormat="1" ht="24" customHeight="1" spans="1:15">
      <c r="A28" s="15">
        <f t="shared" si="6"/>
        <v>26</v>
      </c>
      <c r="B28" s="25" t="s">
        <v>511</v>
      </c>
      <c r="C28" s="17" t="s">
        <v>501</v>
      </c>
      <c r="D28" s="18">
        <v>45931</v>
      </c>
      <c r="E28" s="84" t="s">
        <v>512</v>
      </c>
      <c r="F28" s="20" t="str">
        <f t="shared" si="1"/>
        <v>男</v>
      </c>
      <c r="G28" s="21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5"/>
      <c r="I28" s="21" t="s">
        <v>198</v>
      </c>
      <c r="J28" s="22">
        <f t="shared" si="2"/>
        <v>31</v>
      </c>
      <c r="K28" s="23">
        <v>70</v>
      </c>
      <c r="L28" s="23">
        <f t="shared" si="3"/>
        <v>31</v>
      </c>
      <c r="M28" s="23">
        <f t="shared" si="4"/>
        <v>101</v>
      </c>
      <c r="N28" s="24"/>
      <c r="O28" s="24" t="s">
        <v>175</v>
      </c>
    </row>
    <row r="29" s="1" customFormat="1" ht="24" customHeight="1" spans="1:15">
      <c r="A29" s="15">
        <f t="shared" si="6"/>
        <v>27</v>
      </c>
      <c r="B29" s="25" t="s">
        <v>513</v>
      </c>
      <c r="C29" s="17" t="s">
        <v>280</v>
      </c>
      <c r="D29" s="18">
        <v>45931</v>
      </c>
      <c r="E29" s="84" t="s">
        <v>514</v>
      </c>
      <c r="F29" s="20" t="str">
        <f t="shared" si="1"/>
        <v>男</v>
      </c>
      <c r="G29" s="21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5"/>
      <c r="I29" s="21" t="s">
        <v>198</v>
      </c>
      <c r="J29" s="22">
        <f t="shared" si="2"/>
        <v>31</v>
      </c>
      <c r="K29" s="23">
        <v>70</v>
      </c>
      <c r="L29" s="23">
        <f t="shared" si="3"/>
        <v>31</v>
      </c>
      <c r="M29" s="23">
        <f t="shared" si="4"/>
        <v>101</v>
      </c>
      <c r="N29" s="24"/>
      <c r="O29" s="24" t="s">
        <v>175</v>
      </c>
    </row>
    <row r="30" s="1" customFormat="1" ht="24" customHeight="1" spans="1:15">
      <c r="A30" s="15">
        <f t="shared" si="6"/>
        <v>28</v>
      </c>
      <c r="B30" s="25" t="s">
        <v>515</v>
      </c>
      <c r="C30" s="17" t="s">
        <v>442</v>
      </c>
      <c r="D30" s="18">
        <v>45939</v>
      </c>
      <c r="E30" s="84" t="s">
        <v>516</v>
      </c>
      <c r="F30" s="20" t="str">
        <f t="shared" ref="F30:F56" si="7">IF(MOD(MID(E30,17,1),2)=0,"女","男")</f>
        <v>女</v>
      </c>
      <c r="G30" s="21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5" t="s">
        <v>490</v>
      </c>
      <c r="I30" s="21" t="s">
        <v>198</v>
      </c>
      <c r="J30" s="22">
        <f t="shared" ref="J30:J56" si="8">DAY(EOMONTH(D30,0))-DAY(D30)+1</f>
        <v>23</v>
      </c>
      <c r="K30" s="23">
        <f>IF(H30="",70/30*J30,0)</f>
        <v>0</v>
      </c>
      <c r="L30" s="23">
        <f t="shared" ref="L30:L56" si="9">IF(H30="",30/30*J30,0)</f>
        <v>0</v>
      </c>
      <c r="M30" s="23">
        <f t="shared" ref="M30:M56" si="10">SUM(K30:L30)</f>
        <v>0</v>
      </c>
      <c r="N30" s="24"/>
      <c r="O30" s="24" t="s">
        <v>427</v>
      </c>
    </row>
    <row r="31" s="1" customFormat="1" ht="24" customHeight="1" spans="1:15">
      <c r="A31" s="15">
        <f t="shared" si="6"/>
        <v>29</v>
      </c>
      <c r="B31" s="25" t="s">
        <v>517</v>
      </c>
      <c r="C31" s="17" t="s">
        <v>286</v>
      </c>
      <c r="D31" s="18">
        <v>45939</v>
      </c>
      <c r="E31" s="84" t="s">
        <v>518</v>
      </c>
      <c r="F31" s="20" t="str">
        <f t="shared" si="7"/>
        <v>女</v>
      </c>
      <c r="G31" s="21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5" t="s">
        <v>494</v>
      </c>
      <c r="I31" s="21" t="s">
        <v>198</v>
      </c>
      <c r="J31" s="22">
        <f t="shared" si="8"/>
        <v>23</v>
      </c>
      <c r="K31" s="23">
        <f t="shared" ref="K31:K56" si="11">IF(H31="",70/30*J31,0)</f>
        <v>0</v>
      </c>
      <c r="L31" s="23">
        <f t="shared" si="9"/>
        <v>0</v>
      </c>
      <c r="M31" s="23">
        <f t="shared" si="10"/>
        <v>0</v>
      </c>
      <c r="N31" s="24"/>
      <c r="O31" s="24" t="s">
        <v>175</v>
      </c>
    </row>
    <row r="32" s="1" customFormat="1" ht="24" customHeight="1" spans="1:15">
      <c r="A32" s="15">
        <f t="shared" si="6"/>
        <v>30</v>
      </c>
      <c r="B32" s="25" t="s">
        <v>519</v>
      </c>
      <c r="C32" s="17" t="s">
        <v>442</v>
      </c>
      <c r="D32" s="18">
        <v>45940</v>
      </c>
      <c r="E32" s="84" t="s">
        <v>520</v>
      </c>
      <c r="F32" s="20" t="str">
        <f t="shared" si="7"/>
        <v>女</v>
      </c>
      <c r="G32" s="21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5" t="s">
        <v>513</v>
      </c>
      <c r="I32" s="21" t="s">
        <v>198</v>
      </c>
      <c r="J32" s="22">
        <f t="shared" si="8"/>
        <v>22</v>
      </c>
      <c r="K32" s="23">
        <f t="shared" si="11"/>
        <v>0</v>
      </c>
      <c r="L32" s="23">
        <f t="shared" si="9"/>
        <v>0</v>
      </c>
      <c r="M32" s="23">
        <f t="shared" si="10"/>
        <v>0</v>
      </c>
      <c r="N32" s="24"/>
      <c r="O32" s="24" t="s">
        <v>427</v>
      </c>
    </row>
    <row r="33" s="1" customFormat="1" ht="24" customHeight="1" spans="1:15">
      <c r="A33" s="15">
        <f t="shared" si="6"/>
        <v>31</v>
      </c>
      <c r="B33" s="25" t="s">
        <v>521</v>
      </c>
      <c r="C33" s="17" t="s">
        <v>400</v>
      </c>
      <c r="D33" s="18">
        <v>45941</v>
      </c>
      <c r="E33" s="84" t="s">
        <v>522</v>
      </c>
      <c r="F33" s="20" t="str">
        <f t="shared" si="7"/>
        <v>男</v>
      </c>
      <c r="G33" s="21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5" t="s">
        <v>437</v>
      </c>
      <c r="I33" s="21" t="s">
        <v>198</v>
      </c>
      <c r="J33" s="22">
        <f t="shared" si="8"/>
        <v>21</v>
      </c>
      <c r="K33" s="23">
        <f t="shared" si="11"/>
        <v>0</v>
      </c>
      <c r="L33" s="23">
        <f t="shared" si="9"/>
        <v>0</v>
      </c>
      <c r="M33" s="23">
        <f t="shared" si="10"/>
        <v>0</v>
      </c>
      <c r="N33" s="24"/>
      <c r="O33" s="24" t="s">
        <v>176</v>
      </c>
    </row>
    <row r="34" s="1" customFormat="1" ht="24" customHeight="1" spans="1:15">
      <c r="A34" s="15">
        <f t="shared" ref="A34:A43" si="12">ROW()-2</f>
        <v>32</v>
      </c>
      <c r="B34" s="25" t="s">
        <v>523</v>
      </c>
      <c r="C34" s="17" t="s">
        <v>400</v>
      </c>
      <c r="D34" s="18">
        <v>45941</v>
      </c>
      <c r="E34" s="84" t="s">
        <v>524</v>
      </c>
      <c r="F34" s="20" t="str">
        <f t="shared" si="7"/>
        <v>男</v>
      </c>
      <c r="G34" s="21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5" t="s">
        <v>446</v>
      </c>
      <c r="I34" s="21" t="s">
        <v>198</v>
      </c>
      <c r="J34" s="22">
        <f t="shared" si="8"/>
        <v>21</v>
      </c>
      <c r="K34" s="23">
        <f t="shared" si="11"/>
        <v>0</v>
      </c>
      <c r="L34" s="23">
        <f t="shared" si="9"/>
        <v>0</v>
      </c>
      <c r="M34" s="23">
        <f t="shared" si="10"/>
        <v>0</v>
      </c>
      <c r="N34" s="24"/>
      <c r="O34" s="24" t="s">
        <v>176</v>
      </c>
    </row>
    <row r="35" s="1" customFormat="1" ht="24" customHeight="1" spans="1:15">
      <c r="A35" s="15">
        <f t="shared" si="12"/>
        <v>33</v>
      </c>
      <c r="B35" s="25" t="s">
        <v>525</v>
      </c>
      <c r="C35" s="17" t="s">
        <v>442</v>
      </c>
      <c r="D35" s="18">
        <v>45943</v>
      </c>
      <c r="E35" s="84" t="s">
        <v>526</v>
      </c>
      <c r="F35" s="20" t="str">
        <f t="shared" si="7"/>
        <v>女</v>
      </c>
      <c r="G35" s="21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5" t="s">
        <v>439</v>
      </c>
      <c r="I35" s="21" t="s">
        <v>198</v>
      </c>
      <c r="J35" s="22">
        <f t="shared" si="8"/>
        <v>19</v>
      </c>
      <c r="K35" s="23">
        <f t="shared" si="11"/>
        <v>0</v>
      </c>
      <c r="L35" s="23">
        <f t="shared" si="9"/>
        <v>0</v>
      </c>
      <c r="M35" s="23">
        <f t="shared" si="10"/>
        <v>0</v>
      </c>
      <c r="N35" s="24"/>
      <c r="O35" s="24" t="s">
        <v>427</v>
      </c>
    </row>
    <row r="36" s="1" customFormat="1" ht="24" customHeight="1" spans="1:15">
      <c r="A36" s="15">
        <f t="shared" si="12"/>
        <v>34</v>
      </c>
      <c r="B36" s="25" t="s">
        <v>527</v>
      </c>
      <c r="C36" s="17" t="s">
        <v>442</v>
      </c>
      <c r="D36" s="18">
        <v>45943</v>
      </c>
      <c r="E36" s="84" t="s">
        <v>528</v>
      </c>
      <c r="F36" s="20" t="str">
        <f t="shared" si="7"/>
        <v>女</v>
      </c>
      <c r="G36" s="21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5" t="s">
        <v>444</v>
      </c>
      <c r="I36" s="21" t="s">
        <v>198</v>
      </c>
      <c r="J36" s="22">
        <f t="shared" si="8"/>
        <v>19</v>
      </c>
      <c r="K36" s="23">
        <f t="shared" si="11"/>
        <v>0</v>
      </c>
      <c r="L36" s="23">
        <f t="shared" si="9"/>
        <v>0</v>
      </c>
      <c r="M36" s="23">
        <f t="shared" si="10"/>
        <v>0</v>
      </c>
      <c r="N36" s="24"/>
      <c r="O36" s="24" t="s">
        <v>427</v>
      </c>
    </row>
    <row r="37" s="1" customFormat="1" ht="24" customHeight="1" spans="1:15">
      <c r="A37" s="15">
        <f t="shared" si="12"/>
        <v>35</v>
      </c>
      <c r="B37" s="25" t="s">
        <v>529</v>
      </c>
      <c r="C37" s="17" t="s">
        <v>442</v>
      </c>
      <c r="D37" s="18">
        <v>45943</v>
      </c>
      <c r="E37" s="84" t="s">
        <v>530</v>
      </c>
      <c r="F37" s="20" t="str">
        <f t="shared" si="7"/>
        <v>女</v>
      </c>
      <c r="G37" s="21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5" t="s">
        <v>510</v>
      </c>
      <c r="I37" s="21" t="s">
        <v>198</v>
      </c>
      <c r="J37" s="22">
        <f t="shared" si="8"/>
        <v>19</v>
      </c>
      <c r="K37" s="23">
        <f t="shared" si="11"/>
        <v>0</v>
      </c>
      <c r="L37" s="23">
        <f t="shared" si="9"/>
        <v>0</v>
      </c>
      <c r="M37" s="23">
        <f t="shared" si="10"/>
        <v>0</v>
      </c>
      <c r="N37" s="24"/>
      <c r="O37" s="24" t="s">
        <v>427</v>
      </c>
    </row>
    <row r="38" s="1" customFormat="1" ht="24" customHeight="1" spans="1:15">
      <c r="A38" s="15">
        <f t="shared" si="12"/>
        <v>36</v>
      </c>
      <c r="B38" s="25" t="s">
        <v>531</v>
      </c>
      <c r="C38" s="17" t="s">
        <v>442</v>
      </c>
      <c r="D38" s="18">
        <v>45943</v>
      </c>
      <c r="E38" s="84" t="s">
        <v>532</v>
      </c>
      <c r="F38" s="20" t="str">
        <f t="shared" si="7"/>
        <v>女</v>
      </c>
      <c r="G38" s="21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5" t="s">
        <v>464</v>
      </c>
      <c r="I38" s="21" t="s">
        <v>198</v>
      </c>
      <c r="J38" s="22">
        <f t="shared" si="8"/>
        <v>19</v>
      </c>
      <c r="K38" s="23">
        <f t="shared" si="11"/>
        <v>0</v>
      </c>
      <c r="L38" s="23">
        <f t="shared" si="9"/>
        <v>0</v>
      </c>
      <c r="M38" s="23">
        <f t="shared" si="10"/>
        <v>0</v>
      </c>
      <c r="N38" s="24"/>
      <c r="O38" s="24" t="s">
        <v>427</v>
      </c>
    </row>
    <row r="39" s="1" customFormat="1" ht="24" customHeight="1" spans="1:15">
      <c r="A39" s="15">
        <f t="shared" si="12"/>
        <v>37</v>
      </c>
      <c r="B39" s="25" t="s">
        <v>533</v>
      </c>
      <c r="C39" s="17" t="s">
        <v>534</v>
      </c>
      <c r="D39" s="18">
        <v>45944</v>
      </c>
      <c r="E39" s="84" t="s">
        <v>535</v>
      </c>
      <c r="F39" s="20" t="str">
        <f t="shared" si="7"/>
        <v>男</v>
      </c>
      <c r="G39" s="21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5" t="s">
        <v>448</v>
      </c>
      <c r="I39" s="21" t="s">
        <v>198</v>
      </c>
      <c r="J39" s="22">
        <f t="shared" si="8"/>
        <v>18</v>
      </c>
      <c r="K39" s="23">
        <f t="shared" si="11"/>
        <v>0</v>
      </c>
      <c r="L39" s="23">
        <f t="shared" si="9"/>
        <v>0</v>
      </c>
      <c r="M39" s="23">
        <f t="shared" si="10"/>
        <v>0</v>
      </c>
      <c r="N39" s="24"/>
      <c r="O39" s="24" t="s">
        <v>176</v>
      </c>
    </row>
    <row r="40" s="1" customFormat="1" ht="24" customHeight="1" spans="1:15">
      <c r="A40" s="15">
        <f t="shared" si="12"/>
        <v>38</v>
      </c>
      <c r="B40" s="25" t="s">
        <v>536</v>
      </c>
      <c r="C40" s="17" t="s">
        <v>385</v>
      </c>
      <c r="D40" s="18">
        <v>45945</v>
      </c>
      <c r="E40" s="84" t="s">
        <v>537</v>
      </c>
      <c r="F40" s="20" t="str">
        <f t="shared" si="7"/>
        <v>男</v>
      </c>
      <c r="G40" s="21" t="str">
        <f>IF(LEN(E40)=18,(IF(LOOKUP(MOD(SUM(MID(E40,1,1)*7,MID(E40,2,1)*9,MID(E40,3,1)*10,MID(E40,4,1)*5,MID(E40,5,1)*8,MID(E40,6,1)*4,MID(E40,7,1)*2,MID(E40,8,1),MID(E40,9,1)*6,MID(E40,10,1)*3,MID(E40,11,1)*7,MID(E40,12,1)*9,MID(E40,13,1)*10,MID(E40,14,1)*5,MID(E40,15,1)*8,MID(E40,16,1)*4,MID(E40,17,1)*2),11),{0,1,2,3,4,5,6,7,8,9,10},{"1","0","x","9","8","7","6","5","4","3","2"})=RIGHT(E40,1),"√","×")),"身份证号长度不符")</f>
        <v>√</v>
      </c>
      <c r="H40" s="25" t="s">
        <v>466</v>
      </c>
      <c r="I40" s="21" t="s">
        <v>198</v>
      </c>
      <c r="J40" s="22">
        <f t="shared" si="8"/>
        <v>17</v>
      </c>
      <c r="K40" s="23">
        <f t="shared" si="11"/>
        <v>0</v>
      </c>
      <c r="L40" s="23">
        <f t="shared" si="9"/>
        <v>0</v>
      </c>
      <c r="M40" s="23">
        <f t="shared" si="10"/>
        <v>0</v>
      </c>
      <c r="N40" s="24"/>
      <c r="O40" s="24" t="s">
        <v>175</v>
      </c>
    </row>
    <row r="41" s="1" customFormat="1" ht="24" customHeight="1" spans="1:15">
      <c r="A41" s="15">
        <f t="shared" si="12"/>
        <v>39</v>
      </c>
      <c r="B41" s="25" t="s">
        <v>538</v>
      </c>
      <c r="C41" s="17" t="s">
        <v>364</v>
      </c>
      <c r="D41" s="18">
        <v>45945</v>
      </c>
      <c r="E41" s="84" t="s">
        <v>539</v>
      </c>
      <c r="F41" s="20" t="str">
        <f t="shared" si="7"/>
        <v>男</v>
      </c>
      <c r="G41" s="21" t="str">
        <f>IF(LEN(E41)=18,(IF(LOOKUP(MOD(SUM(MID(E41,1,1)*7,MID(E41,2,1)*9,MID(E41,3,1)*10,MID(E41,4,1)*5,MID(E41,5,1)*8,MID(E41,6,1)*4,MID(E41,7,1)*2,MID(E41,8,1),MID(E41,9,1)*6,MID(E41,10,1)*3,MID(E41,11,1)*7,MID(E41,12,1)*9,MID(E41,13,1)*10,MID(E41,14,1)*5,MID(E41,15,1)*8,MID(E41,16,1)*4,MID(E41,17,1)*2),11),{0,1,2,3,4,5,6,7,8,9,10},{"1","0","x","9","8","7","6","5","4","3","2"})=RIGHT(E41,1),"√","×")),"身份证号长度不符")</f>
        <v>√</v>
      </c>
      <c r="H41" s="25" t="s">
        <v>471</v>
      </c>
      <c r="I41" s="21" t="s">
        <v>198</v>
      </c>
      <c r="J41" s="22">
        <f t="shared" si="8"/>
        <v>17</v>
      </c>
      <c r="K41" s="23">
        <f t="shared" si="11"/>
        <v>0</v>
      </c>
      <c r="L41" s="23">
        <f t="shared" si="9"/>
        <v>0</v>
      </c>
      <c r="M41" s="23">
        <f t="shared" si="10"/>
        <v>0</v>
      </c>
      <c r="N41" s="24"/>
      <c r="O41" s="24" t="s">
        <v>175</v>
      </c>
    </row>
    <row r="42" s="1" customFormat="1" ht="24" customHeight="1" spans="1:15">
      <c r="A42" s="15">
        <f t="shared" si="12"/>
        <v>40</v>
      </c>
      <c r="B42" s="25" t="s">
        <v>540</v>
      </c>
      <c r="C42" s="17" t="s">
        <v>364</v>
      </c>
      <c r="D42" s="18">
        <v>45945</v>
      </c>
      <c r="E42" s="19" t="s">
        <v>541</v>
      </c>
      <c r="F42" s="20" t="str">
        <f t="shared" si="7"/>
        <v>男</v>
      </c>
      <c r="G42" s="21" t="str">
        <f>IF(LEN(E42)=18,(IF(LOOKUP(MOD(SUM(MID(E42,1,1)*7,MID(E42,2,1)*9,MID(E42,3,1)*10,MID(E42,4,1)*5,MID(E42,5,1)*8,MID(E42,6,1)*4,MID(E42,7,1)*2,MID(E42,8,1),MID(E42,9,1)*6,MID(E42,10,1)*3,MID(E42,11,1)*7,MID(E42,12,1)*9,MID(E42,13,1)*10,MID(E42,14,1)*5,MID(E42,15,1)*8,MID(E42,16,1)*4,MID(E42,17,1)*2),11),{0,1,2,3,4,5,6,7,8,9,10},{"1","0","x","9","8","7","6","5","4","3","2"})=RIGHT(E42,1),"√","×")),"身份证号长度不符")</f>
        <v>√</v>
      </c>
      <c r="H42" s="25" t="s">
        <v>473</v>
      </c>
      <c r="I42" s="21" t="s">
        <v>198</v>
      </c>
      <c r="J42" s="22">
        <f t="shared" si="8"/>
        <v>17</v>
      </c>
      <c r="K42" s="23">
        <f t="shared" si="11"/>
        <v>0</v>
      </c>
      <c r="L42" s="23">
        <f t="shared" si="9"/>
        <v>0</v>
      </c>
      <c r="M42" s="23">
        <f t="shared" si="10"/>
        <v>0</v>
      </c>
      <c r="N42" s="24"/>
      <c r="O42" s="24" t="s">
        <v>175</v>
      </c>
    </row>
    <row r="43" s="1" customFormat="1" ht="24" customHeight="1" spans="1:15">
      <c r="A43" s="15">
        <f t="shared" si="12"/>
        <v>41</v>
      </c>
      <c r="B43" s="25" t="s">
        <v>542</v>
      </c>
      <c r="C43" s="17" t="s">
        <v>196</v>
      </c>
      <c r="D43" s="18">
        <v>45946</v>
      </c>
      <c r="E43" s="84" t="s">
        <v>543</v>
      </c>
      <c r="F43" s="20" t="str">
        <f t="shared" si="7"/>
        <v>男</v>
      </c>
      <c r="G43" s="21" t="str">
        <f>IF(LEN(E43)=18,(IF(LOOKUP(MOD(SUM(MID(E43,1,1)*7,MID(E43,2,1)*9,MID(E43,3,1)*10,MID(E43,4,1)*5,MID(E43,5,1)*8,MID(E43,6,1)*4,MID(E43,7,1)*2,MID(E43,8,1),MID(E43,9,1)*6,MID(E43,10,1)*3,MID(E43,11,1)*7,MID(E43,12,1)*9,MID(E43,13,1)*10,MID(E43,14,1)*5,MID(E43,15,1)*8,MID(E43,16,1)*4,MID(E43,17,1)*2),11),{0,1,2,3,4,5,6,7,8,9,10},{"1","0","x","9","8","7","6","5","4","3","2"})=RIGHT(E43,1),"√","×")),"身份证号长度不符")</f>
        <v>√</v>
      </c>
      <c r="H43" s="25" t="s">
        <v>486</v>
      </c>
      <c r="I43" s="21" t="s">
        <v>198</v>
      </c>
      <c r="J43" s="22">
        <f t="shared" si="8"/>
        <v>16</v>
      </c>
      <c r="K43" s="23">
        <f t="shared" si="11"/>
        <v>0</v>
      </c>
      <c r="L43" s="23">
        <f t="shared" si="9"/>
        <v>0</v>
      </c>
      <c r="M43" s="23">
        <f t="shared" si="10"/>
        <v>0</v>
      </c>
      <c r="N43" s="24"/>
      <c r="O43" s="24" t="s">
        <v>176</v>
      </c>
    </row>
    <row r="44" s="1" customFormat="1" ht="24" customHeight="1" spans="1:15">
      <c r="A44" s="15">
        <f t="shared" ref="A44:A56" si="13">ROW()-2</f>
        <v>42</v>
      </c>
      <c r="B44" s="25" t="s">
        <v>544</v>
      </c>
      <c r="C44" s="17" t="s">
        <v>196</v>
      </c>
      <c r="D44" s="18">
        <v>45946</v>
      </c>
      <c r="E44" s="84" t="s">
        <v>545</v>
      </c>
      <c r="F44" s="20" t="str">
        <f t="shared" si="7"/>
        <v>男</v>
      </c>
      <c r="G44" s="21" t="str">
        <f>IF(LEN(E44)=18,(IF(LOOKUP(MOD(SUM(MID(E44,1,1)*7,MID(E44,2,1)*9,MID(E44,3,1)*10,MID(E44,4,1)*5,MID(E44,5,1)*8,MID(E44,6,1)*4,MID(E44,7,1)*2,MID(E44,8,1),MID(E44,9,1)*6,MID(E44,10,1)*3,MID(E44,11,1)*7,MID(E44,12,1)*9,MID(E44,13,1)*10,MID(E44,14,1)*5,MID(E44,15,1)*8,MID(E44,16,1)*4,MID(E44,17,1)*2),11),{0,1,2,3,4,5,6,7,8,9,10},{"1","0","x","9","8","7","6","5","4","3","2"})=RIGHT(E44,1),"√","×")),"身份证号长度不符")</f>
        <v>√</v>
      </c>
      <c r="H44" s="25" t="s">
        <v>480</v>
      </c>
      <c r="I44" s="21" t="s">
        <v>198</v>
      </c>
      <c r="J44" s="22">
        <f t="shared" si="8"/>
        <v>16</v>
      </c>
      <c r="K44" s="23">
        <f t="shared" si="11"/>
        <v>0</v>
      </c>
      <c r="L44" s="23">
        <f t="shared" si="9"/>
        <v>0</v>
      </c>
      <c r="M44" s="23">
        <f t="shared" si="10"/>
        <v>0</v>
      </c>
      <c r="N44" s="24"/>
      <c r="O44" s="24" t="s">
        <v>176</v>
      </c>
    </row>
    <row r="45" s="1" customFormat="1" ht="24" customHeight="1" spans="1:15">
      <c r="A45" s="15">
        <f t="shared" si="13"/>
        <v>43</v>
      </c>
      <c r="B45" s="25" t="s">
        <v>546</v>
      </c>
      <c r="C45" s="17" t="s">
        <v>400</v>
      </c>
      <c r="D45" s="18">
        <v>45948</v>
      </c>
      <c r="E45" s="19" t="s">
        <v>547</v>
      </c>
      <c r="F45" s="20" t="str">
        <f t="shared" si="7"/>
        <v>女</v>
      </c>
      <c r="G45" s="21" t="str">
        <f>IF(LEN(E45)=18,(IF(LOOKUP(MOD(SUM(MID(E45,1,1)*7,MID(E45,2,1)*9,MID(E45,3,1)*10,MID(E45,4,1)*5,MID(E45,5,1)*8,MID(E45,6,1)*4,MID(E45,7,1)*2,MID(E45,8,1),MID(E45,9,1)*6,MID(E45,10,1)*3,MID(E45,11,1)*7,MID(E45,12,1)*9,MID(E45,13,1)*10,MID(E45,14,1)*5,MID(E45,15,1)*8,MID(E45,16,1)*4,MID(E45,17,1)*2),11),{0,1,2,3,4,5,6,7,8,9,10},{"1","0","x","9","8","7","6","5","4","3","2"})=RIGHT(E45,1),"√","×")),"身份证号长度不符")</f>
        <v>√</v>
      </c>
      <c r="H45" s="25" t="s">
        <v>498</v>
      </c>
      <c r="I45" s="21" t="s">
        <v>198</v>
      </c>
      <c r="J45" s="22">
        <f t="shared" si="8"/>
        <v>14</v>
      </c>
      <c r="K45" s="23">
        <f t="shared" si="11"/>
        <v>0</v>
      </c>
      <c r="L45" s="23">
        <f t="shared" si="9"/>
        <v>0</v>
      </c>
      <c r="M45" s="23">
        <f t="shared" si="10"/>
        <v>0</v>
      </c>
      <c r="N45" s="24"/>
      <c r="O45" s="24" t="s">
        <v>176</v>
      </c>
    </row>
    <row r="46" s="1" customFormat="1" ht="24" customHeight="1" spans="1:15">
      <c r="A46" s="15">
        <f t="shared" si="13"/>
        <v>44</v>
      </c>
      <c r="B46" s="25" t="s">
        <v>548</v>
      </c>
      <c r="C46" s="17" t="s">
        <v>400</v>
      </c>
      <c r="D46" s="18">
        <v>45948</v>
      </c>
      <c r="E46" s="84" t="s">
        <v>549</v>
      </c>
      <c r="F46" s="20" t="str">
        <f t="shared" si="7"/>
        <v>男</v>
      </c>
      <c r="G46" s="21" t="str">
        <f>IF(LEN(E46)=18,(IF(LOOKUP(MOD(SUM(MID(E46,1,1)*7,MID(E46,2,1)*9,MID(E46,3,1)*10,MID(E46,4,1)*5,MID(E46,5,1)*8,MID(E46,6,1)*4,MID(E46,7,1)*2,MID(E46,8,1),MID(E46,9,1)*6,MID(E46,10,1)*3,MID(E46,11,1)*7,MID(E46,12,1)*9,MID(E46,13,1)*10,MID(E46,14,1)*5,MID(E46,15,1)*8,MID(E46,16,1)*4,MID(E46,17,1)*2),11),{0,1,2,3,4,5,6,7,8,9,10},{"1","0","x","9","8","7","6","5","4","3","2"})=RIGHT(E46,1),"√","×")),"身份证号长度不符")</f>
        <v>√</v>
      </c>
      <c r="H46" s="25" t="s">
        <v>492</v>
      </c>
      <c r="I46" s="21" t="s">
        <v>198</v>
      </c>
      <c r="J46" s="22">
        <f t="shared" si="8"/>
        <v>14</v>
      </c>
      <c r="K46" s="23">
        <f t="shared" si="11"/>
        <v>0</v>
      </c>
      <c r="L46" s="23">
        <f t="shared" si="9"/>
        <v>0</v>
      </c>
      <c r="M46" s="23">
        <f t="shared" si="10"/>
        <v>0</v>
      </c>
      <c r="N46" s="24"/>
      <c r="O46" s="24" t="s">
        <v>176</v>
      </c>
    </row>
    <row r="47" s="1" customFormat="1" ht="24" customHeight="1" spans="1:15">
      <c r="A47" s="15">
        <f t="shared" si="13"/>
        <v>45</v>
      </c>
      <c r="B47" s="25" t="s">
        <v>550</v>
      </c>
      <c r="C47" s="17" t="s">
        <v>385</v>
      </c>
      <c r="D47" s="18">
        <v>45948</v>
      </c>
      <c r="E47" s="84" t="s">
        <v>551</v>
      </c>
      <c r="F47" s="20" t="str">
        <f t="shared" si="7"/>
        <v>男</v>
      </c>
      <c r="G47" s="21" t="str">
        <f>IF(LEN(E47)=18,(IF(LOOKUP(MOD(SUM(MID(E47,1,1)*7,MID(E47,2,1)*9,MID(E47,3,1)*10,MID(E47,4,1)*5,MID(E47,5,1)*8,MID(E47,6,1)*4,MID(E47,7,1)*2,MID(E47,8,1),MID(E47,9,1)*6,MID(E47,10,1)*3,MID(E47,11,1)*7,MID(E47,12,1)*9,MID(E47,13,1)*10,MID(E47,14,1)*5,MID(E47,15,1)*8,MID(E47,16,1)*4,MID(E47,17,1)*2),11),{0,1,2,3,4,5,6,7,8,9,10},{"1","0","x","9","8","7","6","5","4","3","2"})=RIGHT(E47,1),"√","×")),"身份证号长度不符")</f>
        <v>√</v>
      </c>
      <c r="H47" s="25" t="s">
        <v>482</v>
      </c>
      <c r="I47" s="21" t="s">
        <v>198</v>
      </c>
      <c r="J47" s="22">
        <f t="shared" si="8"/>
        <v>14</v>
      </c>
      <c r="K47" s="23">
        <f t="shared" si="11"/>
        <v>0</v>
      </c>
      <c r="L47" s="23">
        <f t="shared" si="9"/>
        <v>0</v>
      </c>
      <c r="M47" s="23">
        <f t="shared" si="10"/>
        <v>0</v>
      </c>
      <c r="N47" s="24"/>
      <c r="O47" s="24" t="s">
        <v>175</v>
      </c>
    </row>
    <row r="48" s="1" customFormat="1" ht="24" customHeight="1" spans="1:15">
      <c r="A48" s="15">
        <f t="shared" si="13"/>
        <v>46</v>
      </c>
      <c r="B48" s="25" t="s">
        <v>552</v>
      </c>
      <c r="C48" s="17" t="s">
        <v>224</v>
      </c>
      <c r="D48" s="18">
        <v>45950</v>
      </c>
      <c r="E48" s="84" t="s">
        <v>553</v>
      </c>
      <c r="F48" s="20" t="str">
        <f t="shared" si="7"/>
        <v>女</v>
      </c>
      <c r="G48" s="21" t="str">
        <f>IF(LEN(E48)=18,(IF(LOOKUP(MOD(SUM(MID(E48,1,1)*7,MID(E48,2,1)*9,MID(E48,3,1)*10,MID(E48,4,1)*5,MID(E48,5,1)*8,MID(E48,6,1)*4,MID(E48,7,1)*2,MID(E48,8,1),MID(E48,9,1)*6,MID(E48,10,1)*3,MID(E48,11,1)*7,MID(E48,12,1)*9,MID(E48,13,1)*10,MID(E48,14,1)*5,MID(E48,15,1)*8,MID(E48,16,1)*4,MID(E48,17,1)*2),11),{0,1,2,3,4,5,6,7,8,9,10},{"1","0","x","9","8","7","6","5","4","3","2"})=RIGHT(E48,1),"√","×")),"身份证号长度不符")</f>
        <v>√</v>
      </c>
      <c r="H48" s="25" t="s">
        <v>500</v>
      </c>
      <c r="I48" s="21" t="s">
        <v>198</v>
      </c>
      <c r="J48" s="22">
        <f t="shared" si="8"/>
        <v>12</v>
      </c>
      <c r="K48" s="23">
        <f t="shared" si="11"/>
        <v>0</v>
      </c>
      <c r="L48" s="23">
        <f t="shared" si="9"/>
        <v>0</v>
      </c>
      <c r="M48" s="23">
        <f t="shared" si="10"/>
        <v>0</v>
      </c>
      <c r="N48" s="24"/>
      <c r="O48" s="24" t="s">
        <v>176</v>
      </c>
    </row>
    <row r="49" s="1" customFormat="1" ht="24" customHeight="1" spans="1:15">
      <c r="A49" s="15">
        <f t="shared" si="13"/>
        <v>47</v>
      </c>
      <c r="B49" s="25" t="s">
        <v>554</v>
      </c>
      <c r="C49" s="17" t="s">
        <v>442</v>
      </c>
      <c r="D49" s="18">
        <v>45950</v>
      </c>
      <c r="E49" s="84" t="s">
        <v>555</v>
      </c>
      <c r="F49" s="20" t="str">
        <f t="shared" si="7"/>
        <v>女</v>
      </c>
      <c r="G49" s="21" t="str">
        <f>IF(LEN(E49)=18,(IF(LOOKUP(MOD(SUM(MID(E49,1,1)*7,MID(E49,2,1)*9,MID(E49,3,1)*10,MID(E49,4,1)*5,MID(E49,5,1)*8,MID(E49,6,1)*4,MID(E49,7,1)*2,MID(E49,8,1),MID(E49,9,1)*6,MID(E49,10,1)*3,MID(E49,11,1)*7,MID(E49,12,1)*9,MID(E49,13,1)*10,MID(E49,14,1)*5,MID(E49,15,1)*8,MID(E49,16,1)*4,MID(E49,17,1)*2),11),{0,1,2,3,4,5,6,7,8,9,10},{"1","0","x","9","8","7","6","5","4","3","2"})=RIGHT(E49,1),"√","×")),"身份证号长度不符")</f>
        <v>√</v>
      </c>
      <c r="H49" s="25" t="s">
        <v>505</v>
      </c>
      <c r="I49" s="21" t="s">
        <v>198</v>
      </c>
      <c r="J49" s="22">
        <f t="shared" si="8"/>
        <v>12</v>
      </c>
      <c r="K49" s="23">
        <f t="shared" si="11"/>
        <v>0</v>
      </c>
      <c r="L49" s="23">
        <f t="shared" si="9"/>
        <v>0</v>
      </c>
      <c r="M49" s="23">
        <f t="shared" si="10"/>
        <v>0</v>
      </c>
      <c r="N49" s="24"/>
      <c r="O49" s="24" t="s">
        <v>427</v>
      </c>
    </row>
    <row r="50" s="1" customFormat="1" ht="24" customHeight="1" spans="1:15">
      <c r="A50" s="15">
        <f t="shared" si="13"/>
        <v>48</v>
      </c>
      <c r="B50" s="25" t="s">
        <v>556</v>
      </c>
      <c r="C50" s="17" t="s">
        <v>364</v>
      </c>
      <c r="D50" s="18">
        <v>45951</v>
      </c>
      <c r="E50" s="84" t="s">
        <v>557</v>
      </c>
      <c r="F50" s="20" t="str">
        <f t="shared" si="7"/>
        <v>男</v>
      </c>
      <c r="G50" s="21" t="str">
        <f>IF(LEN(E50)=18,(IF(LOOKUP(MOD(SUM(MID(E50,1,1)*7,MID(E50,2,1)*9,MID(E50,3,1)*10,MID(E50,4,1)*5,MID(E50,5,1)*8,MID(E50,6,1)*4,MID(E50,7,1)*2,MID(E50,8,1),MID(E50,9,1)*6,MID(E50,10,1)*3,MID(E50,11,1)*7,MID(E50,12,1)*9,MID(E50,13,1)*10,MID(E50,14,1)*5,MID(E50,15,1)*8,MID(E50,16,1)*4,MID(E50,17,1)*2),11),{0,1,2,3,4,5,6,7,8,9,10},{"1","0","x","9","8","7","6","5","4","3","2"})=RIGHT(E50,1),"√","×")),"身份证号长度不符")</f>
        <v>√</v>
      </c>
      <c r="H50" s="25" t="s">
        <v>507</v>
      </c>
      <c r="I50" s="21" t="s">
        <v>198</v>
      </c>
      <c r="J50" s="22">
        <f t="shared" si="8"/>
        <v>11</v>
      </c>
      <c r="K50" s="23">
        <f t="shared" si="11"/>
        <v>0</v>
      </c>
      <c r="L50" s="23">
        <f t="shared" si="9"/>
        <v>0</v>
      </c>
      <c r="M50" s="23">
        <f t="shared" si="10"/>
        <v>0</v>
      </c>
      <c r="N50" s="24"/>
      <c r="O50" s="24" t="s">
        <v>175</v>
      </c>
    </row>
    <row r="51" s="1" customFormat="1" ht="24" customHeight="1" spans="1:15">
      <c r="A51" s="15">
        <f t="shared" si="13"/>
        <v>49</v>
      </c>
      <c r="B51" s="25" t="s">
        <v>558</v>
      </c>
      <c r="C51" s="17" t="s">
        <v>286</v>
      </c>
      <c r="D51" s="18">
        <v>45953</v>
      </c>
      <c r="E51" s="84" t="s">
        <v>559</v>
      </c>
      <c r="F51" s="20" t="str">
        <f t="shared" si="7"/>
        <v>男</v>
      </c>
      <c r="G51" s="21" t="str">
        <f>IF(LEN(E51)=18,(IF(LOOKUP(MOD(SUM(MID(E51,1,1)*7,MID(E51,2,1)*9,MID(E51,3,1)*10,MID(E51,4,1)*5,MID(E51,5,1)*8,MID(E51,6,1)*4,MID(E51,7,1)*2,MID(E51,8,1),MID(E51,9,1)*6,MID(E51,10,1)*3,MID(E51,11,1)*7,MID(E51,12,1)*9,MID(E51,13,1)*10,MID(E51,14,1)*5,MID(E51,15,1)*8,MID(E51,16,1)*4,MID(E51,17,1)*2),11),{0,1,2,3,4,5,6,7,8,9,10},{"1","0","x","9","8","7","6","5","4","3","2"})=RIGHT(E51,1),"√","×")),"身份证号长度不符")</f>
        <v>√</v>
      </c>
      <c r="H51" s="25" t="s">
        <v>484</v>
      </c>
      <c r="I51" s="21" t="s">
        <v>198</v>
      </c>
      <c r="J51" s="22">
        <f t="shared" si="8"/>
        <v>9</v>
      </c>
      <c r="K51" s="23">
        <f t="shared" si="11"/>
        <v>0</v>
      </c>
      <c r="L51" s="23">
        <f t="shared" si="9"/>
        <v>0</v>
      </c>
      <c r="M51" s="23">
        <f t="shared" si="10"/>
        <v>0</v>
      </c>
      <c r="N51" s="24"/>
      <c r="O51" s="24" t="s">
        <v>175</v>
      </c>
    </row>
    <row r="52" s="1" customFormat="1" ht="24" customHeight="1" spans="1:15">
      <c r="A52" s="15">
        <f t="shared" si="13"/>
        <v>50</v>
      </c>
      <c r="B52" s="25" t="s">
        <v>560</v>
      </c>
      <c r="C52" s="17" t="s">
        <v>160</v>
      </c>
      <c r="D52" s="18">
        <v>45954</v>
      </c>
      <c r="E52" s="84" t="s">
        <v>561</v>
      </c>
      <c r="F52" s="20" t="str">
        <f t="shared" si="7"/>
        <v>女</v>
      </c>
      <c r="G52" s="21" t="str">
        <f>IF(LEN(E52)=18,(IF(LOOKUP(MOD(SUM(MID(E52,1,1)*7,MID(E52,2,1)*9,MID(E52,3,1)*10,MID(E52,4,1)*5,MID(E52,5,1)*8,MID(E52,6,1)*4,MID(E52,7,1)*2,MID(E52,8,1),MID(E52,9,1)*6,MID(E52,10,1)*3,MID(E52,11,1)*7,MID(E52,12,1)*9,MID(E52,13,1)*10,MID(E52,14,1)*5,MID(E52,15,1)*8,MID(E52,16,1)*4,MID(E52,17,1)*2),11),{0,1,2,3,4,5,6,7,8,9,10},{"1","0","x","9","8","7","6","5","4","3","2"})=RIGHT(E52,1),"√","×")),"身份证号长度不符")</f>
        <v>√</v>
      </c>
      <c r="H52" s="25" t="s">
        <v>511</v>
      </c>
      <c r="I52" s="21" t="s">
        <v>198</v>
      </c>
      <c r="J52" s="22">
        <f t="shared" si="8"/>
        <v>8</v>
      </c>
      <c r="K52" s="23">
        <f t="shared" si="11"/>
        <v>0</v>
      </c>
      <c r="L52" s="23">
        <f t="shared" si="9"/>
        <v>0</v>
      </c>
      <c r="M52" s="23">
        <f t="shared" si="10"/>
        <v>0</v>
      </c>
      <c r="N52" s="24"/>
      <c r="O52" s="24" t="s">
        <v>319</v>
      </c>
    </row>
    <row r="53" s="1" customFormat="1" ht="24" customHeight="1" spans="1:15">
      <c r="A53" s="15">
        <f t="shared" si="13"/>
        <v>51</v>
      </c>
      <c r="B53" s="25" t="s">
        <v>562</v>
      </c>
      <c r="C53" s="17" t="s">
        <v>400</v>
      </c>
      <c r="D53" s="18">
        <v>45957</v>
      </c>
      <c r="E53" s="84" t="s">
        <v>563</v>
      </c>
      <c r="F53" s="20" t="str">
        <f t="shared" si="7"/>
        <v>男</v>
      </c>
      <c r="G53" s="21" t="str">
        <f>IF(LEN(E53)=18,(IF(LOOKUP(MOD(SUM(MID(E53,1,1)*7,MID(E53,2,1)*9,MID(E53,3,1)*10,MID(E53,4,1)*5,MID(E53,5,1)*8,MID(E53,6,1)*4,MID(E53,7,1)*2,MID(E53,8,1),MID(E53,9,1)*6,MID(E53,10,1)*3,MID(E53,11,1)*7,MID(E53,12,1)*9,MID(E53,13,1)*10,MID(E53,14,1)*5,MID(E53,15,1)*8,MID(E53,16,1)*4,MID(E53,17,1)*2),11),{0,1,2,3,4,5,6,7,8,9,10},{"1","0","x","9","8","7","6","5","4","3","2"})=RIGHT(E53,1),"√","×")),"身份证号长度不符")</f>
        <v>√</v>
      </c>
      <c r="H53" s="25"/>
      <c r="I53" s="21" t="s">
        <v>198</v>
      </c>
      <c r="J53" s="22">
        <f t="shared" si="8"/>
        <v>5</v>
      </c>
      <c r="K53" s="23">
        <f t="shared" si="11"/>
        <v>11.6666666666667</v>
      </c>
      <c r="L53" s="23">
        <f t="shared" si="9"/>
        <v>5</v>
      </c>
      <c r="M53" s="23">
        <f t="shared" si="10"/>
        <v>16.6666666666667</v>
      </c>
      <c r="N53" s="24"/>
      <c r="O53" s="24" t="s">
        <v>176</v>
      </c>
    </row>
    <row r="54" s="1" customFormat="1" ht="24" customHeight="1" spans="1:15">
      <c r="A54" s="15">
        <f t="shared" si="13"/>
        <v>52</v>
      </c>
      <c r="B54" s="25" t="s">
        <v>564</v>
      </c>
      <c r="C54" s="17" t="s">
        <v>400</v>
      </c>
      <c r="D54" s="18">
        <v>45957</v>
      </c>
      <c r="E54" s="84" t="s">
        <v>565</v>
      </c>
      <c r="F54" s="20" t="str">
        <f t="shared" si="7"/>
        <v>男</v>
      </c>
      <c r="G54" s="21" t="str">
        <f>IF(LEN(E54)=18,(IF(LOOKUP(MOD(SUM(MID(E54,1,1)*7,MID(E54,2,1)*9,MID(E54,3,1)*10,MID(E54,4,1)*5,MID(E54,5,1)*8,MID(E54,6,1)*4,MID(E54,7,1)*2,MID(E54,8,1),MID(E54,9,1)*6,MID(E54,10,1)*3,MID(E54,11,1)*7,MID(E54,12,1)*9,MID(E54,13,1)*10,MID(E54,14,1)*5,MID(E54,15,1)*8,MID(E54,16,1)*4,MID(E54,17,1)*2),11),{0,1,2,3,4,5,6,7,8,9,10},{"1","0","x","9","8","7","6","5","4","3","2"})=RIGHT(E54,1),"√","×")),"身份证号长度不符")</f>
        <v>√</v>
      </c>
      <c r="H54" s="25"/>
      <c r="I54" s="21" t="s">
        <v>198</v>
      </c>
      <c r="J54" s="22">
        <f t="shared" si="8"/>
        <v>5</v>
      </c>
      <c r="K54" s="23">
        <f t="shared" si="11"/>
        <v>11.6666666666667</v>
      </c>
      <c r="L54" s="23">
        <f t="shared" si="9"/>
        <v>5</v>
      </c>
      <c r="M54" s="23">
        <f t="shared" si="10"/>
        <v>16.6666666666667</v>
      </c>
      <c r="N54" s="24"/>
      <c r="O54" s="24" t="s">
        <v>176</v>
      </c>
    </row>
    <row r="55" s="1" customFormat="1" ht="24" customHeight="1" spans="1:15">
      <c r="A55" s="15">
        <f t="shared" si="13"/>
        <v>53</v>
      </c>
      <c r="B55" s="25" t="s">
        <v>566</v>
      </c>
      <c r="C55" s="17" t="s">
        <v>400</v>
      </c>
      <c r="D55" s="39">
        <v>45957</v>
      </c>
      <c r="E55" s="84" t="s">
        <v>567</v>
      </c>
      <c r="F55" s="20" t="str">
        <f t="shared" si="7"/>
        <v>男</v>
      </c>
      <c r="G55" s="21" t="str">
        <f>IF(LEN(E55)=18,(IF(LOOKUP(MOD(SUM(MID(E55,1,1)*7,MID(E55,2,1)*9,MID(E55,3,1)*10,MID(E55,4,1)*5,MID(E55,5,1)*8,MID(E55,6,1)*4,MID(E55,7,1)*2,MID(E55,8,1),MID(E55,9,1)*6,MID(E55,10,1)*3,MID(E55,11,1)*7,MID(E55,12,1)*9,MID(E55,13,1)*10,MID(E55,14,1)*5,MID(E55,15,1)*8,MID(E55,16,1)*4,MID(E55,17,1)*2),11),{0,1,2,3,4,5,6,7,8,9,10},{"1","0","x","9","8","7","6","5","4","3","2"})=RIGHT(E55,1),"√","×")),"身份证号长度不符")</f>
        <v>√</v>
      </c>
      <c r="H55" s="25"/>
      <c r="I55" s="21" t="s">
        <v>198</v>
      </c>
      <c r="J55" s="22">
        <f t="shared" si="8"/>
        <v>5</v>
      </c>
      <c r="K55" s="23">
        <f t="shared" si="11"/>
        <v>11.6666666666667</v>
      </c>
      <c r="L55" s="23">
        <f t="shared" si="9"/>
        <v>5</v>
      </c>
      <c r="M55" s="23">
        <f t="shared" si="10"/>
        <v>16.6666666666667</v>
      </c>
      <c r="N55" s="24"/>
      <c r="O55" s="24" t="s">
        <v>176</v>
      </c>
    </row>
    <row r="56" s="1" customFormat="1" ht="24" customHeight="1" spans="1:15">
      <c r="A56" s="15">
        <f t="shared" si="13"/>
        <v>54</v>
      </c>
      <c r="B56" s="25" t="s">
        <v>568</v>
      </c>
      <c r="C56" s="17" t="s">
        <v>280</v>
      </c>
      <c r="D56" s="39">
        <v>45958</v>
      </c>
      <c r="E56" s="84" t="s">
        <v>569</v>
      </c>
      <c r="F56" s="20" t="str">
        <f t="shared" si="7"/>
        <v>男</v>
      </c>
      <c r="G56" s="21" t="str">
        <f>IF(LEN(E56)=18,(IF(LOOKUP(MOD(SUM(MID(E56,1,1)*7,MID(E56,2,1)*9,MID(E56,3,1)*10,MID(E56,4,1)*5,MID(E56,5,1)*8,MID(E56,6,1)*4,MID(E56,7,1)*2,MID(E56,8,1),MID(E56,9,1)*6,MID(E56,10,1)*3,MID(E56,11,1)*7,MID(E56,12,1)*9,MID(E56,13,1)*10,MID(E56,14,1)*5,MID(E56,15,1)*8,MID(E56,16,1)*4,MID(E56,17,1)*2),11),{0,1,2,3,4,5,6,7,8,9,10},{"1","0","x","9","8","7","6","5","4","3","2"})=RIGHT(E56,1),"√","×")),"身份证号长度不符")</f>
        <v>√</v>
      </c>
      <c r="H56" s="25"/>
      <c r="I56" s="21" t="s">
        <v>198</v>
      </c>
      <c r="J56" s="22">
        <f t="shared" si="8"/>
        <v>4</v>
      </c>
      <c r="K56" s="23">
        <f t="shared" si="11"/>
        <v>9.33333333333333</v>
      </c>
      <c r="L56" s="23">
        <f t="shared" si="9"/>
        <v>4</v>
      </c>
      <c r="M56" s="23">
        <f t="shared" si="10"/>
        <v>13.3333333333333</v>
      </c>
      <c r="N56" s="24"/>
      <c r="O56" s="24" t="s">
        <v>175</v>
      </c>
    </row>
    <row r="57" s="1" customFormat="1" ht="24" customHeight="1" spans="1:15">
      <c r="A57" s="30" t="s">
        <v>217</v>
      </c>
      <c r="B57" s="31"/>
      <c r="C57" s="32"/>
      <c r="D57" s="18"/>
      <c r="E57" s="31"/>
      <c r="F57" s="31"/>
      <c r="G57" s="31"/>
      <c r="H57" s="31"/>
      <c r="I57" s="31"/>
      <c r="J57" s="33"/>
      <c r="K57" s="23">
        <f>SUM(K3:K56)</f>
        <v>1934.33333333333</v>
      </c>
      <c r="L57" s="23">
        <f>SUM(L3:L56)</f>
        <v>856</v>
      </c>
      <c r="M57" s="23">
        <f>SUM(M3:M56)</f>
        <v>2790.33333333333</v>
      </c>
      <c r="N57" s="23">
        <f>SUM(N3:N56)</f>
        <v>0</v>
      </c>
      <c r="O57" s="24"/>
    </row>
    <row r="58" s="1" customFormat="1" ht="24" customHeight="1" spans="1:15">
      <c r="A58" s="30" t="s">
        <v>294</v>
      </c>
      <c r="B58" s="31"/>
      <c r="C58" s="32"/>
      <c r="D58" s="18"/>
      <c r="E58" s="31"/>
      <c r="F58" s="31"/>
      <c r="G58" s="31"/>
      <c r="H58" s="31"/>
      <c r="I58" s="31"/>
      <c r="J58" s="33"/>
      <c r="K58" s="34"/>
      <c r="L58" s="35">
        <v>0.06</v>
      </c>
      <c r="M58" s="24">
        <f>M57*L58+M57</f>
        <v>2957.75333333333</v>
      </c>
      <c r="N58" s="24"/>
      <c r="O58" s="24"/>
    </row>
    <row r="59" s="1" customFormat="1" ht="24" customHeight="1" spans="1:15">
      <c r="B59" s="3"/>
      <c r="C59" s="4"/>
      <c r="E59"/>
      <c r="I59" s="6"/>
      <c r="J59" s="6"/>
      <c r="K59" s="6"/>
    </row>
    <row r="60" s="1" customFormat="1" ht="24" customHeight="1" spans="1:15">
      <c r="B60" s="3"/>
      <c r="C60" s="4"/>
      <c r="E60"/>
      <c r="I60" s="6"/>
      <c r="J60" s="6"/>
      <c r="K60" s="6"/>
    </row>
    <row r="61" s="1" customFormat="1" ht="24" customHeight="1" spans="1:15">
      <c r="B61" s="3"/>
      <c r="C61" s="36"/>
      <c r="D61"/>
      <c r="E61"/>
      <c r="I61" s="6"/>
      <c r="J61" s="6"/>
      <c r="K61" s="6"/>
    </row>
    <row r="62" s="1" customFormat="1" ht="24" customHeight="1" spans="1:15">
      <c r="B62" s="3"/>
      <c r="C62" s="36"/>
      <c r="D62"/>
      <c r="E62"/>
      <c r="I62" s="6"/>
      <c r="J62" s="6"/>
      <c r="K62" s="6"/>
    </row>
    <row r="63" s="1" customFormat="1" ht="24" customHeight="1" spans="1:15">
      <c r="B63" s="3"/>
      <c r="C63" s="36"/>
      <c r="D63"/>
      <c r="E63"/>
      <c r="I63" s="6"/>
      <c r="J63" s="6"/>
      <c r="K63" s="6"/>
    </row>
    <row r="64" s="1" customFormat="1" ht="24" customHeight="1" spans="1:15">
      <c r="B64" s="3"/>
      <c r="C64" s="36"/>
      <c r="D64"/>
      <c r="E64"/>
      <c r="F64"/>
      <c r="G64"/>
      <c r="K64" s="6"/>
      <c r="L64" s="6"/>
      <c r="M64" s="6"/>
    </row>
    <row r="65" s="1" customFormat="1" ht="24" customHeight="1" spans="2:13">
      <c r="B65" s="3"/>
      <c r="C65" s="36"/>
      <c r="D65"/>
      <c r="E65"/>
      <c r="F65"/>
      <c r="G65"/>
      <c r="K65" s="6"/>
      <c r="L65" s="6"/>
      <c r="M65" s="6"/>
    </row>
    <row r="66" s="1" customFormat="1" ht="24" customHeight="1" spans="2:13">
      <c r="B66" s="3"/>
      <c r="C66" s="36"/>
      <c r="D66"/>
      <c r="E66"/>
      <c r="F66"/>
      <c r="G66"/>
      <c r="K66" s="6"/>
      <c r="L66" s="6"/>
      <c r="M66" s="6"/>
    </row>
    <row r="67" s="1" customFormat="1" ht="24" customHeight="1" spans="2:13">
      <c r="B67" s="3"/>
      <c r="C67" s="36"/>
      <c r="D67"/>
      <c r="E67"/>
      <c r="F67"/>
      <c r="G67"/>
      <c r="K67" s="6"/>
      <c r="L67" s="6"/>
      <c r="M67" s="6"/>
    </row>
    <row r="68" s="1" customFormat="1" ht="24" customHeight="1" spans="2:13">
      <c r="B68" s="3"/>
      <c r="C68" s="36"/>
      <c r="D68"/>
      <c r="E68"/>
      <c r="F68"/>
      <c r="G68"/>
      <c r="K68" s="6"/>
      <c r="L68" s="6"/>
      <c r="M68" s="6"/>
    </row>
    <row r="69" s="1" customFormat="1" ht="24" customHeight="1" spans="2:13">
      <c r="B69" s="3"/>
      <c r="C69" s="36"/>
      <c r="D69"/>
      <c r="E69"/>
      <c r="F69"/>
      <c r="G69"/>
      <c r="K69" s="6"/>
      <c r="L69" s="6"/>
      <c r="M69" s="6"/>
    </row>
    <row r="70" s="1" customFormat="1" ht="24" customHeight="1" spans="2:13">
      <c r="B70" s="3"/>
      <c r="C70" s="36"/>
      <c r="D70"/>
      <c r="E70"/>
      <c r="F70"/>
      <c r="G70"/>
      <c r="K70" s="6"/>
      <c r="L70" s="6"/>
      <c r="M70" s="6"/>
    </row>
    <row r="71" s="1" customFormat="1" ht="24" customHeight="1" spans="2:13">
      <c r="B71" s="3"/>
      <c r="C71" s="36"/>
      <c r="D71"/>
      <c r="E71"/>
      <c r="F71"/>
      <c r="G71"/>
      <c r="K71" s="6"/>
      <c r="L71" s="6"/>
      <c r="M71" s="6"/>
    </row>
    <row r="72" s="1" customFormat="1" ht="24" customHeight="1" spans="2:13">
      <c r="B72" s="3"/>
      <c r="C72" s="36"/>
      <c r="D72"/>
      <c r="E72"/>
      <c r="F72"/>
      <c r="G72"/>
      <c r="K72" s="6"/>
      <c r="L72" s="6"/>
      <c r="M72" s="6"/>
    </row>
    <row r="73" s="1" customFormat="1" ht="24" customHeight="1" spans="2:13">
      <c r="B73" s="3"/>
      <c r="C73" s="36"/>
      <c r="D73"/>
      <c r="E73"/>
      <c r="F73"/>
      <c r="G73"/>
      <c r="K73" s="6"/>
      <c r="L73" s="6"/>
      <c r="M73" s="6"/>
    </row>
    <row r="74" s="1" customFormat="1" ht="24" customHeight="1" spans="2:13">
      <c r="B74" s="3"/>
      <c r="C74" s="4"/>
      <c r="E74"/>
      <c r="F74"/>
      <c r="G74"/>
      <c r="K74" s="6"/>
      <c r="L74" s="6"/>
      <c r="M74" s="6"/>
    </row>
    <row r="75" s="1" customFormat="1" ht="24" customHeight="1" spans="2:13">
      <c r="B75" s="3"/>
      <c r="C75" s="4"/>
      <c r="E75" s="5"/>
      <c r="K75" s="6"/>
      <c r="L75" s="6"/>
      <c r="M75" s="6"/>
    </row>
    <row r="76" s="1" customFormat="1" ht="24" customHeight="1" spans="2:13">
      <c r="B76" s="3"/>
      <c r="C76" s="4"/>
      <c r="E76" s="5"/>
      <c r="K76" s="6"/>
      <c r="L76" s="6"/>
      <c r="M76" s="6"/>
    </row>
    <row r="77" s="1" customFormat="1" ht="24" customHeight="1" spans="2:13">
      <c r="B77" s="3"/>
      <c r="C77" s="4"/>
      <c r="E77" s="5"/>
      <c r="K77" s="6"/>
      <c r="L77" s="6"/>
      <c r="M77" s="6"/>
    </row>
    <row r="78" s="1" customFormat="1" ht="24" customHeight="1" spans="2:13">
      <c r="B78" s="3"/>
      <c r="C78" s="4"/>
      <c r="E78" s="5"/>
      <c r="K78" s="6"/>
      <c r="L78" s="6"/>
      <c r="M78" s="6"/>
    </row>
    <row r="79" s="1" customFormat="1" ht="24" customHeight="1" spans="2:13">
      <c r="B79" s="3"/>
      <c r="C79" s="4"/>
      <c r="E79" s="5"/>
      <c r="K79" s="6"/>
      <c r="L79" s="6"/>
      <c r="M79" s="6"/>
    </row>
    <row r="80" s="1" customFormat="1" ht="24" customHeight="1" spans="2:13">
      <c r="B80" s="3"/>
      <c r="C80" s="4"/>
      <c r="E80" s="5"/>
      <c r="K80" s="6"/>
      <c r="L80" s="6"/>
      <c r="M80" s="6"/>
    </row>
    <row r="81" s="1" customFormat="1" ht="24" customHeight="1" spans="2:13">
      <c r="B81" s="3"/>
      <c r="C81" s="4"/>
      <c r="E81" s="5"/>
      <c r="K81" s="6"/>
      <c r="L81" s="6"/>
      <c r="M81" s="6"/>
    </row>
    <row r="82" s="1" customFormat="1" ht="24" customHeight="1" spans="2:13">
      <c r="B82" s="3"/>
      <c r="C82" s="4"/>
      <c r="E82" s="5"/>
      <c r="K82" s="6"/>
      <c r="L82" s="6"/>
      <c r="M82" s="6"/>
    </row>
    <row r="83" s="1" customFormat="1" ht="24" customHeight="1" spans="2:13">
      <c r="B83" s="3"/>
      <c r="C83" s="4"/>
      <c r="E83" s="5"/>
      <c r="K83" s="6"/>
      <c r="L83" s="6"/>
      <c r="M83" s="6"/>
    </row>
    <row r="84" s="1" customFormat="1" ht="24" customHeight="1" spans="2:13">
      <c r="B84" s="3"/>
      <c r="C84" s="4"/>
      <c r="E84" s="5"/>
      <c r="K84" s="6"/>
      <c r="L84" s="6"/>
      <c r="M84" s="6"/>
    </row>
    <row r="85" s="1" customFormat="1" ht="24" customHeight="1" spans="2:13">
      <c r="B85" s="3"/>
      <c r="C85" s="4"/>
      <c r="E85" s="5"/>
      <c r="K85" s="6"/>
      <c r="L85" s="6"/>
      <c r="M85" s="6"/>
    </row>
    <row r="86" s="1" customFormat="1" ht="24" customHeight="1" spans="2:13">
      <c r="B86" s="3"/>
      <c r="C86" s="4"/>
      <c r="E86" s="5"/>
      <c r="K86" s="6"/>
      <c r="L86" s="6"/>
      <c r="M86" s="6"/>
    </row>
    <row r="87" s="1" customFormat="1" ht="24" customHeight="1" spans="2:13">
      <c r="B87" s="3"/>
      <c r="C87" s="4"/>
      <c r="E87" s="5"/>
      <c r="K87" s="6"/>
      <c r="L87" s="6"/>
      <c r="M87" s="6"/>
    </row>
    <row r="88" s="1" customFormat="1" ht="24" customHeight="1" spans="2:13">
      <c r="B88" s="3"/>
      <c r="C88" s="4"/>
      <c r="E88" s="5"/>
      <c r="K88" s="6"/>
      <c r="L88" s="6"/>
      <c r="M88" s="6"/>
    </row>
    <row r="89" s="1" customFormat="1" ht="24" customHeight="1" spans="2:13">
      <c r="B89" s="3"/>
      <c r="C89" s="4"/>
      <c r="E89" s="5"/>
      <c r="K89" s="6"/>
      <c r="L89" s="6"/>
      <c r="M89" s="6"/>
    </row>
    <row r="90" s="1" customFormat="1" ht="24" customHeight="1" spans="2:13">
      <c r="B90" s="3"/>
      <c r="C90" s="4"/>
      <c r="E90" s="5"/>
      <c r="K90" s="6"/>
      <c r="L90" s="6"/>
      <c r="M90" s="6"/>
    </row>
    <row r="91" s="1" customFormat="1" ht="24" customHeight="1" spans="2:13">
      <c r="B91" s="3"/>
      <c r="C91" s="4"/>
      <c r="E91" s="5"/>
      <c r="K91" s="6"/>
      <c r="L91" s="6"/>
      <c r="M91" s="6"/>
    </row>
    <row r="92" s="1" customFormat="1" ht="24" customHeight="1" spans="2:13">
      <c r="B92" s="3"/>
      <c r="C92" s="4"/>
      <c r="E92" s="5"/>
      <c r="K92" s="6"/>
      <c r="L92" s="6"/>
      <c r="M92" s="6"/>
    </row>
    <row r="93" s="1" customFormat="1" ht="24" customHeight="1" spans="2:13">
      <c r="B93" s="3"/>
      <c r="C93" s="4"/>
      <c r="E93" s="5"/>
      <c r="K93" s="6"/>
      <c r="L93" s="6"/>
      <c r="M93" s="6"/>
    </row>
    <row r="94" s="1" customFormat="1" ht="24" customHeight="1" spans="2:13">
      <c r="B94" s="3"/>
      <c r="C94" s="4"/>
      <c r="E94" s="5"/>
      <c r="K94" s="6"/>
      <c r="L94" s="6"/>
      <c r="M94" s="6"/>
    </row>
    <row r="95" s="1" customFormat="1" ht="24" customHeight="1" spans="2:13">
      <c r="B95" s="3"/>
      <c r="C95" s="4"/>
      <c r="E95" s="5"/>
      <c r="K95" s="6"/>
      <c r="L95" s="6"/>
      <c r="M95" s="6"/>
    </row>
    <row r="96" s="1" customFormat="1" ht="24" customHeight="1" spans="2:13">
      <c r="B96" s="3"/>
      <c r="C96" s="4"/>
      <c r="E96" s="5"/>
      <c r="K96" s="6"/>
      <c r="L96" s="6"/>
      <c r="M96" s="6"/>
    </row>
    <row r="97" s="1" customFormat="1" ht="24" customHeight="1" spans="2:13">
      <c r="B97" s="3"/>
      <c r="C97" s="4"/>
      <c r="E97" s="5"/>
      <c r="K97" s="6"/>
      <c r="L97" s="6"/>
      <c r="M97" s="6"/>
    </row>
    <row r="98" s="1" customFormat="1" ht="24" customHeight="1" spans="2:13">
      <c r="B98" s="3"/>
      <c r="C98" s="4"/>
      <c r="E98" s="5"/>
      <c r="K98" s="6"/>
      <c r="L98" s="6"/>
      <c r="M98" s="6"/>
    </row>
    <row r="99" s="1" customFormat="1" ht="24" customHeight="1" spans="2:13">
      <c r="B99" s="3"/>
      <c r="C99" s="4"/>
      <c r="E99" s="5"/>
      <c r="K99" s="6"/>
      <c r="L99" s="6"/>
      <c r="M99" s="6"/>
    </row>
    <row r="100" s="1" customFormat="1" ht="24" customHeight="1" spans="2:13">
      <c r="B100" s="3"/>
      <c r="C100" s="4"/>
      <c r="E100" s="5"/>
      <c r="K100" s="6"/>
      <c r="L100" s="6"/>
      <c r="M100" s="6"/>
    </row>
    <row r="101" s="1" customFormat="1" ht="24" customHeight="1" spans="2:13">
      <c r="B101" s="3"/>
      <c r="C101" s="4"/>
      <c r="E101" s="5"/>
      <c r="K101" s="6"/>
      <c r="L101" s="6"/>
      <c r="M101" s="6"/>
    </row>
    <row r="102" s="1" customFormat="1" ht="24" customHeight="1" spans="2:13">
      <c r="B102" s="3"/>
      <c r="C102" s="4"/>
      <c r="E102" s="5"/>
      <c r="K102" s="6"/>
      <c r="L102" s="6"/>
      <c r="M102" s="6"/>
    </row>
    <row r="103" s="1" customFormat="1" ht="24" customHeight="1" spans="2:13">
      <c r="B103" s="3"/>
      <c r="C103" s="4"/>
      <c r="E103" s="5"/>
      <c r="K103" s="6"/>
      <c r="L103" s="6"/>
      <c r="M103" s="6"/>
    </row>
    <row r="104" s="1" customFormat="1" ht="24" customHeight="1" spans="2:13">
      <c r="B104" s="3"/>
      <c r="C104" s="4"/>
      <c r="E104" s="5"/>
      <c r="K104" s="6"/>
      <c r="L104" s="6"/>
      <c r="M104" s="6"/>
    </row>
    <row r="105" s="1" customFormat="1" ht="23" customHeight="1" spans="2:13">
      <c r="B105" s="3"/>
      <c r="C105" s="4"/>
      <c r="E105" s="5"/>
      <c r="K105" s="6"/>
      <c r="L105" s="6"/>
      <c r="M105" s="6"/>
    </row>
    <row r="106" s="1" customFormat="1" ht="23" customHeight="1" spans="2:13">
      <c r="B106" s="3"/>
      <c r="C106" s="4"/>
      <c r="E106" s="5"/>
      <c r="K106" s="6"/>
      <c r="L106" s="6"/>
      <c r="M106" s="6"/>
    </row>
    <row r="107" s="1" customFormat="1" ht="23" customHeight="1" spans="2:13">
      <c r="B107" s="3"/>
      <c r="C107" s="4"/>
      <c r="E107" s="5"/>
      <c r="K107" s="6"/>
      <c r="L107" s="6"/>
      <c r="M107" s="6"/>
    </row>
    <row r="108" s="1" customFormat="1" ht="23" customHeight="1" spans="2:13">
      <c r="B108" s="3"/>
      <c r="C108" s="4"/>
      <c r="E108" s="5"/>
      <c r="K108" s="6"/>
      <c r="L108" s="6"/>
      <c r="M108" s="6"/>
    </row>
    <row r="109" s="1" customFormat="1" ht="23" customHeight="1" spans="2:13">
      <c r="B109" s="3"/>
      <c r="C109" s="4"/>
      <c r="E109" s="5"/>
      <c r="K109" s="6"/>
      <c r="L109" s="6"/>
      <c r="M109" s="6"/>
    </row>
    <row r="110" s="1" customFormat="1" ht="23" customHeight="1" spans="2:13">
      <c r="B110" s="3"/>
      <c r="C110" s="4"/>
      <c r="E110" s="5"/>
      <c r="K110" s="6"/>
      <c r="L110" s="6"/>
      <c r="M110" s="6"/>
    </row>
    <row r="111" s="1" customFormat="1" ht="23" customHeight="1" spans="2:13">
      <c r="B111" s="3"/>
      <c r="C111" s="4"/>
      <c r="E111" s="5"/>
      <c r="K111" s="6"/>
      <c r="L111" s="6"/>
      <c r="M111" s="6"/>
    </row>
    <row r="112" s="1" customFormat="1" ht="23" customHeight="1" spans="2:13">
      <c r="B112" s="3"/>
      <c r="C112" s="4"/>
      <c r="E112" s="5"/>
      <c r="K112" s="6"/>
      <c r="L112" s="6"/>
      <c r="M112" s="6"/>
    </row>
    <row r="113" s="1" customFormat="1" ht="23" customHeight="1" spans="2:13">
      <c r="B113" s="3"/>
      <c r="C113" s="4"/>
      <c r="E113" s="5"/>
      <c r="K113" s="6"/>
      <c r="L113" s="6"/>
      <c r="M113" s="6"/>
    </row>
    <row r="114" s="1" customFormat="1" ht="23" customHeight="1" spans="2:13">
      <c r="B114" s="3"/>
      <c r="C114" s="4"/>
      <c r="E114" s="5"/>
      <c r="K114" s="6"/>
      <c r="L114" s="6"/>
      <c r="M114" s="6"/>
    </row>
    <row r="115" s="1" customFormat="1" ht="23" customHeight="1" spans="2:13">
      <c r="B115" s="3"/>
      <c r="C115" s="4"/>
      <c r="D115" s="1"/>
      <c r="E115" s="5"/>
      <c r="F115" s="1"/>
      <c r="G115" s="1"/>
      <c r="H115" s="1"/>
      <c r="I115" s="1"/>
      <c r="J115" s="1"/>
      <c r="K115" s="6"/>
      <c r="L115" s="6"/>
      <c r="M115" s="6"/>
    </row>
    <row r="116" s="1" customFormat="1" ht="23" customHeight="1" spans="2:13">
      <c r="B116" s="3"/>
      <c r="C116" s="4"/>
      <c r="D116" s="1"/>
      <c r="E116" s="5"/>
      <c r="F116" s="1"/>
      <c r="G116" s="1"/>
      <c r="H116" s="1"/>
      <c r="I116" s="1"/>
      <c r="J116" s="1"/>
      <c r="K116" s="6"/>
      <c r="L116" s="6"/>
      <c r="M116" s="6"/>
    </row>
    <row r="117" s="1" customFormat="1" ht="23" customHeight="1" spans="2:13">
      <c r="B117" s="3"/>
      <c r="C117" s="4"/>
      <c r="D117" s="1"/>
      <c r="E117" s="5"/>
      <c r="F117" s="1"/>
      <c r="G117" s="1"/>
      <c r="H117" s="1"/>
      <c r="I117" s="1"/>
      <c r="J117" s="1"/>
      <c r="K117" s="6"/>
      <c r="L117" s="6"/>
      <c r="M117" s="6"/>
    </row>
    <row r="118" s="1" customFormat="1" ht="23" customHeight="1" spans="2:13">
      <c r="B118" s="3"/>
      <c r="C118" s="4"/>
      <c r="D118" s="1"/>
      <c r="E118" s="5"/>
      <c r="F118" s="1"/>
      <c r="G118" s="1"/>
      <c r="H118" s="1"/>
      <c r="I118" s="1"/>
      <c r="J118" s="1"/>
      <c r="K118" s="6"/>
      <c r="L118" s="6"/>
      <c r="M118" s="6"/>
    </row>
    <row r="119" s="1" customFormat="1" ht="23" customHeight="1" spans="2:13">
      <c r="B119" s="3"/>
      <c r="C119" s="4"/>
      <c r="D119" s="1"/>
      <c r="E119" s="5"/>
      <c r="F119" s="1"/>
      <c r="G119" s="1"/>
      <c r="H119" s="1"/>
      <c r="I119" s="1"/>
      <c r="J119" s="1"/>
      <c r="K119" s="6"/>
      <c r="L119" s="6"/>
      <c r="M119" s="6"/>
    </row>
    <row r="120" s="1" customFormat="1" ht="23" customHeight="1" spans="2:13">
      <c r="B120" s="3"/>
      <c r="C120" s="4"/>
      <c r="D120" s="1"/>
      <c r="E120" s="5"/>
      <c r="F120" s="1"/>
      <c r="G120" s="1"/>
      <c r="H120" s="1"/>
      <c r="I120" s="1"/>
      <c r="J120" s="1"/>
      <c r="K120" s="6"/>
      <c r="L120" s="6"/>
      <c r="M120" s="6"/>
    </row>
    <row r="121" s="1" customFormat="1" ht="23" customHeight="1" spans="2:13">
      <c r="B121" s="3"/>
      <c r="C121" s="4"/>
      <c r="D121" s="1"/>
      <c r="E121" s="5"/>
      <c r="F121" s="1"/>
      <c r="G121" s="1"/>
      <c r="H121" s="1"/>
      <c r="I121" s="1"/>
      <c r="J121" s="1"/>
      <c r="K121" s="6"/>
      <c r="L121" s="6"/>
      <c r="M121" s="6"/>
    </row>
    <row r="122" s="1" customFormat="1" ht="23" customHeight="1" spans="2:13">
      <c r="B122" s="3"/>
      <c r="C122" s="4"/>
      <c r="D122" s="1"/>
      <c r="E122" s="5"/>
      <c r="F122" s="1"/>
      <c r="G122" s="1"/>
      <c r="H122" s="1"/>
      <c r="I122" s="1"/>
      <c r="J122" s="1"/>
      <c r="K122" s="6"/>
      <c r="L122" s="6"/>
      <c r="M122" s="6"/>
    </row>
  </sheetData>
  <autoFilter xmlns:etc="http://www.wps.cn/officeDocument/2017/etCustomData" ref="A1:P58" etc:filterBottomFollowUsedRange="0">
    <extLst/>
  </autoFilter>
  <mergeCells count="1">
    <mergeCell ref="A1:O1"/>
  </mergeCells>
  <conditionalFormatting sqref="H3">
    <cfRule type="duplicateValues" dxfId="0" priority="45"/>
    <cfRule type="duplicateValues" dxfId="1" priority="44"/>
  </conditionalFormatting>
  <conditionalFormatting sqref="B23">
    <cfRule type="duplicateValues" dxfId="0" priority="19"/>
    <cfRule type="duplicateValues" dxfId="1" priority="27"/>
  </conditionalFormatting>
  <conditionalFormatting sqref="E23">
    <cfRule type="duplicateValues" dxfId="0" priority="25"/>
  </conditionalFormatting>
  <conditionalFormatting sqref="B$1:B$1048576">
    <cfRule type="duplicateValues" dxfId="0" priority="2"/>
  </conditionalFormatting>
  <conditionalFormatting sqref="H4:H56">
    <cfRule type="duplicateValues" dxfId="0" priority="38"/>
    <cfRule type="duplicateValues" dxfId="1" priority="39"/>
  </conditionalFormatting>
  <conditionalFormatting sqref="B1:B2 B59:B1048576">
    <cfRule type="duplicateValues" dxfId="0" priority="51"/>
  </conditionalFormatting>
  <conditionalFormatting sqref="B1:B2 H1:H2 B59:B1048576 H59:H1048576">
    <cfRule type="duplicateValues" dxfId="0" priority="50"/>
  </conditionalFormatting>
  <conditionalFormatting sqref="H1:H2 B1:B2 H59:H1048576 B59:B1048576">
    <cfRule type="duplicateValues" dxfId="0" priority="49"/>
  </conditionalFormatting>
  <conditionalFormatting sqref="B1:B22 B24:B1048576">
    <cfRule type="duplicateValues" dxfId="0" priority="29"/>
  </conditionalFormatting>
  <conditionalFormatting sqref="H$1:H$1048576 B$1:B$1048576">
    <cfRule type="duplicateValues" dxfId="0" priority="1"/>
  </conditionalFormatting>
  <conditionalFormatting sqref="H$1:H$1048576 B24:B1048576 B1:B22">
    <cfRule type="duplicateValues" dxfId="0" priority="37"/>
  </conditionalFormatting>
  <conditionalFormatting sqref="H2 B2 F59:F63 H64:H1048576 B59:B1048576">
    <cfRule type="duplicateValues" dxfId="0" priority="55"/>
  </conditionalFormatting>
  <conditionalFormatting sqref="B2 H2 F59:F63 B59:B1048576 H64:H1048576">
    <cfRule type="duplicateValues" dxfId="0" priority="54"/>
  </conditionalFormatting>
  <conditionalFormatting sqref="H2 B2 F59:F63 B59:B1048576 H64:H1048576">
    <cfRule type="duplicateValues" dxfId="0" priority="53"/>
  </conditionalFormatting>
  <conditionalFormatting sqref="B2 B59:B1048576">
    <cfRule type="duplicateValues" dxfId="0" priority="52"/>
  </conditionalFormatting>
  <conditionalFormatting sqref="B3:B22 B24:B56">
    <cfRule type="duplicateValues" dxfId="0" priority="46"/>
    <cfRule type="duplicateValues" dxfId="1" priority="47"/>
  </conditionalFormatting>
  <conditionalFormatting sqref="H3 B3:B22 B24:B56">
    <cfRule type="duplicateValues" dxfId="0" priority="41"/>
  </conditionalFormatting>
  <conditionalFormatting sqref="E3:E22 E24:E56">
    <cfRule type="duplicateValues" dxfId="0" priority="42"/>
  </conditionalFormatting>
  <pageMargins left="0.161111111111111" right="0.161111111111111" top="0.2125" bottom="0.2125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zoomScale="115" zoomScaleNormal="115" topLeftCell="A29" workbookViewId="0">
      <selection activeCell="O43" sqref="O43"/>
    </sheetView>
  </sheetViews>
  <sheetFormatPr defaultColWidth="9" defaultRowHeight="16.5"/>
  <cols>
    <col min="1" max="1" width="5.125" style="1" customWidth="1"/>
    <col min="2" max="2" width="6.5" style="3" customWidth="1"/>
    <col min="3" max="3" width="23.125" style="4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7" t="s">
        <v>570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 t="shared" ref="A3:A16" si="0">ROW()-2</f>
        <v>1</v>
      </c>
      <c r="B3" s="16" t="s">
        <v>292</v>
      </c>
      <c r="C3" s="17" t="s">
        <v>280</v>
      </c>
      <c r="D3" s="18">
        <v>45962</v>
      </c>
      <c r="E3" s="19" t="s">
        <v>293</v>
      </c>
      <c r="F3" s="20" t="str">
        <f t="shared" ref="F3:F16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 t="shared" ref="J3:J16" si="2">DAY(EOMONTH(D3,0))-DAY(D3)+1</f>
        <v>30</v>
      </c>
      <c r="K3" s="23">
        <v>70</v>
      </c>
      <c r="L3" s="23">
        <f t="shared" ref="L3:L16" si="3">IF(H3="",30/30*J3,0)</f>
        <v>30</v>
      </c>
      <c r="M3" s="23">
        <f t="shared" ref="M3:M16" si="4">SUM(K3:L3)</f>
        <v>100</v>
      </c>
      <c r="N3" s="24"/>
      <c r="O3" s="24" t="s">
        <v>175</v>
      </c>
    </row>
    <row r="4" s="1" customFormat="1" ht="24" customHeight="1" spans="1:15">
      <c r="A4" s="15">
        <f t="shared" si="0"/>
        <v>2</v>
      </c>
      <c r="B4" s="25" t="s">
        <v>488</v>
      </c>
      <c r="C4" s="17" t="s">
        <v>364</v>
      </c>
      <c r="D4" s="18">
        <v>45962</v>
      </c>
      <c r="E4" s="84" t="s">
        <v>489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5"/>
      <c r="I4" s="21" t="s">
        <v>198</v>
      </c>
      <c r="J4" s="22">
        <f t="shared" si="2"/>
        <v>30</v>
      </c>
      <c r="K4" s="23">
        <v>70</v>
      </c>
      <c r="L4" s="23">
        <f t="shared" si="3"/>
        <v>30</v>
      </c>
      <c r="M4" s="23">
        <f t="shared" si="4"/>
        <v>100</v>
      </c>
      <c r="N4" s="24"/>
      <c r="O4" s="24" t="s">
        <v>175</v>
      </c>
    </row>
    <row r="5" s="1" customFormat="1" ht="24" customHeight="1" spans="1:15">
      <c r="A5" s="15">
        <f t="shared" si="0"/>
        <v>3</v>
      </c>
      <c r="B5" s="37" t="s">
        <v>503</v>
      </c>
      <c r="C5" s="17" t="s">
        <v>400</v>
      </c>
      <c r="D5" s="18">
        <v>45962</v>
      </c>
      <c r="E5" s="19" t="s">
        <v>504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5"/>
      <c r="I5" s="21" t="s">
        <v>198</v>
      </c>
      <c r="J5" s="22">
        <f t="shared" si="2"/>
        <v>30</v>
      </c>
      <c r="K5" s="23">
        <v>70</v>
      </c>
      <c r="L5" s="23">
        <f t="shared" si="3"/>
        <v>30</v>
      </c>
      <c r="M5" s="23">
        <f t="shared" si="4"/>
        <v>100</v>
      </c>
      <c r="N5" s="24"/>
      <c r="O5" s="24" t="s">
        <v>176</v>
      </c>
    </row>
    <row r="6" s="1" customFormat="1" ht="24" customHeight="1" spans="1:15">
      <c r="A6" s="15">
        <f t="shared" si="0"/>
        <v>4</v>
      </c>
      <c r="B6" s="37" t="s">
        <v>441</v>
      </c>
      <c r="C6" s="17" t="s">
        <v>442</v>
      </c>
      <c r="D6" s="18">
        <v>45962</v>
      </c>
      <c r="E6" s="84" t="s">
        <v>443</v>
      </c>
      <c r="F6" s="20" t="str">
        <f t="shared" si="1"/>
        <v>女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5"/>
      <c r="I6" s="21" t="s">
        <v>198</v>
      </c>
      <c r="J6" s="22">
        <f t="shared" si="2"/>
        <v>30</v>
      </c>
      <c r="K6" s="23">
        <v>70</v>
      </c>
      <c r="L6" s="23">
        <f t="shared" si="3"/>
        <v>30</v>
      </c>
      <c r="M6" s="23">
        <f t="shared" si="4"/>
        <v>100</v>
      </c>
      <c r="N6" s="24"/>
      <c r="O6" s="24" t="s">
        <v>427</v>
      </c>
    </row>
    <row r="7" s="1" customFormat="1" ht="24" customHeight="1" spans="1:15">
      <c r="A7" s="15">
        <f t="shared" si="0"/>
        <v>5</v>
      </c>
      <c r="B7" s="25" t="s">
        <v>515</v>
      </c>
      <c r="C7" s="17" t="s">
        <v>442</v>
      </c>
      <c r="D7" s="18">
        <v>45962</v>
      </c>
      <c r="E7" s="84" t="s">
        <v>516</v>
      </c>
      <c r="F7" s="20" t="str">
        <f t="shared" si="1"/>
        <v>女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5"/>
      <c r="I7" s="21" t="s">
        <v>198</v>
      </c>
      <c r="J7" s="22">
        <f t="shared" si="2"/>
        <v>30</v>
      </c>
      <c r="K7" s="23">
        <f t="shared" ref="K7:K16" si="5">IF(H7="",70/30*J7,0)</f>
        <v>70</v>
      </c>
      <c r="L7" s="23">
        <f t="shared" si="3"/>
        <v>30</v>
      </c>
      <c r="M7" s="23">
        <f t="shared" si="4"/>
        <v>100</v>
      </c>
      <c r="N7" s="24"/>
      <c r="O7" s="24" t="s">
        <v>427</v>
      </c>
    </row>
    <row r="8" s="1" customFormat="1" ht="24" customHeight="1" spans="1:15">
      <c r="A8" s="15">
        <f t="shared" si="0"/>
        <v>6</v>
      </c>
      <c r="B8" s="25" t="s">
        <v>517</v>
      </c>
      <c r="C8" s="17" t="s">
        <v>286</v>
      </c>
      <c r="D8" s="18">
        <v>45962</v>
      </c>
      <c r="E8" s="84" t="s">
        <v>518</v>
      </c>
      <c r="F8" s="20" t="str">
        <f t="shared" si="1"/>
        <v>女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5"/>
      <c r="I8" s="21" t="s">
        <v>198</v>
      </c>
      <c r="J8" s="22">
        <f t="shared" si="2"/>
        <v>30</v>
      </c>
      <c r="K8" s="23">
        <f t="shared" si="5"/>
        <v>70</v>
      </c>
      <c r="L8" s="23">
        <f t="shared" si="3"/>
        <v>30</v>
      </c>
      <c r="M8" s="23">
        <f t="shared" si="4"/>
        <v>100</v>
      </c>
      <c r="N8" s="24"/>
      <c r="O8" s="24" t="s">
        <v>175</v>
      </c>
    </row>
    <row r="9" s="1" customFormat="1" ht="24" customHeight="1" spans="1:15">
      <c r="A9" s="15">
        <f t="shared" si="0"/>
        <v>7</v>
      </c>
      <c r="B9" s="25" t="s">
        <v>521</v>
      </c>
      <c r="C9" s="17" t="s">
        <v>400</v>
      </c>
      <c r="D9" s="18">
        <v>45962</v>
      </c>
      <c r="E9" s="84" t="s">
        <v>522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5"/>
      <c r="I9" s="21" t="s">
        <v>198</v>
      </c>
      <c r="J9" s="22">
        <f t="shared" si="2"/>
        <v>30</v>
      </c>
      <c r="K9" s="23">
        <f t="shared" si="5"/>
        <v>70</v>
      </c>
      <c r="L9" s="23">
        <f t="shared" si="3"/>
        <v>30</v>
      </c>
      <c r="M9" s="23">
        <f t="shared" si="4"/>
        <v>100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37" t="s">
        <v>523</v>
      </c>
      <c r="C10" s="17" t="s">
        <v>400</v>
      </c>
      <c r="D10" s="18">
        <v>45962</v>
      </c>
      <c r="E10" s="84" t="s">
        <v>524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5"/>
      <c r="I10" s="21" t="s">
        <v>198</v>
      </c>
      <c r="J10" s="22">
        <f t="shared" si="2"/>
        <v>30</v>
      </c>
      <c r="K10" s="23">
        <f t="shared" si="5"/>
        <v>70</v>
      </c>
      <c r="L10" s="23">
        <f t="shared" si="3"/>
        <v>30</v>
      </c>
      <c r="M10" s="23">
        <f t="shared" si="4"/>
        <v>100</v>
      </c>
      <c r="N10" s="24"/>
      <c r="O10" s="24" t="s">
        <v>176</v>
      </c>
    </row>
    <row r="11" s="1" customFormat="1" ht="24" customHeight="1" spans="1:15">
      <c r="A11" s="15">
        <f t="shared" si="0"/>
        <v>9</v>
      </c>
      <c r="B11" s="37" t="s">
        <v>525</v>
      </c>
      <c r="C11" s="17" t="s">
        <v>442</v>
      </c>
      <c r="D11" s="18">
        <v>45962</v>
      </c>
      <c r="E11" s="84" t="s">
        <v>526</v>
      </c>
      <c r="F11" s="20" t="str">
        <f t="shared" si="1"/>
        <v>女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5"/>
      <c r="I11" s="21" t="s">
        <v>198</v>
      </c>
      <c r="J11" s="22">
        <f t="shared" si="2"/>
        <v>30</v>
      </c>
      <c r="K11" s="23">
        <f t="shared" si="5"/>
        <v>70</v>
      </c>
      <c r="L11" s="23">
        <f t="shared" si="3"/>
        <v>30</v>
      </c>
      <c r="M11" s="23">
        <f t="shared" si="4"/>
        <v>100</v>
      </c>
      <c r="N11" s="24"/>
      <c r="O11" s="24" t="s">
        <v>427</v>
      </c>
    </row>
    <row r="12" s="1" customFormat="1" ht="24" customHeight="1" spans="1:15">
      <c r="A12" s="15">
        <f t="shared" si="0"/>
        <v>10</v>
      </c>
      <c r="B12" s="37" t="s">
        <v>529</v>
      </c>
      <c r="C12" s="17" t="s">
        <v>442</v>
      </c>
      <c r="D12" s="18">
        <v>45962</v>
      </c>
      <c r="E12" s="84" t="s">
        <v>530</v>
      </c>
      <c r="F12" s="20" t="str">
        <f t="shared" si="1"/>
        <v>女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5"/>
      <c r="I12" s="21" t="s">
        <v>198</v>
      </c>
      <c r="J12" s="22">
        <f t="shared" si="2"/>
        <v>30</v>
      </c>
      <c r="K12" s="23">
        <f t="shared" si="5"/>
        <v>70</v>
      </c>
      <c r="L12" s="23">
        <f t="shared" si="3"/>
        <v>30</v>
      </c>
      <c r="M12" s="23">
        <f t="shared" si="4"/>
        <v>100</v>
      </c>
      <c r="N12" s="24"/>
      <c r="O12" s="24" t="s">
        <v>427</v>
      </c>
    </row>
    <row r="13" s="1" customFormat="1" ht="24" customHeight="1" spans="1:15">
      <c r="A13" s="15">
        <f t="shared" si="0"/>
        <v>11</v>
      </c>
      <c r="B13" s="37" t="s">
        <v>533</v>
      </c>
      <c r="C13" s="17" t="s">
        <v>534</v>
      </c>
      <c r="D13" s="18">
        <v>45962</v>
      </c>
      <c r="E13" s="84" t="s">
        <v>535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5"/>
      <c r="I13" s="21" t="s">
        <v>198</v>
      </c>
      <c r="J13" s="22">
        <f t="shared" si="2"/>
        <v>30</v>
      </c>
      <c r="K13" s="23">
        <f t="shared" si="5"/>
        <v>70</v>
      </c>
      <c r="L13" s="23">
        <f t="shared" si="3"/>
        <v>30</v>
      </c>
      <c r="M13" s="23">
        <f t="shared" si="4"/>
        <v>100</v>
      </c>
      <c r="N13" s="24"/>
      <c r="O13" s="24" t="s">
        <v>176</v>
      </c>
    </row>
    <row r="14" s="1" customFormat="1" ht="24" customHeight="1" spans="1:15">
      <c r="A14" s="15">
        <f t="shared" si="0"/>
        <v>12</v>
      </c>
      <c r="B14" s="37" t="s">
        <v>548</v>
      </c>
      <c r="C14" s="17" t="s">
        <v>400</v>
      </c>
      <c r="D14" s="18">
        <v>45962</v>
      </c>
      <c r="E14" s="84" t="s">
        <v>549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5"/>
      <c r="I14" s="21" t="s">
        <v>198</v>
      </c>
      <c r="J14" s="22">
        <f t="shared" si="2"/>
        <v>30</v>
      </c>
      <c r="K14" s="23">
        <f t="shared" si="5"/>
        <v>70</v>
      </c>
      <c r="L14" s="23">
        <f t="shared" si="3"/>
        <v>30</v>
      </c>
      <c r="M14" s="23">
        <f t="shared" si="4"/>
        <v>100</v>
      </c>
      <c r="N14" s="24"/>
      <c r="O14" s="24" t="s">
        <v>176</v>
      </c>
    </row>
    <row r="15" s="1" customFormat="1" ht="24" customHeight="1" spans="1:15">
      <c r="A15" s="15">
        <f t="shared" si="0"/>
        <v>13</v>
      </c>
      <c r="B15" s="37" t="s">
        <v>550</v>
      </c>
      <c r="C15" s="17" t="s">
        <v>385</v>
      </c>
      <c r="D15" s="18">
        <v>45962</v>
      </c>
      <c r="E15" s="84" t="s">
        <v>551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5"/>
      <c r="I15" s="21" t="s">
        <v>198</v>
      </c>
      <c r="J15" s="22">
        <f t="shared" si="2"/>
        <v>30</v>
      </c>
      <c r="K15" s="23">
        <f t="shared" si="5"/>
        <v>70</v>
      </c>
      <c r="L15" s="23">
        <f t="shared" si="3"/>
        <v>30</v>
      </c>
      <c r="M15" s="23">
        <f t="shared" si="4"/>
        <v>100</v>
      </c>
      <c r="N15" s="24"/>
      <c r="O15" s="24" t="s">
        <v>175</v>
      </c>
    </row>
    <row r="16" s="1" customFormat="1" ht="24" customHeight="1" spans="1:15">
      <c r="A16" s="15">
        <f t="shared" si="0"/>
        <v>14</v>
      </c>
      <c r="B16" s="37" t="s">
        <v>538</v>
      </c>
      <c r="C16" s="17" t="s">
        <v>364</v>
      </c>
      <c r="D16" s="18">
        <v>45962</v>
      </c>
      <c r="E16" s="84" t="s">
        <v>539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25"/>
      <c r="I16" s="21" t="s">
        <v>198</v>
      </c>
      <c r="J16" s="22">
        <f t="shared" si="2"/>
        <v>30</v>
      </c>
      <c r="K16" s="23">
        <f t="shared" si="5"/>
        <v>70</v>
      </c>
      <c r="L16" s="23">
        <f t="shared" si="3"/>
        <v>30</v>
      </c>
      <c r="M16" s="23">
        <f t="shared" si="4"/>
        <v>100</v>
      </c>
      <c r="N16" s="24"/>
      <c r="O16" s="24" t="s">
        <v>175</v>
      </c>
    </row>
    <row r="17" s="1" customFormat="1" ht="24" customHeight="1" spans="1:15">
      <c r="A17" s="15">
        <f t="shared" ref="A17:A33" si="6">ROW()-2</f>
        <v>15</v>
      </c>
      <c r="B17" s="37" t="s">
        <v>552</v>
      </c>
      <c r="C17" s="17" t="s">
        <v>224</v>
      </c>
      <c r="D17" s="18">
        <v>45962</v>
      </c>
      <c r="E17" s="84" t="s">
        <v>553</v>
      </c>
      <c r="F17" s="20" t="str">
        <f t="shared" ref="F17:F39" si="7">IF(MOD(MID(E17,17,1),2)=0,"女","男")</f>
        <v>女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25"/>
      <c r="I17" s="21" t="s">
        <v>198</v>
      </c>
      <c r="J17" s="22">
        <f t="shared" ref="J17:J39" si="8">DAY(EOMONTH(D17,0))-DAY(D17)+1</f>
        <v>30</v>
      </c>
      <c r="K17" s="23">
        <f t="shared" ref="K17:K39" si="9">IF(H17="",70/30*J17,0)</f>
        <v>70</v>
      </c>
      <c r="L17" s="23">
        <f t="shared" ref="L17:L39" si="10">IF(H17="",30/30*J17,0)</f>
        <v>30</v>
      </c>
      <c r="M17" s="23">
        <f t="shared" ref="M17:M39" si="11">SUM(K17:L17)</f>
        <v>100</v>
      </c>
      <c r="N17" s="24"/>
      <c r="O17" s="24" t="s">
        <v>176</v>
      </c>
    </row>
    <row r="18" s="1" customFormat="1" ht="24" customHeight="1" spans="1:15">
      <c r="A18" s="15">
        <f t="shared" si="6"/>
        <v>16</v>
      </c>
      <c r="B18" s="37" t="s">
        <v>554</v>
      </c>
      <c r="C18" s="17" t="s">
        <v>442</v>
      </c>
      <c r="D18" s="18">
        <v>45962</v>
      </c>
      <c r="E18" s="84" t="s">
        <v>555</v>
      </c>
      <c r="F18" s="20" t="str">
        <f t="shared" si="7"/>
        <v>女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25"/>
      <c r="I18" s="21" t="s">
        <v>198</v>
      </c>
      <c r="J18" s="22">
        <f t="shared" si="8"/>
        <v>30</v>
      </c>
      <c r="K18" s="23">
        <f t="shared" si="9"/>
        <v>70</v>
      </c>
      <c r="L18" s="23">
        <f t="shared" si="10"/>
        <v>30</v>
      </c>
      <c r="M18" s="23">
        <f t="shared" si="11"/>
        <v>100</v>
      </c>
      <c r="N18" s="24"/>
      <c r="O18" s="24" t="s">
        <v>427</v>
      </c>
    </row>
    <row r="19" s="1" customFormat="1" ht="24" customHeight="1" spans="1:15">
      <c r="A19" s="15">
        <f t="shared" si="6"/>
        <v>17</v>
      </c>
      <c r="B19" s="37" t="s">
        <v>556</v>
      </c>
      <c r="C19" s="17" t="s">
        <v>364</v>
      </c>
      <c r="D19" s="18">
        <v>45962</v>
      </c>
      <c r="E19" s="84" t="s">
        <v>557</v>
      </c>
      <c r="F19" s="20" t="str">
        <f t="shared" si="7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25"/>
      <c r="I19" s="21" t="s">
        <v>198</v>
      </c>
      <c r="J19" s="22">
        <f t="shared" si="8"/>
        <v>30</v>
      </c>
      <c r="K19" s="23">
        <f t="shared" si="9"/>
        <v>70</v>
      </c>
      <c r="L19" s="23">
        <f t="shared" si="10"/>
        <v>30</v>
      </c>
      <c r="M19" s="23">
        <f t="shared" si="11"/>
        <v>100</v>
      </c>
      <c r="N19" s="24"/>
      <c r="O19" s="24" t="s">
        <v>175</v>
      </c>
    </row>
    <row r="20" s="1" customFormat="1" ht="24" customHeight="1" spans="1:15">
      <c r="A20" s="15">
        <f t="shared" si="6"/>
        <v>18</v>
      </c>
      <c r="B20" s="37" t="s">
        <v>558</v>
      </c>
      <c r="C20" s="17" t="s">
        <v>286</v>
      </c>
      <c r="D20" s="18">
        <v>45962</v>
      </c>
      <c r="E20" s="84" t="s">
        <v>559</v>
      </c>
      <c r="F20" s="20" t="str">
        <f t="shared" si="7"/>
        <v>男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25"/>
      <c r="I20" s="21" t="s">
        <v>198</v>
      </c>
      <c r="J20" s="22">
        <f t="shared" si="8"/>
        <v>30</v>
      </c>
      <c r="K20" s="23">
        <f t="shared" si="9"/>
        <v>70</v>
      </c>
      <c r="L20" s="23">
        <f t="shared" si="10"/>
        <v>30</v>
      </c>
      <c r="M20" s="23">
        <f t="shared" si="11"/>
        <v>100</v>
      </c>
      <c r="N20" s="24"/>
      <c r="O20" s="24" t="s">
        <v>175</v>
      </c>
    </row>
    <row r="21" s="1" customFormat="1" ht="24" customHeight="1" spans="1:15">
      <c r="A21" s="15">
        <f t="shared" si="6"/>
        <v>19</v>
      </c>
      <c r="B21" s="37" t="s">
        <v>560</v>
      </c>
      <c r="C21" s="17" t="s">
        <v>160</v>
      </c>
      <c r="D21" s="18">
        <v>45962</v>
      </c>
      <c r="E21" s="84" t="s">
        <v>561</v>
      </c>
      <c r="F21" s="20" t="str">
        <f t="shared" si="7"/>
        <v>女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25"/>
      <c r="I21" s="21" t="s">
        <v>198</v>
      </c>
      <c r="J21" s="22">
        <f t="shared" si="8"/>
        <v>30</v>
      </c>
      <c r="K21" s="23">
        <f t="shared" si="9"/>
        <v>70</v>
      </c>
      <c r="L21" s="23">
        <f t="shared" si="10"/>
        <v>30</v>
      </c>
      <c r="M21" s="23">
        <f t="shared" si="11"/>
        <v>100</v>
      </c>
      <c r="N21" s="24"/>
      <c r="O21" s="24" t="s">
        <v>319</v>
      </c>
    </row>
    <row r="22" s="1" customFormat="1" ht="24" customHeight="1" spans="1:15">
      <c r="A22" s="15">
        <f t="shared" si="6"/>
        <v>20</v>
      </c>
      <c r="B22" s="37" t="s">
        <v>562</v>
      </c>
      <c r="C22" s="17" t="s">
        <v>400</v>
      </c>
      <c r="D22" s="18">
        <v>45962</v>
      </c>
      <c r="E22" s="84" t="s">
        <v>563</v>
      </c>
      <c r="F22" s="20" t="str">
        <f t="shared" si="7"/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25"/>
      <c r="I22" s="21" t="s">
        <v>198</v>
      </c>
      <c r="J22" s="22">
        <f t="shared" si="8"/>
        <v>30</v>
      </c>
      <c r="K22" s="23">
        <f t="shared" si="9"/>
        <v>70</v>
      </c>
      <c r="L22" s="23">
        <f t="shared" si="10"/>
        <v>30</v>
      </c>
      <c r="M22" s="23">
        <f t="shared" si="11"/>
        <v>100</v>
      </c>
      <c r="N22" s="24"/>
      <c r="O22" s="24" t="s">
        <v>176</v>
      </c>
    </row>
    <row r="23" s="1" customFormat="1" ht="24" customHeight="1" spans="1:15">
      <c r="A23" s="15">
        <f t="shared" si="6"/>
        <v>21</v>
      </c>
      <c r="B23" s="25" t="s">
        <v>531</v>
      </c>
      <c r="C23" s="17" t="s">
        <v>442</v>
      </c>
      <c r="D23" s="18">
        <v>45962</v>
      </c>
      <c r="E23" s="84" t="s">
        <v>532</v>
      </c>
      <c r="F23" s="20" t="str">
        <f t="shared" si="7"/>
        <v>女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25"/>
      <c r="I23" s="21" t="s">
        <v>198</v>
      </c>
      <c r="J23" s="22">
        <f t="shared" si="8"/>
        <v>30</v>
      </c>
      <c r="K23" s="23">
        <f t="shared" si="9"/>
        <v>70</v>
      </c>
      <c r="L23" s="23">
        <f t="shared" si="10"/>
        <v>30</v>
      </c>
      <c r="M23" s="23">
        <f t="shared" si="11"/>
        <v>100</v>
      </c>
      <c r="N23" s="24"/>
      <c r="O23" s="24" t="s">
        <v>427</v>
      </c>
    </row>
    <row r="24" s="1" customFormat="1" ht="24" customHeight="1" spans="1:15">
      <c r="A24" s="15">
        <f t="shared" si="6"/>
        <v>22</v>
      </c>
      <c r="B24" s="25" t="s">
        <v>564</v>
      </c>
      <c r="C24" s="17" t="s">
        <v>400</v>
      </c>
      <c r="D24" s="18">
        <v>45962</v>
      </c>
      <c r="E24" s="84" t="s">
        <v>565</v>
      </c>
      <c r="F24" s="20" t="str">
        <f t="shared" si="7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25"/>
      <c r="I24" s="21" t="s">
        <v>198</v>
      </c>
      <c r="J24" s="22">
        <f t="shared" si="8"/>
        <v>30</v>
      </c>
      <c r="K24" s="23">
        <f t="shared" si="9"/>
        <v>70</v>
      </c>
      <c r="L24" s="23">
        <f t="shared" si="10"/>
        <v>30</v>
      </c>
      <c r="M24" s="23">
        <f t="shared" si="11"/>
        <v>100</v>
      </c>
      <c r="N24" s="24"/>
      <c r="O24" s="24" t="s">
        <v>176</v>
      </c>
    </row>
    <row r="25" s="1" customFormat="1" ht="24" customHeight="1" spans="1:15">
      <c r="A25" s="15">
        <f t="shared" si="6"/>
        <v>23</v>
      </c>
      <c r="B25" s="25" t="s">
        <v>566</v>
      </c>
      <c r="C25" s="17" t="s">
        <v>400</v>
      </c>
      <c r="D25" s="18">
        <v>45962</v>
      </c>
      <c r="E25" s="84" t="s">
        <v>567</v>
      </c>
      <c r="F25" s="20" t="str">
        <f t="shared" si="7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25"/>
      <c r="I25" s="21" t="s">
        <v>198</v>
      </c>
      <c r="J25" s="22">
        <f t="shared" si="8"/>
        <v>30</v>
      </c>
      <c r="K25" s="23">
        <f t="shared" si="9"/>
        <v>70</v>
      </c>
      <c r="L25" s="23">
        <f t="shared" si="10"/>
        <v>30</v>
      </c>
      <c r="M25" s="23">
        <f t="shared" si="11"/>
        <v>100</v>
      </c>
      <c r="N25" s="24"/>
      <c r="O25" s="24" t="s">
        <v>176</v>
      </c>
    </row>
    <row r="26" s="1" customFormat="1" ht="24" customHeight="1" spans="1:15">
      <c r="A26" s="15">
        <f t="shared" si="6"/>
        <v>24</v>
      </c>
      <c r="B26" s="25" t="s">
        <v>568</v>
      </c>
      <c r="C26" s="17" t="s">
        <v>280</v>
      </c>
      <c r="D26" s="18">
        <v>45962</v>
      </c>
      <c r="E26" s="84" t="s">
        <v>569</v>
      </c>
      <c r="F26" s="20" t="str">
        <f t="shared" si="7"/>
        <v>男</v>
      </c>
      <c r="G26" s="21" t="str">
        <f>IF(LEN(E26)=18,(IF(LOOKUP(MOD(SUM(MID(E26,1,1)*7,MID(E26,2,1)*9,MID(E26,3,1)*10,MID(E26,4,1)*5,MID(E26,5,1)*8,MID(E26,6,1)*4,MID(E26,7,1)*2,MID(E26,8,1),MID(E26,9,1)*6,MID(E26,10,1)*3,MID(E26,11,1)*7,MID(E26,12,1)*9,MID(E26,13,1)*10,MID(E26,14,1)*5,MID(E26,15,1)*8,MID(E26,16,1)*4,MID(E26,17,1)*2),11),{0,1,2,3,4,5,6,7,8,9,10},{"1","0","x","9","8","7","6","5","4","3","2"})=RIGHT(E26,1),"√","×")),"身份证号长度不符")</f>
        <v>√</v>
      </c>
      <c r="H26" s="25"/>
      <c r="I26" s="21" t="s">
        <v>198</v>
      </c>
      <c r="J26" s="22">
        <f t="shared" si="8"/>
        <v>30</v>
      </c>
      <c r="K26" s="23">
        <f t="shared" si="9"/>
        <v>70</v>
      </c>
      <c r="L26" s="23">
        <f t="shared" si="10"/>
        <v>30</v>
      </c>
      <c r="M26" s="23">
        <f t="shared" si="11"/>
        <v>100</v>
      </c>
      <c r="N26" s="24"/>
      <c r="O26" s="24" t="s">
        <v>175</v>
      </c>
    </row>
    <row r="27" s="1" customFormat="1" ht="24" customHeight="1" spans="1:15">
      <c r="A27" s="15">
        <f t="shared" si="6"/>
        <v>25</v>
      </c>
      <c r="B27" s="25" t="s">
        <v>571</v>
      </c>
      <c r="C27" s="17" t="s">
        <v>400</v>
      </c>
      <c r="D27" s="18">
        <v>45962</v>
      </c>
      <c r="E27" s="84" t="s">
        <v>572</v>
      </c>
      <c r="F27" s="20" t="str">
        <f t="shared" si="7"/>
        <v>女</v>
      </c>
      <c r="G27" s="21" t="str">
        <f>IF(LEN(E27)=18,(IF(LOOKUP(MOD(SUM(MID(E27,1,1)*7,MID(E27,2,1)*9,MID(E27,3,1)*10,MID(E27,4,1)*5,MID(E27,5,1)*8,MID(E27,6,1)*4,MID(E27,7,1)*2,MID(E27,8,1),MID(E27,9,1)*6,MID(E27,10,1)*3,MID(E27,11,1)*7,MID(E27,12,1)*9,MID(E27,13,1)*10,MID(E27,14,1)*5,MID(E27,15,1)*8,MID(E27,16,1)*4,MID(E27,17,1)*2),11),{0,1,2,3,4,5,6,7,8,9,10},{"1","0","x","9","8","7","6","5","4","3","2"})=RIGHT(E27,1),"√","×")),"身份证号长度不符")</f>
        <v>√</v>
      </c>
      <c r="H27" s="25"/>
      <c r="I27" s="21" t="s">
        <v>198</v>
      </c>
      <c r="J27" s="22">
        <f t="shared" si="8"/>
        <v>30</v>
      </c>
      <c r="K27" s="23">
        <f t="shared" si="9"/>
        <v>70</v>
      </c>
      <c r="L27" s="23">
        <f t="shared" si="10"/>
        <v>30</v>
      </c>
      <c r="M27" s="23">
        <f t="shared" si="11"/>
        <v>100</v>
      </c>
      <c r="N27" s="24"/>
      <c r="O27" s="24" t="s">
        <v>176</v>
      </c>
    </row>
    <row r="28" s="1" customFormat="1" ht="24" customHeight="1" spans="1:15">
      <c r="A28" s="15">
        <f t="shared" si="6"/>
        <v>26</v>
      </c>
      <c r="B28" s="37" t="s">
        <v>573</v>
      </c>
      <c r="C28" s="17" t="s">
        <v>534</v>
      </c>
      <c r="D28" s="18">
        <v>45962</v>
      </c>
      <c r="E28" s="84" t="s">
        <v>574</v>
      </c>
      <c r="F28" s="20" t="str">
        <f t="shared" si="7"/>
        <v>男</v>
      </c>
      <c r="G28" s="21" t="str">
        <f>IF(LEN(E28)=18,(IF(LOOKUP(MOD(SUM(MID(E28,1,1)*7,MID(E28,2,1)*9,MID(E28,3,1)*10,MID(E28,4,1)*5,MID(E28,5,1)*8,MID(E28,6,1)*4,MID(E28,7,1)*2,MID(E28,8,1),MID(E28,9,1)*6,MID(E28,10,1)*3,MID(E28,11,1)*7,MID(E28,12,1)*9,MID(E28,13,1)*10,MID(E28,14,1)*5,MID(E28,15,1)*8,MID(E28,16,1)*4,MID(E28,17,1)*2),11),{0,1,2,3,4,5,6,7,8,9,10},{"1","0","x","9","8","7","6","5","4","3","2"})=RIGHT(E28,1),"√","×")),"身份证号长度不符")</f>
        <v>√</v>
      </c>
      <c r="H28" s="25"/>
      <c r="I28" s="21" t="s">
        <v>198</v>
      </c>
      <c r="J28" s="22">
        <f t="shared" si="8"/>
        <v>30</v>
      </c>
      <c r="K28" s="23">
        <f t="shared" si="9"/>
        <v>70</v>
      </c>
      <c r="L28" s="23">
        <f t="shared" si="10"/>
        <v>30</v>
      </c>
      <c r="M28" s="23">
        <f t="shared" si="11"/>
        <v>100</v>
      </c>
      <c r="N28" s="24"/>
      <c r="O28" s="24" t="s">
        <v>175</v>
      </c>
    </row>
    <row r="29" s="2" customFormat="1" ht="24" customHeight="1" spans="1:15">
      <c r="A29" s="15">
        <f t="shared" si="6"/>
        <v>27</v>
      </c>
      <c r="B29" s="26" t="s">
        <v>575</v>
      </c>
      <c r="C29" s="27" t="s">
        <v>576</v>
      </c>
      <c r="D29" s="38">
        <v>45967</v>
      </c>
      <c r="E29" s="85" t="s">
        <v>577</v>
      </c>
      <c r="F29" s="20" t="str">
        <f t="shared" si="7"/>
        <v>男</v>
      </c>
      <c r="G29" s="21" t="str">
        <f>IF(LEN(E29)=18,(IF(LOOKUP(MOD(SUM(MID(E29,1,1)*7,MID(E29,2,1)*9,MID(E29,3,1)*10,MID(E29,4,1)*5,MID(E29,5,1)*8,MID(E29,6,1)*4,MID(E29,7,1)*2,MID(E29,8,1),MID(E29,9,1)*6,MID(E29,10,1)*3,MID(E29,11,1)*7,MID(E29,12,1)*9,MID(E29,13,1)*10,MID(E29,14,1)*5,MID(E29,15,1)*8,MID(E29,16,1)*4,MID(E29,17,1)*2),11),{0,1,2,3,4,5,6,7,8,9,10},{"1","0","x","9","8","7","6","5","4","3","2"})=RIGHT(E29,1),"√","×")),"身份证号长度不符")</f>
        <v>√</v>
      </c>
      <c r="H29" s="26" t="s">
        <v>566</v>
      </c>
      <c r="I29" s="21" t="s">
        <v>198</v>
      </c>
      <c r="J29" s="22">
        <f t="shared" si="8"/>
        <v>25</v>
      </c>
      <c r="K29" s="23">
        <f t="shared" si="9"/>
        <v>0</v>
      </c>
      <c r="L29" s="23">
        <f t="shared" si="10"/>
        <v>0</v>
      </c>
      <c r="M29" s="23">
        <f t="shared" si="11"/>
        <v>0</v>
      </c>
      <c r="N29" s="28"/>
      <c r="O29" s="24" t="s">
        <v>175</v>
      </c>
    </row>
    <row r="30" s="2" customFormat="1" ht="24" customHeight="1" spans="1:15">
      <c r="A30" s="15">
        <f t="shared" si="6"/>
        <v>28</v>
      </c>
      <c r="B30" s="26" t="s">
        <v>578</v>
      </c>
      <c r="C30" s="27" t="s">
        <v>196</v>
      </c>
      <c r="D30" s="38">
        <v>45965</v>
      </c>
      <c r="E30" s="85" t="s">
        <v>579</v>
      </c>
      <c r="F30" s="20" t="str">
        <f t="shared" si="7"/>
        <v>男</v>
      </c>
      <c r="G30" s="21" t="str">
        <f>IF(LEN(E30)=18,(IF(LOOKUP(MOD(SUM(MID(E30,1,1)*7,MID(E30,2,1)*9,MID(E30,3,1)*10,MID(E30,4,1)*5,MID(E30,5,1)*8,MID(E30,6,1)*4,MID(E30,7,1)*2,MID(E30,8,1),MID(E30,9,1)*6,MID(E30,10,1)*3,MID(E30,11,1)*7,MID(E30,12,1)*9,MID(E30,13,1)*10,MID(E30,14,1)*5,MID(E30,15,1)*8,MID(E30,16,1)*4,MID(E30,17,1)*2),11),{0,1,2,3,4,5,6,7,8,9,10},{"1","0","x","9","8","7","6","5","4","3","2"})=RIGHT(E30,1),"√","×")),"身份证号长度不符")</f>
        <v>√</v>
      </c>
      <c r="H30" s="26" t="s">
        <v>538</v>
      </c>
      <c r="I30" s="21" t="s">
        <v>198</v>
      </c>
      <c r="J30" s="22">
        <f t="shared" si="8"/>
        <v>27</v>
      </c>
      <c r="K30" s="23">
        <f t="shared" si="9"/>
        <v>0</v>
      </c>
      <c r="L30" s="23">
        <f t="shared" si="10"/>
        <v>0</v>
      </c>
      <c r="M30" s="23">
        <f t="shared" si="11"/>
        <v>0</v>
      </c>
      <c r="N30" s="28"/>
      <c r="O30" s="24" t="s">
        <v>176</v>
      </c>
    </row>
    <row r="31" s="2" customFormat="1" ht="24" customHeight="1" spans="1:15">
      <c r="A31" s="15">
        <f t="shared" si="6"/>
        <v>29</v>
      </c>
      <c r="B31" s="26" t="s">
        <v>580</v>
      </c>
      <c r="C31" s="27" t="s">
        <v>400</v>
      </c>
      <c r="D31" s="38">
        <v>45967</v>
      </c>
      <c r="E31" s="85" t="s">
        <v>581</v>
      </c>
      <c r="F31" s="20" t="str">
        <f t="shared" si="7"/>
        <v>男</v>
      </c>
      <c r="G31" s="21" t="str">
        <f>IF(LEN(E31)=18,(IF(LOOKUP(MOD(SUM(MID(E31,1,1)*7,MID(E31,2,1)*9,MID(E31,3,1)*10,MID(E31,4,1)*5,MID(E31,5,1)*8,MID(E31,6,1)*4,MID(E31,7,1)*2,MID(E31,8,1),MID(E31,9,1)*6,MID(E31,10,1)*3,MID(E31,11,1)*7,MID(E31,12,1)*9,MID(E31,13,1)*10,MID(E31,14,1)*5,MID(E31,15,1)*8,MID(E31,16,1)*4,MID(E31,17,1)*2),11),{0,1,2,3,4,5,6,7,8,9,10},{"1","0","x","9","8","7","6","5","4","3","2"})=RIGHT(E31,1),"√","×")),"身份证号长度不符")</f>
        <v>√</v>
      </c>
      <c r="H31" s="26" t="s">
        <v>562</v>
      </c>
      <c r="I31" s="21" t="s">
        <v>198</v>
      </c>
      <c r="J31" s="22">
        <f t="shared" si="8"/>
        <v>25</v>
      </c>
      <c r="K31" s="23">
        <f t="shared" si="9"/>
        <v>0</v>
      </c>
      <c r="L31" s="23">
        <f t="shared" si="10"/>
        <v>0</v>
      </c>
      <c r="M31" s="23">
        <f t="shared" si="11"/>
        <v>0</v>
      </c>
      <c r="N31" s="28"/>
      <c r="O31" s="24" t="s">
        <v>176</v>
      </c>
    </row>
    <row r="32" s="2" customFormat="1" ht="24" customHeight="1" spans="1:15">
      <c r="A32" s="15">
        <f t="shared" si="6"/>
        <v>30</v>
      </c>
      <c r="B32" s="26" t="s">
        <v>582</v>
      </c>
      <c r="C32" s="27" t="s">
        <v>400</v>
      </c>
      <c r="D32" s="38">
        <v>45967</v>
      </c>
      <c r="E32" s="85" t="s">
        <v>583</v>
      </c>
      <c r="F32" s="20" t="str">
        <f t="shared" si="7"/>
        <v>男</v>
      </c>
      <c r="G32" s="21" t="str">
        <f>IF(LEN(E32)=18,(IF(LOOKUP(MOD(SUM(MID(E32,1,1)*7,MID(E32,2,1)*9,MID(E32,3,1)*10,MID(E32,4,1)*5,MID(E32,5,1)*8,MID(E32,6,1)*4,MID(E32,7,1)*2,MID(E32,8,1),MID(E32,9,1)*6,MID(E32,10,1)*3,MID(E32,11,1)*7,MID(E32,12,1)*9,MID(E32,13,1)*10,MID(E32,14,1)*5,MID(E32,15,1)*8,MID(E32,16,1)*4,MID(E32,17,1)*2),11),{0,1,2,3,4,5,6,7,8,9,10},{"1","0","x","9","8","7","6","5","4","3","2"})=RIGHT(E32,1),"√","×")),"身份证号长度不符")</f>
        <v>√</v>
      </c>
      <c r="H32" s="26" t="s">
        <v>525</v>
      </c>
      <c r="I32" s="21" t="s">
        <v>198</v>
      </c>
      <c r="J32" s="22">
        <f t="shared" si="8"/>
        <v>25</v>
      </c>
      <c r="K32" s="23">
        <f t="shared" si="9"/>
        <v>0</v>
      </c>
      <c r="L32" s="23">
        <f t="shared" si="10"/>
        <v>0</v>
      </c>
      <c r="M32" s="23">
        <f t="shared" si="11"/>
        <v>0</v>
      </c>
      <c r="N32" s="28"/>
      <c r="O32" s="24" t="s">
        <v>176</v>
      </c>
    </row>
    <row r="33" s="2" customFormat="1" ht="24" customHeight="1" spans="1:15">
      <c r="A33" s="15">
        <f t="shared" ref="A33:A43" si="12">ROW()-2</f>
        <v>31</v>
      </c>
      <c r="B33" s="26" t="s">
        <v>584</v>
      </c>
      <c r="C33" s="27" t="s">
        <v>400</v>
      </c>
      <c r="D33" s="38">
        <v>45973</v>
      </c>
      <c r="E33" s="85" t="s">
        <v>585</v>
      </c>
      <c r="F33" s="20" t="str">
        <f t="shared" si="7"/>
        <v>男</v>
      </c>
      <c r="G33" s="21" t="str">
        <f>IF(LEN(E33)=18,(IF(LOOKUP(MOD(SUM(MID(E33,1,1)*7,MID(E33,2,1)*9,MID(E33,3,1)*10,MID(E33,4,1)*5,MID(E33,5,1)*8,MID(E33,6,1)*4,MID(E33,7,1)*2,MID(E33,8,1),MID(E33,9,1)*6,MID(E33,10,1)*3,MID(E33,11,1)*7,MID(E33,12,1)*9,MID(E33,13,1)*10,MID(E33,14,1)*5,MID(E33,15,1)*8,MID(E33,16,1)*4,MID(E33,17,1)*2),11),{0,1,2,3,4,5,6,7,8,9,10},{"1","0","x","9","8","7","6","5","4","3","2"})=RIGHT(E33,1),"√","×")),"身份证号长度不符")</f>
        <v>√</v>
      </c>
      <c r="H33" s="26" t="s">
        <v>441</v>
      </c>
      <c r="I33" s="21" t="s">
        <v>198</v>
      </c>
      <c r="J33" s="22">
        <f t="shared" si="8"/>
        <v>19</v>
      </c>
      <c r="K33" s="23">
        <f t="shared" si="9"/>
        <v>0</v>
      </c>
      <c r="L33" s="23">
        <f t="shared" si="10"/>
        <v>0</v>
      </c>
      <c r="M33" s="23">
        <f t="shared" si="11"/>
        <v>0</v>
      </c>
      <c r="N33" s="28"/>
      <c r="O33" s="24" t="s">
        <v>176</v>
      </c>
    </row>
    <row r="34" s="2" customFormat="1" ht="24" customHeight="1" spans="1:15">
      <c r="A34" s="15">
        <f t="shared" si="12"/>
        <v>32</v>
      </c>
      <c r="B34" s="26" t="s">
        <v>586</v>
      </c>
      <c r="C34" s="27" t="s">
        <v>400</v>
      </c>
      <c r="D34" s="38">
        <v>45974</v>
      </c>
      <c r="E34" s="85" t="s">
        <v>587</v>
      </c>
      <c r="F34" s="20" t="str">
        <f t="shared" si="7"/>
        <v>男</v>
      </c>
      <c r="G34" s="21" t="str">
        <f>IF(LEN(E34)=18,(IF(LOOKUP(MOD(SUM(MID(E34,1,1)*7,MID(E34,2,1)*9,MID(E34,3,1)*10,MID(E34,4,1)*5,MID(E34,5,1)*8,MID(E34,6,1)*4,MID(E34,7,1)*2,MID(E34,8,1),MID(E34,9,1)*6,MID(E34,10,1)*3,MID(E34,11,1)*7,MID(E34,12,1)*9,MID(E34,13,1)*10,MID(E34,14,1)*5,MID(E34,15,1)*8,MID(E34,16,1)*4,MID(E34,17,1)*2),11),{0,1,2,3,4,5,6,7,8,9,10},{"1","0","x","9","8","7","6","5","4","3","2"})=RIGHT(E34,1),"√","×")),"身份证号长度不符")</f>
        <v>√</v>
      </c>
      <c r="H34" s="26" t="s">
        <v>503</v>
      </c>
      <c r="I34" s="21" t="s">
        <v>198</v>
      </c>
      <c r="J34" s="22">
        <f t="shared" si="8"/>
        <v>18</v>
      </c>
      <c r="K34" s="23">
        <f t="shared" si="9"/>
        <v>0</v>
      </c>
      <c r="L34" s="23">
        <f t="shared" si="10"/>
        <v>0</v>
      </c>
      <c r="M34" s="23">
        <f t="shared" si="11"/>
        <v>0</v>
      </c>
      <c r="N34" s="28"/>
      <c r="O34" s="24" t="s">
        <v>176</v>
      </c>
    </row>
    <row r="35" s="2" customFormat="1" ht="24" customHeight="1" spans="1:15">
      <c r="A35" s="15">
        <f t="shared" si="12"/>
        <v>33</v>
      </c>
      <c r="B35" s="26" t="s">
        <v>588</v>
      </c>
      <c r="C35" s="27" t="s">
        <v>400</v>
      </c>
      <c r="D35" s="38">
        <v>45974</v>
      </c>
      <c r="E35" s="85" t="s">
        <v>589</v>
      </c>
      <c r="F35" s="20" t="str">
        <f t="shared" si="7"/>
        <v>男</v>
      </c>
      <c r="G35" s="21" t="str">
        <f>IF(LEN(E35)=18,(IF(LOOKUP(MOD(SUM(MID(E35,1,1)*7,MID(E35,2,1)*9,MID(E35,3,1)*10,MID(E35,4,1)*5,MID(E35,5,1)*8,MID(E35,6,1)*4,MID(E35,7,1)*2,MID(E35,8,1),MID(E35,9,1)*6,MID(E35,10,1)*3,MID(E35,11,1)*7,MID(E35,12,1)*9,MID(E35,13,1)*10,MID(E35,14,1)*5,MID(E35,15,1)*8,MID(E35,16,1)*4,MID(E35,17,1)*2),11),{0,1,2,3,4,5,6,7,8,9,10},{"1","0","x","9","8","7","6","5","4","3","2"})=RIGHT(E35,1),"√","×")),"身份证号长度不符")</f>
        <v>√</v>
      </c>
      <c r="H35" s="26" t="s">
        <v>523</v>
      </c>
      <c r="I35" s="21" t="s">
        <v>198</v>
      </c>
      <c r="J35" s="22">
        <f t="shared" si="8"/>
        <v>18</v>
      </c>
      <c r="K35" s="23">
        <f t="shared" si="9"/>
        <v>0</v>
      </c>
      <c r="L35" s="23">
        <f t="shared" si="10"/>
        <v>0</v>
      </c>
      <c r="M35" s="23">
        <f t="shared" si="11"/>
        <v>0</v>
      </c>
      <c r="N35" s="28"/>
      <c r="O35" s="24" t="s">
        <v>176</v>
      </c>
    </row>
    <row r="36" s="2" customFormat="1" ht="24" customHeight="1" spans="1:15">
      <c r="A36" s="15">
        <f t="shared" si="12"/>
        <v>34</v>
      </c>
      <c r="B36" s="26" t="s">
        <v>590</v>
      </c>
      <c r="C36" s="27" t="s">
        <v>400</v>
      </c>
      <c r="D36" s="38">
        <v>45976</v>
      </c>
      <c r="E36" s="85" t="s">
        <v>591</v>
      </c>
      <c r="F36" s="20" t="str">
        <f t="shared" si="7"/>
        <v>男</v>
      </c>
      <c r="G36" s="21" t="str">
        <f>IF(LEN(E36)=18,(IF(LOOKUP(MOD(SUM(MID(E36,1,1)*7,MID(E36,2,1)*9,MID(E36,3,1)*10,MID(E36,4,1)*5,MID(E36,5,1)*8,MID(E36,6,1)*4,MID(E36,7,1)*2,MID(E36,8,1),MID(E36,9,1)*6,MID(E36,10,1)*3,MID(E36,11,1)*7,MID(E36,12,1)*9,MID(E36,13,1)*10,MID(E36,14,1)*5,MID(E36,15,1)*8,MID(E36,16,1)*4,MID(E36,17,1)*2),11),{0,1,2,3,4,5,6,7,8,9,10},{"1","0","x","9","8","7","6","5","4","3","2"})=RIGHT(E36,1),"√","×")),"身份证号长度不符")</f>
        <v>√</v>
      </c>
      <c r="H36" s="26" t="s">
        <v>529</v>
      </c>
      <c r="I36" s="21" t="s">
        <v>198</v>
      </c>
      <c r="J36" s="22">
        <f t="shared" si="8"/>
        <v>16</v>
      </c>
      <c r="K36" s="23">
        <f t="shared" si="9"/>
        <v>0</v>
      </c>
      <c r="L36" s="23">
        <f t="shared" si="10"/>
        <v>0</v>
      </c>
      <c r="M36" s="23">
        <f t="shared" si="11"/>
        <v>0</v>
      </c>
      <c r="N36" s="28"/>
      <c r="O36" s="24" t="s">
        <v>176</v>
      </c>
    </row>
    <row r="37" s="2" customFormat="1" ht="24" customHeight="1" spans="1:15">
      <c r="A37" s="15">
        <f t="shared" si="12"/>
        <v>35</v>
      </c>
      <c r="B37" s="26" t="s">
        <v>592</v>
      </c>
      <c r="C37" s="27" t="s">
        <v>246</v>
      </c>
      <c r="D37" s="38">
        <v>45979</v>
      </c>
      <c r="E37" s="85" t="s">
        <v>593</v>
      </c>
      <c r="F37" s="20" t="str">
        <f t="shared" si="7"/>
        <v>男</v>
      </c>
      <c r="G37" s="21" t="str">
        <f>IF(LEN(E37)=18,(IF(LOOKUP(MOD(SUM(MID(E37,1,1)*7,MID(E37,2,1)*9,MID(E37,3,1)*10,MID(E37,4,1)*5,MID(E37,5,1)*8,MID(E37,6,1)*4,MID(E37,7,1)*2,MID(E37,8,1),MID(E37,9,1)*6,MID(E37,10,1)*3,MID(E37,11,1)*7,MID(E37,12,1)*9,MID(E37,13,1)*10,MID(E37,14,1)*5,MID(E37,15,1)*8,MID(E37,16,1)*4,MID(E37,17,1)*2),11),{0,1,2,3,4,5,6,7,8,9,10},{"1","0","x","9","8","7","6","5","4","3","2"})=RIGHT(E37,1),"√","×")),"身份证号长度不符")</f>
        <v>√</v>
      </c>
      <c r="H37" s="26" t="s">
        <v>533</v>
      </c>
      <c r="I37" s="21" t="s">
        <v>198</v>
      </c>
      <c r="J37" s="22">
        <f t="shared" si="8"/>
        <v>13</v>
      </c>
      <c r="K37" s="23">
        <f t="shared" si="9"/>
        <v>0</v>
      </c>
      <c r="L37" s="23">
        <f t="shared" si="10"/>
        <v>0</v>
      </c>
      <c r="M37" s="23">
        <f t="shared" si="11"/>
        <v>0</v>
      </c>
      <c r="N37" s="28"/>
      <c r="O37" s="29" t="s">
        <v>427</v>
      </c>
    </row>
    <row r="38" s="2" customFormat="1" ht="24" customHeight="1" spans="1:15">
      <c r="A38" s="15">
        <f t="shared" si="12"/>
        <v>36</v>
      </c>
      <c r="B38" s="26" t="s">
        <v>594</v>
      </c>
      <c r="C38" s="27" t="s">
        <v>400</v>
      </c>
      <c r="D38" s="38">
        <v>45979</v>
      </c>
      <c r="E38" s="85" t="s">
        <v>595</v>
      </c>
      <c r="F38" s="20" t="str">
        <f t="shared" si="7"/>
        <v>男</v>
      </c>
      <c r="G38" s="21" t="str">
        <f>IF(LEN(E38)=18,(IF(LOOKUP(MOD(SUM(MID(E38,1,1)*7,MID(E38,2,1)*9,MID(E38,3,1)*10,MID(E38,4,1)*5,MID(E38,5,1)*8,MID(E38,6,1)*4,MID(E38,7,1)*2,MID(E38,8,1),MID(E38,9,1)*6,MID(E38,10,1)*3,MID(E38,11,1)*7,MID(E38,12,1)*9,MID(E38,13,1)*10,MID(E38,14,1)*5,MID(E38,15,1)*8,MID(E38,16,1)*4,MID(E38,17,1)*2),11),{0,1,2,3,4,5,6,7,8,9,10},{"1","0","x","9","8","7","6","5","4","3","2"})=RIGHT(E38,1),"√","×")),"身份证号长度不符")</f>
        <v>√</v>
      </c>
      <c r="H38" s="26" t="s">
        <v>552</v>
      </c>
      <c r="I38" s="21" t="s">
        <v>198</v>
      </c>
      <c r="J38" s="22">
        <f t="shared" si="8"/>
        <v>13</v>
      </c>
      <c r="K38" s="23">
        <f t="shared" si="9"/>
        <v>0</v>
      </c>
      <c r="L38" s="23">
        <f t="shared" si="10"/>
        <v>0</v>
      </c>
      <c r="M38" s="23">
        <f t="shared" si="11"/>
        <v>0</v>
      </c>
      <c r="N38" s="28"/>
      <c r="O38" s="24" t="s">
        <v>176</v>
      </c>
    </row>
    <row r="39" s="2" customFormat="1" ht="24" customHeight="1" spans="1:15">
      <c r="A39" s="15">
        <f t="shared" si="12"/>
        <v>37</v>
      </c>
      <c r="B39" s="26" t="s">
        <v>596</v>
      </c>
      <c r="C39" s="27" t="s">
        <v>385</v>
      </c>
      <c r="D39" s="38">
        <v>45982</v>
      </c>
      <c r="E39" s="85" t="s">
        <v>597</v>
      </c>
      <c r="F39" s="20" t="str">
        <f t="shared" si="7"/>
        <v>男</v>
      </c>
      <c r="G39" s="21" t="str">
        <f>IF(LEN(E39)=18,(IF(LOOKUP(MOD(SUM(MID(E39,1,1)*7,MID(E39,2,1)*9,MID(E39,3,1)*10,MID(E39,4,1)*5,MID(E39,5,1)*8,MID(E39,6,1)*4,MID(E39,7,1)*2,MID(E39,8,1),MID(E39,9,1)*6,MID(E39,10,1)*3,MID(E39,11,1)*7,MID(E39,12,1)*9,MID(E39,13,1)*10,MID(E39,14,1)*5,MID(E39,15,1)*8,MID(E39,16,1)*4,MID(E39,17,1)*2),11),{0,1,2,3,4,5,6,7,8,9,10},{"1","0","x","9","8","7","6","5","4","3","2"})=RIGHT(E39,1),"√","×")),"身份证号长度不符")</f>
        <v>√</v>
      </c>
      <c r="H39" s="26" t="s">
        <v>550</v>
      </c>
      <c r="I39" s="21" t="s">
        <v>198</v>
      </c>
      <c r="J39" s="22">
        <f t="shared" si="8"/>
        <v>10</v>
      </c>
      <c r="K39" s="23">
        <f t="shared" si="9"/>
        <v>0</v>
      </c>
      <c r="L39" s="23">
        <f t="shared" si="10"/>
        <v>0</v>
      </c>
      <c r="M39" s="23">
        <f t="shared" si="11"/>
        <v>0</v>
      </c>
      <c r="N39" s="28"/>
      <c r="O39" s="24" t="s">
        <v>175</v>
      </c>
    </row>
    <row r="40" s="1" customFormat="1" ht="24" customHeight="1" spans="1:15">
      <c r="A40" s="30" t="s">
        <v>217</v>
      </c>
      <c r="B40" s="31"/>
      <c r="C40" s="32"/>
      <c r="D40" s="18"/>
      <c r="E40" s="31"/>
      <c r="F40" s="31"/>
      <c r="G40" s="31"/>
      <c r="H40" s="31"/>
      <c r="I40" s="31"/>
      <c r="J40" s="33"/>
      <c r="K40" s="23">
        <f>SUM(K3:K39)</f>
        <v>1820</v>
      </c>
      <c r="L40" s="23">
        <f>SUM(L3:L39)</f>
        <v>780</v>
      </c>
      <c r="M40" s="23">
        <f>SUM(M3:M39)</f>
        <v>2600</v>
      </c>
      <c r="N40" s="23">
        <f>SUM(N3:N28)</f>
        <v>0</v>
      </c>
      <c r="O40" s="24"/>
    </row>
    <row r="41" s="1" customFormat="1" ht="24" customHeight="1" spans="1:15">
      <c r="A41" s="30" t="s">
        <v>294</v>
      </c>
      <c r="B41" s="31"/>
      <c r="C41" s="32"/>
      <c r="D41" s="18"/>
      <c r="E41" s="31"/>
      <c r="F41" s="31"/>
      <c r="G41" s="31"/>
      <c r="H41" s="31"/>
      <c r="I41" s="31"/>
      <c r="J41" s="33"/>
      <c r="K41" s="34"/>
      <c r="L41" s="35">
        <v>0.06</v>
      </c>
      <c r="M41" s="24">
        <f>M40*L41+M40</f>
        <v>2756</v>
      </c>
      <c r="N41" s="24"/>
      <c r="O41" s="24"/>
    </row>
    <row r="42" s="1" customFormat="1" ht="24" customHeight="1" spans="1:15">
      <c r="B42" s="3"/>
      <c r="C42" s="4"/>
      <c r="E42"/>
      <c r="I42" s="6"/>
      <c r="J42" s="6"/>
      <c r="K42" s="6"/>
    </row>
    <row r="43" s="1" customFormat="1" ht="24" customHeight="1" spans="1:15">
      <c r="B43" s="3"/>
      <c r="C43" s="4"/>
      <c r="E43"/>
      <c r="I43" s="6"/>
      <c r="J43" s="6"/>
      <c r="K43" s="6"/>
    </row>
    <row r="44" s="1" customFormat="1" ht="24" customHeight="1" spans="1:15">
      <c r="B44" s="3"/>
      <c r="C44" s="36"/>
      <c r="D44"/>
      <c r="E44"/>
      <c r="I44" s="6"/>
      <c r="J44" s="6"/>
      <c r="K44" s="6"/>
    </row>
    <row r="45" s="1" customFormat="1" ht="24" customHeight="1" spans="1:15">
      <c r="B45" s="3"/>
      <c r="C45" s="36"/>
      <c r="D45"/>
      <c r="E45"/>
      <c r="I45" s="6"/>
      <c r="J45" s="6"/>
      <c r="K45" s="6"/>
    </row>
    <row r="46" s="1" customFormat="1" ht="24" customHeight="1" spans="1:15">
      <c r="B46" s="3"/>
      <c r="C46" s="36"/>
      <c r="D46"/>
      <c r="E46"/>
      <c r="I46" s="6"/>
      <c r="J46" s="6"/>
      <c r="K46" s="6"/>
    </row>
    <row r="47" s="1" customFormat="1" ht="24" customHeight="1" spans="1:15">
      <c r="B47" s="3"/>
      <c r="C47" s="36"/>
      <c r="D47"/>
      <c r="E47"/>
      <c r="F47"/>
      <c r="G47"/>
      <c r="K47" s="6"/>
      <c r="L47" s="6"/>
      <c r="M47" s="6"/>
    </row>
    <row r="48" s="1" customFormat="1" ht="24" customHeight="1" spans="1:15">
      <c r="B48" s="3"/>
      <c r="C48" s="36"/>
      <c r="D48"/>
      <c r="E48"/>
      <c r="F48"/>
      <c r="G48"/>
      <c r="K48" s="6"/>
      <c r="L48" s="6"/>
      <c r="M48" s="6"/>
    </row>
    <row r="49" s="1" customFormat="1" ht="24" customHeight="1" spans="2:13">
      <c r="B49" s="3"/>
      <c r="C49" s="36"/>
      <c r="D49"/>
      <c r="E49"/>
      <c r="F49"/>
      <c r="G49"/>
      <c r="K49" s="6"/>
      <c r="L49" s="6"/>
      <c r="M49" s="6"/>
    </row>
    <row r="50" s="1" customFormat="1" ht="24" customHeight="1" spans="2:13">
      <c r="B50" s="3"/>
      <c r="C50" s="36"/>
      <c r="D50"/>
      <c r="E50"/>
      <c r="F50"/>
      <c r="G50"/>
      <c r="K50" s="6"/>
      <c r="L50" s="6"/>
      <c r="M50" s="6"/>
    </row>
    <row r="51" s="1" customFormat="1" ht="24" customHeight="1" spans="2:13">
      <c r="B51" s="3"/>
      <c r="C51" s="36"/>
      <c r="D51"/>
      <c r="E51"/>
      <c r="F51"/>
      <c r="G51"/>
      <c r="K51" s="6"/>
      <c r="L51" s="6"/>
      <c r="M51" s="6"/>
    </row>
    <row r="52" s="1" customFormat="1" ht="24" customHeight="1" spans="2:13">
      <c r="B52" s="3"/>
      <c r="C52" s="36"/>
      <c r="D52"/>
      <c r="E52"/>
      <c r="F52"/>
      <c r="G52"/>
      <c r="K52" s="6"/>
      <c r="L52" s="6"/>
      <c r="M52" s="6"/>
    </row>
    <row r="53" s="1" customFormat="1" ht="24" customHeight="1" spans="2:13">
      <c r="B53" s="3"/>
      <c r="C53" s="36"/>
      <c r="D53"/>
      <c r="E53"/>
      <c r="F53"/>
      <c r="G53"/>
      <c r="K53" s="6"/>
      <c r="L53" s="6"/>
      <c r="M53" s="6"/>
    </row>
    <row r="54" s="1" customFormat="1" ht="24" customHeight="1" spans="2:13">
      <c r="B54" s="3"/>
      <c r="C54" s="36"/>
      <c r="D54"/>
      <c r="E54"/>
      <c r="F54"/>
      <c r="G54"/>
      <c r="K54" s="6"/>
      <c r="L54" s="6"/>
      <c r="M54" s="6"/>
    </row>
    <row r="55" s="1" customFormat="1" ht="24" customHeight="1" spans="2:13">
      <c r="B55" s="3"/>
      <c r="C55" s="36"/>
      <c r="D55"/>
      <c r="E55"/>
      <c r="F55"/>
      <c r="G55"/>
      <c r="K55" s="6"/>
      <c r="L55" s="6"/>
      <c r="M55" s="6"/>
    </row>
    <row r="56" s="1" customFormat="1" ht="24" customHeight="1" spans="2:13">
      <c r="B56" s="3"/>
      <c r="C56" s="36"/>
      <c r="D56"/>
      <c r="E56"/>
      <c r="F56"/>
      <c r="G56"/>
      <c r="K56" s="6"/>
      <c r="L56" s="6"/>
      <c r="M56" s="6"/>
    </row>
    <row r="57" s="1" customFormat="1" ht="24" customHeight="1" spans="2:13">
      <c r="B57" s="3"/>
      <c r="C57" s="4"/>
      <c r="E57"/>
      <c r="F57"/>
      <c r="G57"/>
      <c r="K57" s="6"/>
      <c r="L57" s="6"/>
      <c r="M57" s="6"/>
    </row>
    <row r="58" s="1" customFormat="1" ht="24" customHeight="1" spans="2:13">
      <c r="B58" s="3"/>
      <c r="C58" s="4"/>
      <c r="E58" s="5"/>
      <c r="K58" s="6"/>
      <c r="L58" s="6"/>
      <c r="M58" s="6"/>
    </row>
    <row r="59" s="1" customFormat="1" ht="24" customHeight="1" spans="2:13">
      <c r="B59" s="3"/>
      <c r="C59" s="4"/>
      <c r="E59" s="5"/>
      <c r="K59" s="6"/>
      <c r="L59" s="6"/>
      <c r="M59" s="6"/>
    </row>
    <row r="60" s="1" customFormat="1" ht="24" customHeight="1" spans="2:13">
      <c r="B60" s="3"/>
      <c r="C60" s="4"/>
      <c r="E60" s="5"/>
      <c r="K60" s="6"/>
      <c r="L60" s="6"/>
      <c r="M60" s="6"/>
    </row>
    <row r="61" s="1" customFormat="1" ht="24" customHeight="1" spans="2:13">
      <c r="B61" s="3"/>
      <c r="C61" s="4"/>
      <c r="E61" s="5"/>
      <c r="K61" s="6"/>
      <c r="L61" s="6"/>
      <c r="M61" s="6"/>
    </row>
    <row r="62" s="1" customFormat="1" ht="24" customHeight="1" spans="2:13">
      <c r="B62" s="3"/>
      <c r="C62" s="4"/>
      <c r="E62" s="5"/>
      <c r="K62" s="6"/>
      <c r="L62" s="6"/>
      <c r="M62" s="6"/>
    </row>
    <row r="63" s="1" customFormat="1" ht="24" customHeight="1" spans="2:13">
      <c r="B63" s="3"/>
      <c r="C63" s="4"/>
      <c r="E63" s="5"/>
      <c r="K63" s="6"/>
      <c r="L63" s="6"/>
      <c r="M63" s="6"/>
    </row>
    <row r="64" s="1" customFormat="1" ht="24" customHeight="1" spans="2:13">
      <c r="B64" s="3"/>
      <c r="C64" s="4"/>
      <c r="E64" s="5"/>
      <c r="K64" s="6"/>
      <c r="L64" s="6"/>
      <c r="M64" s="6"/>
    </row>
    <row r="65" s="1" customFormat="1" ht="24" customHeight="1" spans="2:13">
      <c r="B65" s="3"/>
      <c r="C65" s="4"/>
      <c r="E65" s="5"/>
      <c r="K65" s="6"/>
      <c r="L65" s="6"/>
      <c r="M65" s="6"/>
    </row>
    <row r="66" s="1" customFormat="1" ht="24" customHeight="1" spans="2:13">
      <c r="B66" s="3"/>
      <c r="C66" s="4"/>
      <c r="E66" s="5"/>
      <c r="K66" s="6"/>
      <c r="L66" s="6"/>
      <c r="M66" s="6"/>
    </row>
    <row r="67" s="1" customFormat="1" ht="24" customHeight="1" spans="2:13">
      <c r="B67" s="3"/>
      <c r="C67" s="4"/>
      <c r="E67" s="5"/>
      <c r="K67" s="6"/>
      <c r="L67" s="6"/>
      <c r="M67" s="6"/>
    </row>
    <row r="68" s="1" customFormat="1" ht="24" customHeight="1" spans="2:13">
      <c r="B68" s="3"/>
      <c r="C68" s="4"/>
      <c r="E68" s="5"/>
      <c r="K68" s="6"/>
      <c r="L68" s="6"/>
      <c r="M68" s="6"/>
    </row>
    <row r="69" s="1" customFormat="1" ht="24" customHeight="1" spans="2:13">
      <c r="B69" s="3"/>
      <c r="C69" s="4"/>
      <c r="E69" s="5"/>
      <c r="K69" s="6"/>
      <c r="L69" s="6"/>
      <c r="M69" s="6"/>
    </row>
    <row r="70" s="1" customFormat="1" ht="24" customHeight="1" spans="2:13">
      <c r="B70" s="3"/>
      <c r="C70" s="4"/>
      <c r="E70" s="5"/>
      <c r="K70" s="6"/>
      <c r="L70" s="6"/>
      <c r="M70" s="6"/>
    </row>
    <row r="71" s="1" customFormat="1" ht="24" customHeight="1" spans="2:13">
      <c r="B71" s="3"/>
      <c r="C71" s="4"/>
      <c r="E71" s="5"/>
      <c r="K71" s="6"/>
      <c r="L71" s="6"/>
      <c r="M71" s="6"/>
    </row>
    <row r="72" s="1" customFormat="1" ht="24" customHeight="1" spans="2:13">
      <c r="B72" s="3"/>
      <c r="C72" s="4"/>
      <c r="E72" s="5"/>
      <c r="K72" s="6"/>
      <c r="L72" s="6"/>
      <c r="M72" s="6"/>
    </row>
    <row r="73" s="1" customFormat="1" ht="24" customHeight="1" spans="2:13">
      <c r="B73" s="3"/>
      <c r="C73" s="4"/>
      <c r="E73" s="5"/>
      <c r="K73" s="6"/>
      <c r="L73" s="6"/>
      <c r="M73" s="6"/>
    </row>
    <row r="74" s="1" customFormat="1" ht="24" customHeight="1" spans="2:13">
      <c r="B74" s="3"/>
      <c r="C74" s="4"/>
      <c r="E74" s="5"/>
      <c r="K74" s="6"/>
      <c r="L74" s="6"/>
      <c r="M74" s="6"/>
    </row>
    <row r="75" s="1" customFormat="1" ht="24" customHeight="1" spans="2:13">
      <c r="B75" s="3"/>
      <c r="C75" s="4"/>
      <c r="E75" s="5"/>
      <c r="K75" s="6"/>
      <c r="L75" s="6"/>
      <c r="M75" s="6"/>
    </row>
    <row r="76" s="1" customFormat="1" ht="24" customHeight="1" spans="2:13">
      <c r="B76" s="3"/>
      <c r="C76" s="4"/>
      <c r="E76" s="5"/>
      <c r="K76" s="6"/>
      <c r="L76" s="6"/>
      <c r="M76" s="6"/>
    </row>
    <row r="77" s="1" customFormat="1" ht="24" customHeight="1" spans="2:13">
      <c r="B77" s="3"/>
      <c r="C77" s="4"/>
      <c r="E77" s="5"/>
      <c r="K77" s="6"/>
      <c r="L77" s="6"/>
      <c r="M77" s="6"/>
    </row>
    <row r="78" s="1" customFormat="1" ht="24" customHeight="1" spans="2:13">
      <c r="B78" s="3"/>
      <c r="C78" s="4"/>
      <c r="E78" s="5"/>
      <c r="K78" s="6"/>
      <c r="L78" s="6"/>
      <c r="M78" s="6"/>
    </row>
    <row r="79" s="1" customFormat="1" ht="24" customHeight="1" spans="2:13">
      <c r="B79" s="3"/>
      <c r="C79" s="4"/>
      <c r="E79" s="5"/>
      <c r="K79" s="6"/>
      <c r="L79" s="6"/>
      <c r="M79" s="6"/>
    </row>
    <row r="80" s="1" customFormat="1" ht="24" customHeight="1" spans="2:13">
      <c r="B80" s="3"/>
      <c r="C80" s="4"/>
      <c r="E80" s="5"/>
      <c r="K80" s="6"/>
      <c r="L80" s="6"/>
      <c r="M80" s="6"/>
    </row>
    <row r="81" s="1" customFormat="1" ht="24" customHeight="1" spans="2:13">
      <c r="B81" s="3"/>
      <c r="C81" s="4"/>
      <c r="E81" s="5"/>
      <c r="K81" s="6"/>
      <c r="L81" s="6"/>
      <c r="M81" s="6"/>
    </row>
    <row r="82" s="1" customFormat="1" ht="24" customHeight="1" spans="2:13">
      <c r="B82" s="3"/>
      <c r="C82" s="4"/>
      <c r="E82" s="5"/>
      <c r="K82" s="6"/>
      <c r="L82" s="6"/>
      <c r="M82" s="6"/>
    </row>
    <row r="83" s="1" customFormat="1" ht="24" customHeight="1" spans="2:13">
      <c r="B83" s="3"/>
      <c r="C83" s="4"/>
      <c r="E83" s="5"/>
      <c r="K83" s="6"/>
      <c r="L83" s="6"/>
      <c r="M83" s="6"/>
    </row>
    <row r="84" s="1" customFormat="1" ht="24" customHeight="1" spans="2:13">
      <c r="B84" s="3"/>
      <c r="C84" s="4"/>
      <c r="E84" s="5"/>
      <c r="K84" s="6"/>
      <c r="L84" s="6"/>
      <c r="M84" s="6"/>
    </row>
    <row r="85" s="1" customFormat="1" ht="24" customHeight="1" spans="2:13">
      <c r="B85" s="3"/>
      <c r="C85" s="4"/>
      <c r="E85" s="5"/>
      <c r="K85" s="6"/>
      <c r="L85" s="6"/>
      <c r="M85" s="6"/>
    </row>
    <row r="86" s="1" customFormat="1" ht="24" customHeight="1" spans="2:13">
      <c r="B86" s="3"/>
      <c r="C86" s="4"/>
      <c r="E86" s="5"/>
      <c r="K86" s="6"/>
      <c r="L86" s="6"/>
      <c r="M86" s="6"/>
    </row>
    <row r="87" s="1" customFormat="1" ht="24" customHeight="1" spans="2:13">
      <c r="B87" s="3"/>
      <c r="C87" s="4"/>
      <c r="E87" s="5"/>
      <c r="K87" s="6"/>
      <c r="L87" s="6"/>
      <c r="M87" s="6"/>
    </row>
    <row r="88" s="1" customFormat="1" ht="24" customHeight="1" spans="2:13">
      <c r="B88" s="3"/>
      <c r="C88" s="4"/>
      <c r="E88" s="5"/>
      <c r="K88" s="6"/>
      <c r="L88" s="6"/>
      <c r="M88" s="6"/>
    </row>
    <row r="89" s="1" customFormat="1" ht="24" customHeight="1" spans="2:13">
      <c r="B89" s="3"/>
      <c r="C89" s="4"/>
      <c r="E89" s="5"/>
      <c r="K89" s="6"/>
      <c r="L89" s="6"/>
      <c r="M89" s="6"/>
    </row>
    <row r="90" s="1" customFormat="1" ht="24" customHeight="1" spans="2:13">
      <c r="B90" s="3"/>
      <c r="C90" s="4"/>
      <c r="E90" s="5"/>
      <c r="K90" s="6"/>
      <c r="L90" s="6"/>
      <c r="M90" s="6"/>
    </row>
    <row r="91" s="1" customFormat="1" ht="24" customHeight="1" spans="2:13">
      <c r="B91" s="3"/>
      <c r="C91" s="4"/>
      <c r="E91" s="5"/>
      <c r="K91" s="6"/>
      <c r="L91" s="6"/>
      <c r="M91" s="6"/>
    </row>
    <row r="92" s="1" customFormat="1" ht="24" customHeight="1" spans="2:13">
      <c r="B92" s="3"/>
      <c r="C92" s="4"/>
      <c r="E92" s="5"/>
      <c r="K92" s="6"/>
      <c r="L92" s="6"/>
      <c r="M92" s="6"/>
    </row>
    <row r="93" s="1" customFormat="1" ht="24" customHeight="1" spans="2:13">
      <c r="B93" s="3"/>
      <c r="C93" s="4"/>
      <c r="E93" s="5"/>
      <c r="K93" s="6"/>
      <c r="L93" s="6"/>
      <c r="M93" s="6"/>
    </row>
    <row r="94" s="1" customFormat="1" ht="24" customHeight="1" spans="2:13">
      <c r="B94" s="3"/>
      <c r="C94" s="4"/>
      <c r="E94" s="5"/>
      <c r="K94" s="6"/>
      <c r="L94" s="6"/>
      <c r="M94" s="6"/>
    </row>
    <row r="95" s="1" customFormat="1" ht="24" customHeight="1" spans="2:13">
      <c r="B95" s="3"/>
      <c r="C95" s="4"/>
      <c r="E95" s="5"/>
      <c r="K95" s="6"/>
      <c r="L95" s="6"/>
      <c r="M95" s="6"/>
    </row>
    <row r="96" s="1" customFormat="1" ht="23" customHeight="1" spans="2:13">
      <c r="B96" s="3"/>
      <c r="C96" s="4"/>
      <c r="E96" s="5"/>
      <c r="K96" s="6"/>
      <c r="L96" s="6"/>
      <c r="M96" s="6"/>
    </row>
    <row r="97" s="1" customFormat="1" ht="23" customHeight="1" spans="2:13">
      <c r="B97" s="3"/>
      <c r="C97" s="4"/>
      <c r="E97" s="5"/>
      <c r="K97" s="6"/>
      <c r="L97" s="6"/>
      <c r="M97" s="6"/>
    </row>
    <row r="98" s="1" customFormat="1" ht="23" customHeight="1" spans="2:13">
      <c r="B98" s="3"/>
      <c r="C98" s="4"/>
      <c r="E98" s="5"/>
      <c r="K98" s="6"/>
      <c r="L98" s="6"/>
      <c r="M98" s="6"/>
    </row>
    <row r="99" s="1" customFormat="1" ht="23" customHeight="1" spans="2:13">
      <c r="B99" s="3"/>
      <c r="C99" s="4"/>
      <c r="E99" s="5"/>
      <c r="K99" s="6"/>
      <c r="L99" s="6"/>
      <c r="M99" s="6"/>
    </row>
    <row r="100" s="1" customFormat="1" ht="23" customHeight="1" spans="2:13">
      <c r="B100" s="3"/>
      <c r="C100" s="4"/>
      <c r="E100" s="5"/>
      <c r="K100" s="6"/>
      <c r="L100" s="6"/>
      <c r="M100" s="6"/>
    </row>
    <row r="101" s="1" customFormat="1" ht="23" customHeight="1" spans="2:13">
      <c r="B101" s="3"/>
      <c r="C101" s="4"/>
      <c r="E101" s="5"/>
      <c r="K101" s="6"/>
      <c r="L101" s="6"/>
      <c r="M101" s="6"/>
    </row>
    <row r="102" s="1" customFormat="1" ht="23" customHeight="1" spans="2:13">
      <c r="B102" s="3"/>
      <c r="C102" s="4"/>
      <c r="E102" s="5"/>
      <c r="K102" s="6"/>
      <c r="L102" s="6"/>
      <c r="M102" s="6"/>
    </row>
    <row r="103" s="1" customFormat="1" ht="23" customHeight="1" spans="2:13">
      <c r="B103" s="3"/>
      <c r="C103" s="4"/>
      <c r="E103" s="5"/>
      <c r="K103" s="6"/>
      <c r="L103" s="6"/>
      <c r="M103" s="6"/>
    </row>
    <row r="104" s="1" customFormat="1" ht="23" customHeight="1" spans="2:13">
      <c r="B104" s="3"/>
      <c r="C104" s="4"/>
      <c r="E104" s="5"/>
      <c r="K104" s="6"/>
      <c r="L104" s="6"/>
      <c r="M104" s="6"/>
    </row>
    <row r="105" s="1" customFormat="1" ht="23" customHeight="1" spans="2:13">
      <c r="B105" s="3"/>
      <c r="C105" s="4"/>
      <c r="E105" s="5"/>
      <c r="K105" s="6"/>
      <c r="L105" s="6"/>
      <c r="M105" s="6"/>
    </row>
    <row r="106" s="1" customFormat="1" ht="23" customHeight="1" spans="2:13">
      <c r="B106" s="3"/>
      <c r="C106" s="4"/>
      <c r="D106" s="1"/>
      <c r="E106" s="5"/>
      <c r="F106" s="1"/>
      <c r="G106" s="1"/>
      <c r="H106" s="1"/>
      <c r="I106" s="1"/>
      <c r="J106" s="1"/>
      <c r="K106" s="6"/>
      <c r="L106" s="6"/>
      <c r="M106" s="6"/>
    </row>
    <row r="107" s="1" customFormat="1" ht="23" customHeight="1" spans="2:13">
      <c r="B107" s="3"/>
      <c r="C107" s="4"/>
      <c r="D107" s="1"/>
      <c r="E107" s="5"/>
      <c r="F107" s="1"/>
      <c r="G107" s="1"/>
      <c r="H107" s="1"/>
      <c r="I107" s="1"/>
      <c r="J107" s="1"/>
      <c r="K107" s="6"/>
      <c r="L107" s="6"/>
      <c r="M107" s="6"/>
    </row>
    <row r="108" s="1" customFormat="1" ht="23" customHeight="1" spans="2:13">
      <c r="B108" s="3"/>
      <c r="C108" s="4"/>
      <c r="D108" s="1"/>
      <c r="E108" s="5"/>
      <c r="F108" s="1"/>
      <c r="G108" s="1"/>
      <c r="H108" s="1"/>
      <c r="I108" s="1"/>
      <c r="J108" s="1"/>
      <c r="K108" s="6"/>
      <c r="L108" s="6"/>
      <c r="M108" s="6"/>
    </row>
    <row r="109" s="1" customFormat="1" ht="23" customHeight="1" spans="2:13">
      <c r="B109" s="3"/>
      <c r="C109" s="4"/>
      <c r="D109" s="1"/>
      <c r="E109" s="5"/>
      <c r="F109" s="1"/>
      <c r="G109" s="1"/>
      <c r="H109" s="1"/>
      <c r="I109" s="1"/>
      <c r="J109" s="1"/>
      <c r="K109" s="6"/>
      <c r="L109" s="6"/>
      <c r="M109" s="6"/>
    </row>
    <row r="110" s="1" customFormat="1" ht="23" customHeight="1" spans="2:13">
      <c r="B110" s="3"/>
      <c r="C110" s="4"/>
      <c r="D110" s="1"/>
      <c r="E110" s="5"/>
      <c r="F110" s="1"/>
      <c r="G110" s="1"/>
      <c r="H110" s="1"/>
      <c r="I110" s="1"/>
      <c r="J110" s="1"/>
      <c r="K110" s="6"/>
      <c r="L110" s="6"/>
      <c r="M110" s="6"/>
    </row>
    <row r="111" s="1" customFormat="1" ht="23" customHeight="1" spans="2:13">
      <c r="B111" s="3"/>
      <c r="C111" s="4"/>
      <c r="D111" s="1"/>
      <c r="E111" s="5"/>
      <c r="F111" s="1"/>
      <c r="G111" s="1"/>
      <c r="H111" s="1"/>
      <c r="I111" s="1"/>
      <c r="J111" s="1"/>
      <c r="K111" s="6"/>
      <c r="L111" s="6"/>
      <c r="M111" s="6"/>
    </row>
    <row r="112" s="1" customFormat="1" ht="23" customHeight="1" spans="2:13">
      <c r="B112" s="3"/>
      <c r="C112" s="4"/>
      <c r="D112" s="1"/>
      <c r="E112" s="5"/>
      <c r="F112" s="1"/>
      <c r="G112" s="1"/>
      <c r="H112" s="1"/>
      <c r="I112" s="1"/>
      <c r="J112" s="1"/>
      <c r="K112" s="6"/>
      <c r="L112" s="6"/>
      <c r="M112" s="6"/>
    </row>
    <row r="113" s="1" customFormat="1" ht="23" customHeight="1" spans="2:13">
      <c r="B113" s="3"/>
      <c r="C113" s="4"/>
      <c r="D113" s="1"/>
      <c r="E113" s="5"/>
      <c r="F113" s="1"/>
      <c r="G113" s="1"/>
      <c r="H113" s="1"/>
      <c r="I113" s="1"/>
      <c r="J113" s="1"/>
      <c r="K113" s="6"/>
      <c r="L113" s="6"/>
      <c r="M113" s="6"/>
    </row>
  </sheetData>
  <autoFilter xmlns:etc="http://www.wps.cn/officeDocument/2017/etCustomData" ref="A1:O47" etc:filterBottomFollowUsedRange="0">
    <extLst/>
  </autoFilter>
  <mergeCells count="1">
    <mergeCell ref="A1:O1"/>
  </mergeCells>
  <conditionalFormatting sqref="H3">
    <cfRule type="duplicateValues" dxfId="0" priority="62"/>
    <cfRule type="duplicateValues" dxfId="1" priority="61"/>
  </conditionalFormatting>
  <conditionalFormatting sqref="B16">
    <cfRule type="duplicateValues" dxfId="0" priority="20"/>
    <cfRule type="duplicateValues" dxfId="1" priority="21"/>
  </conditionalFormatting>
  <conditionalFormatting sqref="E16">
    <cfRule type="duplicateValues" dxfId="0" priority="19"/>
  </conditionalFormatting>
  <conditionalFormatting sqref="H16">
    <cfRule type="duplicateValues" dxfId="0" priority="16"/>
    <cfRule type="duplicateValues" dxfId="1" priority="17"/>
  </conditionalFormatting>
  <conditionalFormatting sqref="B23">
    <cfRule type="duplicateValues" dxfId="0" priority="32"/>
    <cfRule type="duplicateValues" dxfId="1" priority="40"/>
  </conditionalFormatting>
  <conditionalFormatting sqref="E23">
    <cfRule type="duplicateValues" dxfId="0" priority="38"/>
  </conditionalFormatting>
  <conditionalFormatting sqref="H23">
    <cfRule type="duplicateValues" dxfId="0" priority="35"/>
    <cfRule type="duplicateValues" dxfId="1" priority="36"/>
  </conditionalFormatting>
  <conditionalFormatting sqref="B26">
    <cfRule type="duplicateValues" dxfId="1" priority="11"/>
    <cfRule type="duplicateValues" dxfId="0" priority="10"/>
    <cfRule type="duplicateValues" dxfId="0" priority="8"/>
    <cfRule type="duplicateValues" dxfId="0" priority="4"/>
    <cfRule type="duplicateValues" dxfId="0" priority="3"/>
  </conditionalFormatting>
  <conditionalFormatting sqref="E26">
    <cfRule type="duplicateValues" dxfId="0" priority="9"/>
  </conditionalFormatting>
  <conditionalFormatting sqref="H26">
    <cfRule type="duplicateValues" dxfId="1" priority="7"/>
    <cfRule type="duplicateValues" dxfId="0" priority="6"/>
  </conditionalFormatting>
  <conditionalFormatting sqref="B1:B15 B24:B25 B27:B1048576 B17:B22">
    <cfRule type="duplicateValues" dxfId="0" priority="41"/>
  </conditionalFormatting>
  <conditionalFormatting sqref="B1:B15 B17:B25 B27:B1048576">
    <cfRule type="duplicateValues" dxfId="0" priority="22"/>
  </conditionalFormatting>
  <conditionalFormatting sqref="I30 B$1:B$1048576 H$1:H$1048576">
    <cfRule type="duplicateValues" dxfId="0" priority="1"/>
  </conditionalFormatting>
  <conditionalFormatting sqref="B1:B2 B42:B1048576">
    <cfRule type="duplicateValues" dxfId="0" priority="67"/>
  </conditionalFormatting>
  <conditionalFormatting sqref="B1:B2 H1:H2 H42:H1048576 B42:B1048576">
    <cfRule type="duplicateValues" dxfId="0" priority="66"/>
  </conditionalFormatting>
  <conditionalFormatting sqref="H1:H2 B1:B2 B42:B1048576 H42:H1048576">
    <cfRule type="duplicateValues" dxfId="0" priority="65"/>
  </conditionalFormatting>
  <conditionalFormatting sqref="H1:H15 B1:B15 B24:B25 B27:B1048576 H17:H22 B17:B22 H24:H25 H27:H1048576">
    <cfRule type="duplicateValues" dxfId="0" priority="50"/>
  </conditionalFormatting>
  <conditionalFormatting sqref="H2 B2 F42:F46 H47:H1048576 B42:B1048576">
    <cfRule type="duplicateValues" dxfId="0" priority="71"/>
  </conditionalFormatting>
  <conditionalFormatting sqref="B2 H2 F42:F46 B42:B1048576 H47:H1048576">
    <cfRule type="duplicateValues" dxfId="0" priority="70"/>
  </conditionalFormatting>
  <conditionalFormatting sqref="H2 B2 F42:F46 B42:B1048576 H47:H1048576">
    <cfRule type="duplicateValues" dxfId="0" priority="69"/>
  </conditionalFormatting>
  <conditionalFormatting sqref="B2 B42:B1048576">
    <cfRule type="duplicateValues" dxfId="0" priority="68"/>
  </conditionalFormatting>
  <conditionalFormatting sqref="H3 B3:B15 B24:B25 B27:B39 B17:B22">
    <cfRule type="duplicateValues" dxfId="0" priority="59"/>
  </conditionalFormatting>
  <conditionalFormatting sqref="B3:B15 B24:B25 B27:B39 B17:B22">
    <cfRule type="duplicateValues" dxfId="0" priority="63"/>
    <cfRule type="duplicateValues" dxfId="1" priority="64"/>
  </conditionalFormatting>
  <conditionalFormatting sqref="E3:E15 E24:E25 E27:E39 E17:E22">
    <cfRule type="duplicateValues" dxfId="0" priority="60"/>
  </conditionalFormatting>
  <conditionalFormatting sqref="H4:H15 H24:H25 H27:H39 H17:H22">
    <cfRule type="duplicateValues" dxfId="0" priority="57"/>
    <cfRule type="duplicateValues" dxfId="1" priority="58"/>
  </conditionalFormatting>
  <conditionalFormatting sqref="H16 B16">
    <cfRule type="duplicateValues" dxfId="0" priority="15"/>
  </conditionalFormatting>
  <conditionalFormatting sqref="H23 B23">
    <cfRule type="duplicateValues" dxfId="0" priority="31"/>
  </conditionalFormatting>
  <conditionalFormatting sqref="H26 B26">
    <cfRule type="duplicateValues" dxfId="0" priority="5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115" zoomScaleNormal="115" workbookViewId="0">
      <selection activeCell="F11" sqref="F11"/>
    </sheetView>
  </sheetViews>
  <sheetFormatPr defaultColWidth="9" defaultRowHeight="16.5"/>
  <cols>
    <col min="1" max="1" width="5.125" style="1" customWidth="1"/>
    <col min="2" max="2" width="6.5" style="3" customWidth="1"/>
    <col min="3" max="3" width="23.125" style="4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5">
      <c r="A1" s="7" t="s">
        <v>598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16" t="s">
        <v>292</v>
      </c>
      <c r="C3" s="17" t="s">
        <v>280</v>
      </c>
      <c r="D3" s="18">
        <v>45992</v>
      </c>
      <c r="E3" s="19" t="s">
        <v>293</v>
      </c>
      <c r="F3" s="20" t="str">
        <f t="shared" ref="F3:F15" si="0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 t="shared" ref="J3:J15" si="1">DAY(EOMONTH(D3,0))-DAY(D3)+1</f>
        <v>31</v>
      </c>
      <c r="K3" s="23">
        <v>70</v>
      </c>
      <c r="L3" s="23">
        <f t="shared" ref="L3:L15" si="2">IF(H3="",30/30*J3,0)</f>
        <v>31</v>
      </c>
      <c r="M3" s="23">
        <f t="shared" ref="M3:M15" si="3">SUM(K3:L3)</f>
        <v>101</v>
      </c>
      <c r="N3" s="24"/>
      <c r="O3" s="24" t="s">
        <v>175</v>
      </c>
    </row>
    <row r="4" s="1" customFormat="1" ht="24" customHeight="1" spans="1:15">
      <c r="A4" s="15">
        <f t="shared" ref="A4:A15" si="4">ROW()-2</f>
        <v>2</v>
      </c>
      <c r="B4" s="25" t="s">
        <v>488</v>
      </c>
      <c r="C4" s="17" t="s">
        <v>364</v>
      </c>
      <c r="D4" s="18">
        <v>45992</v>
      </c>
      <c r="E4" s="84" t="s">
        <v>489</v>
      </c>
      <c r="F4" s="20" t="str">
        <f t="shared" si="0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5"/>
      <c r="I4" s="21" t="s">
        <v>198</v>
      </c>
      <c r="J4" s="22">
        <f t="shared" si="1"/>
        <v>31</v>
      </c>
      <c r="K4" s="23">
        <v>70</v>
      </c>
      <c r="L4" s="23">
        <f t="shared" si="2"/>
        <v>31</v>
      </c>
      <c r="M4" s="23">
        <f t="shared" si="3"/>
        <v>101</v>
      </c>
      <c r="N4" s="24"/>
      <c r="O4" s="24" t="s">
        <v>175</v>
      </c>
    </row>
    <row r="5" s="1" customFormat="1" ht="24" customHeight="1" spans="1:15">
      <c r="A5" s="15">
        <f t="shared" si="4"/>
        <v>3</v>
      </c>
      <c r="B5" s="25" t="s">
        <v>521</v>
      </c>
      <c r="C5" s="17" t="s">
        <v>400</v>
      </c>
      <c r="D5" s="18">
        <v>45992</v>
      </c>
      <c r="E5" s="84" t="s">
        <v>522</v>
      </c>
      <c r="F5" s="20" t="str">
        <f t="shared" si="0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25"/>
      <c r="I5" s="21" t="s">
        <v>198</v>
      </c>
      <c r="J5" s="22">
        <f t="shared" si="1"/>
        <v>31</v>
      </c>
      <c r="K5" s="23">
        <v>70</v>
      </c>
      <c r="L5" s="23">
        <f t="shared" si="2"/>
        <v>31</v>
      </c>
      <c r="M5" s="23">
        <f t="shared" si="3"/>
        <v>101</v>
      </c>
      <c r="N5" s="24"/>
      <c r="O5" s="24" t="s">
        <v>176</v>
      </c>
    </row>
    <row r="6" s="1" customFormat="1" ht="24" customHeight="1" spans="1:15">
      <c r="A6" s="15">
        <f t="shared" si="4"/>
        <v>4</v>
      </c>
      <c r="B6" s="25" t="s">
        <v>599</v>
      </c>
      <c r="C6" s="17" t="s">
        <v>280</v>
      </c>
      <c r="D6" s="18">
        <v>45992</v>
      </c>
      <c r="E6" s="19" t="s">
        <v>600</v>
      </c>
      <c r="F6" s="20" t="str">
        <f t="shared" si="0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25"/>
      <c r="I6" s="21" t="s">
        <v>198</v>
      </c>
      <c r="J6" s="22">
        <f t="shared" si="1"/>
        <v>31</v>
      </c>
      <c r="K6" s="23">
        <v>70</v>
      </c>
      <c r="L6" s="23">
        <f t="shared" si="2"/>
        <v>31</v>
      </c>
      <c r="M6" s="23">
        <f t="shared" si="3"/>
        <v>101</v>
      </c>
      <c r="N6" s="24"/>
      <c r="O6" s="24" t="s">
        <v>176</v>
      </c>
    </row>
    <row r="7" s="1" customFormat="1" ht="24" customHeight="1" spans="1:15">
      <c r="A7" s="15">
        <f t="shared" si="4"/>
        <v>5</v>
      </c>
      <c r="B7" s="25" t="s">
        <v>601</v>
      </c>
      <c r="C7" s="17" t="s">
        <v>602</v>
      </c>
      <c r="D7" s="18">
        <v>45992</v>
      </c>
      <c r="E7" s="19" t="s">
        <v>603</v>
      </c>
      <c r="F7" s="20" t="str">
        <f t="shared" si="0"/>
        <v>女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25"/>
      <c r="I7" s="21" t="s">
        <v>198</v>
      </c>
      <c r="J7" s="22">
        <f t="shared" si="1"/>
        <v>31</v>
      </c>
      <c r="K7" s="23">
        <v>70</v>
      </c>
      <c r="L7" s="23">
        <f t="shared" si="2"/>
        <v>31</v>
      </c>
      <c r="M7" s="23">
        <f t="shared" si="3"/>
        <v>101</v>
      </c>
      <c r="N7" s="24"/>
      <c r="O7" s="24" t="s">
        <v>176</v>
      </c>
    </row>
    <row r="8" s="1" customFormat="1" ht="24" customHeight="1" spans="1:15">
      <c r="A8" s="15">
        <f t="shared" si="4"/>
        <v>6</v>
      </c>
      <c r="B8" s="25" t="s">
        <v>366</v>
      </c>
      <c r="C8" s="17" t="s">
        <v>534</v>
      </c>
      <c r="D8" s="18">
        <v>45992</v>
      </c>
      <c r="E8" s="19" t="s">
        <v>368</v>
      </c>
      <c r="F8" s="20" t="str">
        <f t="shared" si="0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25"/>
      <c r="I8" s="21" t="s">
        <v>198</v>
      </c>
      <c r="J8" s="22">
        <f t="shared" si="1"/>
        <v>31</v>
      </c>
      <c r="K8" s="23">
        <v>70</v>
      </c>
      <c r="L8" s="23">
        <f t="shared" si="2"/>
        <v>31</v>
      </c>
      <c r="M8" s="23">
        <f t="shared" si="3"/>
        <v>101</v>
      </c>
      <c r="N8" s="24"/>
      <c r="O8" s="24" t="s">
        <v>175</v>
      </c>
    </row>
    <row r="9" s="1" customFormat="1" ht="24" customHeight="1" spans="1:15">
      <c r="A9" s="15">
        <f t="shared" si="4"/>
        <v>7</v>
      </c>
      <c r="B9" s="25" t="s">
        <v>564</v>
      </c>
      <c r="C9" s="17" t="s">
        <v>400</v>
      </c>
      <c r="D9" s="18">
        <v>45992</v>
      </c>
      <c r="E9" s="84" t="s">
        <v>565</v>
      </c>
      <c r="F9" s="20" t="str">
        <f t="shared" si="0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25"/>
      <c r="I9" s="21" t="s">
        <v>198</v>
      </c>
      <c r="J9" s="22">
        <f t="shared" si="1"/>
        <v>31</v>
      </c>
      <c r="K9" s="23">
        <v>70</v>
      </c>
      <c r="L9" s="23">
        <f t="shared" si="2"/>
        <v>31</v>
      </c>
      <c r="M9" s="23">
        <f t="shared" si="3"/>
        <v>101</v>
      </c>
      <c r="N9" s="24"/>
      <c r="O9" s="24" t="s">
        <v>176</v>
      </c>
    </row>
    <row r="10" s="1" customFormat="1" ht="24" customHeight="1" spans="1:15">
      <c r="A10" s="15">
        <f t="shared" si="4"/>
        <v>8</v>
      </c>
      <c r="B10" s="25" t="s">
        <v>568</v>
      </c>
      <c r="C10" s="17" t="s">
        <v>280</v>
      </c>
      <c r="D10" s="18">
        <v>45992</v>
      </c>
      <c r="E10" s="84" t="s">
        <v>569</v>
      </c>
      <c r="F10" s="20" t="str">
        <f t="shared" si="0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25"/>
      <c r="I10" s="21" t="s">
        <v>198</v>
      </c>
      <c r="J10" s="22">
        <f t="shared" si="1"/>
        <v>31</v>
      </c>
      <c r="K10" s="23">
        <v>70</v>
      </c>
      <c r="L10" s="23">
        <f t="shared" si="2"/>
        <v>31</v>
      </c>
      <c r="M10" s="23">
        <f t="shared" si="3"/>
        <v>101</v>
      </c>
      <c r="N10" s="24"/>
      <c r="O10" s="24" t="s">
        <v>175</v>
      </c>
    </row>
    <row r="11" s="1" customFormat="1" ht="24" customHeight="1" spans="1:15">
      <c r="A11" s="15">
        <f t="shared" si="4"/>
        <v>9</v>
      </c>
      <c r="B11" s="25" t="s">
        <v>571</v>
      </c>
      <c r="C11" s="17" t="s">
        <v>400</v>
      </c>
      <c r="D11" s="18">
        <v>45992</v>
      </c>
      <c r="E11" s="84" t="s">
        <v>572</v>
      </c>
      <c r="F11" s="20" t="str">
        <f t="shared" si="0"/>
        <v>女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25"/>
      <c r="I11" s="21" t="s">
        <v>198</v>
      </c>
      <c r="J11" s="22">
        <f t="shared" si="1"/>
        <v>31</v>
      </c>
      <c r="K11" s="23">
        <v>70</v>
      </c>
      <c r="L11" s="23">
        <f t="shared" si="2"/>
        <v>31</v>
      </c>
      <c r="M11" s="23">
        <f t="shared" si="3"/>
        <v>101</v>
      </c>
      <c r="N11" s="24"/>
      <c r="O11" s="24" t="s">
        <v>176</v>
      </c>
    </row>
    <row r="12" s="2" customFormat="1" ht="24" customHeight="1" spans="1:15">
      <c r="A12" s="15">
        <f t="shared" si="4"/>
        <v>10</v>
      </c>
      <c r="B12" s="26" t="s">
        <v>586</v>
      </c>
      <c r="C12" s="27" t="s">
        <v>400</v>
      </c>
      <c r="D12" s="18">
        <v>45992</v>
      </c>
      <c r="E12" s="85" t="s">
        <v>587</v>
      </c>
      <c r="F12" s="20" t="str">
        <f t="shared" si="0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26"/>
      <c r="I12" s="21" t="s">
        <v>198</v>
      </c>
      <c r="J12" s="22">
        <f t="shared" si="1"/>
        <v>31</v>
      </c>
      <c r="K12" s="23">
        <v>70</v>
      </c>
      <c r="L12" s="23">
        <f t="shared" si="2"/>
        <v>31</v>
      </c>
      <c r="M12" s="23">
        <f t="shared" si="3"/>
        <v>101</v>
      </c>
      <c r="N12" s="28"/>
      <c r="O12" s="24" t="s">
        <v>176</v>
      </c>
    </row>
    <row r="13" s="2" customFormat="1" ht="24" customHeight="1" spans="1:15">
      <c r="A13" s="15">
        <f t="shared" si="4"/>
        <v>11</v>
      </c>
      <c r="B13" s="26" t="s">
        <v>592</v>
      </c>
      <c r="C13" s="27" t="s">
        <v>246</v>
      </c>
      <c r="D13" s="18">
        <v>45992</v>
      </c>
      <c r="E13" s="85" t="s">
        <v>593</v>
      </c>
      <c r="F13" s="20" t="str">
        <f t="shared" si="0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26"/>
      <c r="I13" s="21" t="s">
        <v>198</v>
      </c>
      <c r="J13" s="22">
        <f t="shared" si="1"/>
        <v>31</v>
      </c>
      <c r="K13" s="23">
        <v>70</v>
      </c>
      <c r="L13" s="23">
        <f t="shared" si="2"/>
        <v>31</v>
      </c>
      <c r="M13" s="23">
        <f t="shared" si="3"/>
        <v>101</v>
      </c>
      <c r="N13" s="28"/>
      <c r="O13" s="29" t="s">
        <v>427</v>
      </c>
    </row>
    <row r="14" s="2" customFormat="1" ht="24" customHeight="1" spans="1:15">
      <c r="A14" s="15">
        <f t="shared" si="4"/>
        <v>12</v>
      </c>
      <c r="B14" s="26" t="s">
        <v>594</v>
      </c>
      <c r="C14" s="27" t="s">
        <v>400</v>
      </c>
      <c r="D14" s="18">
        <v>45992</v>
      </c>
      <c r="E14" s="85" t="s">
        <v>595</v>
      </c>
      <c r="F14" s="20" t="str">
        <f t="shared" si="0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26"/>
      <c r="I14" s="21" t="s">
        <v>198</v>
      </c>
      <c r="J14" s="22">
        <f t="shared" si="1"/>
        <v>31</v>
      </c>
      <c r="K14" s="23">
        <v>70</v>
      </c>
      <c r="L14" s="23">
        <f t="shared" si="2"/>
        <v>31</v>
      </c>
      <c r="M14" s="23">
        <f t="shared" si="3"/>
        <v>101</v>
      </c>
      <c r="N14" s="28"/>
      <c r="O14" s="24" t="s">
        <v>176</v>
      </c>
    </row>
    <row r="15" s="2" customFormat="1" ht="24" customHeight="1" spans="1:15">
      <c r="A15" s="15">
        <f t="shared" si="4"/>
        <v>13</v>
      </c>
      <c r="B15" s="26" t="s">
        <v>596</v>
      </c>
      <c r="C15" s="27" t="s">
        <v>385</v>
      </c>
      <c r="D15" s="18">
        <v>45992</v>
      </c>
      <c r="E15" s="85" t="s">
        <v>597</v>
      </c>
      <c r="F15" s="20" t="str">
        <f t="shared" si="0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6"/>
      <c r="I15" s="21" t="s">
        <v>198</v>
      </c>
      <c r="J15" s="22">
        <f t="shared" si="1"/>
        <v>31</v>
      </c>
      <c r="K15" s="23">
        <v>70</v>
      </c>
      <c r="L15" s="23">
        <f t="shared" si="2"/>
        <v>31</v>
      </c>
      <c r="M15" s="23">
        <f t="shared" si="3"/>
        <v>101</v>
      </c>
      <c r="N15" s="28"/>
      <c r="O15" s="24" t="s">
        <v>175</v>
      </c>
    </row>
    <row r="16" s="1" customFormat="1" ht="24" customHeight="1" spans="1:15">
      <c r="A16" s="30" t="s">
        <v>217</v>
      </c>
      <c r="B16" s="31"/>
      <c r="C16" s="32"/>
      <c r="D16" s="18"/>
      <c r="E16" s="31"/>
      <c r="F16" s="31"/>
      <c r="G16" s="31"/>
      <c r="H16" s="31"/>
      <c r="I16" s="31"/>
      <c r="J16" s="33"/>
      <c r="K16" s="23">
        <f>SUM(K3:K15)</f>
        <v>910</v>
      </c>
      <c r="L16" s="23">
        <f>SUM(L3:L15)</f>
        <v>403</v>
      </c>
      <c r="M16" s="23">
        <f>SUM(M3:M15)</f>
        <v>1313</v>
      </c>
      <c r="N16" s="23">
        <f>SUM(N3:N11)</f>
        <v>0</v>
      </c>
      <c r="O16" s="24"/>
    </row>
    <row r="17" s="1" customFormat="1" ht="24" customHeight="1" spans="1:15">
      <c r="A17" s="30" t="s">
        <v>294</v>
      </c>
      <c r="B17" s="31"/>
      <c r="C17" s="32"/>
      <c r="D17" s="18"/>
      <c r="E17" s="31"/>
      <c r="F17" s="31"/>
      <c r="G17" s="31"/>
      <c r="H17" s="31"/>
      <c r="I17" s="31"/>
      <c r="J17" s="33"/>
      <c r="K17" s="34"/>
      <c r="L17" s="35">
        <v>0.06</v>
      </c>
      <c r="M17" s="24">
        <f>M16*L17+M16</f>
        <v>1391.78</v>
      </c>
      <c r="N17" s="24"/>
      <c r="O17" s="24"/>
    </row>
    <row r="18" s="1" customFormat="1" ht="24" customHeight="1" spans="1:15">
      <c r="B18" s="3"/>
      <c r="C18" s="4"/>
      <c r="E18"/>
      <c r="I18" s="6"/>
      <c r="J18" s="6"/>
      <c r="K18" s="6"/>
    </row>
    <row r="19" s="1" customFormat="1" ht="24" customHeight="1" spans="1:15">
      <c r="B19" s="3"/>
      <c r="C19" s="4"/>
      <c r="E19"/>
      <c r="I19" s="6"/>
      <c r="J19" s="6"/>
      <c r="K19" s="6"/>
    </row>
    <row r="20" s="1" customFormat="1" ht="24" customHeight="1" spans="1:15">
      <c r="B20" s="3"/>
      <c r="C20" s="36"/>
      <c r="D20"/>
      <c r="E20"/>
      <c r="I20" s="6"/>
      <c r="J20" s="6"/>
      <c r="K20" s="6"/>
    </row>
    <row r="21" s="1" customFormat="1" ht="24" customHeight="1" spans="1:15">
      <c r="B21" s="3"/>
      <c r="C21" s="36"/>
      <c r="D21"/>
      <c r="E21"/>
      <c r="I21" s="6"/>
      <c r="J21" s="6"/>
      <c r="K21" s="6"/>
    </row>
    <row r="22" s="1" customFormat="1" ht="24" customHeight="1" spans="1:15">
      <c r="B22" s="3"/>
      <c r="C22" s="36"/>
      <c r="D22"/>
      <c r="E22"/>
      <c r="I22" s="6"/>
      <c r="J22" s="6"/>
      <c r="K22" s="6"/>
    </row>
    <row r="23" s="1" customFormat="1" ht="24" customHeight="1" spans="1:15">
      <c r="B23" s="3"/>
      <c r="C23" s="36"/>
      <c r="D23"/>
      <c r="E23"/>
      <c r="F23"/>
      <c r="G23"/>
      <c r="K23" s="6"/>
      <c r="L23" s="6"/>
      <c r="M23" s="6"/>
    </row>
    <row r="24" s="1" customFormat="1" ht="24" customHeight="1" spans="1:15">
      <c r="B24" s="3"/>
      <c r="C24" s="36"/>
      <c r="D24"/>
      <c r="E24"/>
      <c r="F24"/>
      <c r="G24"/>
      <c r="K24" s="6"/>
      <c r="L24" s="6"/>
      <c r="M24" s="6"/>
    </row>
    <row r="25" s="1" customFormat="1" ht="24" customHeight="1" spans="1:15">
      <c r="B25" s="3"/>
      <c r="C25" s="36"/>
      <c r="D25"/>
      <c r="E25"/>
      <c r="F25"/>
      <c r="G25"/>
      <c r="K25" s="6"/>
      <c r="L25" s="6"/>
      <c r="M25" s="6"/>
    </row>
    <row r="26" s="1" customFormat="1" ht="24" customHeight="1" spans="1:15">
      <c r="B26" s="3"/>
      <c r="C26" s="36"/>
      <c r="D26"/>
      <c r="E26"/>
      <c r="F26"/>
      <c r="G26"/>
      <c r="K26" s="6"/>
      <c r="L26" s="6"/>
      <c r="M26" s="6"/>
    </row>
    <row r="27" s="1" customFormat="1" ht="24" customHeight="1" spans="1:15">
      <c r="B27" s="3"/>
      <c r="C27" s="36"/>
      <c r="D27"/>
      <c r="E27"/>
      <c r="F27"/>
      <c r="G27"/>
      <c r="K27" s="6"/>
      <c r="L27" s="6"/>
      <c r="M27" s="6"/>
    </row>
    <row r="28" s="1" customFormat="1" ht="24" customHeight="1" spans="1:15">
      <c r="B28" s="3"/>
      <c r="C28" s="36"/>
      <c r="D28"/>
      <c r="E28"/>
      <c r="F28"/>
      <c r="G28"/>
      <c r="K28" s="6"/>
      <c r="L28" s="6"/>
      <c r="M28" s="6"/>
    </row>
    <row r="29" s="1" customFormat="1" ht="24" customHeight="1" spans="1:15">
      <c r="B29" s="3"/>
      <c r="C29" s="36"/>
      <c r="D29"/>
      <c r="E29"/>
      <c r="F29"/>
      <c r="G29"/>
      <c r="K29" s="6"/>
      <c r="L29" s="6"/>
      <c r="M29" s="6"/>
    </row>
    <row r="30" s="1" customFormat="1" ht="24" customHeight="1" spans="1:15">
      <c r="B30" s="3"/>
      <c r="C30" s="36"/>
      <c r="D30"/>
      <c r="E30"/>
      <c r="F30"/>
      <c r="G30"/>
      <c r="K30" s="6"/>
      <c r="L30" s="6"/>
      <c r="M30" s="6"/>
    </row>
    <row r="31" s="1" customFormat="1" ht="24" customHeight="1" spans="1:15">
      <c r="B31" s="3"/>
      <c r="C31" s="36"/>
      <c r="D31"/>
      <c r="E31"/>
      <c r="F31"/>
      <c r="G31"/>
      <c r="K31" s="6"/>
      <c r="L31" s="6"/>
      <c r="M31" s="6"/>
    </row>
    <row r="32" s="1" customFormat="1" ht="24" customHeight="1" spans="1:15">
      <c r="B32" s="3"/>
      <c r="C32" s="36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C33" s="4"/>
      <c r="E33"/>
      <c r="F33"/>
      <c r="G33"/>
      <c r="K33" s="6"/>
      <c r="L33" s="6"/>
      <c r="M33" s="6"/>
    </row>
    <row r="34" s="1" customFormat="1" ht="24" customHeight="1" spans="2:13">
      <c r="B34" s="3"/>
      <c r="C34" s="4"/>
      <c r="E34" s="5"/>
      <c r="K34" s="6"/>
      <c r="L34" s="6"/>
      <c r="M34" s="6"/>
    </row>
    <row r="35" s="1" customFormat="1" ht="24" customHeight="1" spans="2:13">
      <c r="B35" s="3"/>
      <c r="C35" s="4"/>
      <c r="E35" s="5"/>
      <c r="K35" s="6"/>
      <c r="L35" s="6"/>
      <c r="M35" s="6"/>
    </row>
    <row r="36" s="1" customFormat="1" ht="24" customHeight="1" spans="2:13">
      <c r="B36" s="3"/>
      <c r="C36" s="4"/>
      <c r="E36" s="5"/>
      <c r="K36" s="6"/>
      <c r="L36" s="6"/>
      <c r="M36" s="6"/>
    </row>
    <row r="37" s="1" customFormat="1" ht="24" customHeight="1" spans="2:13">
      <c r="B37" s="3"/>
      <c r="C37" s="4"/>
      <c r="E37" s="5"/>
      <c r="K37" s="6"/>
      <c r="L37" s="6"/>
      <c r="M37" s="6"/>
    </row>
    <row r="38" s="1" customFormat="1" ht="24" customHeight="1" spans="2:13">
      <c r="B38" s="3"/>
      <c r="C38" s="4"/>
      <c r="E38" s="5"/>
      <c r="K38" s="6"/>
      <c r="L38" s="6"/>
      <c r="M38" s="6"/>
    </row>
    <row r="39" s="1" customFormat="1" ht="24" customHeight="1" spans="2:13">
      <c r="B39" s="3"/>
      <c r="C39" s="4"/>
      <c r="E39" s="5"/>
      <c r="K39" s="6"/>
      <c r="L39" s="6"/>
      <c r="M39" s="6"/>
    </row>
    <row r="40" s="1" customFormat="1" ht="24" customHeight="1" spans="2:13">
      <c r="B40" s="3"/>
      <c r="C40" s="4"/>
      <c r="E40" s="5"/>
      <c r="K40" s="6"/>
      <c r="L40" s="6"/>
      <c r="M40" s="6"/>
    </row>
    <row r="41" s="1" customFormat="1" ht="24" customHeight="1" spans="2:13">
      <c r="B41" s="3"/>
      <c r="C41" s="4"/>
      <c r="E41" s="5"/>
      <c r="K41" s="6"/>
      <c r="L41" s="6"/>
      <c r="M41" s="6"/>
    </row>
    <row r="42" s="1" customFormat="1" ht="24" customHeight="1" spans="2:13">
      <c r="B42" s="3"/>
      <c r="C42" s="4"/>
      <c r="E42" s="5"/>
      <c r="K42" s="6"/>
      <c r="L42" s="6"/>
      <c r="M42" s="6"/>
    </row>
    <row r="43" s="1" customFormat="1" ht="24" customHeight="1" spans="2:13">
      <c r="B43" s="3"/>
      <c r="C43" s="4"/>
      <c r="E43" s="5"/>
      <c r="K43" s="6"/>
      <c r="L43" s="6"/>
      <c r="M43" s="6"/>
    </row>
    <row r="44" s="1" customFormat="1" ht="24" customHeight="1" spans="2:13">
      <c r="B44" s="3"/>
      <c r="C44" s="4"/>
      <c r="E44" s="5"/>
      <c r="K44" s="6"/>
      <c r="L44" s="6"/>
      <c r="M44" s="6"/>
    </row>
    <row r="45" s="1" customFormat="1" ht="24" customHeight="1" spans="2:13">
      <c r="B45" s="3"/>
      <c r="C45" s="4"/>
      <c r="E45" s="5"/>
      <c r="K45" s="6"/>
      <c r="L45" s="6"/>
      <c r="M45" s="6"/>
    </row>
    <row r="46" s="1" customFormat="1" ht="24" customHeight="1" spans="2:13">
      <c r="B46" s="3"/>
      <c r="C46" s="4"/>
      <c r="E46" s="5"/>
      <c r="K46" s="6"/>
      <c r="L46" s="6"/>
      <c r="M46" s="6"/>
    </row>
    <row r="47" s="1" customFormat="1" ht="24" customHeight="1" spans="2:13">
      <c r="B47" s="3"/>
      <c r="C47" s="4"/>
      <c r="E47" s="5"/>
      <c r="K47" s="6"/>
      <c r="L47" s="6"/>
      <c r="M47" s="6"/>
    </row>
    <row r="48" s="1" customFormat="1" ht="24" customHeight="1" spans="2:13">
      <c r="B48" s="3"/>
      <c r="C48" s="4"/>
      <c r="E48" s="5"/>
      <c r="K48" s="6"/>
      <c r="L48" s="6"/>
      <c r="M48" s="6"/>
    </row>
    <row r="49" s="1" customFormat="1" ht="24" customHeight="1" spans="2:13">
      <c r="B49" s="3"/>
      <c r="C49" s="4"/>
      <c r="E49" s="5"/>
      <c r="K49" s="6"/>
      <c r="L49" s="6"/>
      <c r="M49" s="6"/>
    </row>
    <row r="50" s="1" customFormat="1" ht="24" customHeight="1" spans="2:13">
      <c r="B50" s="3"/>
      <c r="C50" s="4"/>
      <c r="E50" s="5"/>
      <c r="K50" s="6"/>
      <c r="L50" s="6"/>
      <c r="M50" s="6"/>
    </row>
    <row r="51" s="1" customFormat="1" ht="24" customHeight="1" spans="2:13">
      <c r="B51" s="3"/>
      <c r="C51" s="4"/>
      <c r="E51" s="5"/>
      <c r="K51" s="6"/>
      <c r="L51" s="6"/>
      <c r="M51" s="6"/>
    </row>
    <row r="52" s="1" customFormat="1" ht="24" customHeight="1" spans="2:13">
      <c r="B52" s="3"/>
      <c r="C52" s="4"/>
      <c r="E52" s="5"/>
      <c r="K52" s="6"/>
      <c r="L52" s="6"/>
      <c r="M52" s="6"/>
    </row>
    <row r="53" s="1" customFormat="1" ht="24" customHeight="1" spans="2:13">
      <c r="B53" s="3"/>
      <c r="C53" s="4"/>
      <c r="E53" s="5"/>
      <c r="K53" s="6"/>
      <c r="L53" s="6"/>
      <c r="M53" s="6"/>
    </row>
    <row r="54" s="1" customFormat="1" ht="24" customHeight="1" spans="2:13">
      <c r="B54" s="3"/>
      <c r="C54" s="4"/>
      <c r="E54" s="5"/>
      <c r="K54" s="6"/>
      <c r="L54" s="6"/>
      <c r="M54" s="6"/>
    </row>
    <row r="55" s="1" customFormat="1" ht="24" customHeight="1" spans="2:13">
      <c r="B55" s="3"/>
      <c r="C55" s="4"/>
      <c r="E55" s="5"/>
      <c r="K55" s="6"/>
      <c r="L55" s="6"/>
      <c r="M55" s="6"/>
    </row>
    <row r="56" s="1" customFormat="1" ht="24" customHeight="1" spans="2:13">
      <c r="B56" s="3"/>
      <c r="C56" s="4"/>
      <c r="E56" s="5"/>
      <c r="K56" s="6"/>
      <c r="L56" s="6"/>
      <c r="M56" s="6"/>
    </row>
    <row r="57" s="1" customFormat="1" ht="24" customHeight="1" spans="2:13">
      <c r="B57" s="3"/>
      <c r="C57" s="4"/>
      <c r="E57" s="5"/>
      <c r="K57" s="6"/>
      <c r="L57" s="6"/>
      <c r="M57" s="6"/>
    </row>
    <row r="58" s="1" customFormat="1" ht="24" customHeight="1" spans="2:13">
      <c r="B58" s="3"/>
      <c r="C58" s="4"/>
      <c r="E58" s="5"/>
      <c r="K58" s="6"/>
      <c r="L58" s="6"/>
      <c r="M58" s="6"/>
    </row>
    <row r="59" s="1" customFormat="1" ht="24" customHeight="1" spans="2:13">
      <c r="B59" s="3"/>
      <c r="C59" s="4"/>
      <c r="E59" s="5"/>
      <c r="K59" s="6"/>
      <c r="L59" s="6"/>
      <c r="M59" s="6"/>
    </row>
    <row r="60" s="1" customFormat="1" ht="24" customHeight="1" spans="2:13">
      <c r="B60" s="3"/>
      <c r="C60" s="4"/>
      <c r="E60" s="5"/>
      <c r="K60" s="6"/>
      <c r="L60" s="6"/>
      <c r="M60" s="6"/>
    </row>
    <row r="61" s="1" customFormat="1" ht="24" customHeight="1" spans="2:13">
      <c r="B61" s="3"/>
      <c r="C61" s="4"/>
      <c r="E61" s="5"/>
      <c r="K61" s="6"/>
      <c r="L61" s="6"/>
      <c r="M61" s="6"/>
    </row>
    <row r="62" s="1" customFormat="1" ht="24" customHeight="1" spans="2:13">
      <c r="B62" s="3"/>
      <c r="C62" s="4"/>
      <c r="E62" s="5"/>
      <c r="K62" s="6"/>
      <c r="L62" s="6"/>
      <c r="M62" s="6"/>
    </row>
    <row r="63" s="1" customFormat="1" ht="24" customHeight="1" spans="2:13">
      <c r="B63" s="3"/>
      <c r="C63" s="4"/>
      <c r="E63" s="5"/>
      <c r="K63" s="6"/>
      <c r="L63" s="6"/>
      <c r="M63" s="6"/>
    </row>
    <row r="64" s="1" customFormat="1" ht="24" customHeight="1" spans="2:13">
      <c r="B64" s="3"/>
      <c r="C64" s="4"/>
      <c r="E64" s="5"/>
      <c r="K64" s="6"/>
      <c r="L64" s="6"/>
      <c r="M64" s="6"/>
    </row>
    <row r="65" s="1" customFormat="1" ht="24" customHeight="1" spans="2:13">
      <c r="B65" s="3"/>
      <c r="C65" s="4"/>
      <c r="E65" s="5"/>
      <c r="K65" s="6"/>
      <c r="L65" s="6"/>
      <c r="M65" s="6"/>
    </row>
    <row r="66" s="1" customFormat="1" ht="24" customHeight="1" spans="2:13">
      <c r="B66" s="3"/>
      <c r="C66" s="4"/>
      <c r="E66" s="5"/>
      <c r="K66" s="6"/>
      <c r="L66" s="6"/>
      <c r="M66" s="6"/>
    </row>
    <row r="67" s="1" customFormat="1" ht="24" customHeight="1" spans="2:13">
      <c r="B67" s="3"/>
      <c r="C67" s="4"/>
      <c r="E67" s="5"/>
      <c r="K67" s="6"/>
      <c r="L67" s="6"/>
      <c r="M67" s="6"/>
    </row>
    <row r="68" s="1" customFormat="1" ht="24" customHeight="1" spans="2:13">
      <c r="B68" s="3"/>
      <c r="C68" s="4"/>
      <c r="E68" s="5"/>
      <c r="K68" s="6"/>
      <c r="L68" s="6"/>
      <c r="M68" s="6"/>
    </row>
    <row r="69" s="1" customFormat="1" ht="24" customHeight="1" spans="2:13">
      <c r="B69" s="3"/>
      <c r="C69" s="4"/>
      <c r="E69" s="5"/>
      <c r="K69" s="6"/>
      <c r="L69" s="6"/>
      <c r="M69" s="6"/>
    </row>
    <row r="70" s="1" customFormat="1" ht="24" customHeight="1" spans="2:13">
      <c r="B70" s="3"/>
      <c r="C70" s="4"/>
      <c r="E70" s="5"/>
      <c r="K70" s="6"/>
      <c r="L70" s="6"/>
      <c r="M70" s="6"/>
    </row>
    <row r="71" s="1" customFormat="1" ht="24" customHeight="1" spans="2:13">
      <c r="B71" s="3"/>
      <c r="C71" s="4"/>
      <c r="E71" s="5"/>
      <c r="K71" s="6"/>
      <c r="L71" s="6"/>
      <c r="M71" s="6"/>
    </row>
    <row r="72" s="1" customFormat="1" ht="23" customHeight="1" spans="2:13">
      <c r="B72" s="3"/>
      <c r="C72" s="4"/>
      <c r="E72" s="5"/>
      <c r="K72" s="6"/>
      <c r="L72" s="6"/>
      <c r="M72" s="6"/>
    </row>
    <row r="73" s="1" customFormat="1" ht="23" customHeight="1" spans="2:13">
      <c r="B73" s="3"/>
      <c r="C73" s="4"/>
      <c r="E73" s="5"/>
      <c r="K73" s="6"/>
      <c r="L73" s="6"/>
      <c r="M73" s="6"/>
    </row>
    <row r="74" s="1" customFormat="1" ht="23" customHeight="1" spans="2:13">
      <c r="B74" s="3"/>
      <c r="C74" s="4"/>
      <c r="E74" s="5"/>
      <c r="K74" s="6"/>
      <c r="L74" s="6"/>
      <c r="M74" s="6"/>
    </row>
    <row r="75" s="1" customFormat="1" ht="23" customHeight="1" spans="2:13">
      <c r="B75" s="3"/>
      <c r="C75" s="4"/>
      <c r="E75" s="5"/>
      <c r="K75" s="6"/>
      <c r="L75" s="6"/>
      <c r="M75" s="6"/>
    </row>
    <row r="76" s="1" customFormat="1" ht="23" customHeight="1" spans="2:13">
      <c r="B76" s="3"/>
      <c r="C76" s="4"/>
      <c r="E76" s="5"/>
      <c r="K76" s="6"/>
      <c r="L76" s="6"/>
      <c r="M76" s="6"/>
    </row>
    <row r="77" s="1" customFormat="1" ht="23" customHeight="1" spans="2:13">
      <c r="B77" s="3"/>
      <c r="C77" s="4"/>
      <c r="E77" s="5"/>
      <c r="K77" s="6"/>
      <c r="L77" s="6"/>
      <c r="M77" s="6"/>
    </row>
    <row r="78" s="1" customFormat="1" ht="23" customHeight="1" spans="2:13">
      <c r="B78" s="3"/>
      <c r="C78" s="4"/>
      <c r="E78" s="5"/>
      <c r="K78" s="6"/>
      <c r="L78" s="6"/>
      <c r="M78" s="6"/>
    </row>
    <row r="79" s="1" customFormat="1" ht="23" customHeight="1" spans="2:13">
      <c r="B79" s="3"/>
      <c r="C79" s="4"/>
      <c r="E79" s="5"/>
      <c r="K79" s="6"/>
      <c r="L79" s="6"/>
      <c r="M79" s="6"/>
    </row>
    <row r="80" s="1" customFormat="1" ht="23" customHeight="1" spans="2:13">
      <c r="B80" s="3"/>
      <c r="C80" s="4"/>
      <c r="E80" s="5"/>
      <c r="K80" s="6"/>
      <c r="L80" s="6"/>
      <c r="M80" s="6"/>
    </row>
    <row r="81" s="1" customFormat="1" ht="23" customHeight="1" spans="2:13">
      <c r="B81" s="3"/>
      <c r="C81" s="4"/>
      <c r="E81" s="5"/>
      <c r="K81" s="6"/>
      <c r="L81" s="6"/>
      <c r="M81" s="6"/>
    </row>
    <row r="82" s="1" customFormat="1" ht="23" customHeight="1" spans="2:13">
      <c r="B82" s="3"/>
      <c r="C82" s="4"/>
      <c r="E82" s="5"/>
      <c r="K82" s="6"/>
      <c r="L82" s="6"/>
      <c r="M82" s="6"/>
    </row>
    <row r="83" s="1" customFormat="1" ht="23" customHeight="1" spans="2:13">
      <c r="B83" s="3"/>
      <c r="C83" s="4"/>
      <c r="E83" s="5"/>
      <c r="K83" s="6"/>
      <c r="L83" s="6"/>
      <c r="M83" s="6"/>
    </row>
    <row r="84" s="1" customFormat="1" ht="23" customHeight="1" spans="2:13">
      <c r="B84" s="3"/>
      <c r="C84" s="4"/>
      <c r="E84" s="5"/>
      <c r="K84" s="6"/>
      <c r="L84" s="6"/>
      <c r="M84" s="6"/>
    </row>
    <row r="85" s="1" customFormat="1" ht="23" customHeight="1" spans="2:13">
      <c r="B85" s="3"/>
      <c r="C85" s="4"/>
      <c r="E85" s="5"/>
      <c r="K85" s="6"/>
      <c r="L85" s="6"/>
      <c r="M85" s="6"/>
    </row>
    <row r="86" s="1" customFormat="1" ht="23" customHeight="1" spans="2:13">
      <c r="B86" s="3"/>
      <c r="C86" s="4"/>
      <c r="E86" s="5"/>
      <c r="K86" s="6"/>
      <c r="L86" s="6"/>
      <c r="M86" s="6"/>
    </row>
    <row r="87" s="1" customFormat="1" ht="23" customHeight="1" spans="2:13">
      <c r="B87" s="3"/>
      <c r="C87" s="4"/>
      <c r="E87" s="5"/>
      <c r="K87" s="6"/>
      <c r="L87" s="6"/>
      <c r="M87" s="6"/>
    </row>
    <row r="88" s="1" customFormat="1" ht="23" customHeight="1" spans="2:13">
      <c r="B88" s="3"/>
      <c r="C88" s="4"/>
      <c r="E88" s="5"/>
      <c r="K88" s="6"/>
      <c r="L88" s="6"/>
      <c r="M88" s="6"/>
    </row>
    <row r="89" s="1" customFormat="1" ht="23" customHeight="1" spans="2:13">
      <c r="B89" s="3"/>
      <c r="C89" s="4"/>
      <c r="E89" s="5"/>
      <c r="K89" s="6"/>
      <c r="L89" s="6"/>
      <c r="M89" s="6"/>
    </row>
  </sheetData>
  <autoFilter xmlns:etc="http://www.wps.cn/officeDocument/2017/etCustomData" ref="A1:O23" etc:filterBottomFollowUsedRange="0">
    <extLst/>
  </autoFilter>
  <mergeCells count="1">
    <mergeCell ref="A1:O1"/>
  </mergeCells>
  <conditionalFormatting sqref="H3">
    <cfRule type="duplicateValues" dxfId="0" priority="32"/>
    <cfRule type="duplicateValues" dxfId="1" priority="31"/>
  </conditionalFormatting>
  <conditionalFormatting sqref="B10">
    <cfRule type="duplicateValues" dxfId="0" priority="3"/>
    <cfRule type="duplicateValues" dxfId="0" priority="4"/>
    <cfRule type="duplicateValues" dxfId="0" priority="8"/>
    <cfRule type="duplicateValues" dxfId="0" priority="10"/>
    <cfRule type="duplicateValues" dxfId="1" priority="11"/>
  </conditionalFormatting>
  <conditionalFormatting sqref="E10">
    <cfRule type="duplicateValues" dxfId="0" priority="9"/>
  </conditionalFormatting>
  <conditionalFormatting sqref="H10">
    <cfRule type="duplicateValues" dxfId="0" priority="6"/>
    <cfRule type="duplicateValues" dxfId="1" priority="7"/>
  </conditionalFormatting>
  <conditionalFormatting sqref="B1:B9 B11:B1048576">
    <cfRule type="duplicateValues" dxfId="0" priority="18"/>
    <cfRule type="duplicateValues" dxfId="0" priority="25"/>
  </conditionalFormatting>
  <conditionalFormatting sqref="B1:B2 B18:B1048576">
    <cfRule type="duplicateValues" dxfId="0" priority="37"/>
  </conditionalFormatting>
  <conditionalFormatting sqref="B1:B2 H1:H2 B18:B1048576 H18:H1048576">
    <cfRule type="duplicateValues" dxfId="0" priority="36"/>
  </conditionalFormatting>
  <conditionalFormatting sqref="H1:H2 B1:B2 H18:H1048576 B18:B1048576">
    <cfRule type="duplicateValues" dxfId="0" priority="35"/>
  </conditionalFormatting>
  <conditionalFormatting sqref="H$1:H$1048576 B$1:B$1048576">
    <cfRule type="duplicateValues" dxfId="0" priority="1"/>
  </conditionalFormatting>
  <conditionalFormatting sqref="H1:H9 B1:B9 H11:H1048576 B11:B1048576">
    <cfRule type="duplicateValues" dxfId="0" priority="26"/>
  </conditionalFormatting>
  <conditionalFormatting sqref="H2 B2 F18:F22 B18:B1048576 H23:H1048576">
    <cfRule type="duplicateValues" dxfId="0" priority="41"/>
  </conditionalFormatting>
  <conditionalFormatting sqref="B2 H2 F18:F22 H23:H1048576 B18:B1048576">
    <cfRule type="duplicateValues" dxfId="0" priority="40"/>
  </conditionalFormatting>
  <conditionalFormatting sqref="H2 B2 F18:F22 H23:H1048576 B18:B1048576">
    <cfRule type="duplicateValues" dxfId="0" priority="39"/>
  </conditionalFormatting>
  <conditionalFormatting sqref="B2 B18:B1048576">
    <cfRule type="duplicateValues" dxfId="0" priority="38"/>
  </conditionalFormatting>
  <conditionalFormatting sqref="B3:B9 B11:B15">
    <cfRule type="duplicateValues" dxfId="0" priority="33"/>
    <cfRule type="duplicateValues" dxfId="1" priority="34"/>
  </conditionalFormatting>
  <conditionalFormatting sqref="H3 B3:B9 B11:B15">
    <cfRule type="duplicateValues" dxfId="0" priority="29"/>
  </conditionalFormatting>
  <conditionalFormatting sqref="E3:E9 E11:E15">
    <cfRule type="duplicateValues" dxfId="0" priority="30"/>
  </conditionalFormatting>
  <conditionalFormatting sqref="H4:H9 H11:H15">
    <cfRule type="duplicateValues" dxfId="0" priority="27"/>
    <cfRule type="duplicateValues" dxfId="1" priority="28"/>
  </conditionalFormatting>
  <conditionalFormatting sqref="H10 B10">
    <cfRule type="duplicateValues" dxfId="0" priority="2"/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"/>
  <sheetViews>
    <sheetView showGridLines="0" topLeftCell="A2" workbookViewId="0">
      <selection activeCell="P14" sqref="P14"/>
    </sheetView>
  </sheetViews>
  <sheetFormatPr defaultColWidth="9" defaultRowHeight="14.25"/>
  <cols>
    <col min="1" max="1" width="26.125" style="58"/>
    <col min="2" max="2" width="10.25" customWidth="1"/>
    <col min="3" max="5" width="6.5" customWidth="1"/>
    <col min="6" max="6" width="6.5" style="58" customWidth="1"/>
    <col min="7" max="13" width="6.5" customWidth="1"/>
    <col min="14" max="14" width="13.625"/>
  </cols>
  <sheetData>
    <row r="1" s="57" customFormat="1" ht="24" customHeight="1" spans="1:13">
      <c r="A1" s="59" t="s">
        <v>161</v>
      </c>
      <c r="B1" s="60" t="s">
        <v>162</v>
      </c>
      <c r="C1" s="60" t="s">
        <v>163</v>
      </c>
      <c r="D1" s="60" t="s">
        <v>164</v>
      </c>
      <c r="E1" s="60" t="s">
        <v>165</v>
      </c>
      <c r="F1" s="60" t="s">
        <v>166</v>
      </c>
      <c r="G1" s="60" t="s">
        <v>167</v>
      </c>
      <c r="H1" s="60" t="s">
        <v>168</v>
      </c>
      <c r="I1" s="60" t="s">
        <v>169</v>
      </c>
      <c r="J1" s="60" t="s">
        <v>170</v>
      </c>
      <c r="K1" s="60" t="s">
        <v>171</v>
      </c>
      <c r="L1" s="60" t="s">
        <v>172</v>
      </c>
      <c r="M1" s="60" t="s">
        <v>173</v>
      </c>
    </row>
    <row r="2" ht="24" customHeight="1" spans="1:13">
      <c r="A2" s="61" t="s">
        <v>174</v>
      </c>
      <c r="B2" s="62"/>
      <c r="C2" s="63"/>
      <c r="D2" s="63"/>
      <c r="E2" s="64"/>
      <c r="F2" s="65"/>
      <c r="G2" s="64"/>
      <c r="H2" s="64"/>
      <c r="I2" s="64"/>
      <c r="J2" s="64"/>
      <c r="K2" s="64"/>
      <c r="L2" s="64"/>
      <c r="M2" s="64"/>
    </row>
    <row r="3" ht="24" customHeight="1" spans="1:13">
      <c r="A3" s="61" t="s">
        <v>175</v>
      </c>
      <c r="B3" s="62"/>
      <c r="C3" s="63"/>
      <c r="D3" s="63"/>
      <c r="E3" s="64"/>
      <c r="F3" s="65"/>
      <c r="G3" s="64"/>
      <c r="H3" s="64"/>
      <c r="I3" s="64"/>
      <c r="J3" s="64"/>
      <c r="K3" s="64"/>
      <c r="L3" s="64"/>
      <c r="M3" s="64"/>
    </row>
    <row r="4" ht="24" customHeight="1" spans="1:13">
      <c r="A4" s="61" t="s">
        <v>176</v>
      </c>
      <c r="B4" s="62"/>
      <c r="C4" s="63"/>
      <c r="D4" s="63"/>
      <c r="E4" s="64"/>
      <c r="F4" s="65"/>
      <c r="G4" s="64"/>
      <c r="H4" s="64"/>
      <c r="I4" s="64"/>
      <c r="J4" s="64"/>
      <c r="K4" s="64"/>
      <c r="L4" s="64"/>
      <c r="M4" s="64"/>
    </row>
    <row r="5" ht="24" customHeight="1" spans="1:13">
      <c r="A5" s="61" t="s">
        <v>177</v>
      </c>
      <c r="B5" s="62"/>
      <c r="C5" s="64"/>
      <c r="D5" s="63"/>
      <c r="E5" s="64"/>
      <c r="F5" s="65"/>
      <c r="G5" s="64"/>
      <c r="H5" s="64"/>
      <c r="I5" s="64"/>
      <c r="J5" s="64"/>
      <c r="K5" s="64"/>
      <c r="L5" s="64"/>
      <c r="M5" s="64"/>
    </row>
    <row r="6" ht="24" customHeight="1" spans="1:13">
      <c r="A6" s="61" t="s">
        <v>178</v>
      </c>
      <c r="B6" s="66"/>
      <c r="C6" s="67">
        <f>SUM(C2:C5)</f>
        <v>0</v>
      </c>
      <c r="D6" s="68">
        <f>SUM(D2:D5)</f>
        <v>0</v>
      </c>
      <c r="E6" s="68">
        <f>SUM(E2:E5)</f>
        <v>0</v>
      </c>
      <c r="F6" s="68">
        <f>SUM(F2:F5)</f>
        <v>0</v>
      </c>
      <c r="G6" s="68">
        <f>SUM(G2:G5)</f>
        <v>0</v>
      </c>
      <c r="H6" s="68">
        <f t="shared" ref="G6:M6" si="0">SUM(H2:H5)</f>
        <v>0</v>
      </c>
      <c r="I6" s="68">
        <f t="shared" si="0"/>
        <v>0</v>
      </c>
      <c r="J6" s="68">
        <f t="shared" si="0"/>
        <v>0</v>
      </c>
      <c r="K6" s="68">
        <f t="shared" si="0"/>
        <v>0</v>
      </c>
      <c r="L6" s="68">
        <f t="shared" si="0"/>
        <v>0</v>
      </c>
      <c r="M6" s="68">
        <f t="shared" si="0"/>
        <v>0</v>
      </c>
    </row>
    <row r="7" ht="31" customHeight="1" spans="1:13">
      <c r="A7" s="69" t="s">
        <v>179</v>
      </c>
      <c r="B7" s="70">
        <f>B6*106%</f>
        <v>0</v>
      </c>
      <c r="C7" s="70">
        <f t="shared" ref="C7:M7" si="1">C6*106%</f>
        <v>0</v>
      </c>
      <c r="D7" s="70">
        <f t="shared" si="1"/>
        <v>0</v>
      </c>
      <c r="E7" s="70">
        <f t="shared" si="1"/>
        <v>0</v>
      </c>
      <c r="F7" s="70">
        <f t="shared" si="1"/>
        <v>0</v>
      </c>
      <c r="G7" s="70">
        <f t="shared" si="1"/>
        <v>0</v>
      </c>
      <c r="H7" s="70">
        <f t="shared" si="1"/>
        <v>0</v>
      </c>
      <c r="I7" s="70">
        <f t="shared" si="1"/>
        <v>0</v>
      </c>
      <c r="J7" s="70">
        <f t="shared" si="1"/>
        <v>0</v>
      </c>
      <c r="K7" s="70">
        <f t="shared" si="1"/>
        <v>0</v>
      </c>
      <c r="L7" s="70">
        <f t="shared" si="1"/>
        <v>0</v>
      </c>
      <c r="M7" s="70">
        <f t="shared" si="1"/>
        <v>0</v>
      </c>
    </row>
    <row r="11" spans="1:13">
      <c r="A11"/>
    </row>
    <row r="12" spans="1:13">
      <c r="A12"/>
    </row>
    <row r="14" spans="1:13">
      <c r="A14"/>
      <c r="F14"/>
    </row>
    <row r="15" spans="1:13">
      <c r="A15"/>
      <c r="F15"/>
    </row>
    <row r="16" spans="1:13">
      <c r="A16"/>
      <c r="F16"/>
    </row>
    <row r="17" spans="1:6">
      <c r="A17"/>
      <c r="F17"/>
    </row>
    <row r="18" spans="1:6">
      <c r="A18"/>
      <c r="F18"/>
    </row>
    <row r="19" spans="1:6">
      <c r="A19"/>
      <c r="F19"/>
    </row>
    <row r="20" spans="1:6">
      <c r="A20"/>
      <c r="F20"/>
    </row>
    <row r="21" spans="1:6">
      <c r="A21"/>
      <c r="F21"/>
    </row>
  </sheetData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3" customWidth="1"/>
    <col min="3" max="3" width="13.75" style="1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7" t="s">
        <v>180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 t="shared" ref="A3:A12" si="0">ROW()-2</f>
        <v>1</v>
      </c>
      <c r="B3" s="52" t="s">
        <v>195</v>
      </c>
      <c r="C3" s="42" t="s">
        <v>196</v>
      </c>
      <c r="D3" s="18">
        <v>45642</v>
      </c>
      <c r="E3" s="44" t="s">
        <v>197</v>
      </c>
      <c r="F3" s="20" t="str">
        <f t="shared" ref="F3:F12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45"/>
      <c r="I3" s="21" t="s">
        <v>198</v>
      </c>
      <c r="J3" s="22">
        <f>DAY(EOMONTH(D3,0))-DAY(D3)+1</f>
        <v>16</v>
      </c>
      <c r="K3" s="23">
        <v>70</v>
      </c>
      <c r="L3" s="23">
        <f t="shared" ref="L3:L12" si="2">IF(H3="",30/30*J3,0)</f>
        <v>16</v>
      </c>
      <c r="M3" s="23">
        <f t="shared" ref="M3:M12" si="3">SUM(K3:L3)</f>
        <v>86</v>
      </c>
      <c r="N3" s="24"/>
      <c r="O3" s="24" t="s">
        <v>176</v>
      </c>
    </row>
    <row r="4" s="1" customFormat="1" ht="24" customHeight="1" spans="1:15">
      <c r="A4" s="15">
        <f t="shared" si="0"/>
        <v>2</v>
      </c>
      <c r="B4" s="52" t="s">
        <v>199</v>
      </c>
      <c r="C4" s="42" t="s">
        <v>196</v>
      </c>
      <c r="D4" s="18">
        <v>45642</v>
      </c>
      <c r="E4" s="44" t="s">
        <v>200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45"/>
      <c r="I4" s="21" t="s">
        <v>198</v>
      </c>
      <c r="J4" s="22">
        <f t="shared" ref="J3:J12" si="4">DAY(EOMONTH(D4,0))-DAY(D4)+1</f>
        <v>16</v>
      </c>
      <c r="K4" s="23">
        <v>70</v>
      </c>
      <c r="L4" s="23">
        <f t="shared" si="2"/>
        <v>16</v>
      </c>
      <c r="M4" s="23">
        <f t="shared" si="3"/>
        <v>86</v>
      </c>
      <c r="N4" s="24"/>
      <c r="O4" s="24" t="s">
        <v>176</v>
      </c>
    </row>
    <row r="5" s="1" customFormat="1" ht="24" customHeight="1" spans="1:15">
      <c r="A5" s="15">
        <f t="shared" si="0"/>
        <v>3</v>
      </c>
      <c r="B5" s="52" t="s">
        <v>201</v>
      </c>
      <c r="C5" s="42" t="s">
        <v>196</v>
      </c>
      <c r="D5" s="18">
        <v>45647</v>
      </c>
      <c r="E5" s="83" t="s">
        <v>202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si="4"/>
        <v>11</v>
      </c>
      <c r="K5" s="23">
        <v>70</v>
      </c>
      <c r="L5" s="23">
        <f t="shared" si="2"/>
        <v>11</v>
      </c>
      <c r="M5" s="23">
        <f t="shared" si="3"/>
        <v>81</v>
      </c>
      <c r="N5" s="24"/>
      <c r="O5" s="24" t="s">
        <v>176</v>
      </c>
    </row>
    <row r="6" s="1" customFormat="1" ht="24" customHeight="1" spans="1:15">
      <c r="A6" s="15">
        <f t="shared" si="0"/>
        <v>4</v>
      </c>
      <c r="B6" s="52" t="s">
        <v>203</v>
      </c>
      <c r="C6" s="42" t="s">
        <v>196</v>
      </c>
      <c r="D6" s="18">
        <v>45647</v>
      </c>
      <c r="E6" s="44" t="s">
        <v>204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4"/>
        <v>11</v>
      </c>
      <c r="K6" s="23">
        <v>70</v>
      </c>
      <c r="L6" s="23">
        <f t="shared" si="2"/>
        <v>11</v>
      </c>
      <c r="M6" s="23">
        <f t="shared" si="3"/>
        <v>81</v>
      </c>
      <c r="N6" s="24"/>
      <c r="O6" s="24" t="s">
        <v>176</v>
      </c>
    </row>
    <row r="7" s="1" customFormat="1" ht="24" customHeight="1" spans="1:15">
      <c r="A7" s="15">
        <f t="shared" si="0"/>
        <v>5</v>
      </c>
      <c r="B7" s="52" t="s">
        <v>205</v>
      </c>
      <c r="C7" s="42" t="s">
        <v>196</v>
      </c>
      <c r="D7" s="18">
        <v>45650</v>
      </c>
      <c r="E7" s="44" t="s">
        <v>206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4"/>
        <v>8</v>
      </c>
      <c r="K7" s="23">
        <v>70</v>
      </c>
      <c r="L7" s="23">
        <f t="shared" si="2"/>
        <v>8</v>
      </c>
      <c r="M7" s="23">
        <f t="shared" si="3"/>
        <v>78</v>
      </c>
      <c r="N7" s="24"/>
      <c r="O7" s="24" t="s">
        <v>176</v>
      </c>
    </row>
    <row r="8" s="1" customFormat="1" ht="24" customHeight="1" spans="1:15">
      <c r="A8" s="15">
        <f t="shared" si="0"/>
        <v>6</v>
      </c>
      <c r="B8" s="52" t="s">
        <v>207</v>
      </c>
      <c r="C8" s="42" t="s">
        <v>196</v>
      </c>
      <c r="D8" s="18">
        <v>45650</v>
      </c>
      <c r="E8" s="83" t="s">
        <v>208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4"/>
        <v>8</v>
      </c>
      <c r="K8" s="23">
        <v>70</v>
      </c>
      <c r="L8" s="23">
        <f t="shared" si="2"/>
        <v>8</v>
      </c>
      <c r="M8" s="23">
        <f t="shared" si="3"/>
        <v>78</v>
      </c>
      <c r="N8" s="24"/>
      <c r="O8" s="24" t="s">
        <v>176</v>
      </c>
    </row>
    <row r="9" s="1" customFormat="1" ht="24" customHeight="1" spans="1:15">
      <c r="A9" s="15">
        <f t="shared" si="0"/>
        <v>7</v>
      </c>
      <c r="B9" s="52" t="s">
        <v>209</v>
      </c>
      <c r="C9" s="42" t="s">
        <v>196</v>
      </c>
      <c r="D9" s="18">
        <v>45651</v>
      </c>
      <c r="E9" s="83" t="s">
        <v>210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4"/>
        <v>7</v>
      </c>
      <c r="K9" s="23">
        <v>70</v>
      </c>
      <c r="L9" s="23">
        <f t="shared" si="2"/>
        <v>7</v>
      </c>
      <c r="M9" s="23">
        <f t="shared" si="3"/>
        <v>77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52" t="s">
        <v>211</v>
      </c>
      <c r="C10" s="42" t="s">
        <v>196</v>
      </c>
      <c r="D10" s="18">
        <v>45651</v>
      </c>
      <c r="E10" s="19" t="s">
        <v>212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4"/>
        <v>7</v>
      </c>
      <c r="K10" s="23">
        <v>70</v>
      </c>
      <c r="L10" s="23">
        <f t="shared" si="2"/>
        <v>7</v>
      </c>
      <c r="M10" s="23">
        <f t="shared" si="3"/>
        <v>77</v>
      </c>
      <c r="N10" s="24"/>
      <c r="O10" s="24" t="s">
        <v>176</v>
      </c>
    </row>
    <row r="11" s="1" customFormat="1" ht="24" customHeight="1" spans="1:15">
      <c r="A11" s="15">
        <f t="shared" si="0"/>
        <v>9</v>
      </c>
      <c r="B11" s="52" t="s">
        <v>213</v>
      </c>
      <c r="C11" s="42" t="s">
        <v>196</v>
      </c>
      <c r="D11" s="18">
        <v>45651</v>
      </c>
      <c r="E11" s="19" t="s">
        <v>214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4"/>
        <v>7</v>
      </c>
      <c r="K11" s="23">
        <v>70</v>
      </c>
      <c r="L11" s="23">
        <f t="shared" si="2"/>
        <v>7</v>
      </c>
      <c r="M11" s="23">
        <f t="shared" si="3"/>
        <v>77</v>
      </c>
      <c r="N11" s="24"/>
      <c r="O11" s="24" t="s">
        <v>176</v>
      </c>
    </row>
    <row r="12" s="1" customFormat="1" ht="24" customHeight="1" spans="1:15">
      <c r="A12" s="15">
        <f t="shared" si="0"/>
        <v>10</v>
      </c>
      <c r="B12" s="25" t="s">
        <v>215</v>
      </c>
      <c r="C12" s="42" t="s">
        <v>196</v>
      </c>
      <c r="D12" s="18">
        <v>45652</v>
      </c>
      <c r="E12" s="19" t="s">
        <v>216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4"/>
        <v>6</v>
      </c>
      <c r="K12" s="23">
        <v>70</v>
      </c>
      <c r="L12" s="23">
        <f t="shared" si="2"/>
        <v>6</v>
      </c>
      <c r="M12" s="23">
        <f t="shared" si="3"/>
        <v>76</v>
      </c>
      <c r="N12" s="24"/>
      <c r="O12" s="24" t="s">
        <v>176</v>
      </c>
    </row>
    <row r="13" s="1" customFormat="1" ht="24" customHeight="1" spans="1:15">
      <c r="A13" s="15" t="s">
        <v>217</v>
      </c>
      <c r="B13" s="53"/>
      <c r="C13" s="54"/>
      <c r="D13" s="18"/>
      <c r="E13" s="55"/>
      <c r="F13" s="20"/>
      <c r="G13" s="21"/>
      <c r="H13" s="22"/>
      <c r="I13" s="21"/>
      <c r="J13" s="56"/>
      <c r="K13" s="23">
        <f>SUM(K3:K12)</f>
        <v>700</v>
      </c>
      <c r="L13" s="23">
        <f t="shared" ref="K13:M13" si="5">SUM(L3:L12)</f>
        <v>97</v>
      </c>
      <c r="M13" s="23">
        <f t="shared" si="5"/>
        <v>797</v>
      </c>
      <c r="N13" s="24"/>
      <c r="O13" s="24"/>
    </row>
    <row r="14" s="1" customFormat="1" ht="24" customHeight="1" spans="1:15">
      <c r="B14" s="3"/>
      <c r="E14"/>
      <c r="K14" s="6"/>
      <c r="L14" s="6"/>
      <c r="M14" s="6"/>
    </row>
    <row r="15" s="1" customFormat="1" ht="24" customHeight="1" spans="1:15">
      <c r="B15" s="3"/>
      <c r="E15"/>
      <c r="K15" s="6"/>
      <c r="L15" s="6"/>
      <c r="M15" s="6"/>
    </row>
    <row r="16" s="1" customFormat="1" ht="24" customHeight="1" spans="1:15">
      <c r="B16" s="3"/>
      <c r="E16"/>
      <c r="I16" s="6"/>
      <c r="J16" s="6"/>
      <c r="K16" s="6"/>
    </row>
    <row r="17" s="1" customFormat="1" ht="24" customHeight="1" spans="2:13">
      <c r="B17" s="3"/>
      <c r="E17"/>
      <c r="I17" s="6"/>
      <c r="J17" s="6"/>
      <c r="K17" s="6"/>
    </row>
    <row r="18" s="1" customFormat="1" ht="24" customHeight="1" spans="2:13">
      <c r="B18" s="3"/>
      <c r="E18"/>
      <c r="I18" s="6"/>
      <c r="J18" s="6"/>
      <c r="K18" s="6"/>
    </row>
    <row r="19" s="1" customFormat="1" ht="24" customHeight="1" spans="2:13">
      <c r="B19" s="3"/>
      <c r="E19"/>
      <c r="I19" s="6"/>
      <c r="J19" s="6"/>
      <c r="K19" s="6"/>
    </row>
    <row r="20" s="1" customFormat="1" ht="24" customHeight="1" spans="2:13">
      <c r="B20" s="3"/>
      <c r="C20"/>
      <c r="D20"/>
      <c r="E20"/>
      <c r="I20" s="6"/>
      <c r="J20" s="6"/>
      <c r="K20" s="6"/>
    </row>
    <row r="21" s="1" customFormat="1" ht="24" customHeight="1" spans="2:13">
      <c r="B21" s="3"/>
      <c r="C21"/>
      <c r="D21"/>
      <c r="E21"/>
      <c r="I21" s="6"/>
      <c r="J21" s="6"/>
      <c r="K21" s="6"/>
    </row>
    <row r="22" s="1" customFormat="1" ht="24" customHeight="1" spans="2:13">
      <c r="B22" s="3"/>
      <c r="C22"/>
      <c r="D22"/>
      <c r="E22"/>
      <c r="I22" s="6"/>
      <c r="J22" s="6"/>
      <c r="K22" s="6"/>
    </row>
    <row r="23" s="1" customFormat="1" ht="24" customHeight="1" spans="2:13">
      <c r="B23" s="3"/>
      <c r="C23"/>
      <c r="D23"/>
      <c r="E23"/>
      <c r="F23"/>
      <c r="G23"/>
      <c r="K23" s="6"/>
      <c r="L23" s="6"/>
      <c r="M23" s="6"/>
    </row>
    <row r="24" s="1" customFormat="1" ht="24" customHeight="1" spans="2:13">
      <c r="B24" s="3"/>
      <c r="C24"/>
      <c r="D24"/>
      <c r="E24"/>
      <c r="F24"/>
      <c r="G24"/>
      <c r="K24" s="6"/>
      <c r="L24" s="6"/>
      <c r="M24" s="6"/>
    </row>
    <row r="25" s="1" customFormat="1" ht="24" customHeight="1" spans="2:13">
      <c r="B25" s="3"/>
      <c r="C25"/>
      <c r="D25"/>
      <c r="E25"/>
      <c r="F25"/>
      <c r="G25"/>
      <c r="K25" s="6"/>
      <c r="L25" s="6"/>
      <c r="M25" s="6"/>
    </row>
    <row r="26" s="1" customFormat="1" ht="24" customHeight="1" spans="2:13">
      <c r="B26" s="3"/>
      <c r="C26"/>
      <c r="D26"/>
      <c r="E26"/>
      <c r="F26"/>
      <c r="G26"/>
      <c r="K26" s="6"/>
      <c r="L26" s="6"/>
      <c r="M26" s="6"/>
    </row>
    <row r="27" s="1" customFormat="1" ht="24" customHeight="1" spans="2:13">
      <c r="B27" s="3"/>
      <c r="C27"/>
      <c r="D27"/>
      <c r="E27"/>
      <c r="F27"/>
      <c r="G27"/>
      <c r="K27" s="6"/>
      <c r="L27" s="6"/>
      <c r="M27" s="6"/>
    </row>
    <row r="28" s="1" customFormat="1" ht="24" customHeight="1" spans="2:13">
      <c r="B28" s="3"/>
      <c r="C28"/>
      <c r="D28"/>
      <c r="E28"/>
      <c r="F28"/>
      <c r="G28"/>
      <c r="K28" s="6"/>
      <c r="L28" s="6"/>
      <c r="M28" s="6"/>
    </row>
    <row r="29" s="1" customFormat="1" ht="24" customHeight="1" spans="2:13">
      <c r="B29" s="3"/>
      <c r="C29"/>
      <c r="D29"/>
      <c r="E29"/>
      <c r="F29"/>
      <c r="G29"/>
      <c r="K29" s="6"/>
      <c r="L29" s="6"/>
      <c r="M29" s="6"/>
    </row>
    <row r="30" s="1" customFormat="1" ht="24" customHeight="1" spans="2:13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2:13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2:13">
      <c r="B32" s="3"/>
      <c r="C32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E33"/>
      <c r="F33"/>
      <c r="G33"/>
      <c r="K33" s="6"/>
      <c r="L33" s="6"/>
      <c r="M33" s="6"/>
    </row>
    <row r="34" s="1" customFormat="1" ht="24" customHeight="1" spans="2:13">
      <c r="B34" s="3"/>
      <c r="E34" s="5"/>
      <c r="K34" s="6"/>
      <c r="L34" s="6"/>
      <c r="M34" s="6"/>
    </row>
    <row r="35" s="1" customFormat="1" ht="24" customHeight="1" spans="2:13">
      <c r="B35" s="3"/>
      <c r="E35" s="5"/>
      <c r="K35" s="6"/>
      <c r="L35" s="6"/>
      <c r="M35" s="6"/>
    </row>
    <row r="36" s="1" customFormat="1" ht="24" customHeight="1" spans="2:13">
      <c r="B36" s="3"/>
      <c r="E36" s="5"/>
      <c r="K36" s="6"/>
      <c r="L36" s="6"/>
      <c r="M36" s="6"/>
    </row>
    <row r="37" s="1" customFormat="1" ht="24" customHeight="1" spans="2:13">
      <c r="B37" s="3"/>
      <c r="E37" s="5"/>
      <c r="K37" s="6"/>
      <c r="L37" s="6"/>
      <c r="M37" s="6"/>
    </row>
    <row r="38" s="1" customFormat="1" ht="24" customHeight="1" spans="2:13">
      <c r="B38" s="3"/>
      <c r="E38" s="5"/>
      <c r="K38" s="6"/>
      <c r="L38" s="6"/>
      <c r="M38" s="6"/>
    </row>
    <row r="39" s="1" customFormat="1" ht="24" customHeight="1" spans="2:13">
      <c r="B39" s="3"/>
      <c r="E39" s="5"/>
      <c r="K39" s="6"/>
      <c r="L39" s="6"/>
      <c r="M39" s="6"/>
    </row>
    <row r="40" s="1" customFormat="1" ht="24" customHeight="1" spans="2:13">
      <c r="B40" s="3"/>
      <c r="E40" s="5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3" customHeight="1" spans="2:13">
      <c r="B51" s="3"/>
      <c r="E51" s="5"/>
      <c r="K51" s="6"/>
      <c r="L51" s="6"/>
      <c r="M51" s="6"/>
    </row>
    <row r="52" s="1" customFormat="1" ht="23" customHeight="1" spans="2:13">
      <c r="B52" s="3"/>
      <c r="E52" s="5"/>
      <c r="K52" s="6"/>
      <c r="L52" s="6"/>
      <c r="M52" s="6"/>
    </row>
    <row r="53" s="1" customFormat="1" ht="23" customHeight="1" spans="2:13">
      <c r="B53" s="3"/>
      <c r="E53" s="5"/>
      <c r="K53" s="6"/>
      <c r="L53" s="6"/>
      <c r="M53" s="6"/>
    </row>
    <row r="54" s="1" customFormat="1" ht="23" customHeight="1" spans="2:13">
      <c r="B54" s="3"/>
      <c r="E54" s="5"/>
      <c r="K54" s="6"/>
      <c r="L54" s="6"/>
      <c r="M54" s="6"/>
    </row>
    <row r="55" s="1" customFormat="1" ht="23" customHeight="1" spans="2:13">
      <c r="B55" s="3"/>
      <c r="E55" s="5"/>
      <c r="K55" s="6"/>
      <c r="L55" s="6"/>
      <c r="M55" s="6"/>
    </row>
    <row r="56" s="1" customFormat="1" ht="23" customHeight="1" spans="2:13">
      <c r="B56" s="3"/>
      <c r="E56" s="5"/>
      <c r="K56" s="6"/>
      <c r="L56" s="6"/>
      <c r="M56" s="6"/>
    </row>
    <row r="57" s="1" customFormat="1" ht="23" customHeight="1" spans="2:13">
      <c r="B57" s="3"/>
      <c r="E57" s="5"/>
      <c r="K57" s="6"/>
      <c r="L57" s="6"/>
      <c r="M57" s="6"/>
    </row>
    <row r="58" s="1" customFormat="1" ht="23" customHeight="1" spans="2:13">
      <c r="B58" s="3"/>
      <c r="E58" s="5"/>
      <c r="K58" s="6"/>
      <c r="L58" s="6"/>
      <c r="M58" s="6"/>
    </row>
    <row r="59" s="1" customFormat="1" ht="23" customHeight="1" spans="2:13">
      <c r="B59" s="3"/>
      <c r="E59" s="5"/>
      <c r="K59" s="6"/>
      <c r="L59" s="6"/>
      <c r="M59" s="6"/>
    </row>
    <row r="60" s="1" customFormat="1" ht="23" customHeight="1" spans="2:13">
      <c r="B60" s="3"/>
      <c r="E60" s="5"/>
      <c r="K60" s="6"/>
      <c r="L60" s="6"/>
      <c r="M60" s="6"/>
    </row>
    <row r="61" s="1" customFormat="1" ht="23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46"/>
    <cfRule type="duplicateValues" dxfId="1" priority="38"/>
  </conditionalFormatting>
  <conditionalFormatting sqref="E12">
    <cfRule type="duplicateValues" dxfId="0" priority="1"/>
  </conditionalFormatting>
  <conditionalFormatting sqref="E13">
    <cfRule type="duplicateValues" dxfId="0" priority="66"/>
  </conditionalFormatting>
  <conditionalFormatting sqref="H13">
    <cfRule type="duplicateValues" dxfId="0" priority="70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63"/>
    <cfRule type="duplicateValues" dxfId="1" priority="56"/>
  </conditionalFormatting>
  <conditionalFormatting sqref="B1:B2 B13:B1048576">
    <cfRule type="duplicateValues" dxfId="0" priority="49"/>
  </conditionalFormatting>
  <conditionalFormatting sqref="H2 B2 B13:B1048576 H14:H15 H23:H1048576 F16:F22">
    <cfRule type="duplicateValues" dxfId="0" priority="80"/>
  </conditionalFormatting>
  <conditionalFormatting sqref="B2 B13:B1048576">
    <cfRule type="duplicateValues" dxfId="0" priority="79"/>
  </conditionalFormatting>
  <conditionalFormatting sqref="B2 H2 H14:H15 H23:H1048576 B13:B1048576 F16:F22">
    <cfRule type="duplicateValues" dxfId="0" priority="72"/>
  </conditionalFormatting>
  <conditionalFormatting sqref="H2 B2 H13:H15 H23:H1048576 B13:B1048576 F16:F22">
    <cfRule type="duplicateValues" dxfId="0" priority="68"/>
  </conditionalFormatting>
  <conditionalFormatting sqref="B2 H2:H15 H23:H1048576 B13:B1048576 F16:F22">
    <cfRule type="duplicateValues" dxfId="0" priority="65"/>
  </conditionalFormatting>
  <conditionalFormatting sqref="H2:H15 H23:H1048576 B13:B1048576 B2 F16:F22">
    <cfRule type="duplicateValues" dxfId="0" priority="53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showGridLines="0" view="pageBreakPreview" zoomScaleNormal="100" topLeftCell="A9" workbookViewId="0">
      <selection activeCell="R11" sqref="R11"/>
    </sheetView>
  </sheetViews>
  <sheetFormatPr defaultColWidth="9" defaultRowHeight="16.5"/>
  <cols>
    <col min="1" max="1" width="5.125" style="1" customWidth="1"/>
    <col min="2" max="2" width="6.5" style="3" customWidth="1"/>
    <col min="3" max="3" width="13.75" style="1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5">
      <c r="A1" s="7" t="s">
        <v>218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52" t="s">
        <v>195</v>
      </c>
      <c r="C3" s="42" t="s">
        <v>196</v>
      </c>
      <c r="D3" s="18">
        <v>45658</v>
      </c>
      <c r="E3" s="44" t="s">
        <v>197</v>
      </c>
      <c r="F3" s="20" t="str">
        <f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45"/>
      <c r="I3" s="21" t="s">
        <v>198</v>
      </c>
      <c r="J3" s="22">
        <f>DAY(EOMONTH(D3,0))-DAY(D3)+1</f>
        <v>31</v>
      </c>
      <c r="K3" s="23">
        <v>70</v>
      </c>
      <c r="L3" s="23">
        <f>IF(H3="",30/30*J3,0)</f>
        <v>31</v>
      </c>
      <c r="M3" s="23">
        <f>SUM(K3:L3)</f>
        <v>101</v>
      </c>
      <c r="N3" s="24"/>
      <c r="O3" s="24" t="s">
        <v>176</v>
      </c>
    </row>
    <row r="4" s="1" customFormat="1" ht="24" customHeight="1" spans="1:15">
      <c r="A4" s="15">
        <f>ROW()-2</f>
        <v>2</v>
      </c>
      <c r="B4" s="52" t="s">
        <v>199</v>
      </c>
      <c r="C4" s="42" t="s">
        <v>196</v>
      </c>
      <c r="D4" s="18">
        <v>45658</v>
      </c>
      <c r="E4" s="44" t="s">
        <v>200</v>
      </c>
      <c r="F4" s="20" t="str">
        <f>IF(MOD(MID(E4,17,1),2)=0,"女","男")</f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45"/>
      <c r="I4" s="21" t="s">
        <v>198</v>
      </c>
      <c r="J4" s="22">
        <f>DAY(EOMONTH(D4,0))-DAY(D4)+1</f>
        <v>31</v>
      </c>
      <c r="K4" s="23">
        <v>70</v>
      </c>
      <c r="L4" s="23">
        <f>IF(H4="",30/30*J4,0)</f>
        <v>31</v>
      </c>
      <c r="M4" s="23">
        <f>SUM(K4:L4)</f>
        <v>101</v>
      </c>
      <c r="N4" s="24"/>
      <c r="O4" s="24" t="s">
        <v>176</v>
      </c>
    </row>
    <row r="5" s="1" customFormat="1" ht="24" customHeight="1" spans="1:15">
      <c r="A5" s="15">
        <f t="shared" ref="A5:A12" si="0">ROW()-2</f>
        <v>3</v>
      </c>
      <c r="B5" s="52" t="s">
        <v>201</v>
      </c>
      <c r="C5" s="42" t="s">
        <v>196</v>
      </c>
      <c r="D5" s="18">
        <v>45658</v>
      </c>
      <c r="E5" s="83" t="s">
        <v>202</v>
      </c>
      <c r="F5" s="20" t="str">
        <f t="shared" ref="F5:F12" si="1">IF(MOD(MID(E5,17,1),2)=0,"女","男")</f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ref="J5:J12" si="2">DAY(EOMONTH(D5,0))-DAY(D5)+1</f>
        <v>31</v>
      </c>
      <c r="K5" s="23">
        <v>70</v>
      </c>
      <c r="L5" s="23">
        <f t="shared" ref="L5:L15" si="3">IF(H5="",30/30*J5,0)</f>
        <v>31</v>
      </c>
      <c r="M5" s="23">
        <f t="shared" ref="M5:M15" si="4">SUM(K5:L5)</f>
        <v>101</v>
      </c>
      <c r="N5" s="24"/>
      <c r="O5" s="24" t="s">
        <v>176</v>
      </c>
    </row>
    <row r="6" s="1" customFormat="1" ht="24" customHeight="1" spans="1:15">
      <c r="A6" s="15">
        <f t="shared" si="0"/>
        <v>4</v>
      </c>
      <c r="B6" s="52" t="s">
        <v>203</v>
      </c>
      <c r="C6" s="42" t="s">
        <v>196</v>
      </c>
      <c r="D6" s="18">
        <v>45658</v>
      </c>
      <c r="E6" s="44" t="s">
        <v>204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31</v>
      </c>
      <c r="K6" s="23">
        <v>70</v>
      </c>
      <c r="L6" s="23">
        <f t="shared" si="3"/>
        <v>31</v>
      </c>
      <c r="M6" s="23">
        <f t="shared" si="4"/>
        <v>101</v>
      </c>
      <c r="N6" s="24"/>
      <c r="O6" s="24" t="s">
        <v>176</v>
      </c>
    </row>
    <row r="7" s="1" customFormat="1" ht="24" customHeight="1" spans="1:15">
      <c r="A7" s="15">
        <f t="shared" si="0"/>
        <v>5</v>
      </c>
      <c r="B7" s="52" t="s">
        <v>205</v>
      </c>
      <c r="C7" s="42" t="s">
        <v>196</v>
      </c>
      <c r="D7" s="18">
        <v>45658</v>
      </c>
      <c r="E7" s="44" t="s">
        <v>206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31</v>
      </c>
      <c r="K7" s="23">
        <v>70</v>
      </c>
      <c r="L7" s="23">
        <f t="shared" si="3"/>
        <v>31</v>
      </c>
      <c r="M7" s="23">
        <f t="shared" si="4"/>
        <v>101</v>
      </c>
      <c r="N7" s="24"/>
      <c r="O7" s="24" t="s">
        <v>176</v>
      </c>
    </row>
    <row r="8" s="1" customFormat="1" ht="24" customHeight="1" spans="1:15">
      <c r="A8" s="15">
        <f t="shared" si="0"/>
        <v>6</v>
      </c>
      <c r="B8" s="52" t="s">
        <v>207</v>
      </c>
      <c r="C8" s="42" t="s">
        <v>196</v>
      </c>
      <c r="D8" s="18">
        <v>45658</v>
      </c>
      <c r="E8" s="83" t="s">
        <v>208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31</v>
      </c>
      <c r="K8" s="23">
        <v>70</v>
      </c>
      <c r="L8" s="23">
        <f t="shared" si="3"/>
        <v>31</v>
      </c>
      <c r="M8" s="23">
        <f t="shared" si="4"/>
        <v>101</v>
      </c>
      <c r="N8" s="24"/>
      <c r="O8" s="24" t="s">
        <v>176</v>
      </c>
    </row>
    <row r="9" s="1" customFormat="1" ht="24" customHeight="1" spans="1:15">
      <c r="A9" s="15">
        <f t="shared" si="0"/>
        <v>7</v>
      </c>
      <c r="B9" s="52" t="s">
        <v>209</v>
      </c>
      <c r="C9" s="42" t="s">
        <v>196</v>
      </c>
      <c r="D9" s="18">
        <v>45658</v>
      </c>
      <c r="E9" s="83" t="s">
        <v>210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31</v>
      </c>
      <c r="K9" s="23">
        <v>70</v>
      </c>
      <c r="L9" s="23">
        <f t="shared" si="3"/>
        <v>31</v>
      </c>
      <c r="M9" s="23">
        <f t="shared" si="4"/>
        <v>101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52" t="s">
        <v>211</v>
      </c>
      <c r="C10" s="42" t="s">
        <v>196</v>
      </c>
      <c r="D10" s="18">
        <v>45658</v>
      </c>
      <c r="E10" s="19" t="s">
        <v>212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31</v>
      </c>
      <c r="K10" s="23">
        <v>70</v>
      </c>
      <c r="L10" s="23">
        <f t="shared" si="3"/>
        <v>31</v>
      </c>
      <c r="M10" s="23">
        <f t="shared" si="4"/>
        <v>101</v>
      </c>
      <c r="N10" s="24"/>
      <c r="O10" s="24" t="s">
        <v>176</v>
      </c>
    </row>
    <row r="11" s="1" customFormat="1" ht="24" customHeight="1" spans="1:15">
      <c r="A11" s="15">
        <f t="shared" si="0"/>
        <v>9</v>
      </c>
      <c r="B11" s="52" t="s">
        <v>213</v>
      </c>
      <c r="C11" s="42" t="s">
        <v>196</v>
      </c>
      <c r="D11" s="18">
        <v>45658</v>
      </c>
      <c r="E11" s="19" t="s">
        <v>214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31</v>
      </c>
      <c r="K11" s="23">
        <v>70</v>
      </c>
      <c r="L11" s="23">
        <f t="shared" si="3"/>
        <v>31</v>
      </c>
      <c r="M11" s="23">
        <f t="shared" si="4"/>
        <v>101</v>
      </c>
      <c r="N11" s="24"/>
      <c r="O11" s="24" t="s">
        <v>176</v>
      </c>
    </row>
    <row r="12" s="1" customFormat="1" ht="24" customHeight="1" spans="1:15">
      <c r="A12" s="15">
        <f t="shared" si="0"/>
        <v>10</v>
      </c>
      <c r="B12" s="25" t="s">
        <v>215</v>
      </c>
      <c r="C12" s="42" t="s">
        <v>196</v>
      </c>
      <c r="D12" s="18">
        <v>45658</v>
      </c>
      <c r="E12" s="19" t="s">
        <v>216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31</v>
      </c>
      <c r="K12" s="23">
        <v>70</v>
      </c>
      <c r="L12" s="23">
        <f t="shared" si="3"/>
        <v>31</v>
      </c>
      <c r="M12" s="23">
        <f t="shared" si="4"/>
        <v>101</v>
      </c>
      <c r="N12" s="24"/>
      <c r="O12" s="24" t="s">
        <v>176</v>
      </c>
    </row>
    <row r="13" s="1" customFormat="1" ht="24" customHeight="1" spans="1:15">
      <c r="A13" s="15" t="s">
        <v>217</v>
      </c>
      <c r="B13" s="53"/>
      <c r="C13" s="54"/>
      <c r="D13" s="18"/>
      <c r="E13" s="55"/>
      <c r="F13" s="20"/>
      <c r="G13" s="21"/>
      <c r="H13" s="22"/>
      <c r="I13" s="21"/>
      <c r="J13" s="56"/>
      <c r="K13" s="23">
        <f>SUM(K3:K12)</f>
        <v>700</v>
      </c>
      <c r="L13" s="23">
        <f>SUM(L3:L12)</f>
        <v>310</v>
      </c>
      <c r="M13" s="23">
        <f>SUM(M3:M12)</f>
        <v>1010</v>
      </c>
      <c r="N13" s="24"/>
      <c r="O13" s="24"/>
    </row>
    <row r="14" s="1" customFormat="1" ht="24" customHeight="1" spans="1:15">
      <c r="B14" s="3"/>
      <c r="E14"/>
      <c r="K14" s="6"/>
      <c r="L14" s="6"/>
      <c r="M14" s="6"/>
    </row>
    <row r="15" s="1" customFormat="1" ht="24" customHeight="1" spans="1:15">
      <c r="B15" s="3"/>
      <c r="E15"/>
      <c r="K15" s="6"/>
      <c r="L15" s="6"/>
      <c r="M15" s="6"/>
    </row>
    <row r="16" s="1" customFormat="1" ht="24" customHeight="1" spans="1:15">
      <c r="B16" s="3"/>
      <c r="E16"/>
      <c r="I16" s="6"/>
      <c r="J16" s="6"/>
      <c r="K16" s="6"/>
    </row>
    <row r="17" s="1" customFormat="1" ht="24" customHeight="1" spans="2:13">
      <c r="B17" s="3"/>
      <c r="E17"/>
      <c r="I17" s="6"/>
      <c r="J17" s="6"/>
      <c r="K17" s="6"/>
    </row>
    <row r="18" s="1" customFormat="1" ht="24" customHeight="1" spans="2:13">
      <c r="B18" s="3"/>
      <c r="E18"/>
      <c r="I18" s="6"/>
      <c r="J18" s="6"/>
      <c r="K18" s="6"/>
    </row>
    <row r="19" s="1" customFormat="1" ht="24" customHeight="1" spans="2:13">
      <c r="B19" s="3"/>
      <c r="E19"/>
      <c r="I19" s="6"/>
      <c r="J19" s="6"/>
      <c r="K19" s="6"/>
    </row>
    <row r="20" s="1" customFormat="1" ht="24" customHeight="1" spans="2:13">
      <c r="B20" s="3"/>
      <c r="C20"/>
      <c r="D20"/>
      <c r="E20"/>
      <c r="I20" s="6"/>
      <c r="J20" s="6"/>
      <c r="K20" s="6"/>
    </row>
    <row r="21" s="1" customFormat="1" ht="24" customHeight="1" spans="2:13">
      <c r="B21" s="3"/>
      <c r="C21"/>
      <c r="D21"/>
      <c r="E21"/>
      <c r="I21" s="6"/>
      <c r="J21" s="6"/>
      <c r="K21" s="6"/>
    </row>
    <row r="22" s="1" customFormat="1" ht="24" customHeight="1" spans="2:13">
      <c r="B22" s="3"/>
      <c r="C22"/>
      <c r="D22"/>
      <c r="E22"/>
      <c r="I22" s="6"/>
      <c r="J22" s="6"/>
      <c r="K22" s="6"/>
    </row>
    <row r="23" s="1" customFormat="1" ht="24" customHeight="1" spans="2:13">
      <c r="B23" s="3"/>
      <c r="C23"/>
      <c r="D23"/>
      <c r="E23"/>
      <c r="F23"/>
      <c r="G23"/>
      <c r="K23" s="6"/>
      <c r="L23" s="6"/>
      <c r="M23" s="6"/>
    </row>
    <row r="24" s="1" customFormat="1" ht="24" customHeight="1" spans="2:13">
      <c r="B24" s="3"/>
      <c r="C24"/>
      <c r="D24"/>
      <c r="E24"/>
      <c r="F24"/>
      <c r="G24"/>
      <c r="K24" s="6"/>
      <c r="L24" s="6"/>
      <c r="M24" s="6"/>
    </row>
    <row r="25" s="1" customFormat="1" ht="24" customHeight="1" spans="2:13">
      <c r="B25" s="3"/>
      <c r="C25"/>
      <c r="D25"/>
      <c r="E25"/>
      <c r="F25"/>
      <c r="G25"/>
      <c r="K25" s="6"/>
      <c r="L25" s="6"/>
      <c r="M25" s="6"/>
    </row>
    <row r="26" s="1" customFormat="1" ht="24" customHeight="1" spans="2:13">
      <c r="B26" s="3"/>
      <c r="C26"/>
      <c r="D26"/>
      <c r="E26"/>
      <c r="F26"/>
      <c r="G26"/>
      <c r="K26" s="6"/>
      <c r="L26" s="6"/>
      <c r="M26" s="6"/>
    </row>
    <row r="27" s="1" customFormat="1" ht="24" customHeight="1" spans="2:13">
      <c r="B27" s="3"/>
      <c r="C27"/>
      <c r="D27"/>
      <c r="E27"/>
      <c r="F27"/>
      <c r="G27"/>
      <c r="K27" s="6"/>
      <c r="L27" s="6"/>
      <c r="M27" s="6"/>
    </row>
    <row r="28" s="1" customFormat="1" ht="24" customHeight="1" spans="2:13">
      <c r="B28" s="3"/>
      <c r="C28"/>
      <c r="D28"/>
      <c r="E28"/>
      <c r="F28"/>
      <c r="G28"/>
      <c r="K28" s="6"/>
      <c r="L28" s="6"/>
      <c r="M28" s="6"/>
    </row>
    <row r="29" s="1" customFormat="1" ht="24" customHeight="1" spans="2:13">
      <c r="B29" s="3"/>
      <c r="C29"/>
      <c r="D29"/>
      <c r="E29"/>
      <c r="F29"/>
      <c r="G29"/>
      <c r="K29" s="6"/>
      <c r="L29" s="6"/>
      <c r="M29" s="6"/>
    </row>
    <row r="30" s="1" customFormat="1" ht="24" customHeight="1" spans="2:13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2:13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2:13">
      <c r="B32" s="3"/>
      <c r="C32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E33"/>
      <c r="F33"/>
      <c r="G33"/>
      <c r="K33" s="6"/>
      <c r="L33" s="6"/>
      <c r="M33" s="6"/>
    </row>
    <row r="34" s="1" customFormat="1" ht="24" customHeight="1" spans="2:13">
      <c r="B34" s="3"/>
      <c r="E34" s="5"/>
      <c r="K34" s="6"/>
      <c r="L34" s="6"/>
      <c r="M34" s="6"/>
    </row>
    <row r="35" s="1" customFormat="1" ht="24" customHeight="1" spans="2:13">
      <c r="B35" s="3"/>
      <c r="E35" s="5"/>
      <c r="K35" s="6"/>
      <c r="L35" s="6"/>
      <c r="M35" s="6"/>
    </row>
    <row r="36" s="1" customFormat="1" ht="24" customHeight="1" spans="2:13">
      <c r="B36" s="3"/>
      <c r="E36" s="5"/>
      <c r="K36" s="6"/>
      <c r="L36" s="6"/>
      <c r="M36" s="6"/>
    </row>
    <row r="37" s="1" customFormat="1" ht="24" customHeight="1" spans="2:13">
      <c r="B37" s="3"/>
      <c r="E37" s="5"/>
      <c r="K37" s="6"/>
      <c r="L37" s="6"/>
      <c r="M37" s="6"/>
    </row>
    <row r="38" s="1" customFormat="1" ht="24" customHeight="1" spans="2:13">
      <c r="B38" s="3"/>
      <c r="E38" s="5"/>
      <c r="K38" s="6"/>
      <c r="L38" s="6"/>
      <c r="M38" s="6"/>
    </row>
    <row r="39" s="1" customFormat="1" ht="24" customHeight="1" spans="2:13">
      <c r="B39" s="3"/>
      <c r="E39" s="5"/>
      <c r="K39" s="6"/>
      <c r="L39" s="6"/>
      <c r="M39" s="6"/>
    </row>
    <row r="40" s="1" customFormat="1" ht="24" customHeight="1" spans="2:13">
      <c r="B40" s="3"/>
      <c r="E40" s="5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3" customHeight="1" spans="2:13">
      <c r="B51" s="3"/>
      <c r="E51" s="5"/>
      <c r="K51" s="6"/>
      <c r="L51" s="6"/>
      <c r="M51" s="6"/>
    </row>
    <row r="52" s="1" customFormat="1" ht="23" customHeight="1" spans="2:13">
      <c r="B52" s="3"/>
      <c r="E52" s="5"/>
      <c r="K52" s="6"/>
      <c r="L52" s="6"/>
      <c r="M52" s="6"/>
    </row>
    <row r="53" s="1" customFormat="1" ht="23" customHeight="1" spans="2:13">
      <c r="B53" s="3"/>
      <c r="E53" s="5"/>
      <c r="K53" s="6"/>
      <c r="L53" s="6"/>
      <c r="M53" s="6"/>
    </row>
    <row r="54" s="1" customFormat="1" ht="23" customHeight="1" spans="2:13">
      <c r="B54" s="3"/>
      <c r="E54" s="5"/>
      <c r="K54" s="6"/>
      <c r="L54" s="6"/>
      <c r="M54" s="6"/>
    </row>
    <row r="55" s="1" customFormat="1" ht="23" customHeight="1" spans="2:13">
      <c r="B55" s="3"/>
      <c r="E55" s="5"/>
      <c r="K55" s="6"/>
      <c r="L55" s="6"/>
      <c r="M55" s="6"/>
    </row>
    <row r="56" s="1" customFormat="1" ht="23" customHeight="1" spans="2:13">
      <c r="B56" s="3"/>
      <c r="E56" s="5"/>
      <c r="K56" s="6"/>
      <c r="L56" s="6"/>
      <c r="M56" s="6"/>
    </row>
    <row r="57" s="1" customFormat="1" ht="23" customHeight="1" spans="2:13">
      <c r="B57" s="3"/>
      <c r="E57" s="5"/>
      <c r="K57" s="6"/>
      <c r="L57" s="6"/>
      <c r="M57" s="6"/>
    </row>
    <row r="58" s="1" customFormat="1" ht="23" customHeight="1" spans="2:13">
      <c r="B58" s="3"/>
      <c r="E58" s="5"/>
      <c r="K58" s="6"/>
      <c r="L58" s="6"/>
      <c r="M58" s="6"/>
    </row>
    <row r="59" s="1" customFormat="1" ht="23" customHeight="1" spans="2:13">
      <c r="B59" s="3"/>
      <c r="E59" s="5"/>
      <c r="K59" s="6"/>
      <c r="L59" s="6"/>
      <c r="M59" s="6"/>
    </row>
    <row r="60" s="1" customFormat="1" ht="23" customHeight="1" spans="2:13">
      <c r="B60" s="3"/>
      <c r="E60" s="5"/>
      <c r="K60" s="6"/>
      <c r="L60" s="6"/>
      <c r="M60" s="6"/>
    </row>
    <row r="61" s="1" customFormat="1" ht="23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</sheetData>
  <autoFilter xmlns:etc="http://www.wps.cn/officeDocument/2017/etCustomData" ref="A1:O20" etc:filterBottomFollowUsedRange="0">
    <extLst/>
  </autoFilter>
  <mergeCells count="1">
    <mergeCell ref="A1:O1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3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12">
    <cfRule type="duplicateValues" dxfId="0" priority="30"/>
    <cfRule type="duplicateValues" dxfId="1" priority="38"/>
  </conditionalFormatting>
  <conditionalFormatting sqref="E12">
    <cfRule type="duplicateValues" dxfId="0" priority="1"/>
  </conditionalFormatting>
  <conditionalFormatting sqref="E13">
    <cfRule type="duplicateValues" dxfId="0" priority="160"/>
  </conditionalFormatting>
  <conditionalFormatting sqref="H13">
    <cfRule type="duplicateValues" dxfId="0" priority="170"/>
  </conditionalFormatting>
  <conditionalFormatting sqref="B3:B6">
    <cfRule type="duplicateValues" dxfId="0" priority="16"/>
  </conditionalFormatting>
  <conditionalFormatting sqref="B8:B11">
    <cfRule type="duplicateValues" dxfId="0" priority="2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H3:H12">
    <cfRule type="duplicateValues" dxfId="0" priority="146"/>
    <cfRule type="duplicateValues" dxfId="1" priority="148"/>
  </conditionalFormatting>
  <conditionalFormatting sqref="B1:B2 B13:B1048576">
    <cfRule type="duplicateValues" dxfId="0" priority="52"/>
  </conditionalFormatting>
  <conditionalFormatting sqref="B2 B13:B1048576">
    <cfRule type="duplicateValues" dxfId="0" priority="173"/>
  </conditionalFormatting>
  <conditionalFormatting sqref="H2 B2 B13:B1048576 H14:H15 H23:H1048576 F16:F22">
    <cfRule type="duplicateValues" dxfId="0" priority="182"/>
  </conditionalFormatting>
  <conditionalFormatting sqref="B2 H2 H14:H15 H23:H1048576 B13:B1048576 F16:F22">
    <cfRule type="duplicateValues" dxfId="0" priority="174"/>
  </conditionalFormatting>
  <conditionalFormatting sqref="H2 B2 H13:H15 H23:H1048576 B13:B1048576 F16:F22">
    <cfRule type="duplicateValues" dxfId="0" priority="168"/>
  </conditionalFormatting>
  <conditionalFormatting sqref="B2 H2:H15 H23:H1048576 B13:B1048576 F16:F22">
    <cfRule type="duplicateValues" dxfId="0" priority="159"/>
  </conditionalFormatting>
  <conditionalFormatting sqref="H2:H15 H23:H1048576 B13:B1048576 B2 F16:F22">
    <cfRule type="duplicateValues" dxfId="0" priority="145"/>
  </conditionalFormatting>
  <pageMargins left="0.2125" right="0.2125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1"/>
  <sheetViews>
    <sheetView showGridLines="0" workbookViewId="0">
      <selection activeCell="M18" sqref="M18"/>
    </sheetView>
  </sheetViews>
  <sheetFormatPr defaultColWidth="9" defaultRowHeight="16.5"/>
  <cols>
    <col min="1" max="1" width="5.125" style="1" customWidth="1"/>
    <col min="2" max="2" width="6.5" style="3" customWidth="1"/>
    <col min="3" max="3" width="13.75" style="1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1" style="1" customWidth="1"/>
    <col min="16" max="16384" width="9" style="1"/>
  </cols>
  <sheetData>
    <row r="1" ht="33" customHeight="1" spans="1:16">
      <c r="A1" s="7" t="s">
        <v>219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ht="24" customHeight="1" spans="1:16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6">
      <c r="A3" s="15">
        <f t="shared" ref="A3:A15" si="0">ROW()-2</f>
        <v>1</v>
      </c>
      <c r="B3" s="43" t="s">
        <v>220</v>
      </c>
      <c r="C3" s="42" t="s">
        <v>221</v>
      </c>
      <c r="D3" s="18">
        <v>45698</v>
      </c>
      <c r="E3" s="83" t="s">
        <v>222</v>
      </c>
      <c r="F3" s="20" t="str">
        <f t="shared" ref="F3:F15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45"/>
      <c r="I3" s="21" t="s">
        <v>198</v>
      </c>
      <c r="J3" s="22">
        <f t="shared" ref="J3:J15" si="2">DAY(EOMONTH(D3,0))-DAY(D3)+1</f>
        <v>19</v>
      </c>
      <c r="K3" s="23">
        <f t="shared" ref="K3:K15" si="3">IF(H3="",70/30*J3,0)</f>
        <v>44.3333333333333</v>
      </c>
      <c r="L3" s="23">
        <f t="shared" ref="L3:L15" si="4">IF(H3="",30/30*J3,0)</f>
        <v>19</v>
      </c>
      <c r="M3" s="23">
        <f t="shared" ref="M3:M15" si="5">SUM(K3:L3)</f>
        <v>63.3333333333333</v>
      </c>
      <c r="N3" s="24"/>
      <c r="O3" s="24" t="s">
        <v>175</v>
      </c>
    </row>
    <row r="4" s="1" customFormat="1" ht="24" customHeight="1" spans="1:16">
      <c r="A4" s="15">
        <f t="shared" si="0"/>
        <v>2</v>
      </c>
      <c r="B4" s="43" t="s">
        <v>223</v>
      </c>
      <c r="C4" s="42" t="s">
        <v>224</v>
      </c>
      <c r="D4" s="18">
        <v>45699</v>
      </c>
      <c r="E4" s="83" t="s">
        <v>225</v>
      </c>
      <c r="F4" s="20" t="str">
        <f t="shared" si="1"/>
        <v>女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45"/>
      <c r="I4" s="21" t="s">
        <v>198</v>
      </c>
      <c r="J4" s="22">
        <f t="shared" si="2"/>
        <v>18</v>
      </c>
      <c r="K4" s="23">
        <f t="shared" si="3"/>
        <v>42</v>
      </c>
      <c r="L4" s="23">
        <f t="shared" si="4"/>
        <v>18</v>
      </c>
      <c r="M4" s="23">
        <f t="shared" si="5"/>
        <v>60</v>
      </c>
      <c r="N4" s="24"/>
      <c r="O4" s="24" t="s">
        <v>176</v>
      </c>
    </row>
    <row r="5" s="1" customFormat="1" ht="24" customHeight="1" spans="1:16">
      <c r="A5" s="15">
        <f t="shared" si="0"/>
        <v>3</v>
      </c>
      <c r="B5" s="43" t="s">
        <v>226</v>
      </c>
      <c r="C5" s="42" t="s">
        <v>227</v>
      </c>
      <c r="D5" s="18">
        <v>45701</v>
      </c>
      <c r="E5" s="83" t="s">
        <v>228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45" t="s">
        <v>220</v>
      </c>
      <c r="I5" s="21" t="s">
        <v>198</v>
      </c>
      <c r="J5" s="22">
        <f t="shared" si="2"/>
        <v>16</v>
      </c>
      <c r="K5" s="23">
        <f t="shared" si="3"/>
        <v>0</v>
      </c>
      <c r="L5" s="23">
        <f t="shared" si="4"/>
        <v>0</v>
      </c>
      <c r="M5" s="23">
        <f t="shared" si="5"/>
        <v>0</v>
      </c>
      <c r="N5" s="24"/>
      <c r="O5" s="24" t="s">
        <v>175</v>
      </c>
    </row>
    <row r="6" s="1" customFormat="1" ht="24" customHeight="1" spans="1:16">
      <c r="A6" s="15">
        <f t="shared" si="0"/>
        <v>4</v>
      </c>
      <c r="B6" s="43" t="s">
        <v>229</v>
      </c>
      <c r="C6" s="42" t="s">
        <v>196</v>
      </c>
      <c r="D6" s="18">
        <v>45702</v>
      </c>
      <c r="E6" s="44" t="s">
        <v>230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15</v>
      </c>
      <c r="K6" s="23">
        <f t="shared" si="3"/>
        <v>35</v>
      </c>
      <c r="L6" s="23">
        <f t="shared" si="4"/>
        <v>15</v>
      </c>
      <c r="M6" s="23">
        <f t="shared" si="5"/>
        <v>50</v>
      </c>
      <c r="N6" s="24"/>
      <c r="O6" s="24" t="s">
        <v>176</v>
      </c>
    </row>
    <row r="7" s="1" customFormat="1" ht="24" customHeight="1" spans="1:16">
      <c r="A7" s="15">
        <f t="shared" si="0"/>
        <v>5</v>
      </c>
      <c r="B7" s="43" t="s">
        <v>231</v>
      </c>
      <c r="C7" s="42" t="s">
        <v>227</v>
      </c>
      <c r="D7" s="18">
        <v>45702</v>
      </c>
      <c r="E7" s="83" t="s">
        <v>232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15</v>
      </c>
      <c r="K7" s="23">
        <f t="shared" si="3"/>
        <v>35</v>
      </c>
      <c r="L7" s="23">
        <f t="shared" si="4"/>
        <v>15</v>
      </c>
      <c r="M7" s="23">
        <f t="shared" si="5"/>
        <v>50</v>
      </c>
      <c r="N7" s="24"/>
      <c r="O7" s="24" t="s">
        <v>175</v>
      </c>
      <c r="P7" s="1" t="s">
        <v>233</v>
      </c>
    </row>
    <row r="8" s="1" customFormat="1" ht="24" customHeight="1" spans="1:16">
      <c r="A8" s="15">
        <f t="shared" si="0"/>
        <v>6</v>
      </c>
      <c r="B8" s="43" t="s">
        <v>234</v>
      </c>
      <c r="C8" s="42" t="s">
        <v>224</v>
      </c>
      <c r="D8" s="18">
        <v>45703</v>
      </c>
      <c r="E8" s="83" t="s">
        <v>235</v>
      </c>
      <c r="F8" s="20" t="str">
        <f t="shared" si="1"/>
        <v>女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14</v>
      </c>
      <c r="K8" s="23">
        <f t="shared" si="3"/>
        <v>32.6666666666667</v>
      </c>
      <c r="L8" s="23">
        <f t="shared" si="4"/>
        <v>14</v>
      </c>
      <c r="M8" s="23">
        <f t="shared" si="5"/>
        <v>46.6666666666667</v>
      </c>
      <c r="N8" s="24"/>
      <c r="O8" s="24" t="s">
        <v>176</v>
      </c>
    </row>
    <row r="9" s="1" customFormat="1" ht="24" customHeight="1" spans="1:16">
      <c r="A9" s="15">
        <f t="shared" si="0"/>
        <v>7</v>
      </c>
      <c r="B9" s="43" t="s">
        <v>236</v>
      </c>
      <c r="C9" s="42" t="s">
        <v>237</v>
      </c>
      <c r="D9" s="18">
        <v>45703</v>
      </c>
      <c r="E9" s="83" t="s">
        <v>238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14</v>
      </c>
      <c r="K9" s="23">
        <f t="shared" si="3"/>
        <v>32.6666666666667</v>
      </c>
      <c r="L9" s="23">
        <f t="shared" si="4"/>
        <v>14</v>
      </c>
      <c r="M9" s="23">
        <f t="shared" si="5"/>
        <v>46.6666666666667</v>
      </c>
      <c r="N9" s="24"/>
      <c r="O9" s="24" t="s">
        <v>175</v>
      </c>
      <c r="P9" s="1" t="s">
        <v>233</v>
      </c>
    </row>
    <row r="10" s="1" customFormat="1" ht="24" customHeight="1" spans="1:16">
      <c r="A10" s="15">
        <f t="shared" si="0"/>
        <v>8</v>
      </c>
      <c r="B10" s="43" t="s">
        <v>239</v>
      </c>
      <c r="C10" s="42" t="s">
        <v>196</v>
      </c>
      <c r="D10" s="18">
        <v>45705</v>
      </c>
      <c r="E10" s="84" t="s">
        <v>240</v>
      </c>
      <c r="F10" s="20" t="str">
        <f t="shared" si="1"/>
        <v>女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 t="s">
        <v>236</v>
      </c>
      <c r="I10" s="21" t="s">
        <v>198</v>
      </c>
      <c r="J10" s="22">
        <f t="shared" si="2"/>
        <v>12</v>
      </c>
      <c r="K10" s="23">
        <f t="shared" si="3"/>
        <v>0</v>
      </c>
      <c r="L10" s="23">
        <f t="shared" si="4"/>
        <v>0</v>
      </c>
      <c r="M10" s="23">
        <f t="shared" si="5"/>
        <v>0</v>
      </c>
      <c r="N10" s="24"/>
      <c r="O10" s="24" t="s">
        <v>176</v>
      </c>
    </row>
    <row r="11" s="1" customFormat="1" ht="24" customHeight="1" spans="1:16">
      <c r="A11" s="15">
        <f t="shared" si="0"/>
        <v>9</v>
      </c>
      <c r="B11" s="43" t="s">
        <v>241</v>
      </c>
      <c r="C11" s="42" t="s">
        <v>221</v>
      </c>
      <c r="D11" s="18">
        <v>45705</v>
      </c>
      <c r="E11" s="84" t="s">
        <v>242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 t="s">
        <v>231</v>
      </c>
      <c r="I11" s="21" t="s">
        <v>198</v>
      </c>
      <c r="J11" s="22">
        <f t="shared" si="2"/>
        <v>12</v>
      </c>
      <c r="K11" s="23">
        <f t="shared" si="3"/>
        <v>0</v>
      </c>
      <c r="L11" s="23">
        <f t="shared" si="4"/>
        <v>0</v>
      </c>
      <c r="M11" s="23">
        <f t="shared" si="5"/>
        <v>0</v>
      </c>
      <c r="N11" s="24"/>
      <c r="O11" s="24" t="s">
        <v>175</v>
      </c>
    </row>
    <row r="12" s="1" customFormat="1" ht="24" customHeight="1" spans="1:16">
      <c r="A12" s="15">
        <f t="shared" si="0"/>
        <v>10</v>
      </c>
      <c r="B12" s="25" t="s">
        <v>243</v>
      </c>
      <c r="C12" s="42" t="s">
        <v>227</v>
      </c>
      <c r="D12" s="18">
        <v>45705</v>
      </c>
      <c r="E12" s="84" t="s">
        <v>244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12</v>
      </c>
      <c r="K12" s="23">
        <f t="shared" si="3"/>
        <v>28</v>
      </c>
      <c r="L12" s="23">
        <f t="shared" si="4"/>
        <v>12</v>
      </c>
      <c r="M12" s="23">
        <f t="shared" si="5"/>
        <v>40</v>
      </c>
      <c r="N12" s="24"/>
      <c r="O12" s="24" t="s">
        <v>175</v>
      </c>
    </row>
    <row r="13" s="1" customFormat="1" ht="24" customHeight="1" spans="1:16">
      <c r="A13" s="15">
        <f t="shared" si="0"/>
        <v>11</v>
      </c>
      <c r="B13" s="16" t="s">
        <v>245</v>
      </c>
      <c r="C13" s="42" t="s">
        <v>246</v>
      </c>
      <c r="D13" s="18">
        <v>45706</v>
      </c>
      <c r="E13" s="84" t="s">
        <v>247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6"/>
      <c r="I13" s="21" t="s">
        <v>198</v>
      </c>
      <c r="J13" s="22">
        <f t="shared" si="2"/>
        <v>11</v>
      </c>
      <c r="K13" s="23">
        <f t="shared" si="3"/>
        <v>25.6666666666667</v>
      </c>
      <c r="L13" s="23">
        <f t="shared" si="4"/>
        <v>11</v>
      </c>
      <c r="M13" s="23">
        <f t="shared" si="5"/>
        <v>36.6666666666667</v>
      </c>
      <c r="N13" s="24"/>
      <c r="O13" s="24" t="s">
        <v>248</v>
      </c>
    </row>
    <row r="14" s="1" customFormat="1" ht="24" customHeight="1" spans="1:16">
      <c r="A14" s="15">
        <f t="shared" si="0"/>
        <v>12</v>
      </c>
      <c r="B14" s="16" t="s">
        <v>249</v>
      </c>
      <c r="C14" s="42" t="s">
        <v>224</v>
      </c>
      <c r="D14" s="18">
        <v>45706</v>
      </c>
      <c r="E14" s="84" t="s">
        <v>250</v>
      </c>
      <c r="F14" s="20" t="str">
        <f t="shared" si="1"/>
        <v>女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6"/>
      <c r="I14" s="21" t="s">
        <v>198</v>
      </c>
      <c r="J14" s="22">
        <f t="shared" si="2"/>
        <v>11</v>
      </c>
      <c r="K14" s="23">
        <f t="shared" si="3"/>
        <v>25.6666666666667</v>
      </c>
      <c r="L14" s="23">
        <f t="shared" si="4"/>
        <v>11</v>
      </c>
      <c r="M14" s="23">
        <f t="shared" si="5"/>
        <v>36.6666666666667</v>
      </c>
      <c r="N14" s="24"/>
      <c r="O14" s="24" t="s">
        <v>176</v>
      </c>
      <c r="P14" s="1" t="s">
        <v>233</v>
      </c>
    </row>
    <row r="15" s="1" customFormat="1" ht="24" customHeight="1" spans="1:16">
      <c r="A15" s="15">
        <f t="shared" si="0"/>
        <v>13</v>
      </c>
      <c r="B15" s="16" t="s">
        <v>251</v>
      </c>
      <c r="C15" s="42" t="s">
        <v>196</v>
      </c>
      <c r="D15" s="18">
        <v>45707</v>
      </c>
      <c r="E15" s="84" t="s">
        <v>252</v>
      </c>
      <c r="F15" s="20" t="str">
        <f t="shared" si="1"/>
        <v>女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6"/>
      <c r="I15" s="21" t="s">
        <v>198</v>
      </c>
      <c r="J15" s="22">
        <f t="shared" si="2"/>
        <v>10</v>
      </c>
      <c r="K15" s="23">
        <f t="shared" si="3"/>
        <v>23.3333333333333</v>
      </c>
      <c r="L15" s="23">
        <f t="shared" si="4"/>
        <v>10</v>
      </c>
      <c r="M15" s="23">
        <f t="shared" si="5"/>
        <v>33.3333333333333</v>
      </c>
      <c r="N15" s="24"/>
      <c r="O15" s="24" t="s">
        <v>176</v>
      </c>
    </row>
    <row r="16" s="1" customFormat="1" ht="24" customHeight="1" spans="1:16">
      <c r="A16" s="30" t="s">
        <v>217</v>
      </c>
      <c r="B16" s="31"/>
      <c r="C16" s="31"/>
      <c r="D16" s="31"/>
      <c r="E16" s="31"/>
      <c r="F16" s="31"/>
      <c r="G16" s="31"/>
      <c r="H16" s="31"/>
      <c r="I16" s="31"/>
      <c r="J16" s="33"/>
      <c r="K16" s="23">
        <f>SUM(K3:K15)</f>
        <v>324.333333333333</v>
      </c>
      <c r="L16" s="23">
        <f>SUM(L3:L15)</f>
        <v>139</v>
      </c>
      <c r="M16" s="23">
        <f>SUM(M3:M15)</f>
        <v>463.333333333333</v>
      </c>
      <c r="N16" s="24"/>
      <c r="O16" s="24"/>
    </row>
    <row r="17" s="1" customFormat="1" ht="24" customHeight="1" spans="1:15">
      <c r="A17" s="47" t="s">
        <v>253</v>
      </c>
      <c r="B17" s="48"/>
      <c r="C17" s="48"/>
      <c r="D17" s="48"/>
      <c r="E17" s="48"/>
      <c r="F17" s="48"/>
      <c r="G17" s="48"/>
      <c r="H17" s="48"/>
      <c r="I17" s="48"/>
      <c r="J17" s="49"/>
      <c r="K17" s="34"/>
      <c r="L17" s="50">
        <v>0.06</v>
      </c>
      <c r="M17" s="51">
        <f>M16*L17+M16</f>
        <v>491.133333333333</v>
      </c>
      <c r="N17" s="24"/>
      <c r="O17" s="24"/>
    </row>
    <row r="18" s="1" customFormat="1" ht="24" customHeight="1" spans="1:15">
      <c r="B18" s="3"/>
      <c r="E18"/>
      <c r="K18" s="6"/>
      <c r="L18" s="6"/>
      <c r="M18" s="6"/>
    </row>
    <row r="19" s="1" customFormat="1" ht="24" customHeight="1" spans="1:15">
      <c r="B19" s="3"/>
      <c r="E19"/>
      <c r="I19" s="6"/>
      <c r="J19" s="6"/>
      <c r="K19" s="6"/>
    </row>
    <row r="20" s="1" customFormat="1" ht="24" customHeight="1" spans="1:15">
      <c r="B20" s="3"/>
      <c r="E20"/>
      <c r="I20" s="6"/>
      <c r="J20" s="6"/>
      <c r="K20" s="6"/>
    </row>
    <row r="21" s="1" customFormat="1" ht="24" customHeight="1" spans="1:15">
      <c r="B21" s="3"/>
      <c r="E21"/>
      <c r="I21" s="6"/>
      <c r="J21" s="6"/>
      <c r="K21" s="6"/>
    </row>
    <row r="22" s="1" customFormat="1" ht="24" customHeight="1" spans="1:15">
      <c r="B22" s="3"/>
      <c r="E22"/>
      <c r="I22" s="6"/>
      <c r="J22" s="6"/>
      <c r="K22" s="6"/>
    </row>
    <row r="23" s="1" customFormat="1" ht="24" customHeight="1" spans="1:15">
      <c r="B23" s="3"/>
      <c r="C23"/>
      <c r="D23"/>
      <c r="E23"/>
      <c r="I23" s="6"/>
      <c r="J23" s="6"/>
      <c r="K23" s="6"/>
    </row>
    <row r="24" s="1" customFormat="1" ht="24" customHeight="1" spans="1:15">
      <c r="B24" s="3"/>
      <c r="C24"/>
      <c r="D24"/>
      <c r="E24"/>
      <c r="I24" s="6"/>
      <c r="J24" s="6"/>
      <c r="K24" s="6"/>
    </row>
    <row r="25" s="1" customFormat="1" ht="24" customHeight="1" spans="1:15">
      <c r="B25" s="3"/>
      <c r="C25"/>
      <c r="D25"/>
      <c r="E25"/>
      <c r="I25" s="6"/>
      <c r="J25" s="6"/>
      <c r="K25" s="6"/>
    </row>
    <row r="26" s="1" customFormat="1" ht="24" customHeight="1" spans="1:15">
      <c r="B26" s="3"/>
      <c r="C26"/>
      <c r="D26"/>
      <c r="E26"/>
      <c r="F26"/>
      <c r="G26"/>
      <c r="K26" s="6"/>
      <c r="L26" s="6"/>
      <c r="M26" s="6"/>
    </row>
    <row r="27" s="1" customFormat="1" ht="24" customHeight="1" spans="1:15">
      <c r="B27" s="3"/>
      <c r="C27"/>
      <c r="D27"/>
      <c r="E27"/>
      <c r="F27"/>
      <c r="G27"/>
      <c r="K27" s="6"/>
      <c r="L27" s="6"/>
      <c r="M27" s="6"/>
    </row>
    <row r="28" s="1" customFormat="1" ht="24" customHeight="1" spans="1:15">
      <c r="B28" s="3"/>
      <c r="C28"/>
      <c r="D28"/>
      <c r="E28"/>
      <c r="F28"/>
      <c r="G28"/>
      <c r="K28" s="6"/>
      <c r="L28" s="6"/>
      <c r="M28" s="6"/>
    </row>
    <row r="29" s="1" customFormat="1" ht="24" customHeight="1" spans="1:15">
      <c r="B29" s="3"/>
      <c r="C29"/>
      <c r="D29"/>
      <c r="E29"/>
      <c r="F29"/>
      <c r="G29"/>
      <c r="K29" s="6"/>
      <c r="L29" s="6"/>
      <c r="M29" s="6"/>
    </row>
    <row r="30" s="1" customFormat="1" ht="24" customHeight="1" spans="1:15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1:15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1:15">
      <c r="B32" s="3"/>
      <c r="C32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C33"/>
      <c r="D33"/>
      <c r="E33"/>
      <c r="F33"/>
      <c r="G33"/>
      <c r="K33" s="6"/>
      <c r="L33" s="6"/>
      <c r="M33" s="6"/>
    </row>
    <row r="34" s="1" customFormat="1" ht="24" customHeight="1" spans="2:13">
      <c r="B34" s="3"/>
      <c r="C34"/>
      <c r="D34"/>
      <c r="E34"/>
      <c r="F34"/>
      <c r="G34"/>
      <c r="K34" s="6"/>
      <c r="L34" s="6"/>
      <c r="M34" s="6"/>
    </row>
    <row r="35" s="1" customFormat="1" ht="24" customHeight="1" spans="2:13">
      <c r="B35" s="3"/>
      <c r="C35"/>
      <c r="D35"/>
      <c r="E35"/>
      <c r="F35"/>
      <c r="G35"/>
      <c r="K35" s="6"/>
      <c r="L35" s="6"/>
      <c r="M35" s="6"/>
    </row>
    <row r="36" s="1" customFormat="1" ht="24" customHeight="1" spans="2:13">
      <c r="B36" s="3"/>
      <c r="E36"/>
      <c r="F36"/>
      <c r="G36"/>
      <c r="K36" s="6"/>
      <c r="L36" s="6"/>
      <c r="M36" s="6"/>
    </row>
    <row r="37" s="1" customFormat="1" ht="24" customHeight="1" spans="2:13">
      <c r="B37" s="3"/>
      <c r="E37" s="5"/>
      <c r="K37" s="6"/>
      <c r="L37" s="6"/>
      <c r="M37" s="6"/>
    </row>
    <row r="38" s="1" customFormat="1" ht="24" customHeight="1" spans="2:13">
      <c r="B38" s="3"/>
      <c r="E38" s="5"/>
      <c r="K38" s="6"/>
      <c r="L38" s="6"/>
      <c r="M38" s="6"/>
    </row>
    <row r="39" s="1" customFormat="1" ht="24" customHeight="1" spans="2:13">
      <c r="B39" s="3"/>
      <c r="E39" s="5"/>
      <c r="K39" s="6"/>
      <c r="L39" s="6"/>
      <c r="M39" s="6"/>
    </row>
    <row r="40" s="1" customFormat="1" ht="24" customHeight="1" spans="2:13">
      <c r="B40" s="3"/>
      <c r="E40" s="5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4" customHeight="1" spans="2:13">
      <c r="B51" s="3"/>
      <c r="E51" s="5"/>
      <c r="K51" s="6"/>
      <c r="L51" s="6"/>
      <c r="M51" s="6"/>
    </row>
    <row r="52" s="1" customFormat="1" ht="24" customHeight="1" spans="2:13">
      <c r="B52" s="3"/>
      <c r="E52" s="5"/>
      <c r="K52" s="6"/>
      <c r="L52" s="6"/>
      <c r="M52" s="6"/>
    </row>
    <row r="53" s="1" customFormat="1" ht="24" customHeight="1" spans="2:13">
      <c r="B53" s="3"/>
      <c r="E53" s="5"/>
      <c r="K53" s="6"/>
      <c r="L53" s="6"/>
      <c r="M53" s="6"/>
    </row>
    <row r="54" s="1" customFormat="1" ht="23" customHeight="1" spans="2:13">
      <c r="B54" s="3"/>
      <c r="E54" s="5"/>
      <c r="K54" s="6"/>
      <c r="L54" s="6"/>
      <c r="M54" s="6"/>
    </row>
    <row r="55" s="1" customFormat="1" ht="23" customHeight="1" spans="2:13">
      <c r="B55" s="3"/>
      <c r="E55" s="5"/>
      <c r="K55" s="6"/>
      <c r="L55" s="6"/>
      <c r="M55" s="6"/>
    </row>
    <row r="56" s="1" customFormat="1" ht="23" customHeight="1" spans="2:13">
      <c r="B56" s="3"/>
      <c r="E56" s="5"/>
      <c r="K56" s="6"/>
      <c r="L56" s="6"/>
      <c r="M56" s="6"/>
    </row>
    <row r="57" s="1" customFormat="1" ht="23" customHeight="1" spans="2:13">
      <c r="B57" s="3"/>
      <c r="E57" s="5"/>
      <c r="K57" s="6"/>
      <c r="L57" s="6"/>
      <c r="M57" s="6"/>
    </row>
    <row r="58" s="1" customFormat="1" ht="23" customHeight="1" spans="2:13">
      <c r="B58" s="3"/>
      <c r="E58" s="5"/>
      <c r="K58" s="6"/>
      <c r="L58" s="6"/>
      <c r="M58" s="6"/>
    </row>
    <row r="59" s="1" customFormat="1" ht="23" customHeight="1" spans="2:13">
      <c r="B59" s="3"/>
      <c r="E59" s="5"/>
      <c r="K59" s="6"/>
      <c r="L59" s="6"/>
      <c r="M59" s="6"/>
    </row>
    <row r="60" s="1" customFormat="1" ht="23" customHeight="1" spans="2:13">
      <c r="B60" s="3"/>
      <c r="E60" s="5"/>
      <c r="K60" s="6"/>
      <c r="L60" s="6"/>
      <c r="M60" s="6"/>
    </row>
    <row r="61" s="1" customFormat="1" ht="23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  <row r="69" s="1" customFormat="1" ht="23" customHeight="1" spans="2:13">
      <c r="B69" s="3"/>
      <c r="E69" s="5"/>
      <c r="K69" s="6"/>
      <c r="L69" s="6"/>
      <c r="M69" s="6"/>
    </row>
    <row r="70" s="1" customFormat="1" ht="23" customHeight="1" spans="2:13">
      <c r="B70" s="3"/>
      <c r="E70" s="5"/>
      <c r="K70" s="6"/>
      <c r="L70" s="6"/>
      <c r="M70" s="6"/>
    </row>
    <row r="71" s="1" customFormat="1" ht="23" customHeight="1" spans="2:13">
      <c r="B71" s="3"/>
      <c r="E71" s="5"/>
      <c r="K71" s="6"/>
      <c r="L71" s="6"/>
      <c r="M71" s="6"/>
    </row>
  </sheetData>
  <autoFilter xmlns:etc="http://www.wps.cn/officeDocument/2017/etCustomData" ref="A1:O23" etc:filterBottomFollowUsedRange="0">
    <extLst/>
  </autoFilter>
  <mergeCells count="3">
    <mergeCell ref="A1:O1"/>
    <mergeCell ref="A16:J16"/>
    <mergeCell ref="A17:J17"/>
  </mergeCells>
  <conditionalFormatting sqref="E3">
    <cfRule type="duplicateValues" dxfId="0" priority="29"/>
  </conditionalFormatting>
  <conditionalFormatting sqref="E4">
    <cfRule type="duplicateValues" dxfId="0" priority="28"/>
  </conditionalFormatting>
  <conditionalFormatting sqref="B7">
    <cfRule type="duplicateValues" dxfId="0" priority="15"/>
  </conditionalFormatting>
  <conditionalFormatting sqref="E7">
    <cfRule type="duplicateValues" dxfId="0" priority="26"/>
  </conditionalFormatting>
  <conditionalFormatting sqref="E10">
    <cfRule type="duplicateValues" dxfId="0" priority="24"/>
  </conditionalFormatting>
  <conditionalFormatting sqref="E11">
    <cfRule type="duplicateValues" dxfId="0" priority="23"/>
  </conditionalFormatting>
  <conditionalFormatting sqref="B3:B6">
    <cfRule type="duplicateValues" dxfId="0" priority="22"/>
  </conditionalFormatting>
  <conditionalFormatting sqref="B8:B11">
    <cfRule type="duplicateValues" dxfId="0" priority="14"/>
  </conditionalFormatting>
  <conditionalFormatting sqref="B12:B15">
    <cfRule type="duplicateValues" dxfId="0" priority="30"/>
    <cfRule type="duplicateValues" dxfId="1" priority="38"/>
  </conditionalFormatting>
  <conditionalFormatting sqref="E5:E6">
    <cfRule type="duplicateValues" dxfId="0" priority="27"/>
  </conditionalFormatting>
  <conditionalFormatting sqref="E8:E9">
    <cfRule type="duplicateValues" dxfId="0" priority="25"/>
  </conditionalFormatting>
  <conditionalFormatting sqref="E12:E15">
    <cfRule type="duplicateValues" dxfId="0" priority="1"/>
  </conditionalFormatting>
  <conditionalFormatting sqref="H3:H15">
    <cfRule type="duplicateValues" dxfId="0" priority="53"/>
    <cfRule type="duplicateValues" dxfId="1" priority="55"/>
  </conditionalFormatting>
  <conditionalFormatting sqref="B1:B2 B18:B1048576">
    <cfRule type="duplicateValues" dxfId="0" priority="47"/>
  </conditionalFormatting>
  <conditionalFormatting sqref="H2 B2 F19:F25 B18:B1048576 H18 H26:H1048576">
    <cfRule type="duplicateValues" dxfId="0" priority="79"/>
  </conditionalFormatting>
  <conditionalFormatting sqref="B2 B18:B1048576">
    <cfRule type="duplicateValues" dxfId="0" priority="49"/>
  </conditionalFormatting>
  <conditionalFormatting sqref="B2 H2 H18 H26:H1048576 B18:B1048576 F19:F25">
    <cfRule type="duplicateValues" dxfId="0" priority="71"/>
  </conditionalFormatting>
  <conditionalFormatting sqref="H2 B2 H18 H26:H1048576 B18:B1048576 F19:F25">
    <cfRule type="duplicateValues" dxfId="0" priority="66"/>
  </conditionalFormatting>
  <conditionalFormatting sqref="B2 H2:H15 H18 H26:H1048576 B18:B1048576 F19:F25">
    <cfRule type="duplicateValues" dxfId="0" priority="64"/>
  </conditionalFormatting>
  <conditionalFormatting sqref="H2:H15 H18 B2 H26:H1048576 B18:B1048576 F19:F25">
    <cfRule type="duplicateValues" dxfId="0" priority="52"/>
  </conditionalFormatting>
  <pageMargins left="0.251388888888889" right="0.251388888888889" top="0.357638888888889" bottom="0.357638888888889" header="0.298611111111111" footer="0.298611111111111"/>
  <pageSetup paperSize="9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82"/>
  <sheetViews>
    <sheetView view="pageBreakPreview" zoomScaleNormal="100" topLeftCell="A15" workbookViewId="0">
      <selection activeCell="T24" sqref="T24"/>
    </sheetView>
  </sheetViews>
  <sheetFormatPr defaultColWidth="9" defaultRowHeight="16.5"/>
  <cols>
    <col min="1" max="1" width="5.125" style="1" customWidth="1"/>
    <col min="2" max="2" width="6.5" style="3" customWidth="1"/>
    <col min="3" max="3" width="11.25" style="1" customWidth="1"/>
    <col min="4" max="4" width="11" style="1" customWidth="1"/>
    <col min="5" max="5" width="17.8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3" style="1" customWidth="1"/>
    <col min="16" max="16384" width="9" style="1"/>
  </cols>
  <sheetData>
    <row r="1" s="1" customFormat="1" ht="24" customHeight="1" spans="1:16">
      <c r="A1" s="7" t="s">
        <v>254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6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6">
      <c r="A3" s="15">
        <f t="shared" ref="A3:A25" si="0">ROW()-2</f>
        <v>1</v>
      </c>
      <c r="B3" s="43" t="s">
        <v>223</v>
      </c>
      <c r="C3" s="42" t="s">
        <v>224</v>
      </c>
      <c r="D3" s="18">
        <v>45717</v>
      </c>
      <c r="E3" s="83" t="s">
        <v>225</v>
      </c>
      <c r="F3" s="20" t="str">
        <f t="shared" ref="F3:F25" si="1">IF(MOD(MID(E3,17,1),2)=0,"女","男")</f>
        <v>女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45"/>
      <c r="I3" s="21" t="s">
        <v>198</v>
      </c>
      <c r="J3" s="22">
        <v>31</v>
      </c>
      <c r="K3" s="23">
        <v>70</v>
      </c>
      <c r="L3" s="23">
        <v>31</v>
      </c>
      <c r="M3" s="23">
        <f t="shared" ref="M3:M25" si="2">SUM(K3:L3)</f>
        <v>101</v>
      </c>
      <c r="N3" s="24"/>
      <c r="O3" s="24" t="s">
        <v>176</v>
      </c>
    </row>
    <row r="4" s="1" customFormat="1" ht="24" customHeight="1" spans="1:16">
      <c r="A4" s="15">
        <f t="shared" si="0"/>
        <v>2</v>
      </c>
      <c r="B4" s="43" t="s">
        <v>226</v>
      </c>
      <c r="C4" s="42" t="s">
        <v>227</v>
      </c>
      <c r="D4" s="18">
        <v>45717</v>
      </c>
      <c r="E4" s="83" t="s">
        <v>228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45"/>
      <c r="I4" s="21" t="s">
        <v>198</v>
      </c>
      <c r="J4" s="22">
        <v>31</v>
      </c>
      <c r="K4" s="23">
        <v>70</v>
      </c>
      <c r="L4" s="23">
        <v>31</v>
      </c>
      <c r="M4" s="23">
        <f t="shared" si="2"/>
        <v>101</v>
      </c>
      <c r="N4" s="24"/>
      <c r="O4" s="24" t="s">
        <v>175</v>
      </c>
    </row>
    <row r="5" s="1" customFormat="1" ht="24" customHeight="1" spans="1:16">
      <c r="A5" s="15">
        <f t="shared" si="0"/>
        <v>3</v>
      </c>
      <c r="B5" s="43" t="s">
        <v>234</v>
      </c>
      <c r="C5" s="42" t="s">
        <v>224</v>
      </c>
      <c r="D5" s="18">
        <v>45717</v>
      </c>
      <c r="E5" s="83" t="s">
        <v>235</v>
      </c>
      <c r="F5" s="20" t="str">
        <f t="shared" si="1"/>
        <v>女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v>31</v>
      </c>
      <c r="K5" s="23">
        <v>70</v>
      </c>
      <c r="L5" s="23">
        <v>31</v>
      </c>
      <c r="M5" s="23">
        <f t="shared" si="2"/>
        <v>101</v>
      </c>
      <c r="N5" s="24"/>
      <c r="O5" s="24" t="s">
        <v>176</v>
      </c>
    </row>
    <row r="6" s="1" customFormat="1" ht="24" customHeight="1" spans="1:16">
      <c r="A6" s="15">
        <f t="shared" si="0"/>
        <v>4</v>
      </c>
      <c r="B6" s="25" t="s">
        <v>243</v>
      </c>
      <c r="C6" s="42" t="s">
        <v>227</v>
      </c>
      <c r="D6" s="18">
        <v>45717</v>
      </c>
      <c r="E6" s="84" t="s">
        <v>244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v>31</v>
      </c>
      <c r="K6" s="23">
        <v>70</v>
      </c>
      <c r="L6" s="23">
        <v>31</v>
      </c>
      <c r="M6" s="23">
        <f t="shared" si="2"/>
        <v>101</v>
      </c>
      <c r="N6" s="24"/>
      <c r="O6" s="24" t="s">
        <v>175</v>
      </c>
    </row>
    <row r="7" s="1" customFormat="1" ht="24" customHeight="1" spans="1:16">
      <c r="A7" s="15">
        <f t="shared" si="0"/>
        <v>5</v>
      </c>
      <c r="B7" s="16" t="s">
        <v>245</v>
      </c>
      <c r="C7" s="42" t="s">
        <v>246</v>
      </c>
      <c r="D7" s="18">
        <v>45717</v>
      </c>
      <c r="E7" s="84" t="s">
        <v>247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v>31</v>
      </c>
      <c r="K7" s="23">
        <v>70</v>
      </c>
      <c r="L7" s="23">
        <v>31</v>
      </c>
      <c r="M7" s="23">
        <f t="shared" si="2"/>
        <v>101</v>
      </c>
      <c r="N7" s="24"/>
      <c r="O7" s="24" t="s">
        <v>248</v>
      </c>
    </row>
    <row r="8" s="1" customFormat="1" ht="24" customHeight="1" spans="1:16">
      <c r="A8" s="15">
        <f t="shared" si="0"/>
        <v>6</v>
      </c>
      <c r="B8" s="16" t="s">
        <v>251</v>
      </c>
      <c r="C8" s="42" t="s">
        <v>224</v>
      </c>
      <c r="D8" s="18">
        <v>45717</v>
      </c>
      <c r="E8" s="84" t="s">
        <v>252</v>
      </c>
      <c r="F8" s="20" t="str">
        <f t="shared" si="1"/>
        <v>女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v>31</v>
      </c>
      <c r="K8" s="23">
        <v>70</v>
      </c>
      <c r="L8" s="23">
        <v>31</v>
      </c>
      <c r="M8" s="23">
        <f t="shared" si="2"/>
        <v>101</v>
      </c>
      <c r="N8" s="24"/>
      <c r="O8" s="24" t="s">
        <v>176</v>
      </c>
      <c r="P8" s="1" t="s">
        <v>255</v>
      </c>
    </row>
    <row r="9" s="1" customFormat="1" ht="24" customHeight="1" spans="1:16">
      <c r="A9" s="15">
        <f t="shared" si="0"/>
        <v>7</v>
      </c>
      <c r="B9" s="16" t="s">
        <v>256</v>
      </c>
      <c r="C9" s="42" t="s">
        <v>224</v>
      </c>
      <c r="D9" s="18">
        <v>45717</v>
      </c>
      <c r="E9" s="84" t="s">
        <v>257</v>
      </c>
      <c r="F9" s="20" t="str">
        <f t="shared" si="1"/>
        <v>女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v>31</v>
      </c>
      <c r="K9" s="23">
        <v>70</v>
      </c>
      <c r="L9" s="23">
        <v>31</v>
      </c>
      <c r="M9" s="23">
        <f t="shared" si="2"/>
        <v>101</v>
      </c>
      <c r="N9" s="24"/>
      <c r="O9" s="24" t="s">
        <v>176</v>
      </c>
    </row>
    <row r="10" s="1" customFormat="1" ht="24" customHeight="1" spans="1:16">
      <c r="A10" s="15">
        <f t="shared" si="0"/>
        <v>8</v>
      </c>
      <c r="B10" s="16" t="s">
        <v>258</v>
      </c>
      <c r="C10" s="42" t="s">
        <v>259</v>
      </c>
      <c r="D10" s="18">
        <v>45717</v>
      </c>
      <c r="E10" s="84" t="s">
        <v>260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v>31</v>
      </c>
      <c r="K10" s="23">
        <v>70</v>
      </c>
      <c r="L10" s="23">
        <v>31</v>
      </c>
      <c r="M10" s="23">
        <f t="shared" si="2"/>
        <v>101</v>
      </c>
      <c r="N10" s="24"/>
      <c r="O10" s="24" t="s">
        <v>176</v>
      </c>
    </row>
    <row r="11" s="1" customFormat="1" ht="24" customHeight="1" spans="1:16">
      <c r="A11" s="15">
        <f t="shared" si="0"/>
        <v>9</v>
      </c>
      <c r="B11" s="16" t="s">
        <v>261</v>
      </c>
      <c r="C11" s="42" t="s">
        <v>259</v>
      </c>
      <c r="D11" s="18">
        <v>45717</v>
      </c>
      <c r="E11" s="84" t="s">
        <v>262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v>31</v>
      </c>
      <c r="K11" s="23">
        <v>70</v>
      </c>
      <c r="L11" s="23">
        <v>31</v>
      </c>
      <c r="M11" s="23">
        <f t="shared" si="2"/>
        <v>101</v>
      </c>
      <c r="N11" s="24"/>
      <c r="O11" s="24" t="s">
        <v>176</v>
      </c>
    </row>
    <row r="12" s="1" customFormat="1" ht="24" customHeight="1" spans="1:16">
      <c r="A12" s="15">
        <f t="shared" si="0"/>
        <v>10</v>
      </c>
      <c r="B12" s="16" t="s">
        <v>263</v>
      </c>
      <c r="C12" s="42" t="s">
        <v>259</v>
      </c>
      <c r="D12" s="18">
        <v>45722</v>
      </c>
      <c r="E12" s="84" t="s">
        <v>264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 t="s">
        <v>223</v>
      </c>
      <c r="I12" s="21" t="s">
        <v>198</v>
      </c>
      <c r="J12" s="22">
        <f t="shared" ref="J12:J25" si="3">DAY(EOMONTH(D12,0))-DAY(D12)+1</f>
        <v>26</v>
      </c>
      <c r="K12" s="23">
        <f t="shared" ref="K12:K25" si="4">IF(H12="",70/30*J12,0)</f>
        <v>0</v>
      </c>
      <c r="L12" s="23">
        <f t="shared" ref="L12:L25" si="5">IF(H12="",30/30*J12,0)</f>
        <v>0</v>
      </c>
      <c r="M12" s="23">
        <f t="shared" si="2"/>
        <v>0</v>
      </c>
      <c r="N12" s="24"/>
      <c r="O12" s="24" t="s">
        <v>176</v>
      </c>
    </row>
    <row r="13" s="1" customFormat="1" ht="24" customHeight="1" spans="1:16">
      <c r="A13" s="15">
        <f t="shared" si="0"/>
        <v>11</v>
      </c>
      <c r="B13" s="16" t="s">
        <v>265</v>
      </c>
      <c r="C13" s="42" t="s">
        <v>259</v>
      </c>
      <c r="D13" s="18">
        <v>45723</v>
      </c>
      <c r="E13" s="84" t="s">
        <v>266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6" t="s">
        <v>226</v>
      </c>
      <c r="I13" s="21" t="s">
        <v>198</v>
      </c>
      <c r="J13" s="22">
        <f t="shared" si="3"/>
        <v>25</v>
      </c>
      <c r="K13" s="23">
        <f t="shared" si="4"/>
        <v>0</v>
      </c>
      <c r="L13" s="23">
        <f t="shared" si="5"/>
        <v>0</v>
      </c>
      <c r="M13" s="23">
        <f t="shared" si="2"/>
        <v>0</v>
      </c>
      <c r="N13" s="24"/>
      <c r="O13" s="24" t="s">
        <v>176</v>
      </c>
    </row>
    <row r="14" s="1" customFormat="1" ht="24" customHeight="1" spans="1:16">
      <c r="A14" s="15">
        <f t="shared" si="0"/>
        <v>12</v>
      </c>
      <c r="B14" s="16" t="s">
        <v>267</v>
      </c>
      <c r="C14" s="42" t="s">
        <v>259</v>
      </c>
      <c r="D14" s="18">
        <v>45727</v>
      </c>
      <c r="E14" s="84" t="s">
        <v>268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6" t="s">
        <v>234</v>
      </c>
      <c r="I14" s="21" t="s">
        <v>198</v>
      </c>
      <c r="J14" s="22">
        <f t="shared" si="3"/>
        <v>21</v>
      </c>
      <c r="K14" s="23">
        <f t="shared" si="4"/>
        <v>0</v>
      </c>
      <c r="L14" s="23">
        <f t="shared" si="5"/>
        <v>0</v>
      </c>
      <c r="M14" s="23">
        <f t="shared" si="2"/>
        <v>0</v>
      </c>
      <c r="N14" s="24"/>
      <c r="O14" s="24" t="s">
        <v>176</v>
      </c>
    </row>
    <row r="15" s="1" customFormat="1" ht="24" customHeight="1" spans="1:16">
      <c r="A15" s="15">
        <f t="shared" si="0"/>
        <v>13</v>
      </c>
      <c r="B15" s="16" t="s">
        <v>269</v>
      </c>
      <c r="C15" s="42" t="s">
        <v>221</v>
      </c>
      <c r="D15" s="18">
        <v>45728</v>
      </c>
      <c r="E15" s="84" t="s">
        <v>270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25" t="s">
        <v>243</v>
      </c>
      <c r="I15" s="21" t="s">
        <v>198</v>
      </c>
      <c r="J15" s="22">
        <f t="shared" si="3"/>
        <v>20</v>
      </c>
      <c r="K15" s="23">
        <f t="shared" si="4"/>
        <v>0</v>
      </c>
      <c r="L15" s="23">
        <f t="shared" si="5"/>
        <v>0</v>
      </c>
      <c r="M15" s="23">
        <f t="shared" si="2"/>
        <v>0</v>
      </c>
      <c r="N15" s="24"/>
      <c r="O15" s="24" t="s">
        <v>175</v>
      </c>
    </row>
    <row r="16" s="1" customFormat="1" ht="24" customHeight="1" spans="1:16">
      <c r="A16" s="15">
        <f t="shared" si="0"/>
        <v>14</v>
      </c>
      <c r="B16" s="16" t="s">
        <v>271</v>
      </c>
      <c r="C16" s="42" t="s">
        <v>259</v>
      </c>
      <c r="D16" s="18">
        <v>45728</v>
      </c>
      <c r="E16" s="84" t="s">
        <v>272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6" t="s">
        <v>245</v>
      </c>
      <c r="I16" s="21" t="s">
        <v>198</v>
      </c>
      <c r="J16" s="22">
        <f t="shared" si="3"/>
        <v>20</v>
      </c>
      <c r="K16" s="23">
        <f t="shared" si="4"/>
        <v>0</v>
      </c>
      <c r="L16" s="23">
        <f t="shared" si="5"/>
        <v>0</v>
      </c>
      <c r="M16" s="23">
        <f t="shared" si="2"/>
        <v>0</v>
      </c>
      <c r="N16" s="24"/>
      <c r="O16" s="24" t="s">
        <v>176</v>
      </c>
    </row>
    <row r="17" s="1" customFormat="1" ht="24" customHeight="1" spans="1:15">
      <c r="A17" s="15">
        <f t="shared" si="0"/>
        <v>15</v>
      </c>
      <c r="B17" s="16" t="s">
        <v>273</v>
      </c>
      <c r="C17" s="42" t="s">
        <v>196</v>
      </c>
      <c r="D17" s="18">
        <v>45733</v>
      </c>
      <c r="E17" s="19" t="s">
        <v>274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6" t="s">
        <v>251</v>
      </c>
      <c r="I17" s="21" t="s">
        <v>198</v>
      </c>
      <c r="J17" s="22">
        <f t="shared" si="3"/>
        <v>15</v>
      </c>
      <c r="K17" s="23">
        <f t="shared" si="4"/>
        <v>0</v>
      </c>
      <c r="L17" s="23">
        <f t="shared" si="5"/>
        <v>0</v>
      </c>
      <c r="M17" s="23">
        <f t="shared" si="2"/>
        <v>0</v>
      </c>
      <c r="N17" s="24"/>
      <c r="O17" s="24" t="s">
        <v>176</v>
      </c>
    </row>
    <row r="18" s="1" customFormat="1" ht="24" customHeight="1" spans="1:15">
      <c r="A18" s="15">
        <f t="shared" si="0"/>
        <v>16</v>
      </c>
      <c r="B18" s="16" t="s">
        <v>275</v>
      </c>
      <c r="C18" s="42" t="s">
        <v>259</v>
      </c>
      <c r="D18" s="18">
        <v>45733</v>
      </c>
      <c r="E18" s="84" t="s">
        <v>276</v>
      </c>
      <c r="F18" s="20" t="str">
        <f t="shared" si="1"/>
        <v>男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6" t="s">
        <v>258</v>
      </c>
      <c r="I18" s="21" t="s">
        <v>198</v>
      </c>
      <c r="J18" s="22">
        <f t="shared" si="3"/>
        <v>15</v>
      </c>
      <c r="K18" s="23">
        <f t="shared" si="4"/>
        <v>0</v>
      </c>
      <c r="L18" s="23">
        <f t="shared" si="5"/>
        <v>0</v>
      </c>
      <c r="M18" s="23">
        <f t="shared" si="2"/>
        <v>0</v>
      </c>
      <c r="N18" s="24"/>
      <c r="O18" s="24" t="s">
        <v>176</v>
      </c>
    </row>
    <row r="19" s="1" customFormat="1" ht="24" customHeight="1" spans="1:15">
      <c r="A19" s="15">
        <f t="shared" si="0"/>
        <v>17</v>
      </c>
      <c r="B19" s="16" t="s">
        <v>277</v>
      </c>
      <c r="C19" s="42" t="s">
        <v>259</v>
      </c>
      <c r="D19" s="18">
        <v>45733</v>
      </c>
      <c r="E19" s="19" t="s">
        <v>278</v>
      </c>
      <c r="F19" s="20" t="str">
        <f t="shared" si="1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6" t="s">
        <v>261</v>
      </c>
      <c r="I19" s="21" t="s">
        <v>198</v>
      </c>
      <c r="J19" s="22">
        <f t="shared" si="3"/>
        <v>15</v>
      </c>
      <c r="K19" s="23">
        <f t="shared" si="4"/>
        <v>0</v>
      </c>
      <c r="L19" s="23">
        <f t="shared" si="5"/>
        <v>0</v>
      </c>
      <c r="M19" s="23">
        <f t="shared" si="2"/>
        <v>0</v>
      </c>
      <c r="N19" s="24"/>
      <c r="O19" s="24" t="s">
        <v>176</v>
      </c>
    </row>
    <row r="20" s="1" customFormat="1" ht="24" customHeight="1" spans="1:15">
      <c r="A20" s="15">
        <f t="shared" si="0"/>
        <v>18</v>
      </c>
      <c r="B20" s="16" t="s">
        <v>279</v>
      </c>
      <c r="C20" s="42" t="s">
        <v>280</v>
      </c>
      <c r="D20" s="18">
        <v>45740</v>
      </c>
      <c r="E20" s="84" t="s">
        <v>281</v>
      </c>
      <c r="F20" s="20" t="str">
        <f t="shared" si="1"/>
        <v>男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6" t="s">
        <v>256</v>
      </c>
      <c r="I20" s="21" t="s">
        <v>198</v>
      </c>
      <c r="J20" s="22">
        <f t="shared" si="3"/>
        <v>8</v>
      </c>
      <c r="K20" s="23">
        <f t="shared" si="4"/>
        <v>0</v>
      </c>
      <c r="L20" s="23">
        <f t="shared" si="5"/>
        <v>0</v>
      </c>
      <c r="M20" s="23">
        <f t="shared" si="2"/>
        <v>0</v>
      </c>
      <c r="N20" s="24"/>
      <c r="O20" s="24" t="s">
        <v>176</v>
      </c>
    </row>
    <row r="21" s="1" customFormat="1" ht="24" customHeight="1" spans="1:15">
      <c r="A21" s="15">
        <f t="shared" si="0"/>
        <v>19</v>
      </c>
      <c r="B21" s="16" t="s">
        <v>282</v>
      </c>
      <c r="C21" s="42" t="s">
        <v>283</v>
      </c>
      <c r="D21" s="18">
        <v>45741</v>
      </c>
      <c r="E21" s="84" t="s">
        <v>284</v>
      </c>
      <c r="F21" s="20" t="str">
        <f t="shared" si="1"/>
        <v>男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6"/>
      <c r="I21" s="21" t="s">
        <v>198</v>
      </c>
      <c r="J21" s="22">
        <f t="shared" si="3"/>
        <v>7</v>
      </c>
      <c r="K21" s="23">
        <f t="shared" si="4"/>
        <v>16.3333333333333</v>
      </c>
      <c r="L21" s="23">
        <f t="shared" si="5"/>
        <v>7</v>
      </c>
      <c r="M21" s="23">
        <f t="shared" si="2"/>
        <v>23.3333333333333</v>
      </c>
      <c r="N21" s="24"/>
      <c r="O21" s="24" t="s">
        <v>176</v>
      </c>
    </row>
    <row r="22" s="1" customFormat="1" ht="24" customHeight="1" spans="1:15">
      <c r="A22" s="15">
        <f t="shared" si="0"/>
        <v>20</v>
      </c>
      <c r="B22" s="16" t="s">
        <v>285</v>
      </c>
      <c r="C22" s="42" t="s">
        <v>286</v>
      </c>
      <c r="D22" s="18">
        <v>45742</v>
      </c>
      <c r="E22" s="84" t="s">
        <v>287</v>
      </c>
      <c r="F22" s="20" t="str">
        <f t="shared" si="1"/>
        <v>男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6"/>
      <c r="I22" s="21" t="s">
        <v>198</v>
      </c>
      <c r="J22" s="22">
        <f t="shared" si="3"/>
        <v>6</v>
      </c>
      <c r="K22" s="23">
        <f t="shared" si="4"/>
        <v>14</v>
      </c>
      <c r="L22" s="23">
        <f t="shared" si="5"/>
        <v>6</v>
      </c>
      <c r="M22" s="23">
        <f t="shared" si="2"/>
        <v>20</v>
      </c>
      <c r="N22" s="24"/>
      <c r="O22" s="24" t="s">
        <v>175</v>
      </c>
    </row>
    <row r="23" s="1" customFormat="1" ht="24" customHeight="1" spans="1:15">
      <c r="A23" s="15">
        <f t="shared" si="0"/>
        <v>21</v>
      </c>
      <c r="B23" s="16" t="s">
        <v>288</v>
      </c>
      <c r="C23" s="42" t="s">
        <v>196</v>
      </c>
      <c r="D23" s="18">
        <v>45742</v>
      </c>
      <c r="E23" s="84" t="s">
        <v>289</v>
      </c>
      <c r="F23" s="20" t="str">
        <f t="shared" si="1"/>
        <v>男</v>
      </c>
      <c r="G23" s="21" t="str">
        <f>IF(LEN(E23)=18,(IF(LOOKUP(MOD(SUM(MID(E23,1,1)*7,MID(E23,2,1)*9,MID(E23,3,1)*10,MID(E23,4,1)*5,MID(E23,5,1)*8,MID(E23,6,1)*4,MID(E23,7,1)*2,MID(E23,8,1),MID(E23,9,1)*6,MID(E23,10,1)*3,MID(E23,11,1)*7,MID(E23,12,1)*9,MID(E23,13,1)*10,MID(E23,14,1)*5,MID(E23,15,1)*8,MID(E23,16,1)*4,MID(E23,17,1)*2),11),{0,1,2,3,4,5,6,7,8,9,10},{"1","0","x","9","8","7","6","5","4","3","2"})=RIGHT(E23,1),"√","×")),"身份证号长度不符")</f>
        <v>√</v>
      </c>
      <c r="H23" s="16"/>
      <c r="I23" s="21" t="s">
        <v>198</v>
      </c>
      <c r="J23" s="22">
        <f t="shared" si="3"/>
        <v>6</v>
      </c>
      <c r="K23" s="23">
        <f t="shared" si="4"/>
        <v>14</v>
      </c>
      <c r="L23" s="23">
        <f t="shared" si="5"/>
        <v>6</v>
      </c>
      <c r="M23" s="23">
        <f t="shared" si="2"/>
        <v>20</v>
      </c>
      <c r="N23" s="24"/>
      <c r="O23" s="24" t="s">
        <v>176</v>
      </c>
    </row>
    <row r="24" s="1" customFormat="1" ht="24" customHeight="1" spans="1:15">
      <c r="A24" s="15">
        <f t="shared" si="0"/>
        <v>22</v>
      </c>
      <c r="B24" s="16" t="s">
        <v>290</v>
      </c>
      <c r="C24" s="42" t="s">
        <v>196</v>
      </c>
      <c r="D24" s="18">
        <v>45742</v>
      </c>
      <c r="E24" s="84" t="s">
        <v>291</v>
      </c>
      <c r="F24" s="20" t="str">
        <f t="shared" si="1"/>
        <v>男</v>
      </c>
      <c r="G24" s="21" t="str">
        <f>IF(LEN(E24)=18,(IF(LOOKUP(MOD(SUM(MID(E24,1,1)*7,MID(E24,2,1)*9,MID(E24,3,1)*10,MID(E24,4,1)*5,MID(E24,5,1)*8,MID(E24,6,1)*4,MID(E24,7,1)*2,MID(E24,8,1),MID(E24,9,1)*6,MID(E24,10,1)*3,MID(E24,11,1)*7,MID(E24,12,1)*9,MID(E24,13,1)*10,MID(E24,14,1)*5,MID(E24,15,1)*8,MID(E24,16,1)*4,MID(E24,17,1)*2),11),{0,1,2,3,4,5,6,7,8,9,10},{"1","0","x","9","8","7","6","5","4","3","2"})=RIGHT(E24,1),"√","×")),"身份证号长度不符")</f>
        <v>√</v>
      </c>
      <c r="H24" s="16"/>
      <c r="I24" s="21" t="s">
        <v>198</v>
      </c>
      <c r="J24" s="22">
        <f t="shared" si="3"/>
        <v>6</v>
      </c>
      <c r="K24" s="23">
        <f t="shared" si="4"/>
        <v>14</v>
      </c>
      <c r="L24" s="23">
        <f t="shared" si="5"/>
        <v>6</v>
      </c>
      <c r="M24" s="23">
        <f t="shared" si="2"/>
        <v>20</v>
      </c>
      <c r="N24" s="24"/>
      <c r="O24" s="24" t="s">
        <v>176</v>
      </c>
    </row>
    <row r="25" s="1" customFormat="1" ht="24" customHeight="1" spans="1:15">
      <c r="A25" s="15">
        <f t="shared" si="0"/>
        <v>23</v>
      </c>
      <c r="B25" s="16" t="s">
        <v>292</v>
      </c>
      <c r="C25" s="42" t="s">
        <v>280</v>
      </c>
      <c r="D25" s="18">
        <v>45742</v>
      </c>
      <c r="E25" s="19" t="s">
        <v>293</v>
      </c>
      <c r="F25" s="20" t="str">
        <f t="shared" si="1"/>
        <v>男</v>
      </c>
      <c r="G25" s="21" t="str">
        <f>IF(LEN(E25)=18,(IF(LOOKUP(MOD(SUM(MID(E25,1,1)*7,MID(E25,2,1)*9,MID(E25,3,1)*10,MID(E25,4,1)*5,MID(E25,5,1)*8,MID(E25,6,1)*4,MID(E25,7,1)*2,MID(E25,8,1),MID(E25,9,1)*6,MID(E25,10,1)*3,MID(E25,11,1)*7,MID(E25,12,1)*9,MID(E25,13,1)*10,MID(E25,14,1)*5,MID(E25,15,1)*8,MID(E25,16,1)*4,MID(E25,17,1)*2),11),{0,1,2,3,4,5,6,7,8,9,10},{"1","0","x","9","8","7","6","5","4","3","2"})=RIGHT(E25,1),"√","×")),"身份证号长度不符")</f>
        <v>√</v>
      </c>
      <c r="H25" s="16"/>
      <c r="I25" s="21" t="s">
        <v>198</v>
      </c>
      <c r="J25" s="22">
        <f t="shared" si="3"/>
        <v>6</v>
      </c>
      <c r="K25" s="23">
        <f t="shared" si="4"/>
        <v>14</v>
      </c>
      <c r="L25" s="23">
        <f t="shared" si="5"/>
        <v>6</v>
      </c>
      <c r="M25" s="23">
        <f t="shared" si="2"/>
        <v>20</v>
      </c>
      <c r="N25" s="24"/>
      <c r="O25" s="24" t="s">
        <v>175</v>
      </c>
    </row>
    <row r="26" s="1" customFormat="1" ht="24" customHeight="1" spans="1:15">
      <c r="A26" s="46" t="s">
        <v>217</v>
      </c>
      <c r="B26" s="46"/>
      <c r="C26" s="46"/>
      <c r="D26" s="46"/>
      <c r="E26" s="46"/>
      <c r="F26" s="46"/>
      <c r="G26" s="46"/>
      <c r="H26" s="46"/>
      <c r="I26" s="46"/>
      <c r="J26" s="15"/>
      <c r="K26" s="23">
        <f>SUM(K3:K25)</f>
        <v>702.333333333333</v>
      </c>
      <c r="L26" s="23">
        <f>SUM(L3:L25)</f>
        <v>310</v>
      </c>
      <c r="M26" s="23">
        <f>SUM(M3:M25)</f>
        <v>1012.33333333333</v>
      </c>
      <c r="N26" s="24"/>
      <c r="O26" s="24"/>
    </row>
    <row r="27" s="1" customFormat="1" ht="24" customHeight="1" spans="1:15">
      <c r="A27" s="46" t="s">
        <v>294</v>
      </c>
      <c r="B27" s="46"/>
      <c r="C27" s="46"/>
      <c r="D27" s="46"/>
      <c r="E27" s="46"/>
      <c r="F27" s="46"/>
      <c r="G27" s="46"/>
      <c r="H27" s="46"/>
      <c r="I27" s="46"/>
      <c r="J27" s="34"/>
      <c r="K27" s="34"/>
      <c r="L27" s="35">
        <v>0.06</v>
      </c>
      <c r="M27" s="24">
        <f>M26*L27+M26</f>
        <v>1073.07333333333</v>
      </c>
      <c r="N27" s="24"/>
      <c r="O27" s="24"/>
    </row>
    <row r="28" s="1" customFormat="1" ht="24" customHeight="1" spans="1:15">
      <c r="B28" s="3"/>
      <c r="E28"/>
      <c r="I28" s="6"/>
      <c r="J28" s="6"/>
      <c r="K28" s="6"/>
    </row>
    <row r="29" s="1" customFormat="1" ht="24" customHeight="1" spans="1:15">
      <c r="B29" s="3"/>
      <c r="E29"/>
      <c r="I29" s="6"/>
      <c r="J29" s="6"/>
      <c r="K29" s="6"/>
    </row>
    <row r="30" s="1" customFormat="1" ht="24" customHeight="1" spans="1:15">
      <c r="B30" s="3"/>
      <c r="C30"/>
      <c r="D30"/>
      <c r="E30"/>
      <c r="I30" s="6"/>
      <c r="J30" s="6"/>
      <c r="K30" s="6"/>
    </row>
    <row r="31" s="1" customFormat="1" ht="24" customHeight="1" spans="1:15">
      <c r="B31" s="3"/>
      <c r="C31"/>
      <c r="D31"/>
      <c r="E31"/>
      <c r="I31" s="6"/>
      <c r="J31" s="6"/>
      <c r="K31" s="6"/>
    </row>
    <row r="32" s="1" customFormat="1" ht="24" customHeight="1" spans="1:15">
      <c r="B32" s="3"/>
      <c r="C32"/>
      <c r="D32"/>
      <c r="E32"/>
      <c r="I32" s="6"/>
      <c r="J32" s="6"/>
      <c r="K32" s="6"/>
    </row>
    <row r="33" s="1" customFormat="1" ht="24" customHeight="1" spans="2:13">
      <c r="B33" s="3"/>
      <c r="C33"/>
      <c r="D33"/>
      <c r="E33"/>
      <c r="F33"/>
      <c r="G33"/>
      <c r="K33" s="6"/>
      <c r="L33" s="6"/>
      <c r="M33" s="6"/>
    </row>
    <row r="34" s="1" customFormat="1" ht="24" customHeight="1" spans="2:13">
      <c r="B34" s="3"/>
      <c r="C34"/>
      <c r="D34"/>
      <c r="E34"/>
      <c r="F34"/>
      <c r="G34"/>
      <c r="K34" s="6"/>
      <c r="L34" s="6"/>
      <c r="M34" s="6"/>
    </row>
    <row r="35" s="1" customFormat="1" ht="24" customHeight="1" spans="2:13">
      <c r="B35" s="3"/>
      <c r="C35"/>
      <c r="D35"/>
      <c r="E35"/>
      <c r="F35"/>
      <c r="G35"/>
      <c r="K35" s="6"/>
      <c r="L35" s="6"/>
      <c r="M35" s="6"/>
    </row>
    <row r="36" s="1" customFormat="1" ht="24" customHeight="1" spans="2:13">
      <c r="B36" s="3"/>
      <c r="C36"/>
      <c r="D36"/>
      <c r="E36"/>
      <c r="F36"/>
      <c r="G36"/>
      <c r="K36" s="6"/>
      <c r="L36" s="6"/>
      <c r="M36" s="6"/>
    </row>
    <row r="37" s="1" customFormat="1" ht="24" customHeight="1" spans="2:13">
      <c r="B37" s="3"/>
      <c r="C37"/>
      <c r="D37"/>
      <c r="E37"/>
      <c r="F37"/>
      <c r="G37"/>
      <c r="K37" s="6"/>
      <c r="L37" s="6"/>
      <c r="M37" s="6"/>
    </row>
    <row r="38" s="1" customFormat="1" ht="24" customHeight="1" spans="2:13">
      <c r="B38" s="3"/>
      <c r="C38"/>
      <c r="D38"/>
      <c r="E38"/>
      <c r="F38"/>
      <c r="G38"/>
      <c r="K38" s="6"/>
      <c r="L38" s="6"/>
      <c r="M38" s="6"/>
    </row>
    <row r="39" s="1" customFormat="1" ht="24" customHeight="1" spans="2:13">
      <c r="B39" s="3"/>
      <c r="C39"/>
      <c r="D39"/>
      <c r="E39"/>
      <c r="F39"/>
      <c r="G39"/>
      <c r="K39" s="6"/>
      <c r="L39" s="6"/>
      <c r="M39" s="6"/>
    </row>
    <row r="40" s="1" customFormat="1" ht="24" customHeight="1" spans="2:13">
      <c r="B40" s="3"/>
      <c r="C40"/>
      <c r="D40"/>
      <c r="E40"/>
      <c r="F40"/>
      <c r="G40"/>
      <c r="K40" s="6"/>
      <c r="L40" s="6"/>
      <c r="M40" s="6"/>
    </row>
    <row r="41" s="1" customFormat="1" ht="24" customHeight="1" spans="2:13">
      <c r="B41" s="3"/>
      <c r="C41"/>
      <c r="D41"/>
      <c r="E41"/>
      <c r="F41"/>
      <c r="G41"/>
      <c r="K41" s="6"/>
      <c r="L41" s="6"/>
      <c r="M41" s="6"/>
    </row>
    <row r="42" s="1" customFormat="1" ht="24" customHeight="1" spans="2:13">
      <c r="B42" s="3"/>
      <c r="C42"/>
      <c r="D42"/>
      <c r="E42"/>
      <c r="F42"/>
      <c r="G42"/>
      <c r="K42" s="6"/>
      <c r="L42" s="6"/>
      <c r="M42" s="6"/>
    </row>
    <row r="43" s="1" customFormat="1" ht="24" customHeight="1" spans="2:13">
      <c r="B43" s="3"/>
      <c r="E43"/>
      <c r="F43"/>
      <c r="G43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4" customHeight="1" spans="2:13">
      <c r="B51" s="3"/>
      <c r="E51" s="5"/>
      <c r="K51" s="6"/>
      <c r="L51" s="6"/>
      <c r="M51" s="6"/>
    </row>
    <row r="52" s="1" customFormat="1" ht="24" customHeight="1" spans="2:13">
      <c r="B52" s="3"/>
      <c r="E52" s="5"/>
      <c r="K52" s="6"/>
      <c r="L52" s="6"/>
      <c r="M52" s="6"/>
    </row>
    <row r="53" s="1" customFormat="1" ht="24" customHeight="1" spans="2:13">
      <c r="B53" s="3"/>
      <c r="E53" s="5"/>
      <c r="K53" s="6"/>
      <c r="L53" s="6"/>
      <c r="M53" s="6"/>
    </row>
    <row r="54" s="1" customFormat="1" ht="24" customHeight="1" spans="2:13">
      <c r="B54" s="3"/>
      <c r="E54" s="5"/>
      <c r="K54" s="6"/>
      <c r="L54" s="6"/>
      <c r="M54" s="6"/>
    </row>
    <row r="55" s="1" customFormat="1" ht="24" customHeight="1" spans="2:13">
      <c r="B55" s="3"/>
      <c r="E55" s="5"/>
      <c r="K55" s="6"/>
      <c r="L55" s="6"/>
      <c r="M55" s="6"/>
    </row>
    <row r="56" s="1" customFormat="1" ht="24" customHeight="1" spans="2:13">
      <c r="B56" s="3"/>
      <c r="E56" s="5"/>
      <c r="K56" s="6"/>
      <c r="L56" s="6"/>
      <c r="M56" s="6"/>
    </row>
    <row r="57" s="1" customFormat="1" ht="24" customHeight="1" spans="2:13">
      <c r="B57" s="3"/>
      <c r="E57" s="5"/>
      <c r="K57" s="6"/>
      <c r="L57" s="6"/>
      <c r="M57" s="6"/>
    </row>
    <row r="58" s="1" customFormat="1" ht="24" customHeight="1" spans="2:13">
      <c r="B58" s="3"/>
      <c r="E58" s="5"/>
      <c r="K58" s="6"/>
      <c r="L58" s="6"/>
      <c r="M58" s="6"/>
    </row>
    <row r="59" s="1" customFormat="1" ht="24" customHeight="1" spans="2:13">
      <c r="B59" s="3"/>
      <c r="E59" s="5"/>
      <c r="K59" s="6"/>
      <c r="L59" s="6"/>
      <c r="M59" s="6"/>
    </row>
    <row r="60" s="1" customFormat="1" ht="24" customHeight="1" spans="2:13">
      <c r="B60" s="3"/>
      <c r="E60" s="5"/>
      <c r="K60" s="6"/>
      <c r="L60" s="6"/>
      <c r="M60" s="6"/>
    </row>
    <row r="61" s="1" customFormat="1" ht="24" customHeight="1" spans="2:13">
      <c r="B61" s="3"/>
      <c r="E61" s="5"/>
      <c r="K61" s="6"/>
      <c r="L61" s="6"/>
      <c r="M61" s="6"/>
    </row>
    <row r="62" s="1" customFormat="1" ht="24" customHeight="1" spans="2:13">
      <c r="B62" s="3"/>
      <c r="E62" s="5"/>
      <c r="K62" s="6"/>
      <c r="L62" s="6"/>
      <c r="M62" s="6"/>
    </row>
    <row r="63" s="1" customFormat="1" ht="24" customHeight="1" spans="2:13">
      <c r="B63" s="3"/>
      <c r="E63" s="5"/>
      <c r="K63" s="6"/>
      <c r="L63" s="6"/>
      <c r="M63" s="6"/>
    </row>
    <row r="64" s="1" customFormat="1" ht="24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  <row r="69" s="1" customFormat="1" ht="23" customHeight="1" spans="2:13">
      <c r="B69" s="3"/>
      <c r="E69" s="5"/>
      <c r="K69" s="6"/>
      <c r="L69" s="6"/>
      <c r="M69" s="6"/>
    </row>
    <row r="70" s="1" customFormat="1" ht="23" customHeight="1" spans="2:13">
      <c r="B70" s="3"/>
      <c r="E70" s="5"/>
      <c r="K70" s="6"/>
      <c r="L70" s="6"/>
      <c r="M70" s="6"/>
    </row>
    <row r="71" s="1" customFormat="1" ht="23" customHeight="1" spans="2:13">
      <c r="B71" s="3"/>
      <c r="E71" s="5"/>
      <c r="K71" s="6"/>
      <c r="L71" s="6"/>
      <c r="M71" s="6"/>
    </row>
    <row r="72" s="1" customFormat="1" ht="23" customHeight="1" spans="2:13">
      <c r="B72" s="3"/>
      <c r="E72" s="5"/>
      <c r="K72" s="6"/>
      <c r="L72" s="6"/>
      <c r="M72" s="6"/>
    </row>
    <row r="73" s="1" customFormat="1" ht="23" customHeight="1" spans="2:13">
      <c r="B73" s="3"/>
      <c r="E73" s="5"/>
      <c r="K73" s="6"/>
      <c r="L73" s="6"/>
      <c r="M73" s="6"/>
    </row>
    <row r="74" s="1" customFormat="1" ht="23" customHeight="1" spans="2:13">
      <c r="B74" s="3"/>
      <c r="E74" s="5"/>
      <c r="K74" s="6"/>
      <c r="L74" s="6"/>
      <c r="M74" s="6"/>
    </row>
    <row r="75" s="1" customFormat="1" ht="23" customHeight="1" spans="2:13">
      <c r="B75" s="3"/>
      <c r="E75" s="5"/>
      <c r="K75" s="6"/>
      <c r="L75" s="6"/>
      <c r="M75" s="6"/>
    </row>
    <row r="76" s="1" customFormat="1" ht="23" customHeight="1" spans="2:13">
      <c r="B76" s="3"/>
      <c r="E76" s="5"/>
      <c r="K76" s="6"/>
      <c r="L76" s="6"/>
      <c r="M76" s="6"/>
    </row>
    <row r="77" s="1" customFormat="1" ht="23" customHeight="1" spans="2:13">
      <c r="B77" s="3"/>
      <c r="E77" s="5"/>
      <c r="K77" s="6"/>
      <c r="L77" s="6"/>
      <c r="M77" s="6"/>
    </row>
    <row r="78" s="1" customFormat="1" ht="23" customHeight="1" spans="2:13">
      <c r="B78" s="3"/>
      <c r="E78" s="5"/>
      <c r="K78" s="6"/>
      <c r="L78" s="6"/>
      <c r="M78" s="6"/>
    </row>
    <row r="79" s="1" customFormat="1" ht="23" customHeight="1" spans="2:13">
      <c r="B79" s="3"/>
      <c r="E79" s="5"/>
      <c r="K79" s="6"/>
      <c r="L79" s="6"/>
      <c r="M79" s="6"/>
    </row>
    <row r="80" s="1" customFormat="1" ht="23" customHeight="1" spans="2:13">
      <c r="B80" s="3"/>
      <c r="E80" s="5"/>
      <c r="K80" s="6"/>
      <c r="L80" s="6"/>
      <c r="M80" s="6"/>
    </row>
    <row r="81" s="1" customFormat="1" ht="23" customHeight="1" spans="2:13">
      <c r="B81" s="3"/>
      <c r="E81" s="5"/>
      <c r="K81" s="6"/>
      <c r="L81" s="6"/>
      <c r="M81" s="6"/>
    </row>
    <row r="82" s="1" customFormat="1" ht="23" customHeight="1" spans="2:13">
      <c r="B82" s="3"/>
      <c r="E82" s="5"/>
      <c r="K82" s="6"/>
      <c r="L82" s="6"/>
      <c r="M82" s="6"/>
    </row>
  </sheetData>
  <mergeCells count="3">
    <mergeCell ref="A1:O1"/>
    <mergeCell ref="A26:I26"/>
    <mergeCell ref="A27:I27"/>
  </mergeCells>
  <conditionalFormatting sqref="E3">
    <cfRule type="duplicateValues" dxfId="0" priority="100"/>
  </conditionalFormatting>
  <conditionalFormatting sqref="E4">
    <cfRule type="duplicateValues" dxfId="0" priority="99"/>
  </conditionalFormatting>
  <conditionalFormatting sqref="B5">
    <cfRule type="duplicateValues" dxfId="0" priority="90"/>
  </conditionalFormatting>
  <conditionalFormatting sqref="E5">
    <cfRule type="duplicateValues" dxfId="0" priority="98"/>
  </conditionalFormatting>
  <conditionalFormatting sqref="B9">
    <cfRule type="duplicateValues" dxfId="0" priority="70"/>
    <cfRule type="duplicateValues" dxfId="1" priority="62"/>
  </conditionalFormatting>
  <conditionalFormatting sqref="E9">
    <cfRule type="duplicateValues" dxfId="0" priority="53"/>
  </conditionalFormatting>
  <conditionalFormatting sqref="H9">
    <cfRule type="duplicateValues" dxfId="0" priority="82"/>
    <cfRule type="duplicateValues" dxfId="1" priority="74"/>
  </conditionalFormatting>
  <conditionalFormatting sqref="E25">
    <cfRule type="duplicateValues" dxfId="0" priority="1"/>
  </conditionalFormatting>
  <conditionalFormatting sqref="B3:B4">
    <cfRule type="duplicateValues" dxfId="0" priority="97"/>
  </conditionalFormatting>
  <conditionalFormatting sqref="B22:B24">
    <cfRule type="duplicateValues" dxfId="0" priority="34"/>
    <cfRule type="duplicateValues" dxfId="1" priority="26"/>
  </conditionalFormatting>
  <conditionalFormatting sqref="E22:E24">
    <cfRule type="duplicateValues" dxfId="0" priority="3"/>
  </conditionalFormatting>
  <conditionalFormatting sqref="H15:H16">
    <cfRule type="duplicateValues" dxfId="0" priority="51"/>
    <cfRule type="duplicateValues" dxfId="1" priority="43"/>
  </conditionalFormatting>
  <conditionalFormatting sqref="H22:H25">
    <cfRule type="duplicateValues" dxfId="0" priority="16"/>
    <cfRule type="duplicateValues" dxfId="1" priority="8"/>
  </conditionalFormatting>
  <conditionalFormatting sqref="B1:B21 B25 B27:B1048576 H1:H21 H27:H1048576">
    <cfRule type="duplicateValues" dxfId="0" priority="52"/>
  </conditionalFormatting>
  <conditionalFormatting sqref="B1:B2 B27:B1048576">
    <cfRule type="duplicateValues" dxfId="0" priority="118"/>
  </conditionalFormatting>
  <conditionalFormatting sqref="B2 H2:H8 H10:H14 H17:H21 F27:F32 B27:B1048576 H33:H1048576">
    <cfRule type="duplicateValues" dxfId="0" priority="135"/>
  </conditionalFormatting>
  <conditionalFormatting sqref="B2 H2 F27:F32 H33:H1048576 B27:B1048576">
    <cfRule type="duplicateValues" dxfId="0" priority="142"/>
  </conditionalFormatting>
  <conditionalFormatting sqref="H2 B2 F27:F32 H33:H1048576 B27:B1048576">
    <cfRule type="duplicateValues" dxfId="0" priority="137"/>
  </conditionalFormatting>
  <conditionalFormatting sqref="H2 B2 B27:B1048576 H33:H1048576 F27:F32">
    <cfRule type="duplicateValues" dxfId="0" priority="150"/>
  </conditionalFormatting>
  <conditionalFormatting sqref="B2 B27:B1048576">
    <cfRule type="duplicateValues" dxfId="0" priority="120"/>
  </conditionalFormatting>
  <conditionalFormatting sqref="H2:H8 B2 H10:H14 H17:H21 F27:F32 B27:B1048576 H33:H1048576">
    <cfRule type="duplicateValues" dxfId="0" priority="123"/>
  </conditionalFormatting>
  <conditionalFormatting sqref="H3:H8 H10:H14 H17:H21">
    <cfRule type="duplicateValues" dxfId="0" priority="124"/>
    <cfRule type="duplicateValues" dxfId="1" priority="126"/>
  </conditionalFormatting>
  <conditionalFormatting sqref="B6:B8 B10:B21 B25">
    <cfRule type="duplicateValues" dxfId="0" priority="101"/>
    <cfRule type="duplicateValues" dxfId="1" priority="109"/>
  </conditionalFormatting>
  <conditionalFormatting sqref="E6:E8 E10:E21">
    <cfRule type="duplicateValues" dxfId="0" priority="83"/>
  </conditionalFormatting>
  <pageMargins left="0.357638888888889" right="0.357638888888889" top="0.0152777777777778" bottom="0.0152777777777778" header="0.5" footer="0.5"/>
  <pageSetup paperSize="9" scale="87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9"/>
  <sheetViews>
    <sheetView zoomScale="115" zoomScaleNormal="115" topLeftCell="A15" workbookViewId="0">
      <selection activeCell="O22" sqref="O22"/>
    </sheetView>
  </sheetViews>
  <sheetFormatPr defaultColWidth="9" defaultRowHeight="16.5"/>
  <cols>
    <col min="1" max="1" width="5.125" style="1" customWidth="1"/>
    <col min="2" max="2" width="6.5" style="3" customWidth="1"/>
    <col min="3" max="3" width="13.75" style="1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25" style="6" customWidth="1"/>
    <col min="14" max="14" width="14.125" style="1" hidden="1" customWidth="1"/>
    <col min="15" max="15" width="27.625" style="1" customWidth="1"/>
    <col min="16" max="16384" width="9" style="1"/>
  </cols>
  <sheetData>
    <row r="1" s="1" customFormat="1" ht="33" customHeight="1" spans="1:16">
      <c r="A1" s="7" t="s">
        <v>295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6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6">
      <c r="A3" s="15">
        <f t="shared" ref="A3:A23" si="0">ROW()-2</f>
        <v>1</v>
      </c>
      <c r="B3" s="16" t="s">
        <v>265</v>
      </c>
      <c r="C3" s="42" t="s">
        <v>259</v>
      </c>
      <c r="D3" s="18">
        <v>45748</v>
      </c>
      <c r="E3" s="84" t="s">
        <v>266</v>
      </c>
      <c r="F3" s="20" t="str">
        <f t="shared" ref="F3:F22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 t="shared" ref="J3:J22" si="2">DAY(EOMONTH(D3,0))-DAY(D3)+1</f>
        <v>30</v>
      </c>
      <c r="K3" s="23">
        <f t="shared" ref="K3:K22" si="3">IF(H3="",70/30*J3,0)</f>
        <v>70</v>
      </c>
      <c r="L3" s="23">
        <f t="shared" ref="L3:L22" si="4">IF(H3="",30/30*J3,0)</f>
        <v>30</v>
      </c>
      <c r="M3" s="23">
        <f t="shared" ref="M3:M22" si="5">SUM(K3:L3)</f>
        <v>100</v>
      </c>
      <c r="N3" s="24"/>
      <c r="O3" s="24" t="s">
        <v>176</v>
      </c>
    </row>
    <row r="4" s="1" customFormat="1" ht="24" customHeight="1" spans="1:16">
      <c r="A4" s="15">
        <f t="shared" si="0"/>
        <v>2</v>
      </c>
      <c r="B4" s="16" t="s">
        <v>269</v>
      </c>
      <c r="C4" s="42" t="s">
        <v>221</v>
      </c>
      <c r="D4" s="18">
        <v>45748</v>
      </c>
      <c r="E4" s="84" t="s">
        <v>270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25"/>
      <c r="I4" s="21" t="s">
        <v>198</v>
      </c>
      <c r="J4" s="22">
        <f t="shared" si="2"/>
        <v>30</v>
      </c>
      <c r="K4" s="23">
        <f t="shared" si="3"/>
        <v>70</v>
      </c>
      <c r="L4" s="23">
        <f t="shared" si="4"/>
        <v>30</v>
      </c>
      <c r="M4" s="23">
        <f t="shared" si="5"/>
        <v>100</v>
      </c>
      <c r="N4" s="24"/>
      <c r="O4" s="24" t="s">
        <v>175</v>
      </c>
    </row>
    <row r="5" s="1" customFormat="1" ht="24" customHeight="1" spans="1:16">
      <c r="A5" s="15">
        <f t="shared" si="0"/>
        <v>3</v>
      </c>
      <c r="B5" s="16" t="s">
        <v>279</v>
      </c>
      <c r="C5" s="42" t="s">
        <v>280</v>
      </c>
      <c r="D5" s="18">
        <v>45748</v>
      </c>
      <c r="E5" s="84" t="s">
        <v>281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si="2"/>
        <v>30</v>
      </c>
      <c r="K5" s="23">
        <f t="shared" si="3"/>
        <v>70</v>
      </c>
      <c r="L5" s="23">
        <f t="shared" si="4"/>
        <v>30</v>
      </c>
      <c r="M5" s="23">
        <f t="shared" si="5"/>
        <v>100</v>
      </c>
      <c r="N5" s="24"/>
      <c r="O5" s="24" t="s">
        <v>176</v>
      </c>
    </row>
    <row r="6" s="1" customFormat="1" ht="24" customHeight="1" spans="1:16">
      <c r="A6" s="15">
        <f t="shared" si="0"/>
        <v>4</v>
      </c>
      <c r="B6" s="16" t="s">
        <v>273</v>
      </c>
      <c r="C6" s="42" t="s">
        <v>196</v>
      </c>
      <c r="D6" s="18">
        <v>45748</v>
      </c>
      <c r="E6" s="19" t="s">
        <v>274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30</v>
      </c>
      <c r="K6" s="23">
        <f t="shared" si="3"/>
        <v>70</v>
      </c>
      <c r="L6" s="23">
        <f t="shared" si="4"/>
        <v>30</v>
      </c>
      <c r="M6" s="23">
        <f t="shared" si="5"/>
        <v>100</v>
      </c>
      <c r="N6" s="24"/>
      <c r="O6" s="24" t="s">
        <v>176</v>
      </c>
    </row>
    <row r="7" s="1" customFormat="1" ht="24" customHeight="1" spans="1:16">
      <c r="A7" s="15">
        <f t="shared" si="0"/>
        <v>5</v>
      </c>
      <c r="B7" s="16" t="s">
        <v>282</v>
      </c>
      <c r="C7" s="42" t="s">
        <v>283</v>
      </c>
      <c r="D7" s="18">
        <v>45748</v>
      </c>
      <c r="E7" s="84" t="s">
        <v>284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30</v>
      </c>
      <c r="K7" s="23">
        <f t="shared" si="3"/>
        <v>70</v>
      </c>
      <c r="L7" s="23">
        <f t="shared" si="4"/>
        <v>30</v>
      </c>
      <c r="M7" s="23">
        <f t="shared" si="5"/>
        <v>100</v>
      </c>
      <c r="N7" s="24"/>
      <c r="O7" s="24" t="s">
        <v>176</v>
      </c>
    </row>
    <row r="8" s="1" customFormat="1" ht="24" customHeight="1" spans="1:16">
      <c r="A8" s="15">
        <f t="shared" si="0"/>
        <v>6</v>
      </c>
      <c r="B8" s="16" t="s">
        <v>296</v>
      </c>
      <c r="C8" s="42" t="s">
        <v>196</v>
      </c>
      <c r="D8" s="18">
        <v>45748</v>
      </c>
      <c r="E8" s="19" t="s">
        <v>297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30</v>
      </c>
      <c r="K8" s="23">
        <f t="shared" si="3"/>
        <v>70</v>
      </c>
      <c r="L8" s="23">
        <f t="shared" si="4"/>
        <v>30</v>
      </c>
      <c r="M8" s="23">
        <f t="shared" si="5"/>
        <v>100</v>
      </c>
      <c r="N8" s="24"/>
      <c r="O8" s="24" t="s">
        <v>176</v>
      </c>
    </row>
    <row r="9" s="1" customFormat="1" ht="24" customHeight="1" spans="1:16">
      <c r="A9" s="15">
        <f t="shared" si="0"/>
        <v>7</v>
      </c>
      <c r="B9" s="16" t="s">
        <v>298</v>
      </c>
      <c r="C9" s="42" t="s">
        <v>196</v>
      </c>
      <c r="D9" s="18">
        <v>45748</v>
      </c>
      <c r="E9" s="19" t="s">
        <v>299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30</v>
      </c>
      <c r="K9" s="23">
        <f t="shared" si="3"/>
        <v>70</v>
      </c>
      <c r="L9" s="23">
        <f t="shared" si="4"/>
        <v>30</v>
      </c>
      <c r="M9" s="23">
        <f t="shared" si="5"/>
        <v>100</v>
      </c>
      <c r="N9" s="24"/>
      <c r="O9" s="24" t="s">
        <v>176</v>
      </c>
    </row>
    <row r="10" s="1" customFormat="1" ht="24" customHeight="1" spans="1:16">
      <c r="A10" s="15">
        <f t="shared" si="0"/>
        <v>8</v>
      </c>
      <c r="B10" s="16" t="s">
        <v>285</v>
      </c>
      <c r="C10" s="42" t="s">
        <v>286</v>
      </c>
      <c r="D10" s="18">
        <v>45748</v>
      </c>
      <c r="E10" s="84" t="s">
        <v>287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30</v>
      </c>
      <c r="K10" s="23">
        <f t="shared" si="3"/>
        <v>70</v>
      </c>
      <c r="L10" s="23">
        <f t="shared" si="4"/>
        <v>30</v>
      </c>
      <c r="M10" s="23">
        <f t="shared" si="5"/>
        <v>100</v>
      </c>
      <c r="N10" s="24"/>
      <c r="O10" s="24" t="s">
        <v>175</v>
      </c>
    </row>
    <row r="11" s="1" customFormat="1" ht="24" customHeight="1" spans="1:16">
      <c r="A11" s="15">
        <f t="shared" si="0"/>
        <v>9</v>
      </c>
      <c r="B11" s="16" t="s">
        <v>288</v>
      </c>
      <c r="C11" s="42" t="s">
        <v>196</v>
      </c>
      <c r="D11" s="18">
        <v>45748</v>
      </c>
      <c r="E11" s="84" t="s">
        <v>289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30</v>
      </c>
      <c r="K11" s="23">
        <f t="shared" si="3"/>
        <v>70</v>
      </c>
      <c r="L11" s="23">
        <f t="shared" si="4"/>
        <v>30</v>
      </c>
      <c r="M11" s="23">
        <f t="shared" si="5"/>
        <v>100</v>
      </c>
      <c r="N11" s="24"/>
      <c r="O11" s="24" t="s">
        <v>176</v>
      </c>
      <c r="P11" s="1" t="s">
        <v>255</v>
      </c>
    </row>
    <row r="12" s="1" customFormat="1" ht="24" customHeight="1" spans="1:16">
      <c r="A12" s="15">
        <f t="shared" si="0"/>
        <v>10</v>
      </c>
      <c r="B12" s="16" t="s">
        <v>290</v>
      </c>
      <c r="C12" s="42" t="s">
        <v>196</v>
      </c>
      <c r="D12" s="18">
        <v>45748</v>
      </c>
      <c r="E12" s="84" t="s">
        <v>291</v>
      </c>
      <c r="F12" s="20" t="str">
        <f t="shared" si="1"/>
        <v>男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30</v>
      </c>
      <c r="K12" s="23">
        <f t="shared" si="3"/>
        <v>70</v>
      </c>
      <c r="L12" s="23">
        <f t="shared" si="4"/>
        <v>30</v>
      </c>
      <c r="M12" s="23">
        <f t="shared" si="5"/>
        <v>100</v>
      </c>
      <c r="N12" s="24"/>
      <c r="O12" s="24" t="s">
        <v>176</v>
      </c>
    </row>
    <row r="13" s="1" customFormat="1" ht="24" customHeight="1" spans="1:16">
      <c r="A13" s="15">
        <f t="shared" si="0"/>
        <v>11</v>
      </c>
      <c r="B13" s="16" t="s">
        <v>292</v>
      </c>
      <c r="C13" s="42" t="s">
        <v>280</v>
      </c>
      <c r="D13" s="18">
        <v>45748</v>
      </c>
      <c r="E13" s="19" t="s">
        <v>293</v>
      </c>
      <c r="F13" s="20" t="str">
        <f t="shared" si="1"/>
        <v>男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6"/>
      <c r="I13" s="21" t="s">
        <v>198</v>
      </c>
      <c r="J13" s="22">
        <f t="shared" si="2"/>
        <v>30</v>
      </c>
      <c r="K13" s="23">
        <f t="shared" si="3"/>
        <v>70</v>
      </c>
      <c r="L13" s="23">
        <f t="shared" si="4"/>
        <v>30</v>
      </c>
      <c r="M13" s="23">
        <f t="shared" si="5"/>
        <v>100</v>
      </c>
      <c r="N13" s="24"/>
      <c r="O13" s="24" t="s">
        <v>175</v>
      </c>
    </row>
    <row r="14" s="1" customFormat="1" ht="24" customHeight="1" spans="1:16">
      <c r="A14" s="15">
        <f t="shared" si="0"/>
        <v>12</v>
      </c>
      <c r="B14" s="16" t="s">
        <v>300</v>
      </c>
      <c r="C14" s="42" t="s">
        <v>259</v>
      </c>
      <c r="D14" s="18">
        <v>45748</v>
      </c>
      <c r="E14" s="84" t="s">
        <v>301</v>
      </c>
      <c r="F14" s="20" t="str">
        <f t="shared" si="1"/>
        <v>男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6" t="s">
        <v>288</v>
      </c>
      <c r="I14" s="21" t="s">
        <v>198</v>
      </c>
      <c r="J14" s="22">
        <f t="shared" si="2"/>
        <v>30</v>
      </c>
      <c r="K14" s="23">
        <f t="shared" si="3"/>
        <v>0</v>
      </c>
      <c r="L14" s="23">
        <f t="shared" si="4"/>
        <v>0</v>
      </c>
      <c r="M14" s="23">
        <f t="shared" si="5"/>
        <v>0</v>
      </c>
      <c r="N14" s="24"/>
      <c r="O14" s="24" t="s">
        <v>176</v>
      </c>
    </row>
    <row r="15" s="1" customFormat="1" ht="24" customHeight="1" spans="1:16">
      <c r="A15" s="15">
        <f t="shared" si="0"/>
        <v>13</v>
      </c>
      <c r="B15" s="16" t="s">
        <v>302</v>
      </c>
      <c r="C15" s="42" t="s">
        <v>259</v>
      </c>
      <c r="D15" s="18">
        <v>45749</v>
      </c>
      <c r="E15" s="84" t="s">
        <v>303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6"/>
      <c r="I15" s="21" t="s">
        <v>198</v>
      </c>
      <c r="J15" s="22">
        <f t="shared" si="2"/>
        <v>29</v>
      </c>
      <c r="K15" s="23">
        <f t="shared" si="3"/>
        <v>67.6666666666667</v>
      </c>
      <c r="L15" s="23">
        <f t="shared" si="4"/>
        <v>29</v>
      </c>
      <c r="M15" s="23">
        <f t="shared" si="5"/>
        <v>96.6666666666667</v>
      </c>
      <c r="N15" s="24"/>
      <c r="O15" s="24" t="s">
        <v>176</v>
      </c>
    </row>
    <row r="16" s="1" customFormat="1" ht="24" customHeight="1" spans="1:16">
      <c r="A16" s="15">
        <f t="shared" si="0"/>
        <v>14</v>
      </c>
      <c r="B16" s="16" t="s">
        <v>304</v>
      </c>
      <c r="C16" s="42" t="s">
        <v>283</v>
      </c>
      <c r="D16" s="18">
        <v>45754</v>
      </c>
      <c r="E16" s="84" t="s">
        <v>305</v>
      </c>
      <c r="F16" s="20" t="str">
        <f t="shared" si="1"/>
        <v>男</v>
      </c>
      <c r="G16" s="21" t="str">
        <f>IF(LEN(E16)=18,(IF(LOOKUP(MOD(SUM(MID(E16,1,1)*7,MID(E16,2,1)*9,MID(E16,3,1)*10,MID(E16,4,1)*5,MID(E16,5,1)*8,MID(E16,6,1)*4,MID(E16,7,1)*2,MID(E16,8,1),MID(E16,9,1)*6,MID(E16,10,1)*3,MID(E16,11,1)*7,MID(E16,12,1)*9,MID(E16,13,1)*10,MID(E16,14,1)*5,MID(E16,15,1)*8,MID(E16,16,1)*4,MID(E16,17,1)*2),11),{0,1,2,3,4,5,6,7,8,9,10},{"1","0","x","9","8","7","6","5","4","3","2"})=RIGHT(E16,1),"√","×")),"身份证号长度不符")</f>
        <v>√</v>
      </c>
      <c r="H16" s="16" t="s">
        <v>265</v>
      </c>
      <c r="I16" s="21" t="s">
        <v>198</v>
      </c>
      <c r="J16" s="22">
        <f t="shared" si="2"/>
        <v>24</v>
      </c>
      <c r="K16" s="23">
        <f t="shared" si="3"/>
        <v>0</v>
      </c>
      <c r="L16" s="23">
        <f t="shared" si="4"/>
        <v>0</v>
      </c>
      <c r="M16" s="23">
        <f t="shared" si="5"/>
        <v>0</v>
      </c>
      <c r="N16" s="24"/>
      <c r="O16" s="24" t="s">
        <v>175</v>
      </c>
    </row>
    <row r="17" s="1" customFormat="1" ht="24" customHeight="1" spans="1:15">
      <c r="A17" s="15">
        <f t="shared" si="0"/>
        <v>15</v>
      </c>
      <c r="B17" s="16" t="s">
        <v>306</v>
      </c>
      <c r="C17" s="42" t="s">
        <v>221</v>
      </c>
      <c r="D17" s="18">
        <v>45754</v>
      </c>
      <c r="E17" s="84" t="s">
        <v>307</v>
      </c>
      <c r="F17" s="20" t="str">
        <f t="shared" si="1"/>
        <v>男</v>
      </c>
      <c r="G17" s="21" t="str">
        <f>IF(LEN(E17)=18,(IF(LOOKUP(MOD(SUM(MID(E17,1,1)*7,MID(E17,2,1)*9,MID(E17,3,1)*10,MID(E17,4,1)*5,MID(E17,5,1)*8,MID(E17,6,1)*4,MID(E17,7,1)*2,MID(E17,8,1),MID(E17,9,1)*6,MID(E17,10,1)*3,MID(E17,11,1)*7,MID(E17,12,1)*9,MID(E17,13,1)*10,MID(E17,14,1)*5,MID(E17,15,1)*8,MID(E17,16,1)*4,MID(E17,17,1)*2),11),{0,1,2,3,4,5,6,7,8,9,10},{"1","0","x","9","8","7","6","5","4","3","2"})=RIGHT(E17,1),"√","×")),"身份证号长度不符")</f>
        <v>√</v>
      </c>
      <c r="H17" s="16" t="s">
        <v>269</v>
      </c>
      <c r="I17" s="21" t="s">
        <v>198</v>
      </c>
      <c r="J17" s="22">
        <f t="shared" si="2"/>
        <v>24</v>
      </c>
      <c r="K17" s="23">
        <f t="shared" si="3"/>
        <v>0</v>
      </c>
      <c r="L17" s="23">
        <f t="shared" si="4"/>
        <v>0</v>
      </c>
      <c r="M17" s="23">
        <f t="shared" si="5"/>
        <v>0</v>
      </c>
      <c r="N17" s="24"/>
      <c r="O17" s="24" t="s">
        <v>175</v>
      </c>
    </row>
    <row r="18" s="1" customFormat="1" ht="24" customHeight="1" spans="1:15">
      <c r="A18" s="15">
        <f t="shared" si="0"/>
        <v>16</v>
      </c>
      <c r="B18" s="16" t="s">
        <v>308</v>
      </c>
      <c r="C18" s="42" t="s">
        <v>259</v>
      </c>
      <c r="D18" s="18">
        <v>45755</v>
      </c>
      <c r="E18" s="84" t="s">
        <v>309</v>
      </c>
      <c r="F18" s="20" t="str">
        <f t="shared" si="1"/>
        <v>男</v>
      </c>
      <c r="G18" s="21" t="str">
        <f>IF(LEN(E18)=18,(IF(LOOKUP(MOD(SUM(MID(E18,1,1)*7,MID(E18,2,1)*9,MID(E18,3,1)*10,MID(E18,4,1)*5,MID(E18,5,1)*8,MID(E18,6,1)*4,MID(E18,7,1)*2,MID(E18,8,1),MID(E18,9,1)*6,MID(E18,10,1)*3,MID(E18,11,1)*7,MID(E18,12,1)*9,MID(E18,13,1)*10,MID(E18,14,1)*5,MID(E18,15,1)*8,MID(E18,16,1)*4,MID(E18,17,1)*2),11),{0,1,2,3,4,5,6,7,8,9,10},{"1","0","x","9","8","7","6","5","4","3","2"})=RIGHT(E18,1),"√","×")),"身份证号长度不符")</f>
        <v>√</v>
      </c>
      <c r="H18" s="16" t="s">
        <v>296</v>
      </c>
      <c r="I18" s="21" t="s">
        <v>198</v>
      </c>
      <c r="J18" s="22">
        <f t="shared" si="2"/>
        <v>23</v>
      </c>
      <c r="K18" s="23">
        <f t="shared" si="3"/>
        <v>0</v>
      </c>
      <c r="L18" s="23">
        <f t="shared" si="4"/>
        <v>0</v>
      </c>
      <c r="M18" s="23">
        <f t="shared" si="5"/>
        <v>0</v>
      </c>
      <c r="N18" s="24"/>
      <c r="O18" s="24" t="s">
        <v>176</v>
      </c>
    </row>
    <row r="19" s="1" customFormat="1" ht="24" customHeight="1" spans="1:15">
      <c r="A19" s="15">
        <f t="shared" si="0"/>
        <v>17</v>
      </c>
      <c r="B19" s="16" t="s">
        <v>310</v>
      </c>
      <c r="C19" s="42" t="s">
        <v>259</v>
      </c>
      <c r="D19" s="18">
        <v>45761</v>
      </c>
      <c r="E19" s="84" t="s">
        <v>311</v>
      </c>
      <c r="F19" s="20" t="str">
        <f t="shared" si="1"/>
        <v>男</v>
      </c>
      <c r="G19" s="21" t="str">
        <f>IF(LEN(E19)=18,(IF(LOOKUP(MOD(SUM(MID(E19,1,1)*7,MID(E19,2,1)*9,MID(E19,3,1)*10,MID(E19,4,1)*5,MID(E19,5,1)*8,MID(E19,6,1)*4,MID(E19,7,1)*2,MID(E19,8,1),MID(E19,9,1)*6,MID(E19,10,1)*3,MID(E19,11,1)*7,MID(E19,12,1)*9,MID(E19,13,1)*10,MID(E19,14,1)*5,MID(E19,15,1)*8,MID(E19,16,1)*4,MID(E19,17,1)*2),11),{0,1,2,3,4,5,6,7,8,9,10},{"1","0","x","9","8","7","6","5","4","3","2"})=RIGHT(E19,1),"√","×")),"身份证号长度不符")</f>
        <v>√</v>
      </c>
      <c r="H19" s="16" t="s">
        <v>273</v>
      </c>
      <c r="I19" s="21" t="s">
        <v>198</v>
      </c>
      <c r="J19" s="22">
        <f t="shared" si="2"/>
        <v>17</v>
      </c>
      <c r="K19" s="23">
        <f t="shared" si="3"/>
        <v>0</v>
      </c>
      <c r="L19" s="23">
        <f t="shared" si="4"/>
        <v>0</v>
      </c>
      <c r="M19" s="23">
        <f t="shared" si="5"/>
        <v>0</v>
      </c>
      <c r="N19" s="24"/>
      <c r="O19" s="24" t="s">
        <v>176</v>
      </c>
    </row>
    <row r="20" s="1" customFormat="1" ht="24" customHeight="1" spans="1:15">
      <c r="A20" s="15">
        <f t="shared" si="0"/>
        <v>18</v>
      </c>
      <c r="B20" s="16" t="s">
        <v>312</v>
      </c>
      <c r="C20" s="42" t="s">
        <v>221</v>
      </c>
      <c r="D20" s="18">
        <v>45764</v>
      </c>
      <c r="E20" s="84" t="s">
        <v>313</v>
      </c>
      <c r="F20" s="20" t="str">
        <f t="shared" si="1"/>
        <v>男</v>
      </c>
      <c r="G20" s="21" t="str">
        <f>IF(LEN(E20)=18,(IF(LOOKUP(MOD(SUM(MID(E20,1,1)*7,MID(E20,2,1)*9,MID(E20,3,1)*10,MID(E20,4,1)*5,MID(E20,5,1)*8,MID(E20,6,1)*4,MID(E20,7,1)*2,MID(E20,8,1),MID(E20,9,1)*6,MID(E20,10,1)*3,MID(E20,11,1)*7,MID(E20,12,1)*9,MID(E20,13,1)*10,MID(E20,14,1)*5,MID(E20,15,1)*8,MID(E20,16,1)*4,MID(E20,17,1)*2),11),{0,1,2,3,4,5,6,7,8,9,10},{"1","0","x","9","8","7","6","5","4","3","2"})=RIGHT(E20,1),"√","×")),"身份证号长度不符")</f>
        <v>√</v>
      </c>
      <c r="H20" s="16" t="s">
        <v>285</v>
      </c>
      <c r="I20" s="21" t="s">
        <v>198</v>
      </c>
      <c r="J20" s="22">
        <f t="shared" si="2"/>
        <v>14</v>
      </c>
      <c r="K20" s="23">
        <f t="shared" si="3"/>
        <v>0</v>
      </c>
      <c r="L20" s="23">
        <f t="shared" si="4"/>
        <v>0</v>
      </c>
      <c r="M20" s="23">
        <f t="shared" si="5"/>
        <v>0</v>
      </c>
      <c r="N20" s="24"/>
      <c r="O20" s="24" t="s">
        <v>175</v>
      </c>
    </row>
    <row r="21" s="1" customFormat="1" ht="24" customHeight="1" spans="1:15">
      <c r="A21" s="15">
        <f t="shared" si="0"/>
        <v>19</v>
      </c>
      <c r="B21" s="16" t="s">
        <v>314</v>
      </c>
      <c r="C21" s="42" t="s">
        <v>315</v>
      </c>
      <c r="D21" s="18">
        <v>45768</v>
      </c>
      <c r="E21" s="84" t="s">
        <v>316</v>
      </c>
      <c r="F21" s="20" t="str">
        <f t="shared" si="1"/>
        <v>女</v>
      </c>
      <c r="G21" s="21" t="str">
        <f>IF(LEN(E21)=18,(IF(LOOKUP(MOD(SUM(MID(E21,1,1)*7,MID(E21,2,1)*9,MID(E21,3,1)*10,MID(E21,4,1)*5,MID(E21,5,1)*8,MID(E21,6,1)*4,MID(E21,7,1)*2,MID(E21,8,1),MID(E21,9,1)*6,MID(E21,10,1)*3,MID(E21,11,1)*7,MID(E21,12,1)*9,MID(E21,13,1)*10,MID(E21,14,1)*5,MID(E21,15,1)*8,MID(E21,16,1)*4,MID(E21,17,1)*2),11),{0,1,2,3,4,5,6,7,8,9,10},{"1","0","x","9","8","7","6","5","4","3","2"})=RIGHT(E21,1),"√","×")),"身份证号长度不符")</f>
        <v>√</v>
      </c>
      <c r="H21" s="16" t="s">
        <v>298</v>
      </c>
      <c r="I21" s="21" t="s">
        <v>198</v>
      </c>
      <c r="J21" s="22">
        <f t="shared" si="2"/>
        <v>10</v>
      </c>
      <c r="K21" s="23">
        <f t="shared" si="3"/>
        <v>0</v>
      </c>
      <c r="L21" s="23">
        <f t="shared" si="4"/>
        <v>0</v>
      </c>
      <c r="M21" s="23">
        <f t="shared" si="5"/>
        <v>0</v>
      </c>
      <c r="N21" s="24"/>
      <c r="O21" s="24" t="s">
        <v>175</v>
      </c>
    </row>
    <row r="22" s="1" customFormat="1" ht="24" customHeight="1" spans="1:15">
      <c r="A22" s="15">
        <f t="shared" si="0"/>
        <v>20</v>
      </c>
      <c r="B22" s="16" t="s">
        <v>317</v>
      </c>
      <c r="C22" s="42" t="s">
        <v>160</v>
      </c>
      <c r="D22" s="18">
        <v>45772</v>
      </c>
      <c r="E22" s="84" t="s">
        <v>318</v>
      </c>
      <c r="F22" s="20" t="str">
        <f t="shared" si="1"/>
        <v>女</v>
      </c>
      <c r="G22" s="21" t="str">
        <f>IF(LEN(E22)=18,(IF(LOOKUP(MOD(SUM(MID(E22,1,1)*7,MID(E22,2,1)*9,MID(E22,3,1)*10,MID(E22,4,1)*5,MID(E22,5,1)*8,MID(E22,6,1)*4,MID(E22,7,1)*2,MID(E22,8,1),MID(E22,9,1)*6,MID(E22,10,1)*3,MID(E22,11,1)*7,MID(E22,12,1)*9,MID(E22,13,1)*10,MID(E22,14,1)*5,MID(E22,15,1)*8,MID(E22,16,1)*4,MID(E22,17,1)*2),11),{0,1,2,3,4,5,6,7,8,9,10},{"1","0","x","9","8","7","6","5","4","3","2"})=RIGHT(E22,1),"√","×")),"身份证号长度不符")</f>
        <v>√</v>
      </c>
      <c r="H22" s="16" t="s">
        <v>279</v>
      </c>
      <c r="I22" s="21" t="s">
        <v>198</v>
      </c>
      <c r="J22" s="22">
        <f t="shared" si="2"/>
        <v>6</v>
      </c>
      <c r="K22" s="23">
        <f t="shared" si="3"/>
        <v>0</v>
      </c>
      <c r="L22" s="23">
        <f t="shared" si="4"/>
        <v>0</v>
      </c>
      <c r="M22" s="23">
        <f t="shared" si="5"/>
        <v>0</v>
      </c>
      <c r="N22" s="24"/>
      <c r="O22" s="24" t="s">
        <v>319</v>
      </c>
    </row>
    <row r="23" s="1" customFormat="1" ht="24" customHeight="1" spans="1:15">
      <c r="A23" s="30" t="s">
        <v>217</v>
      </c>
      <c r="B23" s="31"/>
      <c r="C23" s="31"/>
      <c r="D23" s="31"/>
      <c r="E23" s="31"/>
      <c r="F23" s="31"/>
      <c r="G23" s="31"/>
      <c r="H23" s="31"/>
      <c r="I23" s="31"/>
      <c r="J23" s="33"/>
      <c r="K23" s="23">
        <f>SUM(K3:K22)</f>
        <v>837.666666666667</v>
      </c>
      <c r="L23" s="23">
        <f>SUM(L3:L22)</f>
        <v>359</v>
      </c>
      <c r="M23" s="23">
        <f>SUM(M3:M22)</f>
        <v>1196.66666666667</v>
      </c>
      <c r="N23" s="24"/>
      <c r="O23" s="24"/>
    </row>
    <row r="24" s="1" customFormat="1" ht="24" customHeight="1" spans="1:15">
      <c r="A24" s="30" t="s">
        <v>294</v>
      </c>
      <c r="B24" s="31"/>
      <c r="C24" s="31"/>
      <c r="D24" s="31"/>
      <c r="E24" s="31"/>
      <c r="F24" s="31"/>
      <c r="G24" s="31"/>
      <c r="H24" s="31"/>
      <c r="I24" s="31"/>
      <c r="J24" s="33"/>
      <c r="K24" s="34"/>
      <c r="L24" s="35">
        <v>0.06</v>
      </c>
      <c r="M24" s="24">
        <f>M23*L24+M23</f>
        <v>1268.46666666667</v>
      </c>
      <c r="N24" s="24"/>
      <c r="O24" s="24"/>
    </row>
    <row r="25" s="1" customFormat="1" ht="24" customHeight="1" spans="1:15">
      <c r="B25" s="3"/>
      <c r="E25"/>
      <c r="I25" s="6"/>
      <c r="J25" s="6"/>
      <c r="K25" s="6"/>
    </row>
    <row r="26" s="1" customFormat="1" ht="24" customHeight="1" spans="1:15">
      <c r="B26" s="3"/>
      <c r="E26"/>
      <c r="I26" s="6"/>
      <c r="J26" s="6"/>
      <c r="K26" s="6"/>
    </row>
    <row r="27" s="1" customFormat="1" ht="24" customHeight="1" spans="1:15">
      <c r="B27" s="3"/>
      <c r="C27"/>
      <c r="D27"/>
      <c r="E27"/>
      <c r="I27" s="6"/>
      <c r="J27" s="6"/>
      <c r="K27" s="6"/>
    </row>
    <row r="28" s="1" customFormat="1" ht="24" customHeight="1" spans="1:15">
      <c r="B28" s="3"/>
      <c r="C28"/>
      <c r="D28"/>
      <c r="E28"/>
      <c r="I28" s="6"/>
      <c r="J28" s="6"/>
      <c r="K28" s="6"/>
    </row>
    <row r="29" s="1" customFormat="1" ht="24" customHeight="1" spans="1:15">
      <c r="B29" s="3"/>
      <c r="C29"/>
      <c r="D29"/>
      <c r="E29"/>
      <c r="I29" s="6"/>
      <c r="J29" s="6"/>
      <c r="K29" s="6"/>
    </row>
    <row r="30" s="1" customFormat="1" ht="24" customHeight="1" spans="1:15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1:15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1:15">
      <c r="B32" s="3"/>
      <c r="C32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C33"/>
      <c r="D33"/>
      <c r="E33"/>
      <c r="F33"/>
      <c r="G33"/>
      <c r="K33" s="6"/>
      <c r="L33" s="6"/>
      <c r="M33" s="6"/>
    </row>
    <row r="34" s="1" customFormat="1" ht="24" customHeight="1" spans="2:13">
      <c r="B34" s="3"/>
      <c r="C34"/>
      <c r="D34"/>
      <c r="E34"/>
      <c r="F34"/>
      <c r="G34"/>
      <c r="K34" s="6"/>
      <c r="L34" s="6"/>
      <c r="M34" s="6"/>
    </row>
    <row r="35" s="1" customFormat="1" ht="24" customHeight="1" spans="2:13">
      <c r="B35" s="3"/>
      <c r="C35"/>
      <c r="D35"/>
      <c r="E35"/>
      <c r="F35"/>
      <c r="G35"/>
      <c r="K35" s="6"/>
      <c r="L35" s="6"/>
      <c r="M35" s="6"/>
    </row>
    <row r="36" s="1" customFormat="1" ht="24" customHeight="1" spans="2:13">
      <c r="B36" s="3"/>
      <c r="C36"/>
      <c r="D36"/>
      <c r="E36"/>
      <c r="F36"/>
      <c r="G36"/>
      <c r="K36" s="6"/>
      <c r="L36" s="6"/>
      <c r="M36" s="6"/>
    </row>
    <row r="37" s="1" customFormat="1" ht="24" customHeight="1" spans="2:13">
      <c r="B37" s="3"/>
      <c r="C37"/>
      <c r="D37"/>
      <c r="E37"/>
      <c r="F37"/>
      <c r="G37"/>
      <c r="K37" s="6"/>
      <c r="L37" s="6"/>
      <c r="M37" s="6"/>
    </row>
    <row r="38" s="1" customFormat="1" ht="24" customHeight="1" spans="2:13">
      <c r="B38" s="3"/>
      <c r="C38"/>
      <c r="D38"/>
      <c r="E38"/>
      <c r="F38"/>
      <c r="G38"/>
      <c r="K38" s="6"/>
      <c r="L38" s="6"/>
      <c r="M38" s="6"/>
    </row>
    <row r="39" s="1" customFormat="1" ht="24" customHeight="1" spans="2:13">
      <c r="B39" s="3"/>
      <c r="C39"/>
      <c r="D39"/>
      <c r="E39"/>
      <c r="F39"/>
      <c r="G39"/>
      <c r="K39" s="6"/>
      <c r="L39" s="6"/>
      <c r="M39" s="6"/>
    </row>
    <row r="40" s="1" customFormat="1" ht="24" customHeight="1" spans="2:13">
      <c r="B40" s="3"/>
      <c r="E40"/>
      <c r="F40"/>
      <c r="G40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4" customHeight="1" spans="2:13">
      <c r="B51" s="3"/>
      <c r="E51" s="5"/>
      <c r="K51" s="6"/>
      <c r="L51" s="6"/>
      <c r="M51" s="6"/>
    </row>
    <row r="52" s="1" customFormat="1" ht="24" customHeight="1" spans="2:13">
      <c r="B52" s="3"/>
      <c r="E52" s="5"/>
      <c r="K52" s="6"/>
      <c r="L52" s="6"/>
      <c r="M52" s="6"/>
    </row>
    <row r="53" s="1" customFormat="1" ht="24" customHeight="1" spans="2:13">
      <c r="B53" s="3"/>
      <c r="E53" s="5"/>
      <c r="K53" s="6"/>
      <c r="L53" s="6"/>
      <c r="M53" s="6"/>
    </row>
    <row r="54" s="1" customFormat="1" ht="24" customHeight="1" spans="2:13">
      <c r="B54" s="3"/>
      <c r="E54" s="5"/>
      <c r="K54" s="6"/>
      <c r="L54" s="6"/>
      <c r="M54" s="6"/>
    </row>
    <row r="55" s="1" customFormat="1" ht="24" customHeight="1" spans="2:13">
      <c r="B55" s="3"/>
      <c r="E55" s="5"/>
      <c r="K55" s="6"/>
      <c r="L55" s="6"/>
      <c r="M55" s="6"/>
    </row>
    <row r="56" s="1" customFormat="1" ht="24" customHeight="1" spans="2:13">
      <c r="B56" s="3"/>
      <c r="E56" s="5"/>
      <c r="K56" s="6"/>
      <c r="L56" s="6"/>
      <c r="M56" s="6"/>
    </row>
    <row r="57" s="1" customFormat="1" ht="24" customHeight="1" spans="2:13">
      <c r="B57" s="3"/>
      <c r="E57" s="5"/>
      <c r="K57" s="6"/>
      <c r="L57" s="6"/>
      <c r="M57" s="6"/>
    </row>
    <row r="58" s="1" customFormat="1" ht="24" customHeight="1" spans="2:13">
      <c r="B58" s="3"/>
      <c r="E58" s="5"/>
      <c r="K58" s="6"/>
      <c r="L58" s="6"/>
      <c r="M58" s="6"/>
    </row>
    <row r="59" s="1" customFormat="1" ht="24" customHeight="1" spans="2:13">
      <c r="B59" s="3"/>
      <c r="E59" s="5"/>
      <c r="K59" s="6"/>
      <c r="L59" s="6"/>
      <c r="M59" s="6"/>
    </row>
    <row r="60" s="1" customFormat="1" ht="24" customHeight="1" spans="2:13">
      <c r="B60" s="3"/>
      <c r="E60" s="5"/>
      <c r="K60" s="6"/>
      <c r="L60" s="6"/>
      <c r="M60" s="6"/>
    </row>
    <row r="61" s="1" customFormat="1" ht="24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  <row r="69" s="1" customFormat="1" ht="23" customHeight="1" spans="2:13">
      <c r="B69" s="3"/>
      <c r="E69" s="5"/>
      <c r="K69" s="6"/>
      <c r="L69" s="6"/>
      <c r="M69" s="6"/>
    </row>
    <row r="70" s="1" customFormat="1" ht="23" customHeight="1" spans="2:13">
      <c r="B70" s="3"/>
      <c r="E70" s="5"/>
      <c r="K70" s="6"/>
      <c r="L70" s="6"/>
      <c r="M70" s="6"/>
    </row>
    <row r="71" s="1" customFormat="1" ht="23" customHeight="1" spans="2:13">
      <c r="B71" s="3"/>
      <c r="E71" s="5"/>
      <c r="K71" s="6"/>
      <c r="L71" s="6"/>
      <c r="M71" s="6"/>
    </row>
    <row r="72" s="1" customFormat="1" ht="23" customHeight="1" spans="2:13">
      <c r="B72" s="3"/>
      <c r="E72" s="5"/>
      <c r="K72" s="6"/>
      <c r="L72" s="6"/>
      <c r="M72" s="6"/>
    </row>
    <row r="73" s="1" customFormat="1" ht="23" customHeight="1" spans="2:13">
      <c r="B73" s="3"/>
      <c r="E73" s="5"/>
      <c r="K73" s="6"/>
      <c r="L73" s="6"/>
      <c r="M73" s="6"/>
    </row>
    <row r="74" s="1" customFormat="1" ht="23" customHeight="1" spans="2:13">
      <c r="B74" s="3"/>
      <c r="E74" s="5"/>
      <c r="K74" s="6"/>
      <c r="L74" s="6"/>
      <c r="M74" s="6"/>
    </row>
    <row r="75" s="1" customFormat="1" ht="23" customHeight="1" spans="2:13">
      <c r="B75" s="3"/>
      <c r="E75" s="5"/>
      <c r="K75" s="6"/>
      <c r="L75" s="6"/>
      <c r="M75" s="6"/>
    </row>
    <row r="76" s="1" customFormat="1" ht="23" customHeight="1" spans="2:13">
      <c r="B76" s="3"/>
      <c r="E76" s="5"/>
      <c r="K76" s="6"/>
      <c r="L76" s="6"/>
      <c r="M76" s="6"/>
    </row>
    <row r="77" s="1" customFormat="1" ht="23" customHeight="1" spans="2:13">
      <c r="B77" s="3"/>
      <c r="E77" s="5"/>
      <c r="K77" s="6"/>
      <c r="L77" s="6"/>
      <c r="M77" s="6"/>
    </row>
    <row r="78" s="1" customFormat="1" ht="23" customHeight="1" spans="2:13">
      <c r="B78" s="3"/>
      <c r="E78" s="5"/>
      <c r="K78" s="6"/>
      <c r="L78" s="6"/>
      <c r="M78" s="6"/>
    </row>
    <row r="79" s="1" customFormat="1" ht="23" customHeight="1" spans="2:13">
      <c r="B79" s="3"/>
      <c r="E79" s="5"/>
      <c r="K79" s="6"/>
      <c r="L79" s="6"/>
      <c r="M79" s="6"/>
    </row>
  </sheetData>
  <mergeCells count="3">
    <mergeCell ref="A1:O1"/>
    <mergeCell ref="A23:J23"/>
    <mergeCell ref="A24:J24"/>
  </mergeCells>
  <conditionalFormatting sqref="H4">
    <cfRule type="duplicateValues" dxfId="0" priority="120"/>
    <cfRule type="duplicateValues" dxfId="1" priority="128"/>
  </conditionalFormatting>
  <conditionalFormatting sqref="B6">
    <cfRule type="duplicateValues" dxfId="0" priority="91"/>
    <cfRule type="duplicateValues" dxfId="1" priority="99"/>
  </conditionalFormatting>
  <conditionalFormatting sqref="E6">
    <cfRule type="duplicateValues" dxfId="0" priority="90"/>
  </conditionalFormatting>
  <conditionalFormatting sqref="H6">
    <cfRule type="duplicateValues" dxfId="0" priority="108"/>
    <cfRule type="duplicateValues" dxfId="1" priority="111"/>
  </conditionalFormatting>
  <conditionalFormatting sqref="B7">
    <cfRule type="duplicateValues" dxfId="0" priority="60"/>
    <cfRule type="duplicateValues" dxfId="1" priority="68"/>
  </conditionalFormatting>
  <conditionalFormatting sqref="E7">
    <cfRule type="duplicateValues" dxfId="0" priority="59"/>
  </conditionalFormatting>
  <conditionalFormatting sqref="E8">
    <cfRule type="duplicateValues" dxfId="0" priority="57"/>
  </conditionalFormatting>
  <conditionalFormatting sqref="B13:B17">
    <cfRule type="duplicateValues" dxfId="0" priority="37"/>
    <cfRule type="duplicateValues" dxfId="1" priority="46"/>
  </conditionalFormatting>
  <conditionalFormatting sqref="E9:E12">
    <cfRule type="duplicateValues" dxfId="0" priority="55"/>
  </conditionalFormatting>
  <conditionalFormatting sqref="E13:E17">
    <cfRule type="duplicateValues" dxfId="0" priority="23"/>
  </conditionalFormatting>
  <conditionalFormatting sqref="H7:H12">
    <cfRule type="duplicateValues" dxfId="0" priority="77"/>
    <cfRule type="duplicateValues" dxfId="1" priority="80"/>
  </conditionalFormatting>
  <conditionalFormatting sqref="H13:H17">
    <cfRule type="duplicateValues" dxfId="0" priority="24"/>
    <cfRule type="duplicateValues" dxfId="1" priority="28"/>
  </conditionalFormatting>
  <conditionalFormatting sqref="B1:B5 H1:H5 B8:B12 H18:H22 B18:B22 B25:B1048576 H25:H1048576">
    <cfRule type="duplicateValues" dxfId="0" priority="137"/>
  </conditionalFormatting>
  <conditionalFormatting sqref="H1:H22 B1:B22 B25:B1048576 H25:H1048576">
    <cfRule type="duplicateValues" dxfId="0" priority="22"/>
  </conditionalFormatting>
  <conditionalFormatting sqref="B1:B2 B25:B1048576">
    <cfRule type="duplicateValues" dxfId="0" priority="203"/>
  </conditionalFormatting>
  <conditionalFormatting sqref="B2 B25:B1048576">
    <cfRule type="duplicateValues" dxfId="0" priority="205"/>
  </conditionalFormatting>
  <conditionalFormatting sqref="B2 H2 F25:F29 B25:B1048576 H30:H1048576">
    <cfRule type="duplicateValues" dxfId="0" priority="227"/>
  </conditionalFormatting>
  <conditionalFormatting sqref="H2 B2 F25:F29 B25:B1048576 H30:H1048576">
    <cfRule type="duplicateValues" dxfId="0" priority="222"/>
  </conditionalFormatting>
  <conditionalFormatting sqref="H2 B2 F25:F29 H30:H1048576 B25:B1048576">
    <cfRule type="duplicateValues" dxfId="0" priority="235"/>
  </conditionalFormatting>
  <conditionalFormatting sqref="B2 H2:H3 H5 H18:H22 F25:F29 B25:B1048576 H30:H1048576">
    <cfRule type="duplicateValues" dxfId="0" priority="220"/>
  </conditionalFormatting>
  <conditionalFormatting sqref="H2:H3 B2 H5 H18:H22 F25:F29 B25:B1048576 H30:H1048576">
    <cfRule type="duplicateValues" dxfId="0" priority="208"/>
  </conditionalFormatting>
  <conditionalFormatting sqref="B3:B5 B8:B12 B18:B22">
    <cfRule type="duplicateValues" dxfId="0" priority="186"/>
    <cfRule type="duplicateValues" dxfId="1" priority="194"/>
  </conditionalFormatting>
  <conditionalFormatting sqref="E3:E5 E18:E22">
    <cfRule type="duplicateValues" dxfId="0" priority="168"/>
  </conditionalFormatting>
  <conditionalFormatting sqref="H5 H3 H18:H22">
    <cfRule type="duplicateValues" dxfId="0" priority="209"/>
    <cfRule type="duplicateValues" dxfId="1" priority="211"/>
  </conditionalFormatting>
  <conditionalFormatting sqref="B6 H6">
    <cfRule type="duplicateValues" dxfId="0" priority="89"/>
  </conditionalFormatting>
  <conditionalFormatting sqref="B7 H7:H12">
    <cfRule type="duplicateValues" dxfId="0" priority="58"/>
  </conditionalFormatting>
  <pageMargins left="0.751388888888889" right="0.751388888888889" top="0" bottom="0" header="0.5" footer="0.5"/>
  <pageSetup paperSize="9" scale="8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zoomScale="115" zoomScaleNormal="115" topLeftCell="A3" workbookViewId="0">
      <selection activeCell="A16" sqref="A16:J16"/>
    </sheetView>
  </sheetViews>
  <sheetFormatPr defaultColWidth="9" defaultRowHeight="16.5"/>
  <cols>
    <col min="1" max="1" width="5.125" style="1" customWidth="1"/>
    <col min="2" max="2" width="6.5" style="3" customWidth="1"/>
    <col min="3" max="3" width="11.25" style="1" customWidth="1"/>
    <col min="4" max="4" width="11" style="1" customWidth="1"/>
    <col min="5" max="5" width="17.875" style="5" customWidth="1"/>
    <col min="6" max="7" width="4.375" style="1" customWidth="1"/>
    <col min="8" max="8" width="6.75" style="1" customWidth="1"/>
    <col min="9" max="10" width="4.375" style="1" customWidth="1"/>
    <col min="11" max="11" width="8.25" style="6" customWidth="1"/>
    <col min="12" max="12" width="7.25" style="6" customWidth="1"/>
    <col min="13" max="13" width="8.04166666666667" style="6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7" t="s">
        <v>320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>ROW()-2</f>
        <v>1</v>
      </c>
      <c r="B3" s="16" t="s">
        <v>292</v>
      </c>
      <c r="C3" s="42" t="s">
        <v>280</v>
      </c>
      <c r="D3" s="18">
        <v>45778</v>
      </c>
      <c r="E3" s="19" t="s">
        <v>293</v>
      </c>
      <c r="F3" s="20" t="str">
        <f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>DAY(EOMONTH(D3,0))-DAY(D3)+1</f>
        <v>31</v>
      </c>
      <c r="K3" s="23">
        <v>70</v>
      </c>
      <c r="L3" s="23">
        <f>IF(H3="",30/30*J3,0)</f>
        <v>31</v>
      </c>
      <c r="M3" s="23">
        <f>SUM(K3:L3)</f>
        <v>101</v>
      </c>
      <c r="N3" s="24"/>
      <c r="O3" s="24" t="s">
        <v>175</v>
      </c>
    </row>
    <row r="4" s="1" customFormat="1" ht="24" customHeight="1" spans="1:15">
      <c r="A4" s="15">
        <f t="shared" ref="A4:A15" si="0">ROW()-2</f>
        <v>2</v>
      </c>
      <c r="B4" s="16" t="s">
        <v>300</v>
      </c>
      <c r="C4" s="42" t="s">
        <v>259</v>
      </c>
      <c r="D4" s="18">
        <v>45778</v>
      </c>
      <c r="E4" s="84" t="s">
        <v>301</v>
      </c>
      <c r="F4" s="20" t="str">
        <f t="shared" ref="F4:F15" si="1">IF(MOD(MID(E4,17,1),2)=0,"女","男")</f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6"/>
      <c r="I4" s="21" t="s">
        <v>198</v>
      </c>
      <c r="J4" s="22">
        <f t="shared" ref="J4:J15" si="2">DAY(EOMONTH(D4,0))-DAY(D4)+1</f>
        <v>31</v>
      </c>
      <c r="K4" s="23">
        <v>70</v>
      </c>
      <c r="L4" s="23">
        <f t="shared" ref="L4:L15" si="3">IF(H4="",30/30*J4,0)</f>
        <v>31</v>
      </c>
      <c r="M4" s="23">
        <f t="shared" ref="M4:M15" si="4">SUM(K4:L4)</f>
        <v>101</v>
      </c>
      <c r="N4" s="24"/>
      <c r="O4" s="24" t="s">
        <v>176</v>
      </c>
    </row>
    <row r="5" s="1" customFormat="1" ht="24" customHeight="1" spans="1:15">
      <c r="A5" s="15">
        <f t="shared" si="0"/>
        <v>3</v>
      </c>
      <c r="B5" s="16" t="s">
        <v>302</v>
      </c>
      <c r="C5" s="42" t="s">
        <v>259</v>
      </c>
      <c r="D5" s="18">
        <v>45778</v>
      </c>
      <c r="E5" s="84" t="s">
        <v>303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si="2"/>
        <v>31</v>
      </c>
      <c r="K5" s="23">
        <v>70</v>
      </c>
      <c r="L5" s="23">
        <f t="shared" si="3"/>
        <v>31</v>
      </c>
      <c r="M5" s="23">
        <f t="shared" si="4"/>
        <v>101</v>
      </c>
      <c r="N5" s="24"/>
      <c r="O5" s="24" t="s">
        <v>176</v>
      </c>
    </row>
    <row r="6" s="1" customFormat="1" ht="24" customHeight="1" spans="1:15">
      <c r="A6" s="15">
        <f t="shared" si="0"/>
        <v>4</v>
      </c>
      <c r="B6" s="16" t="s">
        <v>304</v>
      </c>
      <c r="C6" s="42" t="s">
        <v>283</v>
      </c>
      <c r="D6" s="18">
        <v>45778</v>
      </c>
      <c r="E6" s="84" t="s">
        <v>305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31</v>
      </c>
      <c r="K6" s="23">
        <v>70</v>
      </c>
      <c r="L6" s="23">
        <f t="shared" si="3"/>
        <v>31</v>
      </c>
      <c r="M6" s="23">
        <f t="shared" si="4"/>
        <v>101</v>
      </c>
      <c r="N6" s="24"/>
      <c r="O6" s="24" t="s">
        <v>175</v>
      </c>
    </row>
    <row r="7" s="1" customFormat="1" ht="24" customHeight="1" spans="1:15">
      <c r="A7" s="15">
        <f t="shared" si="0"/>
        <v>5</v>
      </c>
      <c r="B7" s="16" t="s">
        <v>306</v>
      </c>
      <c r="C7" s="42" t="s">
        <v>221</v>
      </c>
      <c r="D7" s="18">
        <v>45778</v>
      </c>
      <c r="E7" s="84" t="s">
        <v>307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31</v>
      </c>
      <c r="K7" s="23">
        <v>70</v>
      </c>
      <c r="L7" s="23">
        <f t="shared" si="3"/>
        <v>31</v>
      </c>
      <c r="M7" s="23">
        <f t="shared" si="4"/>
        <v>101</v>
      </c>
      <c r="N7" s="24"/>
      <c r="O7" s="24" t="s">
        <v>175</v>
      </c>
    </row>
    <row r="8" s="1" customFormat="1" ht="24" customHeight="1" spans="1:15">
      <c r="A8" s="15">
        <f t="shared" si="0"/>
        <v>6</v>
      </c>
      <c r="B8" s="16" t="s">
        <v>308</v>
      </c>
      <c r="C8" s="42" t="s">
        <v>259</v>
      </c>
      <c r="D8" s="18">
        <v>45778</v>
      </c>
      <c r="E8" s="84" t="s">
        <v>309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/>
      <c r="I8" s="21" t="s">
        <v>198</v>
      </c>
      <c r="J8" s="22">
        <f t="shared" si="2"/>
        <v>31</v>
      </c>
      <c r="K8" s="23">
        <v>70</v>
      </c>
      <c r="L8" s="23">
        <f t="shared" si="3"/>
        <v>31</v>
      </c>
      <c r="M8" s="23">
        <f t="shared" si="4"/>
        <v>101</v>
      </c>
      <c r="N8" s="24"/>
      <c r="O8" s="24" t="s">
        <v>176</v>
      </c>
    </row>
    <row r="9" s="1" customFormat="1" ht="24" customHeight="1" spans="1:15">
      <c r="A9" s="15">
        <f t="shared" si="0"/>
        <v>7</v>
      </c>
      <c r="B9" s="16" t="s">
        <v>310</v>
      </c>
      <c r="C9" s="42" t="s">
        <v>259</v>
      </c>
      <c r="D9" s="18">
        <v>45778</v>
      </c>
      <c r="E9" s="84" t="s">
        <v>311</v>
      </c>
      <c r="F9" s="20" t="str">
        <f t="shared" si="1"/>
        <v>男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31</v>
      </c>
      <c r="K9" s="23">
        <v>70</v>
      </c>
      <c r="L9" s="23">
        <f t="shared" si="3"/>
        <v>31</v>
      </c>
      <c r="M9" s="23">
        <f t="shared" si="4"/>
        <v>101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16" t="s">
        <v>312</v>
      </c>
      <c r="C10" s="42" t="s">
        <v>221</v>
      </c>
      <c r="D10" s="18">
        <v>45778</v>
      </c>
      <c r="E10" s="84" t="s">
        <v>313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31</v>
      </c>
      <c r="K10" s="23">
        <v>70</v>
      </c>
      <c r="L10" s="23">
        <f t="shared" si="3"/>
        <v>31</v>
      </c>
      <c r="M10" s="23">
        <f t="shared" si="4"/>
        <v>101</v>
      </c>
      <c r="N10" s="24"/>
      <c r="O10" s="24" t="s">
        <v>175</v>
      </c>
    </row>
    <row r="11" s="1" customFormat="1" ht="24" customHeight="1" spans="1:15">
      <c r="A11" s="15">
        <f t="shared" si="0"/>
        <v>9</v>
      </c>
      <c r="B11" s="16" t="s">
        <v>314</v>
      </c>
      <c r="C11" s="42" t="s">
        <v>315</v>
      </c>
      <c r="D11" s="18">
        <v>45778</v>
      </c>
      <c r="E11" s="84" t="s">
        <v>316</v>
      </c>
      <c r="F11" s="20" t="str">
        <f t="shared" si="1"/>
        <v>女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31</v>
      </c>
      <c r="K11" s="23">
        <v>70</v>
      </c>
      <c r="L11" s="23">
        <f t="shared" si="3"/>
        <v>31</v>
      </c>
      <c r="M11" s="23">
        <f t="shared" si="4"/>
        <v>101</v>
      </c>
      <c r="N11" s="24"/>
      <c r="O11" s="24" t="s">
        <v>175</v>
      </c>
    </row>
    <row r="12" s="1" customFormat="1" ht="24" customHeight="1" spans="1:15">
      <c r="A12" s="15">
        <f t="shared" si="0"/>
        <v>10</v>
      </c>
      <c r="B12" s="16" t="s">
        <v>317</v>
      </c>
      <c r="C12" s="42" t="s">
        <v>160</v>
      </c>
      <c r="D12" s="18">
        <v>45778</v>
      </c>
      <c r="E12" s="84" t="s">
        <v>318</v>
      </c>
      <c r="F12" s="20" t="str">
        <f t="shared" si="1"/>
        <v>女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31</v>
      </c>
      <c r="K12" s="23">
        <v>70</v>
      </c>
      <c r="L12" s="23">
        <f t="shared" si="3"/>
        <v>31</v>
      </c>
      <c r="M12" s="23">
        <f t="shared" si="4"/>
        <v>101</v>
      </c>
      <c r="N12" s="24"/>
      <c r="O12" s="24" t="s">
        <v>319</v>
      </c>
    </row>
    <row r="13" s="1" customFormat="1" ht="24" customHeight="1" spans="1:15">
      <c r="A13" s="15">
        <f t="shared" si="0"/>
        <v>11</v>
      </c>
      <c r="B13" s="16" t="s">
        <v>321</v>
      </c>
      <c r="C13" s="42" t="s">
        <v>259</v>
      </c>
      <c r="D13" s="18">
        <v>45783</v>
      </c>
      <c r="E13" s="84" t="s">
        <v>322</v>
      </c>
      <c r="F13" s="20" t="str">
        <f t="shared" si="1"/>
        <v>女</v>
      </c>
      <c r="G13" s="21" t="str">
        <f>IF(LEN(E13)=18,(IF(LOOKUP(MOD(SUM(MID(E13,1,1)*7,MID(E13,2,1)*9,MID(E13,3,1)*10,MID(E13,4,1)*5,MID(E13,5,1)*8,MID(E13,6,1)*4,MID(E13,7,1)*2,MID(E13,8,1),MID(E13,9,1)*6,MID(E13,10,1)*3,MID(E13,11,1)*7,MID(E13,12,1)*9,MID(E13,13,1)*10,MID(E13,14,1)*5,MID(E13,15,1)*8,MID(E13,16,1)*4,MID(E13,17,1)*2),11),{0,1,2,3,4,5,6,7,8,9,10},{"1","0","x","9","8","7","6","5","4","3","2"})=RIGHT(E13,1),"√","×")),"身份证号长度不符")</f>
        <v>√</v>
      </c>
      <c r="H13" s="16" t="s">
        <v>308</v>
      </c>
      <c r="I13" s="21" t="s">
        <v>198</v>
      </c>
      <c r="J13" s="22">
        <f t="shared" si="2"/>
        <v>26</v>
      </c>
      <c r="K13" s="23">
        <f>IF(H13="",70/30*J13,0)</f>
        <v>0</v>
      </c>
      <c r="L13" s="23">
        <f t="shared" si="3"/>
        <v>0</v>
      </c>
      <c r="M13" s="23">
        <f t="shared" si="4"/>
        <v>0</v>
      </c>
      <c r="N13" s="24"/>
      <c r="O13" s="24" t="s">
        <v>176</v>
      </c>
    </row>
    <row r="14" s="1" customFormat="1" ht="24" customHeight="1" spans="1:15">
      <c r="A14" s="15">
        <f t="shared" si="0"/>
        <v>12</v>
      </c>
      <c r="B14" s="16" t="s">
        <v>323</v>
      </c>
      <c r="C14" s="42" t="s">
        <v>259</v>
      </c>
      <c r="D14" s="18">
        <v>45783</v>
      </c>
      <c r="E14" s="84" t="s">
        <v>324</v>
      </c>
      <c r="F14" s="20" t="str">
        <f t="shared" si="1"/>
        <v>女</v>
      </c>
      <c r="G14" s="21" t="str">
        <f>IF(LEN(E14)=18,(IF(LOOKUP(MOD(SUM(MID(E14,1,1)*7,MID(E14,2,1)*9,MID(E14,3,1)*10,MID(E14,4,1)*5,MID(E14,5,1)*8,MID(E14,6,1)*4,MID(E14,7,1)*2,MID(E14,8,1),MID(E14,9,1)*6,MID(E14,10,1)*3,MID(E14,11,1)*7,MID(E14,12,1)*9,MID(E14,13,1)*10,MID(E14,14,1)*5,MID(E14,15,1)*8,MID(E14,16,1)*4,MID(E14,17,1)*2),11),{0,1,2,3,4,5,6,7,8,9,10},{"1","0","x","9","8","7","6","5","4","3","2"})=RIGHT(E14,1),"√","×")),"身份证号长度不符")</f>
        <v>√</v>
      </c>
      <c r="H14" s="16"/>
      <c r="I14" s="21" t="s">
        <v>198</v>
      </c>
      <c r="J14" s="22">
        <f t="shared" si="2"/>
        <v>26</v>
      </c>
      <c r="K14" s="23">
        <f>IF(H14="",70/30*J14,0)</f>
        <v>60.6666666666667</v>
      </c>
      <c r="L14" s="23">
        <f t="shared" si="3"/>
        <v>26</v>
      </c>
      <c r="M14" s="23">
        <f t="shared" si="4"/>
        <v>86.6666666666667</v>
      </c>
      <c r="N14" s="24"/>
      <c r="O14" s="24" t="s">
        <v>176</v>
      </c>
    </row>
    <row r="15" s="1" customFormat="1" ht="24" customHeight="1" spans="1:15">
      <c r="A15" s="15">
        <f t="shared" si="0"/>
        <v>13</v>
      </c>
      <c r="B15" s="16" t="s">
        <v>325</v>
      </c>
      <c r="C15" s="42" t="s">
        <v>259</v>
      </c>
      <c r="D15" s="18">
        <v>45799</v>
      </c>
      <c r="E15" s="84" t="s">
        <v>326</v>
      </c>
      <c r="F15" s="20" t="str">
        <f t="shared" si="1"/>
        <v>男</v>
      </c>
      <c r="G15" s="21" t="str">
        <f>IF(LEN(E15)=18,(IF(LOOKUP(MOD(SUM(MID(E15,1,1)*7,MID(E15,2,1)*9,MID(E15,3,1)*10,MID(E15,4,1)*5,MID(E15,5,1)*8,MID(E15,6,1)*4,MID(E15,7,1)*2,MID(E15,8,1),MID(E15,9,1)*6,MID(E15,10,1)*3,MID(E15,11,1)*7,MID(E15,12,1)*9,MID(E15,13,1)*10,MID(E15,14,1)*5,MID(E15,15,1)*8,MID(E15,16,1)*4,MID(E15,17,1)*2),11),{0,1,2,3,4,5,6,7,8,9,10},{"1","0","x","9","8","7","6","5","4","3","2"})=RIGHT(E15,1),"√","×")),"身份证号长度不符")</f>
        <v>√</v>
      </c>
      <c r="H15" s="16" t="s">
        <v>300</v>
      </c>
      <c r="I15" s="21" t="s">
        <v>198</v>
      </c>
      <c r="J15" s="22">
        <f t="shared" si="2"/>
        <v>10</v>
      </c>
      <c r="K15" s="23">
        <f>IF(H15="",70/30*J15,0)</f>
        <v>0</v>
      </c>
      <c r="L15" s="23">
        <f t="shared" si="3"/>
        <v>0</v>
      </c>
      <c r="M15" s="23">
        <f t="shared" si="4"/>
        <v>0</v>
      </c>
      <c r="N15" s="24"/>
      <c r="O15" s="24" t="s">
        <v>176</v>
      </c>
    </row>
    <row r="16" s="1" customFormat="1" ht="24" customHeight="1" spans="1:15">
      <c r="A16" s="30" t="s">
        <v>217</v>
      </c>
      <c r="B16" s="31"/>
      <c r="C16" s="31"/>
      <c r="D16" s="31"/>
      <c r="E16" s="31"/>
      <c r="F16" s="31"/>
      <c r="G16" s="31"/>
      <c r="H16" s="31"/>
      <c r="I16" s="31"/>
      <c r="J16" s="33"/>
      <c r="K16" s="23">
        <f>SUM(K3:K15)</f>
        <v>760.666666666667</v>
      </c>
      <c r="L16" s="23">
        <f>SUM(L3:L15)</f>
        <v>336</v>
      </c>
      <c r="M16" s="23">
        <f>SUM(M3:M15)</f>
        <v>1096.66666666667</v>
      </c>
      <c r="N16" s="24"/>
      <c r="O16" s="24"/>
    </row>
    <row r="17" s="1" customFormat="1" ht="24" customHeight="1" spans="1:15">
      <c r="A17" s="30" t="s">
        <v>294</v>
      </c>
      <c r="B17" s="31"/>
      <c r="C17" s="31"/>
      <c r="D17" s="31"/>
      <c r="E17" s="31"/>
      <c r="F17" s="31"/>
      <c r="G17" s="31"/>
      <c r="H17" s="31"/>
      <c r="I17" s="31"/>
      <c r="J17" s="33"/>
      <c r="K17" s="34"/>
      <c r="L17" s="35">
        <v>0.06</v>
      </c>
      <c r="M17" s="24">
        <f>M16*L17+M16</f>
        <v>1162.46666666667</v>
      </c>
      <c r="N17" s="24"/>
      <c r="O17" s="24"/>
    </row>
    <row r="18" s="1" customFormat="1" ht="24" customHeight="1" spans="1:15">
      <c r="B18" s="3"/>
      <c r="E18"/>
      <c r="I18" s="6"/>
      <c r="J18" s="6"/>
      <c r="K18" s="6"/>
    </row>
    <row r="19" s="1" customFormat="1" ht="24" customHeight="1" spans="1:15">
      <c r="B19" s="3"/>
      <c r="E19"/>
      <c r="I19" s="6"/>
      <c r="J19" s="6"/>
      <c r="K19" s="6"/>
    </row>
    <row r="20" s="1" customFormat="1" ht="24" customHeight="1" spans="1:15">
      <c r="B20" s="3"/>
      <c r="C20"/>
      <c r="D20"/>
      <c r="E20"/>
      <c r="I20" s="6"/>
      <c r="J20" s="6"/>
      <c r="K20" s="6"/>
    </row>
    <row r="21" s="1" customFormat="1" ht="24" customHeight="1" spans="1:15">
      <c r="B21" s="3"/>
      <c r="C21"/>
      <c r="D21"/>
      <c r="E21"/>
      <c r="I21" s="6"/>
      <c r="J21" s="6"/>
      <c r="K21" s="6"/>
    </row>
    <row r="22" s="1" customFormat="1" ht="24" customHeight="1" spans="1:15">
      <c r="B22" s="3"/>
      <c r="C22"/>
      <c r="D22"/>
      <c r="E22"/>
      <c r="I22" s="6"/>
      <c r="J22" s="6"/>
      <c r="K22" s="6"/>
    </row>
    <row r="23" s="1" customFormat="1" ht="24" customHeight="1" spans="1:15">
      <c r="B23" s="3"/>
      <c r="C23"/>
      <c r="D23"/>
      <c r="E23"/>
      <c r="F23"/>
      <c r="G23"/>
      <c r="K23" s="6"/>
      <c r="L23" s="6"/>
      <c r="M23" s="6"/>
    </row>
    <row r="24" s="1" customFormat="1" ht="24" customHeight="1" spans="1:15">
      <c r="B24" s="3"/>
      <c r="C24"/>
      <c r="D24"/>
      <c r="E24"/>
      <c r="F24"/>
      <c r="G24"/>
      <c r="K24" s="6"/>
      <c r="L24" s="6"/>
      <c r="M24" s="6"/>
    </row>
    <row r="25" s="1" customFormat="1" ht="24" customHeight="1" spans="1:15">
      <c r="B25" s="3"/>
      <c r="C25"/>
      <c r="D25"/>
      <c r="E25"/>
      <c r="F25"/>
      <c r="G25"/>
      <c r="K25" s="6"/>
      <c r="L25" s="6"/>
      <c r="M25" s="6"/>
    </row>
    <row r="26" s="1" customFormat="1" ht="24" customHeight="1" spans="1:15">
      <c r="B26" s="3"/>
      <c r="C26"/>
      <c r="D26"/>
      <c r="E26"/>
      <c r="F26"/>
      <c r="G26"/>
      <c r="K26" s="6"/>
      <c r="L26" s="6"/>
      <c r="M26" s="6"/>
    </row>
    <row r="27" s="1" customFormat="1" ht="24" customHeight="1" spans="1:15">
      <c r="B27" s="3"/>
      <c r="C27"/>
      <c r="D27"/>
      <c r="E27"/>
      <c r="F27"/>
      <c r="G27"/>
      <c r="K27" s="6"/>
      <c r="L27" s="6"/>
      <c r="M27" s="6"/>
    </row>
    <row r="28" s="1" customFormat="1" ht="24" customHeight="1" spans="1:15">
      <c r="B28" s="3"/>
      <c r="C28"/>
      <c r="D28"/>
      <c r="E28"/>
      <c r="F28"/>
      <c r="G28"/>
      <c r="K28" s="6"/>
      <c r="L28" s="6"/>
      <c r="M28" s="6"/>
    </row>
    <row r="29" s="1" customFormat="1" ht="24" customHeight="1" spans="1:15">
      <c r="B29" s="3"/>
      <c r="C29"/>
      <c r="D29"/>
      <c r="E29"/>
      <c r="F29"/>
      <c r="G29"/>
      <c r="K29" s="6"/>
      <c r="L29" s="6"/>
      <c r="M29" s="6"/>
    </row>
    <row r="30" s="1" customFormat="1" ht="24" customHeight="1" spans="1:15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1:15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1:15">
      <c r="B32" s="3"/>
      <c r="C32"/>
      <c r="D32"/>
      <c r="E32"/>
      <c r="F32"/>
      <c r="G32"/>
      <c r="K32" s="6"/>
      <c r="L32" s="6"/>
      <c r="M32" s="6"/>
    </row>
    <row r="33" s="1" customFormat="1" ht="24" customHeight="1" spans="2:13">
      <c r="B33" s="3"/>
      <c r="E33"/>
      <c r="F33"/>
      <c r="G33"/>
      <c r="K33" s="6"/>
      <c r="L33" s="6"/>
      <c r="M33" s="6"/>
    </row>
    <row r="34" s="1" customFormat="1" ht="24" customHeight="1" spans="2:13">
      <c r="B34" s="3"/>
      <c r="E34" s="5"/>
      <c r="K34" s="6"/>
      <c r="L34" s="6"/>
      <c r="M34" s="6"/>
    </row>
    <row r="35" s="1" customFormat="1" ht="24" customHeight="1" spans="2:13">
      <c r="B35" s="3"/>
      <c r="E35" s="5"/>
      <c r="K35" s="6"/>
      <c r="L35" s="6"/>
      <c r="M35" s="6"/>
    </row>
    <row r="36" s="1" customFormat="1" ht="24" customHeight="1" spans="2:13">
      <c r="B36" s="3"/>
      <c r="E36" s="5"/>
      <c r="K36" s="6"/>
      <c r="L36" s="6"/>
      <c r="M36" s="6"/>
    </row>
    <row r="37" s="1" customFormat="1" ht="24" customHeight="1" spans="2:13">
      <c r="B37" s="3"/>
      <c r="E37" s="5"/>
      <c r="K37" s="6"/>
      <c r="L37" s="6"/>
      <c r="M37" s="6"/>
    </row>
    <row r="38" s="1" customFormat="1" ht="24" customHeight="1" spans="2:13">
      <c r="B38" s="3"/>
      <c r="E38" s="5"/>
      <c r="K38" s="6"/>
      <c r="L38" s="6"/>
      <c r="M38" s="6"/>
    </row>
    <row r="39" s="1" customFormat="1" ht="24" customHeight="1" spans="2:13">
      <c r="B39" s="3"/>
      <c r="E39" s="5"/>
      <c r="K39" s="6"/>
      <c r="L39" s="6"/>
      <c r="M39" s="6"/>
    </row>
    <row r="40" s="1" customFormat="1" ht="24" customHeight="1" spans="2:13">
      <c r="B40" s="3"/>
      <c r="E40" s="5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4" customHeight="1" spans="2:13">
      <c r="B51" s="3"/>
      <c r="E51" s="5"/>
      <c r="K51" s="6"/>
      <c r="L51" s="6"/>
      <c r="M51" s="6"/>
    </row>
    <row r="52" s="1" customFormat="1" ht="24" customHeight="1" spans="2:13">
      <c r="B52" s="3"/>
      <c r="E52" s="5"/>
      <c r="K52" s="6"/>
      <c r="L52" s="6"/>
      <c r="M52" s="6"/>
    </row>
    <row r="53" s="1" customFormat="1" ht="24" customHeight="1" spans="2:13">
      <c r="B53" s="3"/>
      <c r="E53" s="5"/>
      <c r="K53" s="6"/>
      <c r="L53" s="6"/>
      <c r="M53" s="6"/>
    </row>
    <row r="54" s="1" customFormat="1" ht="24" customHeight="1" spans="2:13">
      <c r="B54" s="3"/>
      <c r="E54" s="5"/>
      <c r="K54" s="6"/>
      <c r="L54" s="6"/>
      <c r="M54" s="6"/>
    </row>
    <row r="55" s="1" customFormat="1" ht="23" customHeight="1" spans="2:13">
      <c r="B55" s="3"/>
      <c r="E55" s="5"/>
      <c r="K55" s="6"/>
      <c r="L55" s="6"/>
      <c r="M55" s="6"/>
    </row>
    <row r="56" s="1" customFormat="1" ht="23" customHeight="1" spans="2:13">
      <c r="B56" s="3"/>
      <c r="E56" s="5"/>
      <c r="K56" s="6"/>
      <c r="L56" s="6"/>
      <c r="M56" s="6"/>
    </row>
    <row r="57" s="1" customFormat="1" ht="23" customHeight="1" spans="2:13">
      <c r="B57" s="3"/>
      <c r="E57" s="5"/>
      <c r="K57" s="6"/>
      <c r="L57" s="6"/>
      <c r="M57" s="6"/>
    </row>
    <row r="58" s="1" customFormat="1" ht="23" customHeight="1" spans="2:13">
      <c r="B58" s="3"/>
      <c r="E58" s="5"/>
      <c r="K58" s="6"/>
      <c r="L58" s="6"/>
      <c r="M58" s="6"/>
    </row>
    <row r="59" s="1" customFormat="1" ht="23" customHeight="1" spans="2:13">
      <c r="B59" s="3"/>
      <c r="E59" s="5"/>
      <c r="K59" s="6"/>
      <c r="L59" s="6"/>
      <c r="M59" s="6"/>
    </row>
    <row r="60" s="1" customFormat="1" ht="23" customHeight="1" spans="2:13">
      <c r="B60" s="3"/>
      <c r="E60" s="5"/>
      <c r="K60" s="6"/>
      <c r="L60" s="6"/>
      <c r="M60" s="6"/>
    </row>
    <row r="61" s="1" customFormat="1" ht="23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  <row r="69" s="1" customFormat="1" ht="23" customHeight="1" spans="2:13">
      <c r="B69" s="3"/>
      <c r="E69" s="5"/>
      <c r="K69" s="6"/>
      <c r="L69" s="6"/>
      <c r="M69" s="6"/>
    </row>
    <row r="70" s="1" customFormat="1" ht="23" customHeight="1" spans="2:13">
      <c r="B70" s="3"/>
      <c r="E70" s="5"/>
      <c r="K70" s="6"/>
      <c r="L70" s="6"/>
      <c r="M70" s="6"/>
    </row>
    <row r="71" s="1" customFormat="1" ht="23" customHeight="1" spans="2:13">
      <c r="B71" s="3"/>
      <c r="E71" s="5"/>
      <c r="K71" s="6"/>
      <c r="L71" s="6"/>
      <c r="M71" s="6"/>
    </row>
    <row r="72" s="1" customFormat="1" ht="23" customHeight="1" spans="2:13">
      <c r="B72" s="3"/>
      <c r="E72" s="5"/>
      <c r="K72" s="6"/>
      <c r="L72" s="6"/>
      <c r="M72" s="6"/>
    </row>
  </sheetData>
  <mergeCells count="3">
    <mergeCell ref="A1:O1"/>
    <mergeCell ref="A16:J16"/>
    <mergeCell ref="A17:J17"/>
  </mergeCells>
  <conditionalFormatting sqref="B3">
    <cfRule type="duplicateValues" dxfId="0" priority="33"/>
    <cfRule type="duplicateValues" dxfId="1" priority="25"/>
  </conditionalFormatting>
  <conditionalFormatting sqref="E3">
    <cfRule type="duplicateValues" dxfId="0" priority="2"/>
  </conditionalFormatting>
  <conditionalFormatting sqref="H3">
    <cfRule type="duplicateValues" dxfId="0" priority="15"/>
    <cfRule type="duplicateValues" dxfId="1" priority="7"/>
  </conditionalFormatting>
  <conditionalFormatting sqref="B4:B7">
    <cfRule type="duplicateValues" dxfId="0" priority="70"/>
    <cfRule type="duplicateValues" dxfId="1" priority="79"/>
  </conditionalFormatting>
  <conditionalFormatting sqref="B8:B15">
    <cfRule type="duplicateValues" dxfId="0" priority="171"/>
    <cfRule type="duplicateValues" dxfId="1" priority="179"/>
  </conditionalFormatting>
  <conditionalFormatting sqref="E4:E7">
    <cfRule type="duplicateValues" dxfId="0" priority="56"/>
  </conditionalFormatting>
  <conditionalFormatting sqref="E8:E15">
    <cfRule type="duplicateValues" dxfId="0" priority="170"/>
  </conditionalFormatting>
  <conditionalFormatting sqref="H4:H7">
    <cfRule type="duplicateValues" dxfId="0" priority="57"/>
    <cfRule type="duplicateValues" dxfId="1" priority="61"/>
  </conditionalFormatting>
  <conditionalFormatting sqref="H8:H15">
    <cfRule type="duplicateValues" dxfId="0" priority="194"/>
    <cfRule type="duplicateValues" dxfId="1" priority="196"/>
  </conditionalFormatting>
  <conditionalFormatting sqref="B1:B2 B18:B1048576">
    <cfRule type="duplicateValues" dxfId="0" priority="188"/>
  </conditionalFormatting>
  <conditionalFormatting sqref="H1:H2 H4:H15 B1:B2 B4:B15 H18:H1048576 B18:B1048576">
    <cfRule type="duplicateValues" dxfId="0" priority="55"/>
  </conditionalFormatting>
  <conditionalFormatting sqref="B1:B2 H1:H2 B8:B15 H8:H15 B18:B1048576 H18:H1048576">
    <cfRule type="duplicateValues" dxfId="0" priority="169"/>
  </conditionalFormatting>
  <conditionalFormatting sqref="H2 B2 H23:H1048576 F18:F22 B18:B1048576">
    <cfRule type="duplicateValues" dxfId="0" priority="207"/>
  </conditionalFormatting>
  <conditionalFormatting sqref="H2 B2 F18:F22 H23:H1048576 B18:B1048576">
    <cfRule type="duplicateValues" dxfId="0" priority="220"/>
  </conditionalFormatting>
  <conditionalFormatting sqref="B2 H2 F18:F22 B18:B1048576 H23:H1048576">
    <cfRule type="duplicateValues" dxfId="0" priority="212"/>
  </conditionalFormatting>
  <conditionalFormatting sqref="B2 B18:B1048576">
    <cfRule type="duplicateValues" dxfId="0" priority="190"/>
  </conditionalFormatting>
  <conditionalFormatting sqref="B2 H2 H8:H15 B18:B1048576 H23:H1048576 F18:F22">
    <cfRule type="duplicateValues" dxfId="0" priority="205"/>
  </conditionalFormatting>
  <conditionalFormatting sqref="H2 B2 H8:H15 B18:B1048576 H23:H1048576 F18:F22">
    <cfRule type="duplicateValues" dxfId="0" priority="193"/>
  </conditionalFormatting>
  <conditionalFormatting sqref="H3 B3">
    <cfRule type="duplicateValues" dxfId="0" priority="1"/>
  </conditionalFormatting>
  <pageMargins left="0.357638888888889" right="0.35763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1"/>
  <sheetViews>
    <sheetView zoomScale="115" zoomScaleNormal="115" topLeftCell="A9" workbookViewId="0">
      <selection activeCell="K10" sqref="K10"/>
    </sheetView>
  </sheetViews>
  <sheetFormatPr defaultColWidth="9" defaultRowHeight="16.5"/>
  <cols>
    <col min="1" max="1" width="5.125" style="1" customWidth="1"/>
    <col min="2" max="2" width="6.5" style="3" customWidth="1"/>
    <col min="3" max="3" width="11.25" style="1" customWidth="1"/>
    <col min="4" max="4" width="11" style="1" customWidth="1"/>
    <col min="5" max="5" width="20.375" style="5" customWidth="1"/>
    <col min="6" max="7" width="4.375" style="1" customWidth="1"/>
    <col min="8" max="8" width="6.75" style="1" customWidth="1"/>
    <col min="9" max="10" width="4.375" style="1" customWidth="1"/>
    <col min="11" max="13" width="7.25" style="6" customWidth="1"/>
    <col min="14" max="14" width="14.125" style="1" hidden="1" customWidth="1"/>
    <col min="15" max="15" width="22.875" style="1" customWidth="1"/>
    <col min="16" max="16384" width="9" style="1"/>
  </cols>
  <sheetData>
    <row r="1" s="1" customFormat="1" ht="33" customHeight="1" spans="1:15">
      <c r="A1" s="7" t="s">
        <v>327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/>
    </row>
    <row r="2" s="1" customFormat="1" ht="24" customHeight="1" spans="1:15">
      <c r="A2" s="11" t="s">
        <v>181</v>
      </c>
      <c r="B2" s="12" t="s">
        <v>182</v>
      </c>
      <c r="C2" s="12" t="s">
        <v>183</v>
      </c>
      <c r="D2" s="13" t="s">
        <v>184</v>
      </c>
      <c r="E2" s="13" t="s">
        <v>185</v>
      </c>
      <c r="F2" s="12" t="s">
        <v>186</v>
      </c>
      <c r="G2" s="13" t="s">
        <v>187</v>
      </c>
      <c r="H2" s="14" t="s">
        <v>188</v>
      </c>
      <c r="I2" s="14" t="s">
        <v>189</v>
      </c>
      <c r="J2" s="14" t="s">
        <v>190</v>
      </c>
      <c r="K2" s="14" t="s">
        <v>191</v>
      </c>
      <c r="L2" s="14" t="s">
        <v>192</v>
      </c>
      <c r="M2" s="14" t="s">
        <v>178</v>
      </c>
      <c r="N2" s="12" t="s">
        <v>193</v>
      </c>
      <c r="O2" s="12" t="s">
        <v>194</v>
      </c>
    </row>
    <row r="3" s="1" customFormat="1" ht="24" customHeight="1" spans="1:15">
      <c r="A3" s="15">
        <f t="shared" ref="A3:A12" si="0">ROW()-2</f>
        <v>1</v>
      </c>
      <c r="B3" s="16" t="s">
        <v>292</v>
      </c>
      <c r="C3" s="42" t="s">
        <v>280</v>
      </c>
      <c r="D3" s="18">
        <v>45809</v>
      </c>
      <c r="E3" s="19" t="s">
        <v>293</v>
      </c>
      <c r="F3" s="20" t="str">
        <f t="shared" ref="F3:F12" si="1">IF(MOD(MID(E3,17,1),2)=0,"女","男")</f>
        <v>男</v>
      </c>
      <c r="G3" s="21" t="str">
        <f>IF(LEN(E3)=18,(IF(LOOKUP(MOD(SUM(MID(E3,1,1)*7,MID(E3,2,1)*9,MID(E3,3,1)*10,MID(E3,4,1)*5,MID(E3,5,1)*8,MID(E3,6,1)*4,MID(E3,7,1)*2,MID(E3,8,1),MID(E3,9,1)*6,MID(E3,10,1)*3,MID(E3,11,1)*7,MID(E3,12,1)*9,MID(E3,13,1)*10,MID(E3,14,1)*5,MID(E3,15,1)*8,MID(E3,16,1)*4,MID(E3,17,1)*2),11),{0,1,2,3,4,5,6,7,8,9,10},{"1","0","x","9","8","7","6","5","4","3","2"})=RIGHT(E3,1),"√","×")),"身份证号长度不符")</f>
        <v>√</v>
      </c>
      <c r="H3" s="16"/>
      <c r="I3" s="21" t="s">
        <v>198</v>
      </c>
      <c r="J3" s="22">
        <f t="shared" ref="J3:J12" si="2">DAY(EOMONTH(D3,0))-DAY(D3)+1</f>
        <v>30</v>
      </c>
      <c r="K3" s="23">
        <v>70</v>
      </c>
      <c r="L3" s="23">
        <f t="shared" ref="L3:L12" si="3">IF(H3="",30/30*J3,0)</f>
        <v>30</v>
      </c>
      <c r="M3" s="23">
        <f t="shared" ref="M3:M12" si="4">SUM(K3:L3)</f>
        <v>100</v>
      </c>
      <c r="N3" s="24"/>
      <c r="O3" s="24" t="s">
        <v>175</v>
      </c>
    </row>
    <row r="4" s="1" customFormat="1" ht="24" customHeight="1" spans="1:15">
      <c r="A4" s="15">
        <f t="shared" si="0"/>
        <v>2</v>
      </c>
      <c r="B4" s="25" t="s">
        <v>328</v>
      </c>
      <c r="C4" s="42" t="s">
        <v>259</v>
      </c>
      <c r="D4" s="39">
        <v>45819</v>
      </c>
      <c r="E4" s="84" t="s">
        <v>329</v>
      </c>
      <c r="F4" s="20" t="str">
        <f t="shared" si="1"/>
        <v>男</v>
      </c>
      <c r="G4" s="21" t="str">
        <f>IF(LEN(E4)=18,(IF(LOOKUP(MOD(SUM(MID(E4,1,1)*7,MID(E4,2,1)*9,MID(E4,3,1)*10,MID(E4,4,1)*5,MID(E4,5,1)*8,MID(E4,6,1)*4,MID(E4,7,1)*2,MID(E4,8,1),MID(E4,9,1)*6,MID(E4,10,1)*3,MID(E4,11,1)*7,MID(E4,12,1)*9,MID(E4,13,1)*10,MID(E4,14,1)*5,MID(E4,15,1)*8,MID(E4,16,1)*4,MID(E4,17,1)*2),11),{0,1,2,3,4,5,6,7,8,9,10},{"1","0","x","9","8","7","6","5","4","3","2"})=RIGHT(E4,1),"√","×")),"身份证号长度不符")</f>
        <v>√</v>
      </c>
      <c r="H4" s="16"/>
      <c r="I4" s="21" t="s">
        <v>198</v>
      </c>
      <c r="J4" s="22">
        <f t="shared" si="2"/>
        <v>20</v>
      </c>
      <c r="K4" s="23">
        <f t="shared" ref="K4:K12" si="5">IF(H4="",70/30*J4,0)</f>
        <v>46.6666666666667</v>
      </c>
      <c r="L4" s="23">
        <f t="shared" si="3"/>
        <v>20</v>
      </c>
      <c r="M4" s="23">
        <f t="shared" si="4"/>
        <v>66.6666666666667</v>
      </c>
      <c r="N4" s="24"/>
      <c r="O4" s="24" t="s">
        <v>176</v>
      </c>
    </row>
    <row r="5" s="1" customFormat="1" ht="24" customHeight="1" spans="1:15">
      <c r="A5" s="15">
        <f t="shared" si="0"/>
        <v>3</v>
      </c>
      <c r="B5" s="25" t="s">
        <v>330</v>
      </c>
      <c r="C5" s="42" t="s">
        <v>283</v>
      </c>
      <c r="D5" s="39">
        <v>45821</v>
      </c>
      <c r="E5" s="84" t="s">
        <v>331</v>
      </c>
      <c r="F5" s="20" t="str">
        <f t="shared" si="1"/>
        <v>男</v>
      </c>
      <c r="G5" s="21" t="str">
        <f>IF(LEN(E5)=18,(IF(LOOKUP(MOD(SUM(MID(E5,1,1)*7,MID(E5,2,1)*9,MID(E5,3,1)*10,MID(E5,4,1)*5,MID(E5,5,1)*8,MID(E5,6,1)*4,MID(E5,7,1)*2,MID(E5,8,1),MID(E5,9,1)*6,MID(E5,10,1)*3,MID(E5,11,1)*7,MID(E5,12,1)*9,MID(E5,13,1)*10,MID(E5,14,1)*5,MID(E5,15,1)*8,MID(E5,16,1)*4,MID(E5,17,1)*2),11),{0,1,2,3,4,5,6,7,8,9,10},{"1","0","x","9","8","7","6","5","4","3","2"})=RIGHT(E5,1),"√","×")),"身份证号长度不符")</f>
        <v>√</v>
      </c>
      <c r="H5" s="16"/>
      <c r="I5" s="21" t="s">
        <v>198</v>
      </c>
      <c r="J5" s="22">
        <f t="shared" si="2"/>
        <v>18</v>
      </c>
      <c r="K5" s="23">
        <f t="shared" si="5"/>
        <v>42</v>
      </c>
      <c r="L5" s="23">
        <f t="shared" si="3"/>
        <v>18</v>
      </c>
      <c r="M5" s="23">
        <f t="shared" si="4"/>
        <v>60</v>
      </c>
      <c r="N5" s="24"/>
      <c r="O5" s="24" t="s">
        <v>175</v>
      </c>
    </row>
    <row r="6" s="1" customFormat="1" ht="24" customHeight="1" spans="1:15">
      <c r="A6" s="15">
        <f t="shared" si="0"/>
        <v>4</v>
      </c>
      <c r="B6" s="25" t="s">
        <v>332</v>
      </c>
      <c r="C6" s="42" t="s">
        <v>259</v>
      </c>
      <c r="D6" s="39">
        <v>45824</v>
      </c>
      <c r="E6" s="19" t="s">
        <v>333</v>
      </c>
      <c r="F6" s="20" t="str">
        <f t="shared" si="1"/>
        <v>男</v>
      </c>
      <c r="G6" s="21" t="str">
        <f>IF(LEN(E6)=18,(IF(LOOKUP(MOD(SUM(MID(E6,1,1)*7,MID(E6,2,1)*9,MID(E6,3,1)*10,MID(E6,4,1)*5,MID(E6,5,1)*8,MID(E6,6,1)*4,MID(E6,7,1)*2,MID(E6,8,1),MID(E6,9,1)*6,MID(E6,10,1)*3,MID(E6,11,1)*7,MID(E6,12,1)*9,MID(E6,13,1)*10,MID(E6,14,1)*5,MID(E6,15,1)*8,MID(E6,16,1)*4,MID(E6,17,1)*2),11),{0,1,2,3,4,5,6,7,8,9,10},{"1","0","x","9","8","7","6","5","4","3","2"})=RIGHT(E6,1),"√","×")),"身份证号长度不符")</f>
        <v>√</v>
      </c>
      <c r="H6" s="16"/>
      <c r="I6" s="21" t="s">
        <v>198</v>
      </c>
      <c r="J6" s="22">
        <f t="shared" si="2"/>
        <v>15</v>
      </c>
      <c r="K6" s="23">
        <f t="shared" si="5"/>
        <v>35</v>
      </c>
      <c r="L6" s="23">
        <f t="shared" si="3"/>
        <v>15</v>
      </c>
      <c r="M6" s="23">
        <f t="shared" si="4"/>
        <v>50</v>
      </c>
      <c r="N6" s="24"/>
      <c r="O6" s="24" t="s">
        <v>176</v>
      </c>
    </row>
    <row r="7" s="1" customFormat="1" ht="24" customHeight="1" spans="1:15">
      <c r="A7" s="15">
        <f t="shared" si="0"/>
        <v>5</v>
      </c>
      <c r="B7" s="25" t="s">
        <v>334</v>
      </c>
      <c r="C7" s="42" t="s">
        <v>259</v>
      </c>
      <c r="D7" s="39">
        <v>45824</v>
      </c>
      <c r="E7" s="84" t="s">
        <v>335</v>
      </c>
      <c r="F7" s="20" t="str">
        <f t="shared" si="1"/>
        <v>男</v>
      </c>
      <c r="G7" s="21" t="str">
        <f>IF(LEN(E7)=18,(IF(LOOKUP(MOD(SUM(MID(E7,1,1)*7,MID(E7,2,1)*9,MID(E7,3,1)*10,MID(E7,4,1)*5,MID(E7,5,1)*8,MID(E7,6,1)*4,MID(E7,7,1)*2,MID(E7,8,1),MID(E7,9,1)*6,MID(E7,10,1)*3,MID(E7,11,1)*7,MID(E7,12,1)*9,MID(E7,13,1)*10,MID(E7,14,1)*5,MID(E7,15,1)*8,MID(E7,16,1)*4,MID(E7,17,1)*2),11),{0,1,2,3,4,5,6,7,8,9,10},{"1","0","x","9","8","7","6","5","4","3","2"})=RIGHT(E7,1),"√","×")),"身份证号长度不符")</f>
        <v>√</v>
      </c>
      <c r="H7" s="16"/>
      <c r="I7" s="21" t="s">
        <v>198</v>
      </c>
      <c r="J7" s="22">
        <f t="shared" si="2"/>
        <v>15</v>
      </c>
      <c r="K7" s="23">
        <f t="shared" si="5"/>
        <v>35</v>
      </c>
      <c r="L7" s="23">
        <f t="shared" si="3"/>
        <v>15</v>
      </c>
      <c r="M7" s="23">
        <f t="shared" si="4"/>
        <v>50</v>
      </c>
      <c r="N7" s="24"/>
      <c r="O7" s="24" t="s">
        <v>176</v>
      </c>
    </row>
    <row r="8" s="1" customFormat="1" ht="24" customHeight="1" spans="1:15">
      <c r="A8" s="15">
        <f t="shared" si="0"/>
        <v>6</v>
      </c>
      <c r="B8" s="25" t="s">
        <v>336</v>
      </c>
      <c r="C8" s="42" t="s">
        <v>196</v>
      </c>
      <c r="D8" s="39">
        <v>45826</v>
      </c>
      <c r="E8" s="84" t="s">
        <v>337</v>
      </c>
      <c r="F8" s="20" t="str">
        <f t="shared" si="1"/>
        <v>男</v>
      </c>
      <c r="G8" s="21" t="str">
        <f>IF(LEN(E8)=18,(IF(LOOKUP(MOD(SUM(MID(E8,1,1)*7,MID(E8,2,1)*9,MID(E8,3,1)*10,MID(E8,4,1)*5,MID(E8,5,1)*8,MID(E8,6,1)*4,MID(E8,7,1)*2,MID(E8,8,1),MID(E8,9,1)*6,MID(E8,10,1)*3,MID(E8,11,1)*7,MID(E8,12,1)*9,MID(E8,13,1)*10,MID(E8,14,1)*5,MID(E8,15,1)*8,MID(E8,16,1)*4,MID(E8,17,1)*2),11),{0,1,2,3,4,5,6,7,8,9,10},{"1","0","x","9","8","7","6","5","4","3","2"})=RIGHT(E8,1),"√","×")),"身份证号长度不符")</f>
        <v>√</v>
      </c>
      <c r="H8" s="16" t="s">
        <v>332</v>
      </c>
      <c r="I8" s="21" t="s">
        <v>198</v>
      </c>
      <c r="J8" s="22">
        <f t="shared" si="2"/>
        <v>13</v>
      </c>
      <c r="K8" s="23">
        <f t="shared" si="5"/>
        <v>0</v>
      </c>
      <c r="L8" s="23">
        <f t="shared" si="3"/>
        <v>0</v>
      </c>
      <c r="M8" s="23">
        <f t="shared" si="4"/>
        <v>0</v>
      </c>
      <c r="N8" s="24"/>
      <c r="O8" s="24" t="s">
        <v>176</v>
      </c>
    </row>
    <row r="9" s="1" customFormat="1" ht="24" customHeight="1" spans="1:15">
      <c r="A9" s="15">
        <f t="shared" si="0"/>
        <v>7</v>
      </c>
      <c r="B9" s="25" t="s">
        <v>338</v>
      </c>
      <c r="C9" s="42" t="s">
        <v>224</v>
      </c>
      <c r="D9" s="39">
        <v>45828</v>
      </c>
      <c r="E9" s="84" t="s">
        <v>339</v>
      </c>
      <c r="F9" s="20" t="str">
        <f t="shared" si="1"/>
        <v>女</v>
      </c>
      <c r="G9" s="21" t="str">
        <f>IF(LEN(E9)=18,(IF(LOOKUP(MOD(SUM(MID(E9,1,1)*7,MID(E9,2,1)*9,MID(E9,3,1)*10,MID(E9,4,1)*5,MID(E9,5,1)*8,MID(E9,6,1)*4,MID(E9,7,1)*2,MID(E9,8,1),MID(E9,9,1)*6,MID(E9,10,1)*3,MID(E9,11,1)*7,MID(E9,12,1)*9,MID(E9,13,1)*10,MID(E9,14,1)*5,MID(E9,15,1)*8,MID(E9,16,1)*4,MID(E9,17,1)*2),11),{0,1,2,3,4,5,6,7,8,9,10},{"1","0","x","9","8","7","6","5","4","3","2"})=RIGHT(E9,1),"√","×")),"身份证号长度不符")</f>
        <v>√</v>
      </c>
      <c r="H9" s="16"/>
      <c r="I9" s="21" t="s">
        <v>198</v>
      </c>
      <c r="J9" s="22">
        <f t="shared" si="2"/>
        <v>11</v>
      </c>
      <c r="K9" s="23">
        <f t="shared" si="5"/>
        <v>25.6666666666667</v>
      </c>
      <c r="L9" s="23">
        <f t="shared" si="3"/>
        <v>11</v>
      </c>
      <c r="M9" s="23">
        <f t="shared" si="4"/>
        <v>36.6666666666667</v>
      </c>
      <c r="N9" s="24"/>
      <c r="O9" s="24" t="s">
        <v>176</v>
      </c>
    </row>
    <row r="10" s="1" customFormat="1" ht="24" customHeight="1" spans="1:15">
      <c r="A10" s="15">
        <f t="shared" si="0"/>
        <v>8</v>
      </c>
      <c r="B10" s="25" t="s">
        <v>340</v>
      </c>
      <c r="C10" s="42" t="s">
        <v>283</v>
      </c>
      <c r="D10" s="39">
        <v>45832</v>
      </c>
      <c r="E10" s="84" t="s">
        <v>341</v>
      </c>
      <c r="F10" s="20" t="str">
        <f t="shared" si="1"/>
        <v>男</v>
      </c>
      <c r="G10" s="21" t="str">
        <f>IF(LEN(E10)=18,(IF(LOOKUP(MOD(SUM(MID(E10,1,1)*7,MID(E10,2,1)*9,MID(E10,3,1)*10,MID(E10,4,1)*5,MID(E10,5,1)*8,MID(E10,6,1)*4,MID(E10,7,1)*2,MID(E10,8,1),MID(E10,9,1)*6,MID(E10,10,1)*3,MID(E10,11,1)*7,MID(E10,12,1)*9,MID(E10,13,1)*10,MID(E10,14,1)*5,MID(E10,15,1)*8,MID(E10,16,1)*4,MID(E10,17,1)*2),11),{0,1,2,3,4,5,6,7,8,9,10},{"1","0","x","9","8","7","6","5","4","3","2"})=RIGHT(E10,1),"√","×")),"身份证号长度不符")</f>
        <v>√</v>
      </c>
      <c r="H10" s="16"/>
      <c r="I10" s="21" t="s">
        <v>198</v>
      </c>
      <c r="J10" s="22">
        <f t="shared" si="2"/>
        <v>7</v>
      </c>
      <c r="K10" s="23">
        <f t="shared" si="5"/>
        <v>16.3333333333333</v>
      </c>
      <c r="L10" s="23">
        <f t="shared" si="3"/>
        <v>7</v>
      </c>
      <c r="M10" s="23">
        <f t="shared" si="4"/>
        <v>23.3333333333333</v>
      </c>
      <c r="N10" s="24"/>
      <c r="O10" s="24" t="s">
        <v>175</v>
      </c>
    </row>
    <row r="11" s="1" customFormat="1" ht="24" customHeight="1" spans="1:15">
      <c r="A11" s="15">
        <f t="shared" si="0"/>
        <v>9</v>
      </c>
      <c r="B11" s="25" t="s">
        <v>342</v>
      </c>
      <c r="C11" s="42" t="s">
        <v>259</v>
      </c>
      <c r="D11" s="39">
        <v>45834</v>
      </c>
      <c r="E11" s="84" t="s">
        <v>343</v>
      </c>
      <c r="F11" s="20" t="str">
        <f t="shared" si="1"/>
        <v>男</v>
      </c>
      <c r="G11" s="21" t="str">
        <f>IF(LEN(E11)=18,(IF(LOOKUP(MOD(SUM(MID(E11,1,1)*7,MID(E11,2,1)*9,MID(E11,3,1)*10,MID(E11,4,1)*5,MID(E11,5,1)*8,MID(E11,6,1)*4,MID(E11,7,1)*2,MID(E11,8,1),MID(E11,9,1)*6,MID(E11,10,1)*3,MID(E11,11,1)*7,MID(E11,12,1)*9,MID(E11,13,1)*10,MID(E11,14,1)*5,MID(E11,15,1)*8,MID(E11,16,1)*4,MID(E11,17,1)*2),11),{0,1,2,3,4,5,6,7,8,9,10},{"1","0","x","9","8","7","6","5","4","3","2"})=RIGHT(E11,1),"√","×")),"身份证号长度不符")</f>
        <v>√</v>
      </c>
      <c r="H11" s="16"/>
      <c r="I11" s="21" t="s">
        <v>198</v>
      </c>
      <c r="J11" s="22">
        <f t="shared" si="2"/>
        <v>5</v>
      </c>
      <c r="K11" s="23">
        <f t="shared" si="5"/>
        <v>11.6666666666667</v>
      </c>
      <c r="L11" s="23">
        <f t="shared" si="3"/>
        <v>5</v>
      </c>
      <c r="M11" s="23">
        <f t="shared" si="4"/>
        <v>16.6666666666667</v>
      </c>
      <c r="N11" s="24"/>
      <c r="O11" s="24" t="s">
        <v>176</v>
      </c>
    </row>
    <row r="12" s="1" customFormat="1" ht="24" customHeight="1" spans="1:15">
      <c r="A12" s="15">
        <f t="shared" si="0"/>
        <v>10</v>
      </c>
      <c r="B12" s="25" t="s">
        <v>344</v>
      </c>
      <c r="C12" s="42" t="s">
        <v>286</v>
      </c>
      <c r="D12" s="39">
        <v>45834</v>
      </c>
      <c r="E12" s="84" t="s">
        <v>345</v>
      </c>
      <c r="F12" s="20" t="str">
        <f t="shared" si="1"/>
        <v>女</v>
      </c>
      <c r="G12" s="21" t="str">
        <f>IF(LEN(E12)=18,(IF(LOOKUP(MOD(SUM(MID(E12,1,1)*7,MID(E12,2,1)*9,MID(E12,3,1)*10,MID(E12,4,1)*5,MID(E12,5,1)*8,MID(E12,6,1)*4,MID(E12,7,1)*2,MID(E12,8,1),MID(E12,9,1)*6,MID(E12,10,1)*3,MID(E12,11,1)*7,MID(E12,12,1)*9,MID(E12,13,1)*10,MID(E12,14,1)*5,MID(E12,15,1)*8,MID(E12,16,1)*4,MID(E12,17,1)*2),11),{0,1,2,3,4,5,6,7,8,9,10},{"1","0","x","9","8","7","6","5","4","3","2"})=RIGHT(E12,1),"√","×")),"身份证号长度不符")</f>
        <v>√</v>
      </c>
      <c r="H12" s="16"/>
      <c r="I12" s="21" t="s">
        <v>198</v>
      </c>
      <c r="J12" s="22">
        <f t="shared" si="2"/>
        <v>5</v>
      </c>
      <c r="K12" s="23">
        <f t="shared" si="5"/>
        <v>11.6666666666667</v>
      </c>
      <c r="L12" s="23">
        <f t="shared" si="3"/>
        <v>5</v>
      </c>
      <c r="M12" s="23">
        <f t="shared" si="4"/>
        <v>16.6666666666667</v>
      </c>
      <c r="N12" s="24"/>
      <c r="O12" s="24" t="s">
        <v>175</v>
      </c>
    </row>
    <row r="13" s="1" customFormat="1" ht="24" customHeight="1" spans="1:15">
      <c r="A13" s="15"/>
      <c r="B13" s="25"/>
      <c r="C13" s="42"/>
      <c r="D13" s="39"/>
      <c r="E13" s="19"/>
      <c r="F13" s="20"/>
      <c r="G13" s="21"/>
      <c r="H13" s="25"/>
      <c r="I13" s="21"/>
      <c r="J13" s="22"/>
      <c r="K13" s="23"/>
      <c r="L13" s="23"/>
      <c r="M13" s="23"/>
      <c r="N13" s="24"/>
      <c r="O13" s="24"/>
    </row>
    <row r="14" s="1" customFormat="1" ht="24" customHeight="1" spans="1:15">
      <c r="A14" s="15"/>
      <c r="B14" s="25"/>
      <c r="C14" s="42"/>
      <c r="D14" s="39"/>
      <c r="E14" s="19"/>
      <c r="F14" s="20"/>
      <c r="G14" s="21"/>
      <c r="H14" s="25"/>
      <c r="I14" s="21"/>
      <c r="J14" s="22"/>
      <c r="K14" s="23"/>
      <c r="L14" s="23"/>
      <c r="M14" s="23"/>
      <c r="N14" s="24"/>
      <c r="O14" s="24"/>
    </row>
    <row r="15" s="1" customFormat="1" ht="24" customHeight="1" spans="1:15">
      <c r="A15" s="30" t="s">
        <v>217</v>
      </c>
      <c r="B15" s="31"/>
      <c r="C15" s="31"/>
      <c r="D15" s="31"/>
      <c r="E15" s="31"/>
      <c r="F15" s="31"/>
      <c r="G15" s="31"/>
      <c r="H15" s="31"/>
      <c r="I15" s="31"/>
      <c r="J15" s="33"/>
      <c r="K15" s="23">
        <f>SUM(K3:K14)</f>
        <v>294</v>
      </c>
      <c r="L15" s="23">
        <f>SUM(L3:L14)</f>
        <v>126</v>
      </c>
      <c r="M15" s="23">
        <f>SUM(M3:M14)</f>
        <v>420</v>
      </c>
      <c r="N15" s="23">
        <f>SUM(N3:N11)</f>
        <v>0</v>
      </c>
      <c r="O15" s="24"/>
    </row>
    <row r="16" s="1" customFormat="1" ht="24" customHeight="1" spans="1:15">
      <c r="A16" s="30" t="s">
        <v>294</v>
      </c>
      <c r="B16" s="31"/>
      <c r="C16" s="31"/>
      <c r="D16" s="31"/>
      <c r="E16" s="31"/>
      <c r="F16" s="31"/>
      <c r="G16" s="31"/>
      <c r="H16" s="31"/>
      <c r="I16" s="31"/>
      <c r="J16" s="33"/>
      <c r="K16" s="34"/>
      <c r="L16" s="35">
        <v>0.06</v>
      </c>
      <c r="M16" s="24">
        <f>M15*L16+M15</f>
        <v>445.2</v>
      </c>
      <c r="N16" s="24"/>
      <c r="O16" s="24"/>
    </row>
    <row r="17" s="1" customFormat="1" ht="24" customHeight="1" spans="2:13">
      <c r="B17" s="3"/>
      <c r="E17"/>
      <c r="I17" s="6"/>
      <c r="J17" s="6"/>
      <c r="K17" s="6"/>
    </row>
    <row r="18" s="1" customFormat="1" ht="24" customHeight="1" spans="2:13">
      <c r="B18" s="3"/>
      <c r="E18"/>
      <c r="I18" s="6"/>
      <c r="J18" s="6"/>
      <c r="K18" s="6"/>
    </row>
    <row r="19" s="1" customFormat="1" ht="24" customHeight="1" spans="2:13">
      <c r="B19" s="3"/>
      <c r="C19"/>
      <c r="D19"/>
      <c r="E19"/>
      <c r="I19" s="6"/>
      <c r="J19" s="6"/>
      <c r="K19" s="6"/>
    </row>
    <row r="20" s="1" customFormat="1" ht="24" customHeight="1" spans="2:13">
      <c r="B20" s="3"/>
      <c r="C20"/>
      <c r="D20"/>
      <c r="E20"/>
      <c r="I20" s="6"/>
      <c r="J20" s="6"/>
      <c r="K20" s="6"/>
    </row>
    <row r="21" s="1" customFormat="1" ht="24" customHeight="1" spans="2:13">
      <c r="B21" s="3"/>
      <c r="C21"/>
      <c r="D21"/>
      <c r="E21"/>
      <c r="I21" s="6"/>
      <c r="J21" s="6"/>
      <c r="K21" s="6"/>
    </row>
    <row r="22" s="1" customFormat="1" ht="24" customHeight="1" spans="2:13">
      <c r="B22" s="3"/>
      <c r="C22"/>
      <c r="D22"/>
      <c r="E22"/>
      <c r="F22"/>
      <c r="G22"/>
      <c r="K22" s="6"/>
      <c r="L22" s="6"/>
      <c r="M22" s="6"/>
    </row>
    <row r="23" s="1" customFormat="1" ht="24" customHeight="1" spans="2:13">
      <c r="B23" s="3"/>
      <c r="C23"/>
      <c r="D23"/>
      <c r="E23"/>
      <c r="F23"/>
      <c r="G23"/>
      <c r="K23" s="6"/>
      <c r="L23" s="6"/>
      <c r="M23" s="6"/>
    </row>
    <row r="24" s="1" customFormat="1" ht="24" customHeight="1" spans="2:13">
      <c r="B24" s="3"/>
      <c r="C24"/>
      <c r="D24"/>
      <c r="E24"/>
      <c r="F24"/>
      <c r="G24"/>
      <c r="K24" s="6"/>
      <c r="L24" s="6"/>
      <c r="M24" s="6"/>
    </row>
    <row r="25" s="1" customFormat="1" ht="24" customHeight="1" spans="2:13">
      <c r="B25" s="3"/>
      <c r="C25"/>
      <c r="D25"/>
      <c r="E25"/>
      <c r="F25"/>
      <c r="G25"/>
      <c r="K25" s="6"/>
      <c r="L25" s="6"/>
      <c r="M25" s="6"/>
    </row>
    <row r="26" s="1" customFormat="1" ht="24" customHeight="1" spans="2:13">
      <c r="B26" s="3"/>
      <c r="C26"/>
      <c r="D26"/>
      <c r="E26"/>
      <c r="F26"/>
      <c r="G26"/>
      <c r="K26" s="6"/>
      <c r="L26" s="6"/>
      <c r="M26" s="6"/>
    </row>
    <row r="27" s="1" customFormat="1" ht="24" customHeight="1" spans="2:13">
      <c r="B27" s="3"/>
      <c r="C27"/>
      <c r="D27"/>
      <c r="E27"/>
      <c r="F27"/>
      <c r="G27"/>
      <c r="K27" s="6"/>
      <c r="L27" s="6"/>
      <c r="M27" s="6"/>
    </row>
    <row r="28" s="1" customFormat="1" ht="24" customHeight="1" spans="2:13">
      <c r="B28" s="3"/>
      <c r="C28"/>
      <c r="D28"/>
      <c r="E28"/>
      <c r="F28"/>
      <c r="G28"/>
      <c r="K28" s="6"/>
      <c r="L28" s="6"/>
      <c r="M28" s="6"/>
    </row>
    <row r="29" s="1" customFormat="1" ht="24" customHeight="1" spans="2:13">
      <c r="B29" s="3"/>
      <c r="C29"/>
      <c r="D29"/>
      <c r="E29"/>
      <c r="F29"/>
      <c r="G29"/>
      <c r="K29" s="6"/>
      <c r="L29" s="6"/>
      <c r="M29" s="6"/>
    </row>
    <row r="30" s="1" customFormat="1" ht="24" customHeight="1" spans="2:13">
      <c r="B30" s="3"/>
      <c r="C30"/>
      <c r="D30"/>
      <c r="E30"/>
      <c r="F30"/>
      <c r="G30"/>
      <c r="K30" s="6"/>
      <c r="L30" s="6"/>
      <c r="M30" s="6"/>
    </row>
    <row r="31" s="1" customFormat="1" ht="24" customHeight="1" spans="2:13">
      <c r="B31" s="3"/>
      <c r="C31"/>
      <c r="D31"/>
      <c r="E31"/>
      <c r="F31"/>
      <c r="G31"/>
      <c r="K31" s="6"/>
      <c r="L31" s="6"/>
      <c r="M31" s="6"/>
    </row>
    <row r="32" s="1" customFormat="1" ht="24" customHeight="1" spans="2:13">
      <c r="B32" s="3"/>
      <c r="E32"/>
      <c r="F32"/>
      <c r="G32"/>
      <c r="K32" s="6"/>
      <c r="L32" s="6"/>
      <c r="M32" s="6"/>
    </row>
    <row r="33" s="1" customFormat="1" ht="24" customHeight="1" spans="2:13">
      <c r="B33" s="3"/>
      <c r="E33" s="5"/>
      <c r="K33" s="6"/>
      <c r="L33" s="6"/>
      <c r="M33" s="6"/>
    </row>
    <row r="34" s="1" customFormat="1" ht="24" customHeight="1" spans="2:13">
      <c r="B34" s="3"/>
      <c r="E34" s="5"/>
      <c r="K34" s="6"/>
      <c r="L34" s="6"/>
      <c r="M34" s="6"/>
    </row>
    <row r="35" s="1" customFormat="1" ht="24" customHeight="1" spans="2:13">
      <c r="B35" s="3"/>
      <c r="E35" s="5"/>
      <c r="K35" s="6"/>
      <c r="L35" s="6"/>
      <c r="M35" s="6"/>
    </row>
    <row r="36" s="1" customFormat="1" ht="24" customHeight="1" spans="2:13">
      <c r="B36" s="3"/>
      <c r="E36" s="5"/>
      <c r="K36" s="6"/>
      <c r="L36" s="6"/>
      <c r="M36" s="6"/>
    </row>
    <row r="37" s="1" customFormat="1" ht="24" customHeight="1" spans="2:13">
      <c r="B37" s="3"/>
      <c r="E37" s="5"/>
      <c r="K37" s="6"/>
      <c r="L37" s="6"/>
      <c r="M37" s="6"/>
    </row>
    <row r="38" s="1" customFormat="1" ht="24" customHeight="1" spans="2:13">
      <c r="B38" s="3"/>
      <c r="E38" s="5"/>
      <c r="K38" s="6"/>
      <c r="L38" s="6"/>
      <c r="M38" s="6"/>
    </row>
    <row r="39" s="1" customFormat="1" ht="24" customHeight="1" spans="2:13">
      <c r="B39" s="3"/>
      <c r="E39" s="5"/>
      <c r="K39" s="6"/>
      <c r="L39" s="6"/>
      <c r="M39" s="6"/>
    </row>
    <row r="40" s="1" customFormat="1" ht="24" customHeight="1" spans="2:13">
      <c r="B40" s="3"/>
      <c r="E40" s="5"/>
      <c r="K40" s="6"/>
      <c r="L40" s="6"/>
      <c r="M40" s="6"/>
    </row>
    <row r="41" s="1" customFormat="1" ht="24" customHeight="1" spans="2:13">
      <c r="B41" s="3"/>
      <c r="E41" s="5"/>
      <c r="K41" s="6"/>
      <c r="L41" s="6"/>
      <c r="M41" s="6"/>
    </row>
    <row r="42" s="1" customFormat="1" ht="24" customHeight="1" spans="2:13">
      <c r="B42" s="3"/>
      <c r="E42" s="5"/>
      <c r="K42" s="6"/>
      <c r="L42" s="6"/>
      <c r="M42" s="6"/>
    </row>
    <row r="43" s="1" customFormat="1" ht="24" customHeight="1" spans="2:13">
      <c r="B43" s="3"/>
      <c r="E43" s="5"/>
      <c r="K43" s="6"/>
      <c r="L43" s="6"/>
      <c r="M43" s="6"/>
    </row>
    <row r="44" s="1" customFormat="1" ht="24" customHeight="1" spans="2:13">
      <c r="B44" s="3"/>
      <c r="E44" s="5"/>
      <c r="K44" s="6"/>
      <c r="L44" s="6"/>
      <c r="M44" s="6"/>
    </row>
    <row r="45" s="1" customFormat="1" ht="24" customHeight="1" spans="2:13">
      <c r="B45" s="3"/>
      <c r="E45" s="5"/>
      <c r="K45" s="6"/>
      <c r="L45" s="6"/>
      <c r="M45" s="6"/>
    </row>
    <row r="46" s="1" customFormat="1" ht="24" customHeight="1" spans="2:13">
      <c r="B46" s="3"/>
      <c r="E46" s="5"/>
      <c r="K46" s="6"/>
      <c r="L46" s="6"/>
      <c r="M46" s="6"/>
    </row>
    <row r="47" s="1" customFormat="1" ht="24" customHeight="1" spans="2:13">
      <c r="B47" s="3"/>
      <c r="E47" s="5"/>
      <c r="K47" s="6"/>
      <c r="L47" s="6"/>
      <c r="M47" s="6"/>
    </row>
    <row r="48" s="1" customFormat="1" ht="24" customHeight="1" spans="2:13">
      <c r="B48" s="3"/>
      <c r="E48" s="5"/>
      <c r="K48" s="6"/>
      <c r="L48" s="6"/>
      <c r="M48" s="6"/>
    </row>
    <row r="49" s="1" customFormat="1" ht="24" customHeight="1" spans="2:13">
      <c r="B49" s="3"/>
      <c r="E49" s="5"/>
      <c r="K49" s="6"/>
      <c r="L49" s="6"/>
      <c r="M49" s="6"/>
    </row>
    <row r="50" s="1" customFormat="1" ht="24" customHeight="1" spans="2:13">
      <c r="B50" s="3"/>
      <c r="E50" s="5"/>
      <c r="K50" s="6"/>
      <c r="L50" s="6"/>
      <c r="M50" s="6"/>
    </row>
    <row r="51" s="1" customFormat="1" ht="24" customHeight="1" spans="2:13">
      <c r="B51" s="3"/>
      <c r="E51" s="5"/>
      <c r="K51" s="6"/>
      <c r="L51" s="6"/>
      <c r="M51" s="6"/>
    </row>
    <row r="52" s="1" customFormat="1" ht="24" customHeight="1" spans="2:13">
      <c r="B52" s="3"/>
      <c r="E52" s="5"/>
      <c r="K52" s="6"/>
      <c r="L52" s="6"/>
      <c r="M52" s="6"/>
    </row>
    <row r="53" s="1" customFormat="1" ht="24" customHeight="1" spans="2:13">
      <c r="B53" s="3"/>
      <c r="E53" s="5"/>
      <c r="K53" s="6"/>
      <c r="L53" s="6"/>
      <c r="M53" s="6"/>
    </row>
    <row r="54" s="1" customFormat="1" ht="23" customHeight="1" spans="2:13">
      <c r="B54" s="3"/>
      <c r="E54" s="5"/>
      <c r="K54" s="6"/>
      <c r="L54" s="6"/>
      <c r="M54" s="6"/>
    </row>
    <row r="55" s="1" customFormat="1" ht="23" customHeight="1" spans="2:13">
      <c r="B55" s="3"/>
      <c r="E55" s="5"/>
      <c r="K55" s="6"/>
      <c r="L55" s="6"/>
      <c r="M55" s="6"/>
    </row>
    <row r="56" s="1" customFormat="1" ht="23" customHeight="1" spans="2:13">
      <c r="B56" s="3"/>
      <c r="E56" s="5"/>
      <c r="K56" s="6"/>
      <c r="L56" s="6"/>
      <c r="M56" s="6"/>
    </row>
    <row r="57" s="1" customFormat="1" ht="23" customHeight="1" spans="2:13">
      <c r="B57" s="3"/>
      <c r="E57" s="5"/>
      <c r="K57" s="6"/>
      <c r="L57" s="6"/>
      <c r="M57" s="6"/>
    </row>
    <row r="58" s="1" customFormat="1" ht="23" customHeight="1" spans="2:13">
      <c r="B58" s="3"/>
      <c r="E58" s="5"/>
      <c r="K58" s="6"/>
      <c r="L58" s="6"/>
      <c r="M58" s="6"/>
    </row>
    <row r="59" s="1" customFormat="1" ht="23" customHeight="1" spans="2:13">
      <c r="B59" s="3"/>
      <c r="E59" s="5"/>
      <c r="K59" s="6"/>
      <c r="L59" s="6"/>
      <c r="M59" s="6"/>
    </row>
    <row r="60" s="1" customFormat="1" ht="23" customHeight="1" spans="2:13">
      <c r="B60" s="3"/>
      <c r="E60" s="5"/>
      <c r="K60" s="6"/>
      <c r="L60" s="6"/>
      <c r="M60" s="6"/>
    </row>
    <row r="61" s="1" customFormat="1" ht="23" customHeight="1" spans="2:13">
      <c r="B61" s="3"/>
      <c r="E61" s="5"/>
      <c r="K61" s="6"/>
      <c r="L61" s="6"/>
      <c r="M61" s="6"/>
    </row>
    <row r="62" s="1" customFormat="1" ht="23" customHeight="1" spans="2:13">
      <c r="B62" s="3"/>
      <c r="E62" s="5"/>
      <c r="K62" s="6"/>
      <c r="L62" s="6"/>
      <c r="M62" s="6"/>
    </row>
    <row r="63" s="1" customFormat="1" ht="23" customHeight="1" spans="2:13">
      <c r="B63" s="3"/>
      <c r="E63" s="5"/>
      <c r="K63" s="6"/>
      <c r="L63" s="6"/>
      <c r="M63" s="6"/>
    </row>
    <row r="64" s="1" customFormat="1" ht="23" customHeight="1" spans="2:13">
      <c r="B64" s="3"/>
      <c r="E64" s="5"/>
      <c r="K64" s="6"/>
      <c r="L64" s="6"/>
      <c r="M64" s="6"/>
    </row>
    <row r="65" s="1" customFormat="1" ht="23" customHeight="1" spans="2:13">
      <c r="B65" s="3"/>
      <c r="E65" s="5"/>
      <c r="K65" s="6"/>
      <c r="L65" s="6"/>
      <c r="M65" s="6"/>
    </row>
    <row r="66" s="1" customFormat="1" ht="23" customHeight="1" spans="2:13">
      <c r="B66" s="3"/>
      <c r="E66" s="5"/>
      <c r="K66" s="6"/>
      <c r="L66" s="6"/>
      <c r="M66" s="6"/>
    </row>
    <row r="67" s="1" customFormat="1" ht="23" customHeight="1" spans="2:13">
      <c r="B67" s="3"/>
      <c r="E67" s="5"/>
      <c r="K67" s="6"/>
      <c r="L67" s="6"/>
      <c r="M67" s="6"/>
    </row>
    <row r="68" s="1" customFormat="1" ht="23" customHeight="1" spans="2:13">
      <c r="B68" s="3"/>
      <c r="E68" s="5"/>
      <c r="K68" s="6"/>
      <c r="L68" s="6"/>
      <c r="M68" s="6"/>
    </row>
    <row r="69" s="1" customFormat="1" ht="23" customHeight="1" spans="2:13">
      <c r="B69" s="3"/>
      <c r="E69" s="5"/>
      <c r="K69" s="6"/>
      <c r="L69" s="6"/>
      <c r="M69" s="6"/>
    </row>
    <row r="70" s="1" customFormat="1" ht="23" customHeight="1" spans="2:13">
      <c r="B70" s="3"/>
      <c r="E70" s="5"/>
      <c r="K70" s="6"/>
      <c r="L70" s="6"/>
      <c r="M70" s="6"/>
    </row>
    <row r="71" s="1" customFormat="1" ht="23" customHeight="1" spans="2:13">
      <c r="B71" s="3"/>
      <c r="E71" s="5"/>
      <c r="K71" s="6"/>
      <c r="L71" s="6"/>
      <c r="M71" s="6"/>
    </row>
  </sheetData>
  <mergeCells count="3">
    <mergeCell ref="A1:O1"/>
    <mergeCell ref="A15:J15"/>
    <mergeCell ref="A16:J16"/>
  </mergeCells>
  <conditionalFormatting sqref="B3:B14">
    <cfRule type="duplicateValues" dxfId="0" priority="16"/>
    <cfRule type="duplicateValues" dxfId="1" priority="25"/>
  </conditionalFormatting>
  <conditionalFormatting sqref="E3:E14">
    <cfRule type="duplicateValues" dxfId="0" priority="2"/>
  </conditionalFormatting>
  <conditionalFormatting sqref="H3:H14">
    <cfRule type="duplicateValues" dxfId="0" priority="3"/>
    <cfRule type="duplicateValues" dxfId="1" priority="7"/>
  </conditionalFormatting>
  <conditionalFormatting sqref="B1:B2 B17:B1048576">
    <cfRule type="duplicateValues" dxfId="0" priority="86"/>
  </conditionalFormatting>
  <conditionalFormatting sqref="B1:B2 H1:H2 H17:H1048576 B17:B1048576">
    <cfRule type="duplicateValues" dxfId="0" priority="67"/>
  </conditionalFormatting>
  <conditionalFormatting sqref="H1:H2 B1:B2 B17:B1048576 H17:H1048576">
    <cfRule type="duplicateValues" dxfId="0" priority="34"/>
  </conditionalFormatting>
  <conditionalFormatting sqref="H2 B2 F17:F21 H22:H1048576 B17:B1048576">
    <cfRule type="duplicateValues" dxfId="0" priority="115"/>
  </conditionalFormatting>
  <conditionalFormatting sqref="B2 B17:B1048576">
    <cfRule type="duplicateValues" dxfId="0" priority="88"/>
  </conditionalFormatting>
  <conditionalFormatting sqref="B2 H2 F17:F21 B17:B1048576 H22:H1048576">
    <cfRule type="duplicateValues" dxfId="0" priority="103"/>
  </conditionalFormatting>
  <conditionalFormatting sqref="H2 B2 H22:H1048576 F17:F21 B17:B1048576">
    <cfRule type="duplicateValues" dxfId="0" priority="104"/>
  </conditionalFormatting>
  <conditionalFormatting sqref="H2 B2 F17:F21 B17:B1048576 H22:H1048576">
    <cfRule type="duplicateValues" dxfId="0" priority="91"/>
  </conditionalFormatting>
  <conditionalFormatting sqref="H3:H14 B3:B14">
    <cfRule type="duplicateValues" dxfId="0" priority="1"/>
  </conditionalFormatting>
  <pageMargins left="0.554861111111111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成本中心</vt:lpstr>
      <vt:lpstr>费用汇总</vt:lpstr>
      <vt:lpstr>2024年12月</vt:lpstr>
      <vt:lpstr>1月保险费 </vt:lpstr>
      <vt:lpstr>2月保险费</vt:lpstr>
      <vt:lpstr>3月保险费</vt:lpstr>
      <vt:lpstr>4月保险费</vt:lpstr>
      <vt:lpstr>5月保险费 </vt:lpstr>
      <vt:lpstr>6月保险费</vt:lpstr>
      <vt:lpstr>7月保险费</vt:lpstr>
      <vt:lpstr>8月保险费</vt:lpstr>
      <vt:lpstr>9月保险费 </vt:lpstr>
      <vt:lpstr>10月保险费 </vt:lpstr>
      <vt:lpstr>11月保险费</vt:lpstr>
      <vt:lpstr>12月保险费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2008-09-11T17:22:00Z</dcterms:created>
  <cp:lastPrinted>2019-02-13T06:08:00Z</cp:lastPrinted>
  <dcterms:modified xsi:type="dcterms:W3CDTF">2025-11-27T00:34:32Z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BB3BB741A8254A6189845B40290C4BCD_13</vt:lpwstr>
  </property>
</Properties>
</file>