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90" tabRatio="903" firstSheet="1" activeTab="1"/>
  </bookViews>
  <sheets>
    <sheet name="Sheet2" sheetId="152" state="hidden" r:id="rId1"/>
    <sheet name="汇总表" sheetId="1" r:id="rId2"/>
    <sheet name="SLT0012613" sheetId="154" r:id="rId3"/>
    <sheet name="SHT0015098" sheetId="153" r:id="rId4"/>
    <sheet name="BEC0010039" sheetId="4" r:id="rId5"/>
    <sheet name="BPC0000002" sheetId="5" r:id="rId6"/>
    <sheet name="BPC0010161" sheetId="6" r:id="rId7"/>
    <sheet name="BPC0010177" sheetId="7" r:id="rId8"/>
    <sheet name="SHT0010230" sheetId="8" r:id="rId9"/>
    <sheet name="SHT0011982" sheetId="9" r:id="rId10"/>
    <sheet name="SHT0012022" sheetId="10" r:id="rId11"/>
    <sheet name="SHT0012172" sheetId="11" r:id="rId12"/>
    <sheet name="SHT0012393" sheetId="12" r:id="rId13"/>
    <sheet name="SHT0012401" sheetId="13" r:id="rId14"/>
    <sheet name="SHT0012447" sheetId="14" r:id="rId15"/>
    <sheet name="SHT0013134" sheetId="15" r:id="rId16"/>
    <sheet name="SHT0013272" sheetId="16" r:id="rId17"/>
    <sheet name="SHT0013298" sheetId="17" r:id="rId18"/>
    <sheet name="SHT0013365" sheetId="18" r:id="rId19"/>
    <sheet name="SHT0013662" sheetId="19" r:id="rId20"/>
    <sheet name="SHT0014013" sheetId="20" r:id="rId21"/>
    <sheet name="SHT0014169" sheetId="21" r:id="rId22"/>
    <sheet name="SHT0014571" sheetId="22" r:id="rId23"/>
    <sheet name="SHT0014645" sheetId="23" r:id="rId24"/>
    <sheet name="SHT0014722" sheetId="24" r:id="rId25"/>
    <sheet name="SHT0014803" sheetId="25" r:id="rId26"/>
    <sheet name="SHT0015090" sheetId="26" r:id="rId27"/>
    <sheet name="SLT0010277" sheetId="27" r:id="rId28"/>
    <sheet name="SHT0015934" sheetId="28" r:id="rId29"/>
    <sheet name="BPC0010060" sheetId="29" r:id="rId30"/>
    <sheet name="BEC0010024" sheetId="30" r:id="rId31"/>
    <sheet name="SHT0000098" sheetId="31" r:id="rId32"/>
    <sheet name="SHT0010251" sheetId="32" r:id="rId33"/>
    <sheet name="BPC0000047" sheetId="33" r:id="rId34"/>
    <sheet name="SHT0016487" sheetId="35" r:id="rId35"/>
    <sheet name="SHT0012024" sheetId="34" r:id="rId36"/>
    <sheet name="SHT0010907" sheetId="37" r:id="rId37"/>
    <sheet name="SHT0011481" sheetId="38" r:id="rId38"/>
    <sheet name="SHT0011509" sheetId="39" r:id="rId39"/>
    <sheet name="BPC0000008" sheetId="40" r:id="rId40"/>
    <sheet name="SHT0000505" sheetId="41" r:id="rId41"/>
    <sheet name="SHT0011480" sheetId="42" r:id="rId42"/>
    <sheet name="SHT0011506" sheetId="43" r:id="rId43"/>
    <sheet name="SHT0014832" sheetId="44" r:id="rId44"/>
    <sheet name="SHT0000144" sheetId="45" r:id="rId45"/>
    <sheet name="SHT0013334" sheetId="46" r:id="rId46"/>
    <sheet name="SHT0011046" sheetId="47" r:id="rId47"/>
    <sheet name="SHT0016099" sheetId="48" r:id="rId48"/>
    <sheet name="SHT0010941" sheetId="49" r:id="rId49"/>
    <sheet name="SHT0014831" sheetId="50" r:id="rId50"/>
    <sheet name="BPC0010220" sheetId="51" r:id="rId51"/>
    <sheet name="SHT0016950" sheetId="52" r:id="rId52"/>
    <sheet name="SHT0017083" sheetId="53" r:id="rId53"/>
    <sheet name="SHT0017132" sheetId="54" r:id="rId54"/>
    <sheet name="SHT0017154" sheetId="55" r:id="rId55"/>
    <sheet name="SLT0012023" sheetId="56" r:id="rId56"/>
    <sheet name="SLT0012154" sheetId="57" r:id="rId57"/>
    <sheet name="SLT0012155" sheetId="58" r:id="rId58"/>
    <sheet name="SHT0015238" sheetId="59" r:id="rId59"/>
    <sheet name="SHT0015241" sheetId="60" r:id="rId60"/>
    <sheet name="SHT0015237" sheetId="61" r:id="rId61"/>
    <sheet name="SHT0015239" sheetId="62" r:id="rId62"/>
    <sheet name="SHT0015536" sheetId="63" r:id="rId63"/>
    <sheet name="SHT0017182" sheetId="64" r:id="rId64"/>
    <sheet name="SHT0015973" sheetId="65" r:id="rId65"/>
    <sheet name="SHT0016241" sheetId="66" r:id="rId66"/>
    <sheet name="SHT0016953" sheetId="67" r:id="rId67"/>
    <sheet name="SHT0016965" sheetId="68" r:id="rId68"/>
    <sheet name="SHT0016966" sheetId="69" r:id="rId69"/>
    <sheet name="SHT0016059" sheetId="70" r:id="rId70"/>
    <sheet name="SHT0014356" sheetId="71" r:id="rId71"/>
    <sheet name="SHT0015535" sheetId="72" r:id="rId72"/>
    <sheet name="SHT0015975" sheetId="73" r:id="rId73"/>
    <sheet name="SHT0016242" sheetId="74" r:id="rId74"/>
    <sheet name="SLT0012246" sheetId="75" r:id="rId75"/>
    <sheet name="SLT0012247" sheetId="76" r:id="rId76"/>
    <sheet name="SHT0013264" sheetId="77" r:id="rId77"/>
    <sheet name="SHT0010904" sheetId="78" r:id="rId78"/>
    <sheet name="SHT0016905" sheetId="79" r:id="rId79"/>
    <sheet name="SHT0017376" sheetId="80" r:id="rId80"/>
    <sheet name="SLT0012307" sheetId="81" r:id="rId81"/>
    <sheet name="SLT0012308" sheetId="82" r:id="rId82"/>
    <sheet name="SHT0017519" sheetId="83" r:id="rId83"/>
    <sheet name="SHT0013273" sheetId="84" r:id="rId84"/>
    <sheet name="SHT0017359" sheetId="85" r:id="rId85"/>
    <sheet name="SHT0017643" sheetId="86" r:id="rId86"/>
    <sheet name="SHT0017687" sheetId="87" r:id="rId87"/>
    <sheet name="SHT0017618" sheetId="88" r:id="rId88"/>
    <sheet name="SHT0015097" sheetId="89" r:id="rId89"/>
    <sheet name="BPC0010251" sheetId="90" r:id="rId90"/>
    <sheet name="SHT0013655" sheetId="91" r:id="rId91"/>
    <sheet name="SHT0012130" sheetId="92" r:id="rId92"/>
    <sheet name="SHT0012131" sheetId="93" r:id="rId93"/>
    <sheet name="SHT0013736" sheetId="94" r:id="rId94"/>
    <sheet name="SHT0012989" sheetId="95" r:id="rId95"/>
    <sheet name="SHT0014603" sheetId="96" r:id="rId96"/>
    <sheet name="SHT0017152" sheetId="97" r:id="rId97"/>
    <sheet name="SHT0017153" sheetId="98" r:id="rId98"/>
    <sheet name="SHT0013737" sheetId="99" r:id="rId99"/>
    <sheet name="SHT0013955" sheetId="100" r:id="rId100"/>
    <sheet name="SHT0014721" sheetId="101" r:id="rId101"/>
    <sheet name="SHT0014777" sheetId="102" r:id="rId102"/>
    <sheet name="SHT0014778" sheetId="103" r:id="rId103"/>
    <sheet name="SHT0014790" sheetId="104" r:id="rId104"/>
    <sheet name="BPC0010181" sheetId="105" r:id="rId105"/>
    <sheet name="SHT0001641" sheetId="106" r:id="rId106"/>
    <sheet name="SHT0012191" sheetId="107" r:id="rId107"/>
    <sheet name="SHT0012958" sheetId="108" r:id="rId108"/>
    <sheet name="SHT0016985" sheetId="109" r:id="rId109"/>
    <sheet name="SHT0015047" sheetId="110" r:id="rId110"/>
    <sheet name="SHT0015961" sheetId="111" r:id="rId111"/>
    <sheet name="SHT0016060" sheetId="112" r:id="rId112"/>
    <sheet name="SHT0014570" sheetId="113" r:id="rId113"/>
    <sheet name="SHT0017412" sheetId="114" r:id="rId114"/>
    <sheet name="BPC0010346" sheetId="115" r:id="rId115"/>
    <sheet name="SHT0000456" sheetId="116" r:id="rId116"/>
    <sheet name="SHT0000701" sheetId="117" r:id="rId117"/>
    <sheet name="SHT0001071" sheetId="118" r:id="rId118"/>
    <sheet name="SHT0012205" sheetId="119" r:id="rId119"/>
    <sheet name="SHT0011472" sheetId="120" r:id="rId120"/>
    <sheet name="SHT0013271" sheetId="121" r:id="rId121"/>
    <sheet name="SHT0013292" sheetId="122" r:id="rId122"/>
    <sheet name="SHT0013274" sheetId="123" r:id="rId123"/>
    <sheet name="SHT0013492" sheetId="124" r:id="rId124"/>
    <sheet name="SHT0012173" sheetId="125" r:id="rId125"/>
    <sheet name="SHT0013261" sheetId="126" r:id="rId126"/>
    <sheet name="SHT0015002" sheetId="127" r:id="rId127"/>
    <sheet name="SHT0015089" sheetId="128" r:id="rId128"/>
    <sheet name="BPC0000046" sheetId="129" r:id="rId129"/>
    <sheet name="BPC0010176" sheetId="130" r:id="rId130"/>
    <sheet name="SHT0013291" sheetId="131" r:id="rId131"/>
    <sheet name="SHT0014945" sheetId="132" r:id="rId132"/>
    <sheet name="SHT0001662" sheetId="133" r:id="rId133"/>
    <sheet name="SHT0012349" sheetId="134" r:id="rId134"/>
    <sheet name="SHT0017644" sheetId="135" r:id="rId135"/>
    <sheet name="SHT0017865" sheetId="136" r:id="rId136"/>
    <sheet name="SHT0015974" sheetId="137" r:id="rId137"/>
    <sheet name="SHT0016419" sheetId="138" r:id="rId138"/>
    <sheet name="SHT0018120" sheetId="140" r:id="rId139"/>
    <sheet name="SHT0017772" sheetId="141" r:id="rId140"/>
    <sheet name="BPC0010348" sheetId="144" r:id="rId141"/>
    <sheet name="SHT0017947" sheetId="145" r:id="rId142"/>
    <sheet name="SHT0015146" sheetId="147" r:id="rId143"/>
    <sheet name="SHT0017773" sheetId="148" r:id="rId144"/>
    <sheet name="SHT0017752" sheetId="149" r:id="rId145"/>
    <sheet name="SHT0018119" sheetId="150" r:id="rId146"/>
    <sheet name="SHT0018509" sheetId="155" r:id="rId147"/>
    <sheet name="SHT0018510" sheetId="156" r:id="rId148"/>
    <sheet name="SHT0018370" sheetId="157" r:id="rId149"/>
    <sheet name="SHT0018720" sheetId="158" r:id="rId150"/>
    <sheet name="SHT0018721" sheetId="159" r:id="rId151"/>
    <sheet name="SHT0014169L" sheetId="162" r:id="rId152"/>
    <sheet name="SHT0014722L" sheetId="163" r:id="rId153"/>
    <sheet name="SHT0016950L" sheetId="164" r:id="rId154"/>
    <sheet name="SHT0017132L" sheetId="165" r:id="rId155"/>
    <sheet name="SHT0017359L" sheetId="166" r:id="rId156"/>
    <sheet name="SHT0017947L" sheetId="167" r:id="rId157"/>
    <sheet name="SHT0018721L" sheetId="169" r:id="rId158"/>
    <sheet name="SHT0016950 (2)" sheetId="183" r:id="rId159"/>
    <sheet name="SHT0017132 (2)" sheetId="184" r:id="rId160"/>
    <sheet name="SHT0014169 (2)" sheetId="185" r:id="rId161"/>
    <sheet name="SHT0014722 (2)" sheetId="186" r:id="rId162"/>
    <sheet name="SHT0015973 (2)" sheetId="187" r:id="rId163"/>
    <sheet name="SHT0017359 (2)" sheetId="188" r:id="rId164"/>
    <sheet name="SHT0012172 (2)" sheetId="189" r:id="rId165"/>
    <sheet name="SHT0017644 (2)" sheetId="190" r:id="rId166"/>
    <sheet name="SHT0017947 (2)" sheetId="191" r:id="rId167"/>
    <sheet name="SHT0017948" sheetId="192" r:id="rId168"/>
    <sheet name="SHT0018120 (2)" sheetId="193" r:id="rId169"/>
    <sheet name="SHT0018509 (2)" sheetId="194" r:id="rId170"/>
    <sheet name="SHT0018721 (2)" sheetId="195" r:id="rId171"/>
    <sheet name="SHT0016965(2)" sheetId="196" r:id="rId172"/>
    <sheet name="SHT0014356 (2)" sheetId="197" r:id="rId173"/>
    <sheet name="SHT0017687 (2)" sheetId="198" r:id="rId174"/>
  </sheets>
  <externalReferences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</externalReferences>
  <definedNames>
    <definedName name="_xlnm._FilterDatabase" localSheetId="0" hidden="1">Sheet2!$A$3:$B$294</definedName>
    <definedName name="_xlnm._FilterDatabase" localSheetId="1" hidden="1">汇总表!$B$2:$J$356</definedName>
    <definedName name="_xlnm._FilterDatabase" localSheetId="2" hidden="1">'SLT0012613'!$A$1:$J$8</definedName>
    <definedName name="_xlnm.Print_Area" localSheetId="1">汇总表!$B$1:$I$90</definedName>
    <definedName name="_xlnm.Print_Titles" localSheetId="1">汇总表!$1:$2</definedName>
    <definedName name="_xlnm.Print_Area" localSheetId="141">'SHT0017947'!$A$1:$J$23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<sst xmlns="http://schemas.openxmlformats.org/spreadsheetml/2006/main" count="22364" uniqueCount="1479">
  <si>
    <t>QAD编码</t>
  </si>
  <si>
    <t>计数项:QAD编码</t>
  </si>
  <si>
    <t>BEC0000054</t>
  </si>
  <si>
    <t>BEC0000055</t>
  </si>
  <si>
    <t>BEC0000056</t>
  </si>
  <si>
    <t>BEC0000057</t>
  </si>
  <si>
    <t>BEC0000058</t>
  </si>
  <si>
    <t>BEC0000060</t>
  </si>
  <si>
    <t>BEC0000062</t>
  </si>
  <si>
    <t>BEC0000063</t>
  </si>
  <si>
    <t>BEC0010006</t>
  </si>
  <si>
    <t>BEC0010007</t>
  </si>
  <si>
    <t>BEC0010008</t>
  </si>
  <si>
    <t>BEC0010009</t>
  </si>
  <si>
    <t>BEC0010010</t>
  </si>
  <si>
    <t>BEC0010011</t>
  </si>
  <si>
    <t>BEC0010012</t>
  </si>
  <si>
    <t>BEC0010014</t>
  </si>
  <si>
    <t>BEC0010017</t>
  </si>
  <si>
    <t>BEC0010024</t>
  </si>
  <si>
    <t>BEC0010039</t>
  </si>
  <si>
    <t>BEC0010040</t>
  </si>
  <si>
    <t>BEC0010040-1</t>
  </si>
  <si>
    <t>BEC0010041</t>
  </si>
  <si>
    <t>BEC0010041-1</t>
  </si>
  <si>
    <t>BEC0010042</t>
  </si>
  <si>
    <t>BEC0010043</t>
  </si>
  <si>
    <t>BEC0010044</t>
  </si>
  <si>
    <t>BEC0010045</t>
  </si>
  <si>
    <t>BEC0010046</t>
  </si>
  <si>
    <t>BEC0010050</t>
  </si>
  <si>
    <t>BEC0010051</t>
  </si>
  <si>
    <t>BEC0010052</t>
  </si>
  <si>
    <t>BEC0010086</t>
  </si>
  <si>
    <t>BEC0010087</t>
  </si>
  <si>
    <t>BEC0010087-1</t>
  </si>
  <si>
    <t>BEC0010088</t>
  </si>
  <si>
    <t>BEC0010089</t>
  </si>
  <si>
    <t>BEC0010098</t>
  </si>
  <si>
    <t>BEC0010099</t>
  </si>
  <si>
    <t>BEC0010108</t>
  </si>
  <si>
    <t>BEC0010109</t>
  </si>
  <si>
    <t>BEC0010109-1</t>
  </si>
  <si>
    <t>BEC0010110</t>
  </si>
  <si>
    <t>BEC0010110-1</t>
  </si>
  <si>
    <t>BEC0010115</t>
  </si>
  <si>
    <t>BEC0010122</t>
  </si>
  <si>
    <t>BEC0010122-1</t>
  </si>
  <si>
    <t>BEC0010123</t>
  </si>
  <si>
    <t>BEC0010131</t>
  </si>
  <si>
    <t>BEC0010135</t>
  </si>
  <si>
    <t>BEC0010136</t>
  </si>
  <si>
    <t>BEC0010141</t>
  </si>
  <si>
    <t>BEC0010142</t>
  </si>
  <si>
    <t>BEC0010159</t>
  </si>
  <si>
    <t>BEC0010184</t>
  </si>
  <si>
    <t>BEC0010206</t>
  </si>
  <si>
    <t>BEC0010221</t>
  </si>
  <si>
    <t>BEC0010222-1</t>
  </si>
  <si>
    <t>BEC0010223</t>
  </si>
  <si>
    <t>BEC0010268-1</t>
  </si>
  <si>
    <t>BEC0010272</t>
  </si>
  <si>
    <t>BEC0010321</t>
  </si>
  <si>
    <t>BEC0010322</t>
  </si>
  <si>
    <t>BEC0010343</t>
  </si>
  <si>
    <t>BFA0000372</t>
  </si>
  <si>
    <t>BPC0000002</t>
  </si>
  <si>
    <t>BPC0000008</t>
  </si>
  <si>
    <t>BPC0000021</t>
  </si>
  <si>
    <t>BPC0000027</t>
  </si>
  <si>
    <t>BPC0000046</t>
  </si>
  <si>
    <t>BPC0000047</t>
  </si>
  <si>
    <t>BPC0000063</t>
  </si>
  <si>
    <t>BPC0010011</t>
  </si>
  <si>
    <t>BPC0010012</t>
  </si>
  <si>
    <t>BPC0010047</t>
  </si>
  <si>
    <t>BPC0010060</t>
  </si>
  <si>
    <t>BPC0010077</t>
  </si>
  <si>
    <t>BPC0010118</t>
  </si>
  <si>
    <t>BPC0010121</t>
  </si>
  <si>
    <t>BPC0010161</t>
  </si>
  <si>
    <t>BPC0010176</t>
  </si>
  <si>
    <t>BPC0010177</t>
  </si>
  <si>
    <t>BPC0010181</t>
  </si>
  <si>
    <t>BPC0010199</t>
  </si>
  <si>
    <t>BPC0010219</t>
  </si>
  <si>
    <t>BPC0010220</t>
  </si>
  <si>
    <t>BPC0010229</t>
  </si>
  <si>
    <t>BPC0010238</t>
  </si>
  <si>
    <t>BPC0010251</t>
  </si>
  <si>
    <t>BPC0010255</t>
  </si>
  <si>
    <t>BPC0010258</t>
  </si>
  <si>
    <t>BPC0010285</t>
  </si>
  <si>
    <t>BPC0010318</t>
  </si>
  <si>
    <t>BPC0010319</t>
  </si>
  <si>
    <t>BPC0010323</t>
  </si>
  <si>
    <t>BPC0010334</t>
  </si>
  <si>
    <t>BPC0010346</t>
  </si>
  <si>
    <t>BPC0010348</t>
  </si>
  <si>
    <t>BSP0010042</t>
  </si>
  <si>
    <t>BSP0010047</t>
  </si>
  <si>
    <t>SCS0005407</t>
  </si>
  <si>
    <t>SCS0005408</t>
  </si>
  <si>
    <t>SCS0008048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</si>
  <si>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</si>
  <si>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</si>
  <si>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</si>
  <si>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</si>
  <si>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</si>
  <si>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</si>
  <si>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</si>
  <si>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SCS0008128</t>
  </si>
  <si>
    <t>SCS0008160</t>
  </si>
  <si>
    <t>SCS0008161</t>
  </si>
  <si>
    <t>SCS0008162</t>
  </si>
  <si>
    <t>SCS0008163</t>
  </si>
  <si>
    <t>SCS0008164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</si>
  <si>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</si>
  <si>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</si>
  <si>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</si>
  <si>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</si>
  <si>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</si>
  <si>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</si>
  <si>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</si>
  <si>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</si>
  <si>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</si>
  <si>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SCS0012207</t>
  </si>
  <si>
    <t>SCS0012208</t>
  </si>
  <si>
    <t>SCS0012251</t>
  </si>
  <si>
    <t>SCS0012252</t>
  </si>
  <si>
    <t>SCS0012253</t>
  </si>
  <si>
    <t>SCS0012256</t>
  </si>
  <si>
    <t>SCS0012268</t>
  </si>
  <si>
    <t>SHT0000097</t>
  </si>
  <si>
    <t>SHT0000098</t>
  </si>
  <si>
    <t>SHT0000141</t>
  </si>
  <si>
    <t>SHT0000144</t>
  </si>
  <si>
    <t>SHT0000354</t>
  </si>
  <si>
    <t>SHT0000456</t>
  </si>
  <si>
    <t>SHT0000505</t>
  </si>
  <si>
    <t>SHT0000521</t>
  </si>
  <si>
    <t>SHT0000701</t>
  </si>
  <si>
    <t>SHT0001071</t>
  </si>
  <si>
    <t>SHT0001641</t>
  </si>
  <si>
    <t>SHT0001662</t>
  </si>
  <si>
    <t>SHT0010230</t>
  </si>
  <si>
    <t>SHT0010251</t>
  </si>
  <si>
    <t>SHT0010904</t>
  </si>
  <si>
    <t>SHT0010907</t>
  </si>
  <si>
    <t>SHT0010941</t>
  </si>
  <si>
    <t>SHT0010954</t>
  </si>
  <si>
    <t>SHT0010958</t>
  </si>
  <si>
    <t>SHT0010959</t>
  </si>
  <si>
    <t>SHT0011011</t>
  </si>
  <si>
    <t>SHT0011046</t>
  </si>
  <si>
    <t>SHT0011472</t>
  </si>
  <si>
    <t>SHT0011480</t>
  </si>
  <si>
    <t>SHT0011481</t>
  </si>
  <si>
    <t>SHT0011506</t>
  </si>
  <si>
    <t>SHT0011509</t>
  </si>
  <si>
    <t>SHT0011609</t>
  </si>
  <si>
    <t>SHT0011788</t>
  </si>
  <si>
    <t>SHT0011982</t>
  </si>
  <si>
    <t>SHT0012022</t>
  </si>
  <si>
    <t>SHT0012024</t>
  </si>
  <si>
    <t>SHT0012130</t>
  </si>
  <si>
    <t>SHT0012131</t>
  </si>
  <si>
    <t>SHT0012172</t>
  </si>
  <si>
    <t>SHT0012173</t>
  </si>
  <si>
    <t>SHT0012191</t>
  </si>
  <si>
    <t>SHT0012205</t>
  </si>
  <si>
    <t>SHT0012218</t>
  </si>
  <si>
    <t>SHT0012349</t>
  </si>
  <si>
    <t>SHT0012393</t>
  </si>
  <si>
    <t>SHT0012401</t>
  </si>
  <si>
    <t>SHT0012406</t>
  </si>
  <si>
    <t>SHT0012447</t>
  </si>
  <si>
    <t>SHT0012958</t>
  </si>
  <si>
    <t>SHT0012989</t>
  </si>
  <si>
    <t>SHT0013134</t>
  </si>
  <si>
    <t>SHT0013261</t>
  </si>
  <si>
    <t>SHT0013264</t>
  </si>
  <si>
    <t>SHT0013271</t>
  </si>
  <si>
    <t>SHT0013272</t>
  </si>
  <si>
    <t>SHT0013273</t>
  </si>
  <si>
    <t>SHT0013274</t>
  </si>
  <si>
    <t>SHT0013291</t>
  </si>
  <si>
    <t>SHT0013292</t>
  </si>
  <si>
    <t>SHT0013298</t>
  </si>
  <si>
    <t>SHT0013334</t>
  </si>
  <si>
    <t>SHT0013365</t>
  </si>
  <si>
    <t>SHT0013492</t>
  </si>
  <si>
    <t>SHT0013655</t>
  </si>
  <si>
    <t>SHT0013662</t>
  </si>
  <si>
    <t>SHT0013736</t>
  </si>
  <si>
    <t>SHT0013737</t>
  </si>
  <si>
    <t>SHT0013955</t>
  </si>
  <si>
    <t>SHT0014013</t>
  </si>
  <si>
    <t>SHT0014169</t>
  </si>
  <si>
    <t>SHT0014356</t>
  </si>
  <si>
    <t>SHT0014570</t>
  </si>
  <si>
    <t>SHT0014571</t>
  </si>
  <si>
    <t>SHT0014603</t>
  </si>
  <si>
    <t>SHT0014645</t>
  </si>
  <si>
    <t>SHT0014721</t>
  </si>
  <si>
    <t>SHT0014722</t>
  </si>
  <si>
    <t>SHT0014777</t>
  </si>
  <si>
    <t>SHT0014778</t>
  </si>
  <si>
    <t>SHT0014790</t>
  </si>
  <si>
    <t>SHT0014803</t>
  </si>
  <si>
    <t>SHT0014831</t>
  </si>
  <si>
    <t>SHT0014832</t>
  </si>
  <si>
    <t>SHT0014847</t>
  </si>
  <si>
    <t>SHT0014945</t>
  </si>
  <si>
    <t>SHT0015002</t>
  </si>
  <si>
    <t>SHT0015047</t>
  </si>
  <si>
    <t>SHT0015089</t>
  </si>
  <si>
    <t>SHT0015090</t>
  </si>
  <si>
    <t>SHT0015097</t>
  </si>
  <si>
    <t>SHT0015146</t>
  </si>
  <si>
    <t>SHT0015237</t>
  </si>
  <si>
    <t>SHT0015238</t>
  </si>
  <si>
    <t>SHT0015239</t>
  </si>
  <si>
    <t>SHT0015241</t>
  </si>
  <si>
    <t>SHT0015535</t>
  </si>
  <si>
    <t>SHT0015536</t>
  </si>
  <si>
    <t>SHT0015934</t>
  </si>
  <si>
    <t>SHT0015961</t>
  </si>
  <si>
    <t>SHT0015973</t>
  </si>
  <si>
    <t>SHT0015975</t>
  </si>
  <si>
    <t>SHT0016059</t>
  </si>
  <si>
    <t>SHT0016060</t>
  </si>
  <si>
    <t>SHT0016099</t>
  </si>
  <si>
    <t>SHT0016241</t>
  </si>
  <si>
    <t>SHT0016242</t>
  </si>
  <si>
    <t>SHT0016419</t>
  </si>
  <si>
    <t>SHT0016487</t>
  </si>
  <si>
    <t>SHT0016865</t>
  </si>
  <si>
    <t>SHT0016905</t>
  </si>
  <si>
    <t>SHT0016950</t>
  </si>
  <si>
    <t>SHT0016953</t>
  </si>
  <si>
    <t>SHT0016965</t>
  </si>
  <si>
    <t>SHT0016966</t>
  </si>
  <si>
    <t>SHT0016985</t>
  </si>
  <si>
    <t>SHT0017083</t>
  </si>
  <si>
    <t>SHT0017132</t>
  </si>
  <si>
    <t>SHT0017149</t>
  </si>
  <si>
    <t>SHT0017150</t>
  </si>
  <si>
    <t>SHT0017152</t>
  </si>
  <si>
    <t>SHT0017153</t>
  </si>
  <si>
    <t>SHT0017154</t>
  </si>
  <si>
    <t>SHT0017182</t>
  </si>
  <si>
    <t>SHT0017359</t>
  </si>
  <si>
    <t>SHT0017376</t>
  </si>
  <si>
    <t>SHT0017412</t>
  </si>
  <si>
    <t>SHT0017519</t>
  </si>
  <si>
    <t>SHT0017618</t>
  </si>
  <si>
    <t>SHT0017643</t>
  </si>
  <si>
    <t>SHT0017644</t>
  </si>
  <si>
    <t>SHT0017687</t>
  </si>
  <si>
    <t>SHT0017752</t>
  </si>
  <si>
    <t>SHT0017772</t>
  </si>
  <si>
    <t>SHT0017773</t>
  </si>
  <si>
    <t>SHT0017947</t>
  </si>
  <si>
    <t>SHT0018119</t>
  </si>
  <si>
    <t>SHT0018120</t>
  </si>
  <si>
    <t>SHTO015974</t>
  </si>
  <si>
    <t>SHTO017151</t>
  </si>
  <si>
    <t>SHTO017865</t>
  </si>
  <si>
    <t>SLT0002441</t>
  </si>
  <si>
    <t>SLT0010277</t>
  </si>
  <si>
    <t>SLT0010873</t>
  </si>
  <si>
    <t>SLT0010992</t>
  </si>
  <si>
    <t>SLT0011273</t>
  </si>
  <si>
    <t>SLT0011274</t>
  </si>
  <si>
    <t>SLT0011301</t>
  </si>
  <si>
    <t>SLT0011313</t>
  </si>
  <si>
    <t>SLT0011429</t>
  </si>
  <si>
    <t>SLT0011430</t>
  </si>
  <si>
    <t>SLT0011448</t>
  </si>
  <si>
    <t>SLT0011528</t>
  </si>
  <si>
    <t>SLT0011861</t>
  </si>
  <si>
    <t>SLT0011862</t>
  </si>
  <si>
    <t>SLT0012023</t>
  </si>
  <si>
    <t>SLT0012154</t>
  </si>
  <si>
    <t>SLT0012155</t>
  </si>
  <si>
    <t>SLT0012246</t>
  </si>
  <si>
    <t>SLT0012247</t>
  </si>
  <si>
    <t>SLT0012307</t>
  </si>
  <si>
    <t>SLT0012308</t>
  </si>
  <si>
    <t>SLT0012309</t>
  </si>
  <si>
    <t>SLT0012310</t>
  </si>
  <si>
    <t>总计</t>
  </si>
  <si>
    <t>安路普产品明细（元、未税）</t>
  </si>
  <si>
    <t>序号</t>
  </si>
  <si>
    <t>产品名称</t>
  </si>
  <si>
    <t>自制/外购</t>
  </si>
  <si>
    <t>材料成本</t>
  </si>
  <si>
    <t>销北京价格</t>
  </si>
  <si>
    <t>北京销各工厂价格</t>
  </si>
  <si>
    <t>备注</t>
  </si>
  <si>
    <t>1.0升级平台气囊总成</t>
  </si>
  <si>
    <t>自制</t>
  </si>
  <si>
    <t>2.0按压速降阀总成</t>
  </si>
  <si>
    <t>2.0气囊总成</t>
  </si>
  <si>
    <t>3.1C调高手柄总成</t>
  </si>
  <si>
    <t>3.1C气囊总成</t>
  </si>
  <si>
    <t>H3A升降气阀总成</t>
  </si>
  <si>
    <t>H3改型气囊</t>
  </si>
  <si>
    <t>H3升降开关气路总成（国产）</t>
  </si>
  <si>
    <t>H4装车接头总成</t>
  </si>
  <si>
    <t>H6（主驾）气囊总成</t>
  </si>
  <si>
    <t>H6座椅速升速降气路总成</t>
  </si>
  <si>
    <t>M4升降气阀总成</t>
  </si>
  <si>
    <t>VDC阀3.0自适应气路总成</t>
  </si>
  <si>
    <t>VDC阀3.1C自适应气路总成</t>
  </si>
  <si>
    <t>VDC阀气管连接总成（A6）</t>
  </si>
  <si>
    <t>VDC阀气管连接总成主驾</t>
  </si>
  <si>
    <t>VDC阀气路总成</t>
  </si>
  <si>
    <t>变阻尼调节手柄</t>
  </si>
  <si>
    <t>补偿气罐总成</t>
  </si>
  <si>
    <t>侧置速降升降气路总成</t>
  </si>
  <si>
    <t>扶手本体</t>
  </si>
  <si>
    <t>上盖总成</t>
  </si>
  <si>
    <t>副驾六孔腰托开关总成</t>
  </si>
  <si>
    <t>副驾升降调节手柄总成</t>
  </si>
  <si>
    <t>副驾驶高度调节机构总成</t>
  </si>
  <si>
    <t>副驾驶四孔腰托开关总成</t>
  </si>
  <si>
    <t>副驾驶员六孔腰托开关总成</t>
  </si>
  <si>
    <t>副驾驶员四孔腰托开关总成</t>
  </si>
  <si>
    <t>国产翘板速降阀总成</t>
  </si>
  <si>
    <t>驾驶员六孔腰托开关总成</t>
  </si>
  <si>
    <t>经济型单加热ECU</t>
  </si>
  <si>
    <t>委外</t>
  </si>
  <si>
    <t>经济型单通风ECU</t>
  </si>
  <si>
    <t>两联腰托开关总成</t>
  </si>
  <si>
    <t>欧曼气阀气管总成(新)</t>
  </si>
  <si>
    <t>气囊总成</t>
  </si>
  <si>
    <t>轻卡悬浮阀气路总成</t>
  </si>
  <si>
    <t>轻卡悬浮阀总成</t>
  </si>
  <si>
    <t>轻卡悬浮阀总成（无腰托)</t>
  </si>
  <si>
    <t>轻卡支架悬浮阀气路总成</t>
  </si>
  <si>
    <t>轻卡座椅气囊总成</t>
  </si>
  <si>
    <t>轻卡座椅悬浮阀总成</t>
  </si>
  <si>
    <t>轻卡座椅悬浮阀总成无腰托</t>
  </si>
  <si>
    <t>汕德卡副驾气囊总成</t>
  </si>
  <si>
    <t>升级悬浮阀总成</t>
  </si>
  <si>
    <t>升降调节机构总成</t>
  </si>
  <si>
    <t>升降调节开关总成</t>
  </si>
  <si>
    <t>升降速降开关气管总成</t>
  </si>
  <si>
    <t>升降速降开关气路总成</t>
  </si>
  <si>
    <t>司机六孔腰托开关总成</t>
  </si>
  <si>
    <t>司机四孔腰托开关总成</t>
  </si>
  <si>
    <t>速升速降气路总成</t>
  </si>
  <si>
    <t>通风加热ECU</t>
  </si>
  <si>
    <t>通风加热控制器ECU</t>
  </si>
  <si>
    <t>悬浮气路总成</t>
  </si>
  <si>
    <t>腰托二联阀开关总成</t>
  </si>
  <si>
    <t>鱼阀气路总成</t>
  </si>
  <si>
    <t>主驾升降调节手柄总成</t>
  </si>
  <si>
    <t>主驾驶高度调节机构总成</t>
  </si>
  <si>
    <t>主驾座椅高度调节机构总成</t>
  </si>
  <si>
    <t>转盘开关气路总成</t>
  </si>
  <si>
    <t>自适应阻尼调节机构总成</t>
  </si>
  <si>
    <t>阻尼调节机构总成</t>
  </si>
  <si>
    <t>阻尼器调节机构</t>
  </si>
  <si>
    <t>座椅气囊(新)</t>
  </si>
  <si>
    <t>VDC气阀气路总成</t>
  </si>
  <si>
    <t>新气囊气控升降手柄总成</t>
  </si>
  <si>
    <t>外购</t>
  </si>
  <si>
    <t>靠背风扇总成</t>
  </si>
  <si>
    <t>毅荣川</t>
  </si>
  <si>
    <t>坐垫风扇总成</t>
  </si>
  <si>
    <t>通风加热盖板</t>
  </si>
  <si>
    <t>轻卡悬浮阀杆</t>
  </si>
  <si>
    <t>轻卡气阀端盖</t>
  </si>
  <si>
    <t>升降速降开关气路总成（新）</t>
  </si>
  <si>
    <t>升降调节开关总成（新）</t>
  </si>
  <si>
    <t>X5000升降调节开关总成（新）</t>
  </si>
  <si>
    <t>升降速降调节开关总成</t>
  </si>
  <si>
    <t>按压速降阀气路总成</t>
  </si>
  <si>
    <t>黑色-速降开关气路总成</t>
  </si>
  <si>
    <t>灰色-速降开关气路总成</t>
  </si>
  <si>
    <t>X5000装车接头总成</t>
  </si>
  <si>
    <t>X5000-S装车接头</t>
  </si>
  <si>
    <t>速降气路开关总成</t>
  </si>
  <si>
    <t>升降开关气路总成</t>
  </si>
  <si>
    <t>按压速降阀按钮总成</t>
  </si>
  <si>
    <t>阻尼调节手柄总成</t>
  </si>
  <si>
    <t>调仰角手柄</t>
  </si>
  <si>
    <t>侧置升降开关气路总成</t>
  </si>
  <si>
    <t>腰托二连阀开关总成</t>
  </si>
  <si>
    <t>装车接头</t>
  </si>
  <si>
    <t>座椅气阀无气管（国产）</t>
  </si>
  <si>
    <t>4mm卡箍</t>
  </si>
  <si>
    <t>通风加热线束总成</t>
  </si>
  <si>
    <t>三通接头</t>
  </si>
  <si>
    <t>180mm防护弹簧</t>
  </si>
  <si>
    <t>风扇保护壳</t>
  </si>
  <si>
    <t>通风开关</t>
  </si>
  <si>
    <t>加热开关</t>
  </si>
  <si>
    <t>J6L装管螺母接头总成</t>
  </si>
  <si>
    <t>变阻尼机构总成</t>
  </si>
  <si>
    <t>H4G平台气囊(新)</t>
  </si>
  <si>
    <t>H6（副驾）气囊总成</t>
  </si>
  <si>
    <t>水平减震调节机构总成</t>
  </si>
  <si>
    <t>副驾阻尼调节手柄总成</t>
  </si>
  <si>
    <t>装车接头小总成-H4</t>
  </si>
  <si>
    <t>气弹簧升降手柄总成</t>
  </si>
  <si>
    <t>机械减震座椅气路总成</t>
  </si>
  <si>
    <t>VDC气阀分总成</t>
  </si>
  <si>
    <t>VDC阀气管连接总成副驾</t>
  </si>
  <si>
    <t>VDC阀气路总成（2.2平台）</t>
  </si>
  <si>
    <t>VDC阀气路总成-X5000S</t>
  </si>
  <si>
    <t>座椅气阀(国产)</t>
  </si>
  <si>
    <t>坐垫风扇</t>
  </si>
  <si>
    <t>靠背风扇</t>
  </si>
  <si>
    <t>单通风线束总成</t>
  </si>
  <si>
    <t>M10*1螺母</t>
  </si>
  <si>
    <t>快插接头</t>
  </si>
  <si>
    <t>塑料旋转块</t>
  </si>
  <si>
    <t>重卡腰部调节手柄(带卡簧)</t>
  </si>
  <si>
    <t>靠背加热垫总成</t>
  </si>
  <si>
    <t>通风加热集成开关</t>
  </si>
  <si>
    <t>单通风线束</t>
  </si>
  <si>
    <t>单加热线束</t>
  </si>
  <si>
    <t>坐垫加热垫总成</t>
  </si>
  <si>
    <t>紧固箍6</t>
  </si>
  <si>
    <t>加热通风系统线束总成</t>
  </si>
  <si>
    <t>加热系统线束总成</t>
  </si>
  <si>
    <t>安全带扣延长线束</t>
  </si>
  <si>
    <t>H6加热开关总成</t>
  </si>
  <si>
    <t>H6通风开关总成</t>
  </si>
  <si>
    <t>单加热靠背加热垫总成</t>
  </si>
  <si>
    <t>气管防护弹簧</t>
  </si>
  <si>
    <t>按压式速降阀芯总成</t>
  </si>
  <si>
    <t>装车接头小总成-X3000</t>
  </si>
  <si>
    <t>升降开关气路总成（黑色)</t>
  </si>
  <si>
    <t>黑色双联阀</t>
  </si>
  <si>
    <t xml:space="preserve">通风加热集成线束总成 </t>
  </si>
  <si>
    <t>靠背加热垫</t>
  </si>
  <si>
    <t>坐垫加热垫</t>
  </si>
  <si>
    <t>扶手底支架</t>
  </si>
  <si>
    <t>气管BK黑色</t>
  </si>
  <si>
    <t>J6P升级VDC阀气路总成3.1</t>
  </si>
  <si>
    <t>VDC阀气路总成(G3带转盘)</t>
  </si>
  <si>
    <t>VDC阀(自适应Z11)气路总成</t>
  </si>
  <si>
    <t>无BOM</t>
  </si>
  <si>
    <t>VDC阀(自适应Z12)气路总成</t>
  </si>
  <si>
    <t>转盘开关气路总成（G3转盘电动）</t>
  </si>
  <si>
    <t>分总成</t>
  </si>
  <si>
    <t>状态变更此价格不用</t>
  </si>
  <si>
    <t>采购价格不全无法核算</t>
  </si>
  <si>
    <t>2.0小气囊总成</t>
  </si>
  <si>
    <t>变阻尼调节总成</t>
  </si>
  <si>
    <r>
      <rPr>
        <sz val="9"/>
        <color rgb="FF000000"/>
        <rFont val="微软雅黑"/>
        <charset val="134"/>
      </rPr>
      <t xml:space="preserve">王牌靠背气袋腰托总成  </t>
    </r>
    <r>
      <rPr>
        <sz val="9"/>
        <color rgb="FFFF0000"/>
        <rFont val="微软雅黑"/>
        <charset val="134"/>
      </rPr>
      <t>美好生活</t>
    </r>
  </si>
  <si>
    <t>安路普集采</t>
  </si>
  <si>
    <r>
      <rPr>
        <sz val="9"/>
        <color rgb="FF000000"/>
        <rFont val="微软雅黑"/>
        <charset val="134"/>
      </rPr>
      <t xml:space="preserve">王牌靠背气袋腰托总成  </t>
    </r>
    <r>
      <rPr>
        <sz val="9"/>
        <color rgb="FFFF0000"/>
        <rFont val="微软雅黑"/>
        <charset val="134"/>
      </rPr>
      <t>余姚天顺</t>
    </r>
  </si>
  <si>
    <r>
      <rPr>
        <sz val="9"/>
        <color rgb="FF000000"/>
        <rFont val="微软雅黑"/>
        <charset val="134"/>
      </rPr>
      <t xml:space="preserve">气腰托总成   </t>
    </r>
    <r>
      <rPr>
        <sz val="9"/>
        <color rgb="FFFF0000"/>
        <rFont val="微软雅黑"/>
        <charset val="134"/>
      </rPr>
      <t>余姚天顺</t>
    </r>
  </si>
  <si>
    <r>
      <rPr>
        <sz val="9"/>
        <color rgb="FF000000"/>
        <rFont val="微软雅黑"/>
        <charset val="134"/>
      </rPr>
      <t xml:space="preserve">气腰托总成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</si>
  <si>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侧翼气袋支撑总成   </t>
    </r>
    <r>
      <rPr>
        <sz val="9"/>
        <color rgb="FFFF0000"/>
        <rFont val="微软雅黑"/>
        <charset val="134"/>
      </rPr>
      <t>余姚天顺</t>
    </r>
  </si>
  <si>
    <r>
      <rPr>
        <sz val="9"/>
        <color rgb="FF000000"/>
        <rFont val="微软雅黑"/>
        <charset val="134"/>
      </rPr>
      <t xml:space="preserve">侧翼气袋支撑总成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</si>
  <si>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靠背通风袋体    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</si>
  <si>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靠背通风袋体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</si>
  <si>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靠背通风袋体       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</si>
  <si>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靠背通风袋体  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</si>
  <si>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靠背加热垫总成  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</si>
  <si>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靠背加热垫总成       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</si>
  <si>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坐垫加热垫总成       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</si>
  <si>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坐垫加热垫总成      </t>
    </r>
    <r>
      <rPr>
        <sz val="9"/>
        <color rgb="FFFF0000"/>
        <rFont val="微软雅黑"/>
        <charset val="134"/>
      </rPr>
      <t>美好生活</t>
    </r>
  </si>
  <si>
    <t>ECU及通风加热线束总成</t>
  </si>
  <si>
    <t>加热开关总成</t>
  </si>
  <si>
    <t>驾驶员通风开关</t>
  </si>
  <si>
    <r>
      <rPr>
        <sz val="9"/>
        <color rgb="FF000000"/>
        <rFont val="微软雅黑"/>
        <charset val="134"/>
      </rPr>
      <t xml:space="preserve">风扇           </t>
    </r>
    <r>
      <rPr>
        <sz val="9"/>
        <color rgb="FFFF0000"/>
        <rFont val="微软雅黑"/>
        <charset val="134"/>
      </rPr>
      <t xml:space="preserve"> 德邦</t>
    </r>
  </si>
  <si>
    <r>
      <rPr>
        <sz val="9"/>
        <color rgb="FF000000"/>
        <rFont val="微软雅黑"/>
        <charset val="134"/>
      </rPr>
      <t xml:space="preserve">风扇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</si>
  <si>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减震钉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</si>
  <si>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减震钉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</si>
  <si>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靠背加热垫总成              </t>
    </r>
    <r>
      <rPr>
        <sz val="9"/>
        <color rgb="FFFF0000"/>
        <rFont val="微软雅黑"/>
        <charset val="134"/>
      </rPr>
      <t>德邦</t>
    </r>
  </si>
  <si>
    <t>24V通风加热集成控制器及线束总成</t>
  </si>
  <si>
    <r>
      <rPr>
        <sz val="9"/>
        <color rgb="FF000000"/>
        <rFont val="微软雅黑"/>
        <charset val="134"/>
      </rPr>
      <t xml:space="preserve">靠背风扇(不含罩壳)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</si>
  <si>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坐垫风扇(不含罩壳)  </t>
    </r>
    <r>
      <rPr>
        <sz val="9"/>
        <color rgb="FFFF0000"/>
        <rFont val="微软雅黑"/>
        <charset val="134"/>
      </rPr>
      <t>美好生活</t>
    </r>
  </si>
  <si>
    <t>主驾驶靠背四气袋腰托总成</t>
  </si>
  <si>
    <r>
      <rPr>
        <sz val="9"/>
        <color rgb="FF000000"/>
        <rFont val="微软雅黑"/>
        <charset val="134"/>
      </rPr>
      <t xml:space="preserve">24V座垫通风轴流风扇总成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</si>
  <si>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>24V座垫通风轴流风扇总成</t>
    </r>
    <r>
      <rPr>
        <sz val="9"/>
        <color rgb="FFFF0000"/>
        <rFont val="微软雅黑"/>
        <charset val="134"/>
      </rPr>
      <t xml:space="preserve">  美好生活</t>
    </r>
  </si>
  <si>
    <t>P203中间SBR</t>
  </si>
  <si>
    <t>靠背风机</t>
  </si>
  <si>
    <t>座垫风机</t>
  </si>
  <si>
    <t>座垫通风袋体</t>
  </si>
  <si>
    <t>座垫风道</t>
  </si>
  <si>
    <t>靠背通风袋体</t>
  </si>
  <si>
    <t>通风转接线</t>
  </si>
  <si>
    <t>座垫加热垫</t>
  </si>
  <si>
    <t>ECU及线束总成</t>
  </si>
  <si>
    <t>P203SBR</t>
  </si>
  <si>
    <t>P203靠背加热垫总成</t>
  </si>
  <si>
    <t>P203座垫加热垫总成</t>
  </si>
  <si>
    <t>P203TCU(加热垫控制器)</t>
  </si>
  <si>
    <t>P203两侧SBR</t>
  </si>
  <si>
    <t>P203-2022 SBR</t>
  </si>
  <si>
    <t>P203电动六向座椅线束总成</t>
  </si>
  <si>
    <t>P203靠背调节按钮</t>
  </si>
  <si>
    <t>P203座垫调节按钮</t>
  </si>
  <si>
    <t>P203开关控制盒</t>
  </si>
  <si>
    <t>驾驶员靠背调节按钮</t>
  </si>
  <si>
    <t>驾驶员座椅前后上下调节按钮</t>
  </si>
  <si>
    <t>正驾电动6向座椅开关总成</t>
  </si>
  <si>
    <t>正驾电动8向座椅开关总成</t>
  </si>
  <si>
    <t>电动4向腰托开关</t>
  </si>
  <si>
    <t>副驾座椅靠背调节按钮</t>
  </si>
  <si>
    <t>副驾座椅前后上下调节按钮</t>
  </si>
  <si>
    <t>副驾电动4向座椅开关总成</t>
  </si>
  <si>
    <t>电动六向座椅线束总成</t>
  </si>
  <si>
    <t>电动八向座椅线束总成</t>
  </si>
  <si>
    <t>副驾电动4向座椅线束总成</t>
  </si>
  <si>
    <t>副驾电动8向座椅开关总成</t>
  </si>
  <si>
    <t>副驾电动4向带腰托座椅线束总成</t>
  </si>
  <si>
    <r>
      <rPr>
        <sz val="9"/>
        <color rgb="FF000000"/>
        <rFont val="微软雅黑"/>
        <charset val="134"/>
      </rPr>
      <t xml:space="preserve">气袋腰拖总成   </t>
    </r>
    <r>
      <rPr>
        <sz val="9"/>
        <color rgb="FFFF0000"/>
        <rFont val="微软雅黑"/>
        <charset val="134"/>
      </rPr>
      <t xml:space="preserve"> 余姚天顺</t>
    </r>
  </si>
  <si>
    <r>
      <rPr>
        <sz val="9"/>
        <color rgb="FF000000"/>
        <rFont val="微软雅黑"/>
        <charset val="134"/>
      </rPr>
      <t xml:space="preserve">气袋腰拖总成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</si>
  <si>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副驾驶SBR总成   </t>
    </r>
    <r>
      <rPr>
        <sz val="9"/>
        <color rgb="FFFF0000"/>
        <rFont val="微软雅黑"/>
        <charset val="134"/>
      </rPr>
      <t>余姚天顺</t>
    </r>
  </si>
  <si>
    <r>
      <rPr>
        <sz val="9"/>
        <color rgb="FF000000"/>
        <rFont val="微软雅黑"/>
        <charset val="134"/>
      </rPr>
      <t xml:space="preserve">副驾驶SBR总成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</si>
  <si>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靠背加热垫总成             </t>
    </r>
    <r>
      <rPr>
        <sz val="9"/>
        <color rgb="FFFF0000"/>
        <rFont val="微软雅黑"/>
        <charset val="134"/>
      </rPr>
      <t xml:space="preserve"> 德邦</t>
    </r>
  </si>
  <si>
    <r>
      <rPr>
        <sz val="9"/>
        <color rgb="FF000000"/>
        <rFont val="微软雅黑"/>
        <charset val="134"/>
      </rPr>
      <t xml:space="preserve">靠背加热垫总成 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</si>
  <si>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通风加热集成线束总成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</si>
  <si>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通风加热控制器总成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</si>
  <si>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通风加热座垫风扇总成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</si>
  <si>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通风加热靠背风扇总成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</si>
  <si>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加热开关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</si>
  <si>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通风开关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</si>
  <si>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经济性单通风ECU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</si>
  <si>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单通风线束总成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</si>
  <si>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减震座椅座垫加热垫总成        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</si>
  <si>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减震座椅座垫加热垫总成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</si>
  <si>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12V风扇           </t>
    </r>
    <r>
      <rPr>
        <sz val="9"/>
        <color rgb="FFFF0000"/>
        <rFont val="微软雅黑"/>
        <charset val="134"/>
      </rPr>
      <t xml:space="preserve"> 德邦</t>
    </r>
  </si>
  <si>
    <r>
      <rPr>
        <sz val="9"/>
        <color rgb="FF000000"/>
        <rFont val="微软雅黑"/>
        <charset val="134"/>
      </rPr>
      <t xml:space="preserve">12V风扇   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</si>
  <si>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12V座垫通风轴流风扇总成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</si>
  <si>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12V座垫通风轴流风扇总成  </t>
    </r>
    <r>
      <rPr>
        <sz val="9"/>
        <color rgb="FFFF0000"/>
        <rFont val="微软雅黑"/>
        <charset val="134"/>
      </rPr>
      <t>美好生活</t>
    </r>
  </si>
  <si>
    <r>
      <rPr>
        <sz val="9"/>
        <color rgb="FF000000"/>
        <rFont val="微软雅黑"/>
        <charset val="134"/>
      </rPr>
      <t xml:space="preserve">减震座椅12V座垫加热垫总  </t>
    </r>
    <r>
      <rPr>
        <sz val="9"/>
        <color rgb="FFFF0000"/>
        <rFont val="微软雅黑"/>
        <charset val="134"/>
      </rPr>
      <t>德邦</t>
    </r>
  </si>
  <si>
    <r>
      <rPr>
        <sz val="9"/>
        <color rgb="FF000000"/>
        <rFont val="微软雅黑"/>
        <charset val="134"/>
      </rPr>
      <t xml:space="preserve">减震座椅12V座垫加热垫总  </t>
    </r>
    <r>
      <rPr>
        <sz val="9"/>
        <color rgb="FFFF0000"/>
        <rFont val="微软雅黑"/>
        <charset val="134"/>
      </rPr>
      <t>美好生活</t>
    </r>
  </si>
  <si>
    <t>12V通风加热集成控制器及线束总成</t>
  </si>
  <si>
    <t>欧马可副驾驶SBR</t>
  </si>
  <si>
    <t>C40D左侧SBR</t>
  </si>
  <si>
    <t>C40D中间SBR</t>
  </si>
  <si>
    <t>C40D右侧SBR</t>
  </si>
  <si>
    <t>C40D转接线束</t>
  </si>
  <si>
    <t>C32B转接线束</t>
  </si>
  <si>
    <t>SHT0015098</t>
  </si>
  <si>
    <t>SLT0012613</t>
  </si>
  <si>
    <t>BEC0010360-1</t>
  </si>
  <si>
    <r>
      <rPr>
        <sz val="9"/>
        <color rgb="FF000000"/>
        <rFont val="微软雅黑"/>
        <charset val="134"/>
      </rPr>
      <t xml:space="preserve">坐垫风扇总成(不含罩壳)  </t>
    </r>
    <r>
      <rPr>
        <sz val="9"/>
        <color rgb="FFFF0000"/>
        <rFont val="微软雅黑"/>
        <charset val="134"/>
      </rPr>
      <t>德邦</t>
    </r>
  </si>
  <si>
    <t>BEC0010278</t>
  </si>
  <si>
    <t>标配加热通风系统线束总成</t>
  </si>
  <si>
    <t>BEC0010344</t>
  </si>
  <si>
    <t>A6搭铁线</t>
  </si>
  <si>
    <t>SHT0018509</t>
  </si>
  <si>
    <t>SHT0018510</t>
  </si>
  <si>
    <t>BEC0010360</t>
  </si>
  <si>
    <t>BEC0010208</t>
  </si>
  <si>
    <t>主驾驶SBR线束延长线</t>
  </si>
  <si>
    <t>SHT0018370</t>
  </si>
  <si>
    <t>管螺母装车接头总成</t>
  </si>
  <si>
    <t>SHT0018720</t>
  </si>
  <si>
    <t>SHT0018721</t>
  </si>
  <si>
    <t>BEC0010281</t>
  </si>
  <si>
    <t>主驾安全带扣延长线束</t>
  </si>
  <si>
    <t>BEC0010161</t>
  </si>
  <si>
    <t>通风加热线束</t>
  </si>
  <si>
    <t>BFA0010157</t>
  </si>
  <si>
    <t>螺母</t>
  </si>
  <si>
    <t>SHT0013265</t>
  </si>
  <si>
    <t>四气袋腰托总成</t>
  </si>
  <si>
    <t>SHT0014169L</t>
  </si>
  <si>
    <t>SHT0014722L</t>
  </si>
  <si>
    <t>SHT0016950L</t>
  </si>
  <si>
    <t>SHT0017132L</t>
  </si>
  <si>
    <t>SHT0017359L</t>
  </si>
  <si>
    <t>VDC阀气管链接总成</t>
  </si>
  <si>
    <t>SHT0017947L</t>
  </si>
  <si>
    <t>SHTO018721L</t>
  </si>
  <si>
    <t>价格变更以此价格为准</t>
  </si>
  <si>
    <t>VDC阀气路总成(H4-2.2)</t>
  </si>
  <si>
    <t>VDC阀气路总成(X5000-S)</t>
  </si>
  <si>
    <t>VDC阀气路总成（3.1）</t>
  </si>
  <si>
    <t>SHT0017948</t>
  </si>
  <si>
    <t>VDC阀（3.1C自适应）气路总成</t>
  </si>
  <si>
    <t>VDC阀（3.0自适应）气路总成</t>
  </si>
  <si>
    <t>VDC阀（3.1自适应）气路总成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</si>
  <si>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</si>
  <si>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</si>
  <si>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</si>
  <si>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</si>
  <si>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</si>
  <si>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</si>
  <si>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</si>
  <si>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</si>
  <si>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</si>
  <si>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Standard</t>
  </si>
  <si>
    <t>BFA0000285</t>
  </si>
  <si>
    <t>开口挡圈</t>
  </si>
  <si>
    <t>Φ4镀黑锌</t>
  </si>
  <si>
    <t>SHT0002238</t>
  </si>
  <si>
    <t>无字五层纸箱</t>
  </si>
  <si>
    <t>520*340*325</t>
  </si>
  <si>
    <t>SHT0002241</t>
  </si>
  <si>
    <t>三层纸垫板</t>
  </si>
  <si>
    <t>490*310</t>
  </si>
  <si>
    <t>TAT0010055</t>
  </si>
  <si>
    <t>6*8塑料自封袋</t>
  </si>
  <si>
    <t>材料PE厚度12丝</t>
  </si>
  <si>
    <t>TAT0010197</t>
  </si>
  <si>
    <t>标签纸</t>
  </si>
  <si>
    <t>100mm×60mm</t>
  </si>
  <si>
    <t>902</t>
  </si>
  <si>
    <t>BFA0000284</t>
  </si>
  <si>
    <t>自攻钉2</t>
  </si>
  <si>
    <t>M2.6*10</t>
  </si>
  <si>
    <t>BFA0000757</t>
  </si>
  <si>
    <t>销轴</t>
  </si>
  <si>
    <t/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</si>
  <si>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</si>
  <si>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</si>
  <si>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</si>
  <si>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</si>
  <si>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</si>
  <si>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</si>
  <si>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BSP0010057</t>
  </si>
  <si>
    <t>外部棘爪回位弹簧</t>
  </si>
  <si>
    <t>SHT0002226</t>
  </si>
  <si>
    <t>弹簧固定座</t>
  </si>
  <si>
    <t>SHT0002229</t>
  </si>
  <si>
    <t>卡接棘爪(卡件)</t>
  </si>
  <si>
    <t>SHT0002230</t>
  </si>
  <si>
    <t>垫圈(滚轮)</t>
  </si>
  <si>
    <t>SHT0002232</t>
  </si>
  <si>
    <t>外部棘爪转动轴</t>
  </si>
  <si>
    <t>SHT0002243</t>
  </si>
  <si>
    <t>手柄支撑垫圈</t>
  </si>
  <si>
    <t>SHT0010363</t>
  </si>
  <si>
    <t>升降可回位机构卡轮</t>
  </si>
  <si>
    <t>H6  12档位</t>
  </si>
  <si>
    <t>SHT0012897</t>
  </si>
  <si>
    <t>副驾升降调节手柄</t>
  </si>
  <si>
    <t>SHT0013002</t>
  </si>
  <si>
    <t>副驾外部棘爪底座</t>
  </si>
  <si>
    <t>SHT0013004</t>
  </si>
  <si>
    <t>副驾外部棘爪盖板</t>
  </si>
  <si>
    <t>SHT0013185</t>
  </si>
  <si>
    <t>升降调节拉线总成</t>
  </si>
  <si>
    <t>拉线</t>
  </si>
  <si>
    <t>SHT0018292</t>
  </si>
  <si>
    <t>右舵升降调节手柄底座</t>
  </si>
  <si>
    <t>11档</t>
  </si>
  <si>
    <t>裴工估价</t>
  </si>
  <si>
    <t>TAT0010093</t>
  </si>
  <si>
    <t>200*250mm平口袋</t>
  </si>
  <si>
    <t>材料成本合计</t>
  </si>
  <si>
    <t>BEC0010124</t>
  </si>
  <si>
    <t>BEC0010029</t>
  </si>
  <si>
    <t>ECU外壳上壳体</t>
  </si>
  <si>
    <t>BEC0010055</t>
  </si>
  <si>
    <t>电容</t>
  </si>
  <si>
    <t>50V/0.1uF/0603</t>
  </si>
  <si>
    <t>BEC0010056</t>
  </si>
  <si>
    <t>50V/0.1μF/0805</t>
  </si>
  <si>
    <t>BEC0010057</t>
  </si>
  <si>
    <t>4.7μF/50V/3528</t>
  </si>
  <si>
    <t>BEC0010059</t>
  </si>
  <si>
    <t>50V/510pF/0603</t>
  </si>
  <si>
    <t>BEC0010060</t>
  </si>
  <si>
    <t>50V/30pF/0603</t>
  </si>
  <si>
    <t>BEC0010061</t>
  </si>
  <si>
    <t>22μF/10V/3528</t>
  </si>
  <si>
    <t>BEC0010062</t>
  </si>
  <si>
    <t>16V/1μF/0805</t>
  </si>
  <si>
    <t>BEC0010063</t>
  </si>
  <si>
    <t>100uF/50V/CM E(8*10.2)</t>
  </si>
  <si>
    <t>BEC0010064</t>
  </si>
  <si>
    <t>50V/10nF/0805</t>
  </si>
  <si>
    <t>BEC0010065</t>
  </si>
  <si>
    <t>二极管</t>
  </si>
  <si>
    <t>B340BQ-13-F/5336_D</t>
  </si>
  <si>
    <t>BEC0010066</t>
  </si>
  <si>
    <t>1N4148WQ/SOD123</t>
  </si>
  <si>
    <t>BEC0010067</t>
  </si>
  <si>
    <t>PKR33CA/PKR33A</t>
  </si>
  <si>
    <t>BEC0010068</t>
  </si>
  <si>
    <t>接插件</t>
  </si>
  <si>
    <t>1-2311788-1</t>
  </si>
  <si>
    <t>BEC0010069</t>
  </si>
  <si>
    <t>c-368312-1/368312-1</t>
  </si>
  <si>
    <t>BEC0010070</t>
  </si>
  <si>
    <t>电感</t>
  </si>
  <si>
    <t>NRS5040T470MMGJV</t>
  </si>
  <si>
    <t>BEC0010071</t>
  </si>
  <si>
    <t>三极管</t>
  </si>
  <si>
    <t>MMBT5551/SOT-23</t>
  </si>
  <si>
    <t>BEC0010072</t>
  </si>
  <si>
    <t>MMBT5401/SOT-23</t>
  </si>
  <si>
    <t>BEC0010073</t>
  </si>
  <si>
    <t>电阻</t>
  </si>
  <si>
    <t>10K/1%/0603-RES</t>
  </si>
  <si>
    <t>BEC0010074</t>
  </si>
  <si>
    <t>5.6K/1%/0603-RES</t>
  </si>
  <si>
    <t>BEC0010075</t>
  </si>
  <si>
    <t>51K/1%/0603-RES</t>
  </si>
  <si>
    <t>BEC0010076</t>
  </si>
  <si>
    <t>1K/1%/0603-RES</t>
  </si>
  <si>
    <t>BEC0010077</t>
  </si>
  <si>
    <t>470/1%/0603-RES</t>
  </si>
  <si>
    <t>BEC0010079</t>
  </si>
  <si>
    <t>100K/1%/0603-RES</t>
  </si>
  <si>
    <t>BEC0010080</t>
  </si>
  <si>
    <t>4.7K/1%/0805-res</t>
  </si>
  <si>
    <t>BEC0010082</t>
  </si>
  <si>
    <t>IC</t>
  </si>
  <si>
    <t>NCV78L05ABDR2G/SO-8</t>
  </si>
  <si>
    <t>BEC0010083</t>
  </si>
  <si>
    <t>ATtiny814/SO-14</t>
  </si>
  <si>
    <t>BEC0010085</t>
  </si>
  <si>
    <t>TUSD05H4U/SOT23-6L</t>
  </si>
  <si>
    <t>BEC0010117</t>
  </si>
  <si>
    <t>150K/1%/0603</t>
  </si>
  <si>
    <t>BEC0010119</t>
  </si>
  <si>
    <t>2.2K/1%/0805-res</t>
  </si>
  <si>
    <t>BEC0010120</t>
  </si>
  <si>
    <t>BTS6143D/TO252-5</t>
  </si>
  <si>
    <t>BEC0010121</t>
  </si>
  <si>
    <t>ECU外壳下壳体</t>
  </si>
  <si>
    <t>经济型</t>
  </si>
  <si>
    <t>加工费</t>
  </si>
  <si>
    <t>BPC0000071</t>
  </si>
  <si>
    <t>黑色气管</t>
  </si>
  <si>
    <t>尼龙Φ6*4*240mm</t>
  </si>
  <si>
    <t>SHT0002196</t>
  </si>
  <si>
    <t>座椅气囊上盖</t>
  </si>
  <si>
    <t>SHT0002197</t>
  </si>
  <si>
    <t>座椅气囊下盖</t>
  </si>
  <si>
    <t>SHT0002198</t>
  </si>
  <si>
    <t>165囊皮</t>
  </si>
  <si>
    <t>SHT0002199</t>
  </si>
  <si>
    <t>宝塔接头</t>
  </si>
  <si>
    <t>44934</t>
  </si>
  <si>
    <t>SHT0002200</t>
  </si>
  <si>
    <t>卡环</t>
  </si>
  <si>
    <t>Φ84*Φ80*10</t>
  </si>
  <si>
    <t>SHT0002237</t>
  </si>
  <si>
    <t>印字五层纸箱</t>
  </si>
  <si>
    <t>490*395*245</t>
  </si>
  <si>
    <t>4-4-4 国产</t>
  </si>
  <si>
    <t>国产</t>
  </si>
  <si>
    <t>BPC0010108</t>
  </si>
  <si>
    <t>气管BU蓝色</t>
  </si>
  <si>
    <t>PAφ4*2.5</t>
  </si>
  <si>
    <t>PAΦ4*2.5</t>
  </si>
  <si>
    <t>BPC0010119</t>
  </si>
  <si>
    <t>气管GE橙色</t>
  </si>
  <si>
    <t>BPC0010120</t>
  </si>
  <si>
    <t>气管N本色</t>
  </si>
  <si>
    <t>BPC0010163</t>
  </si>
  <si>
    <t>橡胶防尘罩</t>
  </si>
  <si>
    <t>BPC0010203</t>
  </si>
  <si>
    <t>4mm直角接头</t>
  </si>
  <si>
    <t>SHT0002205</t>
  </si>
  <si>
    <t>锁片</t>
  </si>
  <si>
    <t>SHT0002209</t>
  </si>
  <si>
    <t>大密封圈</t>
  </si>
  <si>
    <t>Φ9*Φ1.65</t>
  </si>
  <si>
    <t>BPC0010064</t>
  </si>
  <si>
    <t>前盖</t>
  </si>
  <si>
    <t>BPC0010074</t>
  </si>
  <si>
    <t>O形圈φ8*φ1.8</t>
  </si>
  <si>
    <t>BPC0010158</t>
  </si>
  <si>
    <t>阀体外壳</t>
  </si>
  <si>
    <t>BPC0010159</t>
  </si>
  <si>
    <t>支撑圈</t>
  </si>
  <si>
    <t>BPC0010160</t>
  </si>
  <si>
    <t>阀杆</t>
  </si>
  <si>
    <t>BPC0010066</t>
  </si>
  <si>
    <t>滑动件</t>
  </si>
  <si>
    <t>BPC0010067</t>
  </si>
  <si>
    <t>旋转盘</t>
  </si>
  <si>
    <t>BPC0010070</t>
  </si>
  <si>
    <t>后盖</t>
  </si>
  <si>
    <t>H6</t>
  </si>
  <si>
    <t>BPC0010099</t>
  </si>
  <si>
    <t>4-4变径接头</t>
  </si>
  <si>
    <t>BPC0010172</t>
  </si>
  <si>
    <t>消音器</t>
  </si>
  <si>
    <t>SHT0010465</t>
  </si>
  <si>
    <t>气管防护长弹簧</t>
  </si>
  <si>
    <t>φ4.8*60</t>
  </si>
  <si>
    <t>SHT0011969</t>
  </si>
  <si>
    <t>速降开关按钮</t>
  </si>
  <si>
    <t>黑色</t>
  </si>
  <si>
    <t>SHT0011970</t>
  </si>
  <si>
    <t>速降开关底座</t>
  </si>
  <si>
    <t>BPC0010061</t>
  </si>
  <si>
    <t>BPC0010062</t>
  </si>
  <si>
    <t>密封件支撑环</t>
  </si>
  <si>
    <t>BPC0010063</t>
  </si>
  <si>
    <t>BSP0010021</t>
  </si>
  <si>
    <t>φ5弹簧</t>
  </si>
  <si>
    <t>BPC0010184</t>
  </si>
  <si>
    <t>气囊气嘴接头</t>
  </si>
  <si>
    <t>SHT0011210</t>
  </si>
  <si>
    <t>气囊上盖</t>
  </si>
  <si>
    <t>SHT0011211</t>
  </si>
  <si>
    <t>气囊下盖</t>
  </si>
  <si>
    <t>SHT0011580</t>
  </si>
  <si>
    <t>2.0囊皮</t>
  </si>
  <si>
    <t>160mm</t>
  </si>
  <si>
    <t>SHT0011595</t>
  </si>
  <si>
    <t>气囊卡箍</t>
  </si>
  <si>
    <t>φ95.3×φ91.3×10</t>
  </si>
  <si>
    <t>BFA0010102</t>
  </si>
  <si>
    <t>十字盘头平尾自攻钉</t>
  </si>
  <si>
    <t>BPC0000019</t>
  </si>
  <si>
    <t>黑色防护胶管φ12mm</t>
  </si>
  <si>
    <t>BPC0000022</t>
  </si>
  <si>
    <t>速降气阀配套塑料件</t>
  </si>
  <si>
    <t>白色</t>
  </si>
  <si>
    <t>升降气阀总成</t>
  </si>
  <si>
    <t>2.0平台</t>
  </si>
  <si>
    <t>BPC0010058</t>
  </si>
  <si>
    <t>升降气阀安装座</t>
  </si>
  <si>
    <t>BPC0010059</t>
  </si>
  <si>
    <t>升降气阀手柄</t>
  </si>
  <si>
    <t>BPC0010218</t>
  </si>
  <si>
    <t>翘板速降阀固定座</t>
  </si>
  <si>
    <t>翘板速降阀分总成</t>
  </si>
  <si>
    <t>BSP0010028</t>
  </si>
  <si>
    <t>复位扭簧</t>
  </si>
  <si>
    <t>SHT0000453</t>
  </si>
  <si>
    <t>安装底座</t>
  </si>
  <si>
    <t>降低凸台高度</t>
  </si>
  <si>
    <t>SHT0010984</t>
  </si>
  <si>
    <t>速降按钮</t>
  </si>
  <si>
    <t>内部凸点有2增至4</t>
  </si>
  <si>
    <t>BFA0000755</t>
  </si>
  <si>
    <t>钢珠</t>
  </si>
  <si>
    <t>SRΦ2.8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</si>
  <si>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</si>
  <si>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</si>
  <si>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</si>
  <si>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</si>
  <si>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</si>
  <si>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</si>
  <si>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</si>
  <si>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</si>
  <si>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</si>
  <si>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</si>
  <si>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</si>
  <si>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</si>
  <si>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</si>
  <si>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</si>
  <si>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BPC0010136</t>
  </si>
  <si>
    <t>O形圈4.8x1.6</t>
  </si>
  <si>
    <t>φ4.8×φ1.6</t>
  </si>
  <si>
    <t>BPC0010175</t>
  </si>
  <si>
    <t>O形圈</t>
  </si>
  <si>
    <t>φ10.1*1.4*φ1.05</t>
  </si>
  <si>
    <t>BSP0010044</t>
  </si>
  <si>
    <t>锥形弹簧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</si>
  <si>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</si>
  <si>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</si>
  <si>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</si>
  <si>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</si>
  <si>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</si>
  <si>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</si>
  <si>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</si>
  <si>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BFA0000756</t>
  </si>
  <si>
    <t>内六角螺钉</t>
  </si>
  <si>
    <t>M6*20镀黑锌</t>
  </si>
  <si>
    <t>BPC0010098</t>
  </si>
  <si>
    <t>4-6变径接头</t>
  </si>
  <si>
    <t>BPC0010100</t>
  </si>
  <si>
    <t>6mm卡箍</t>
  </si>
  <si>
    <t>BSP0000102</t>
  </si>
  <si>
    <t>拉簧</t>
  </si>
  <si>
    <t>0.7*5.9*23.5</t>
  </si>
  <si>
    <t>SHT0002215</t>
  </si>
  <si>
    <t>摆动杆</t>
  </si>
  <si>
    <t>SHT0002217</t>
  </si>
  <si>
    <t>蝴蝶压轮</t>
  </si>
  <si>
    <t>SHT0002219</t>
  </si>
  <si>
    <t>摆轮滚轮</t>
  </si>
  <si>
    <t>SHT0002220</t>
  </si>
  <si>
    <t>套筒</t>
  </si>
  <si>
    <t>16*47.5</t>
  </si>
  <si>
    <t>SHT0002222</t>
  </si>
  <si>
    <t>气阀固定板(小)</t>
  </si>
  <si>
    <t>SHT0002223</t>
  </si>
  <si>
    <t>小剪刀摆轮</t>
  </si>
  <si>
    <t>SHT0011866</t>
  </si>
  <si>
    <t>悬浮活塞</t>
  </si>
  <si>
    <t>SHT0011867</t>
  </si>
  <si>
    <t>唇形密封圈</t>
  </si>
  <si>
    <t>SHT0011868</t>
  </si>
  <si>
    <t>气缸固定板</t>
  </si>
  <si>
    <t>M10*1.0</t>
  </si>
  <si>
    <t>BPC0010109</t>
  </si>
  <si>
    <t>PAφ6*4</t>
  </si>
  <si>
    <t>BSP0000101</t>
  </si>
  <si>
    <t>不锈钢弹簧</t>
  </si>
  <si>
    <t>0.6*8</t>
  </si>
  <si>
    <t>BSP0010031</t>
  </si>
  <si>
    <t>压缩弹簧</t>
  </si>
  <si>
    <t>φ7.6*φ0.4*12</t>
  </si>
  <si>
    <t>SHT0002201</t>
  </si>
  <si>
    <t>气阀主体</t>
  </si>
  <si>
    <t>SHT0002202</t>
  </si>
  <si>
    <t>通气嘴</t>
  </si>
  <si>
    <t>H8.0*M6*22</t>
  </si>
  <si>
    <t>SHT0002203</t>
  </si>
  <si>
    <t>气阀堵盖</t>
  </si>
  <si>
    <t>SHT0002204</t>
  </si>
  <si>
    <t>气阀阀芯</t>
  </si>
  <si>
    <t>SHT0002206</t>
  </si>
  <si>
    <t>不锈钢插杆</t>
  </si>
  <si>
    <t>4.6*21.5</t>
  </si>
  <si>
    <t>SHT0002207</t>
  </si>
  <si>
    <t>小密封圈</t>
  </si>
  <si>
    <t>5*2.0*1.5</t>
  </si>
  <si>
    <t>SHT0002208</t>
  </si>
  <si>
    <t>胶垫</t>
  </si>
  <si>
    <t>Φ7.5*Φ2.3*1.7</t>
  </si>
  <si>
    <t>BFA0000004</t>
  </si>
  <si>
    <t>重卡扎带</t>
  </si>
  <si>
    <t>4*200</t>
  </si>
  <si>
    <t>BPC0000020</t>
  </si>
  <si>
    <t>气路防护波纹管</t>
  </si>
  <si>
    <t>BPC0010020</t>
  </si>
  <si>
    <t>进气金属接头</t>
  </si>
  <si>
    <t>BPC0010024</t>
  </si>
  <si>
    <t>气管固定板</t>
  </si>
  <si>
    <t>BPC0010089</t>
  </si>
  <si>
    <t>BPC0010178</t>
  </si>
  <si>
    <t>气管盖板</t>
  </si>
  <si>
    <t>BPC0010325</t>
  </si>
  <si>
    <t>导向杆</t>
  </si>
  <si>
    <t>BSP0000030</t>
  </si>
  <si>
    <t>φ4.8*45</t>
  </si>
  <si>
    <t>SHT0017839</t>
  </si>
  <si>
    <t>黑色限位套</t>
  </si>
  <si>
    <t>16*14</t>
  </si>
  <si>
    <t>BPC0010026</t>
  </si>
  <si>
    <t>O形圈φ16*φ1.8</t>
  </si>
  <si>
    <t>BPC0010028</t>
  </si>
  <si>
    <t>活塞密封圈（MYA-7）</t>
  </si>
  <si>
    <t>φ7*φ10*2.1</t>
  </si>
  <si>
    <t>BPC0010078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</si>
  <si>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</si>
  <si>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</si>
  <si>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</si>
  <si>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</si>
  <si>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</si>
  <si>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</si>
  <si>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</si>
  <si>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</si>
  <si>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</si>
  <si>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</si>
  <si>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</si>
  <si>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</si>
  <si>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</si>
  <si>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</si>
  <si>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</si>
  <si>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</si>
  <si>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</si>
  <si>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</si>
  <si>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</si>
  <si>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</si>
  <si>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</si>
  <si>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</si>
  <si>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</si>
  <si>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</si>
  <si>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</si>
  <si>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</si>
  <si>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BFA0010038</t>
  </si>
  <si>
    <t>内梅花盘头带介自攻螺钉</t>
  </si>
  <si>
    <t>换挡扶手</t>
  </si>
  <si>
    <t>SHT0012399</t>
  </si>
  <si>
    <t>上盖板含嵌件</t>
  </si>
  <si>
    <t>SHT0012400</t>
  </si>
  <si>
    <t>发泡包覆总成</t>
  </si>
  <si>
    <t>SHT0014586</t>
  </si>
  <si>
    <t>消音垫C</t>
  </si>
  <si>
    <t>TAT0010066</t>
  </si>
  <si>
    <t>肘枕总成包装箱</t>
  </si>
  <si>
    <t>TAT0010067</t>
  </si>
  <si>
    <t>气泡袋</t>
  </si>
  <si>
    <t>TAT0010082</t>
  </si>
  <si>
    <t>肘枕总成包装箱内衬</t>
  </si>
  <si>
    <t>TAT0010083</t>
  </si>
  <si>
    <t>肘枕总成包装箱纸板</t>
  </si>
  <si>
    <t>TMA0000185</t>
  </si>
  <si>
    <t>济南轻卡条形码</t>
  </si>
  <si>
    <t>BAS0010027</t>
  </si>
  <si>
    <t>深沟球轴承6207</t>
  </si>
  <si>
    <t>BAS0010028</t>
  </si>
  <si>
    <t>阻尼O型圈</t>
  </si>
  <si>
    <t>φ59.95*3.53</t>
  </si>
  <si>
    <t>BFA0000018</t>
  </si>
  <si>
    <t>内六角圆柱头螺钉</t>
  </si>
  <si>
    <t>M8*16</t>
  </si>
  <si>
    <t>BFA0010079</t>
  </si>
  <si>
    <t>M8*12</t>
  </si>
  <si>
    <t>BSP0010033</t>
  </si>
  <si>
    <t>压簧</t>
  </si>
  <si>
    <t>BTM0010001</t>
  </si>
  <si>
    <t>键C 6*6*20</t>
  </si>
  <si>
    <t>SHT0012409</t>
  </si>
  <si>
    <t>扶手安装支架焊接总成</t>
  </si>
  <si>
    <t>SHT0012418</t>
  </si>
  <si>
    <t>外棘轮</t>
  </si>
  <si>
    <t>SHT0012419</t>
  </si>
  <si>
    <t>棘爪座</t>
  </si>
  <si>
    <t>SHT0012420</t>
  </si>
  <si>
    <t>棘爪</t>
  </si>
  <si>
    <t>SHT0012421</t>
  </si>
  <si>
    <t>SHT0012422</t>
  </si>
  <si>
    <t>不锈钢球Sφ5</t>
  </si>
  <si>
    <t>SHT0015921</t>
  </si>
  <si>
    <t>线束固定支架</t>
  </si>
  <si>
    <t>TAT0000093</t>
  </si>
  <si>
    <t>工业润滑脂</t>
  </si>
  <si>
    <t>EM-30L  品牌Molykote</t>
  </si>
  <si>
    <t>TAT0010065</t>
  </si>
  <si>
    <t>扶手底支架安装总成包装箱</t>
  </si>
  <si>
    <t>TAT0010081</t>
  </si>
  <si>
    <t>扶手底支架包装箱内衬</t>
  </si>
  <si>
    <t>TAT0010092</t>
  </si>
  <si>
    <t>扶手底支架包装箱侧内衬</t>
  </si>
  <si>
    <t>TAT0010104</t>
  </si>
  <si>
    <t>锂基润滑脂</t>
  </si>
  <si>
    <t>TAT0010105</t>
  </si>
  <si>
    <t>乐泰263螺纹防松胶</t>
  </si>
  <si>
    <t>SHT0002189</t>
  </si>
  <si>
    <t>H4气囊下盖</t>
  </si>
  <si>
    <t>SHT0013068</t>
  </si>
  <si>
    <t>SHT0002231</t>
  </si>
  <si>
    <t>外部棘爪底座</t>
  </si>
  <si>
    <t>SHT0002233</t>
  </si>
  <si>
    <t>外部棘爪盖板</t>
  </si>
  <si>
    <t>SHT0012891</t>
  </si>
  <si>
    <t>升降调节手柄</t>
  </si>
  <si>
    <t>注塑件</t>
  </si>
  <si>
    <t>SHT0012892</t>
  </si>
  <si>
    <t>主驾升降调节手柄底座</t>
  </si>
  <si>
    <t>SHT0013329</t>
  </si>
  <si>
    <t>145囊皮</t>
  </si>
  <si>
    <t>BCL0010015</t>
  </si>
  <si>
    <t>卡口扎带</t>
  </si>
  <si>
    <t>BFA0000391</t>
  </si>
  <si>
    <t>φ6镀黑锌</t>
  </si>
  <si>
    <t>Φ4-Φ6</t>
  </si>
  <si>
    <t>BPC0010185</t>
  </si>
  <si>
    <t>4-6直通铜接头</t>
  </si>
  <si>
    <t>HPB59-1</t>
  </si>
  <si>
    <t>BPC0010212</t>
  </si>
  <si>
    <t>进气接头</t>
  </si>
  <si>
    <t>BPC0010226</t>
  </si>
  <si>
    <t>尼龙Φ6*4*200mm</t>
  </si>
  <si>
    <t>SHT0017689</t>
  </si>
  <si>
    <t>红色限位套</t>
  </si>
  <si>
    <t>16*18</t>
  </si>
  <si>
    <t>三联腰托气阀总成Ⅰ</t>
  </si>
  <si>
    <t>SHT0010683</t>
  </si>
  <si>
    <t>腰托调节开关面板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</si>
  <si>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</si>
  <si>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</si>
  <si>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</si>
  <si>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</si>
  <si>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</si>
  <si>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</si>
  <si>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BFA0010109</t>
  </si>
  <si>
    <t>K2.2*10</t>
  </si>
  <si>
    <t>BPC0010205</t>
  </si>
  <si>
    <t>气嘴接头</t>
  </si>
  <si>
    <t>BPC0010208</t>
  </si>
  <si>
    <t>连接件</t>
  </si>
  <si>
    <t>单联腰托气阀组件A</t>
  </si>
  <si>
    <t>BPC0010295</t>
  </si>
  <si>
    <t>腰托阀消音器</t>
  </si>
  <si>
    <t>BPC0010317</t>
  </si>
  <si>
    <t>O型密封圈</t>
  </si>
  <si>
    <t>φ6.5*φ1.9</t>
  </si>
  <si>
    <t>BPC0010200</t>
  </si>
  <si>
    <t>腰托阀体</t>
  </si>
  <si>
    <t>BPC0010201</t>
  </si>
  <si>
    <t>腰托阀杆</t>
  </si>
  <si>
    <t>BPC0010202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</si>
  <si>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</si>
  <si>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</si>
  <si>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</si>
  <si>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</si>
  <si>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</si>
  <si>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</si>
  <si>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</si>
  <si>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</si>
  <si>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</si>
  <si>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</si>
  <si>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</si>
  <si>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</si>
  <si>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</si>
  <si>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</si>
  <si>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</si>
  <si>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SHT0001745</t>
  </si>
  <si>
    <t>弹簧片</t>
  </si>
  <si>
    <t>SHT0010518</t>
  </si>
  <si>
    <t>变阻尼拉线总成</t>
  </si>
  <si>
    <t>SHT0011966</t>
  </si>
  <si>
    <t>阻尼器调节手柄</t>
  </si>
  <si>
    <t>SHT0012189</t>
  </si>
  <si>
    <t>阻尼调节底座</t>
  </si>
  <si>
    <t>45*75*45</t>
  </si>
  <si>
    <t>SHT0012190</t>
  </si>
  <si>
    <t>阻尼调节旋转块</t>
  </si>
  <si>
    <t>34*50*40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</si>
  <si>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</si>
  <si>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</si>
  <si>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</si>
  <si>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</si>
  <si>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</si>
  <si>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</si>
  <si>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</si>
  <si>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</si>
  <si>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</si>
  <si>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</si>
  <si>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BPC0010278</t>
  </si>
  <si>
    <t>SHT0015933</t>
  </si>
  <si>
    <t>155囊皮</t>
  </si>
  <si>
    <t>BPC0010065</t>
  </si>
  <si>
    <t>按钮外壳</t>
  </si>
  <si>
    <t>BPC0010068</t>
  </si>
  <si>
    <t>BPC0010248</t>
  </si>
  <si>
    <t>Φ10mm热缩管</t>
  </si>
  <si>
    <t>BEC0010030</t>
  </si>
  <si>
    <t>ECU下壳体</t>
  </si>
  <si>
    <t>BEC0010118</t>
  </si>
  <si>
    <t>4.7K/1%/0603-RES</t>
  </si>
  <si>
    <t>BEC0010133</t>
  </si>
  <si>
    <t>STM8AF5268TCY/LQFP48</t>
  </si>
  <si>
    <t>BEC0010134</t>
  </si>
  <si>
    <t>16V/1μF/0603</t>
  </si>
  <si>
    <t>转包费</t>
  </si>
  <si>
    <t>合计</t>
  </si>
  <si>
    <t>BFA0010067</t>
  </si>
  <si>
    <t>接头铝套</t>
  </si>
  <si>
    <t>银白色</t>
  </si>
  <si>
    <t>BPC0000060</t>
  </si>
  <si>
    <t>升降两孔气阀</t>
  </si>
  <si>
    <t>进口</t>
  </si>
  <si>
    <t>SHT0002195</t>
  </si>
  <si>
    <t>M4气阀手柄</t>
  </si>
  <si>
    <t>灰色</t>
  </si>
  <si>
    <t>SHT0010679</t>
  </si>
  <si>
    <t>H3二孔阀底座</t>
  </si>
  <si>
    <t>BSP0010054</t>
  </si>
  <si>
    <t>调高手柄压簧</t>
  </si>
  <si>
    <t>SHT0010349</t>
  </si>
  <si>
    <t>主驾驶座椅高度调节手柄</t>
  </si>
  <si>
    <t>SHT0010362</t>
  </si>
  <si>
    <t>升降可回位机构底座</t>
  </si>
  <si>
    <t>SHT0011461</t>
  </si>
  <si>
    <t>可回位升降调节机构销轴</t>
  </si>
  <si>
    <t>SHT0011475</t>
  </si>
  <si>
    <t>SHT0014405</t>
  </si>
  <si>
    <t>弹簧座</t>
  </si>
  <si>
    <t>SHT0014406</t>
  </si>
  <si>
    <t>弹簧压盖</t>
  </si>
  <si>
    <t>SHT0014407</t>
  </si>
  <si>
    <t>柱销压块</t>
  </si>
  <si>
    <t>SHT0016428</t>
  </si>
  <si>
    <t>滚柱芯轴</t>
  </si>
  <si>
    <t>BPC0000070</t>
  </si>
  <si>
    <t>尼龙Φ6*4*150mm</t>
  </si>
  <si>
    <t>SHT0016263</t>
  </si>
  <si>
    <t>3.1C调高手柄注塑件</t>
  </si>
  <si>
    <t>黑色 白色丝印</t>
  </si>
  <si>
    <t>BPC0000055</t>
  </si>
  <si>
    <t>6-6快插接头</t>
  </si>
  <si>
    <t>座椅气阀（国产）</t>
  </si>
  <si>
    <t>SHT0012025</t>
  </si>
  <si>
    <t>调节摆轮滚轮</t>
  </si>
  <si>
    <t>SHT0012026</t>
  </si>
  <si>
    <t>升级气阀固定板</t>
  </si>
  <si>
    <t>1.0平台</t>
  </si>
  <si>
    <t>SHT0012027</t>
  </si>
  <si>
    <t>调节摆轮</t>
  </si>
  <si>
    <t>BPC0010138</t>
  </si>
  <si>
    <t>PAΦ6*4*450mm</t>
  </si>
  <si>
    <t>SHT0010344</t>
  </si>
  <si>
    <t>变阻尼调节拉线</t>
  </si>
  <si>
    <t>SHT0010663</t>
  </si>
  <si>
    <t>SHT0010664</t>
  </si>
  <si>
    <t>SHT0010665</t>
  </si>
  <si>
    <t>阻尼调节手柄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</si>
  <si>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</si>
  <si>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</si>
  <si>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</si>
  <si>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</si>
  <si>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</si>
  <si>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</si>
  <si>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SHT0011510</t>
  </si>
  <si>
    <t>副驾驶座椅高度调节手柄</t>
  </si>
  <si>
    <t>BPC0000073</t>
  </si>
  <si>
    <t>尼龙Φ6*4*550mm</t>
  </si>
  <si>
    <t>SHT0002239</t>
  </si>
  <si>
    <t>540*360*250</t>
  </si>
  <si>
    <t>SHT0002234</t>
  </si>
  <si>
    <t>升级气动升降手柄</t>
  </si>
  <si>
    <t>SHT0002235</t>
  </si>
  <si>
    <t>升级气阀固定座</t>
  </si>
  <si>
    <t>两联腰托气阀总成Ⅰ</t>
  </si>
  <si>
    <t>SHT0011464</t>
  </si>
  <si>
    <t>腰托开关按钮堵盖</t>
  </si>
  <si>
    <t>SHT0002193</t>
  </si>
  <si>
    <t>H3A气阀手柄</t>
  </si>
  <si>
    <t>SHT0001741</t>
  </si>
  <si>
    <t>底座</t>
  </si>
  <si>
    <t>SHT0001742</t>
  </si>
  <si>
    <t>旋转块</t>
  </si>
  <si>
    <t>SHT0011047</t>
  </si>
  <si>
    <t>BPC0000010</t>
  </si>
  <si>
    <t>速降气阀</t>
  </si>
  <si>
    <t>BPC0000011</t>
  </si>
  <si>
    <t>四孔进口气阀</t>
  </si>
  <si>
    <t>BPC0000012</t>
  </si>
  <si>
    <t>三通4-4-4</t>
  </si>
  <si>
    <t>BPC0000013</t>
  </si>
  <si>
    <t>紧固箍4</t>
  </si>
  <si>
    <t>BPC0000014</t>
  </si>
  <si>
    <t>两通4-6</t>
  </si>
  <si>
    <t>BPC0000015</t>
  </si>
  <si>
    <t>透明气管</t>
  </si>
  <si>
    <t>PUΦ4*2.5</t>
  </si>
  <si>
    <t>BPC0000016</t>
  </si>
  <si>
    <t>红色气管</t>
  </si>
  <si>
    <t>BPC0000017</t>
  </si>
  <si>
    <t>蓝色气管</t>
  </si>
  <si>
    <t>BPC0000018</t>
  </si>
  <si>
    <t>SHT0010537</t>
  </si>
  <si>
    <t>编号变更(新状态)</t>
  </si>
  <si>
    <t>SHT0010942</t>
  </si>
  <si>
    <t>黑色H4</t>
  </si>
  <si>
    <t>BPC0010213</t>
  </si>
  <si>
    <t>铜接头6-4-4</t>
  </si>
  <si>
    <t>SHT0016360</t>
  </si>
  <si>
    <t>按压帽K</t>
  </si>
  <si>
    <t>SHT0016361</t>
  </si>
  <si>
    <t>按压帽L</t>
  </si>
  <si>
    <t>SLT0010566</t>
  </si>
  <si>
    <t>SLT0010604</t>
  </si>
  <si>
    <t>装饰盖</t>
  </si>
  <si>
    <t>BSP0010056</t>
  </si>
  <si>
    <t>防护弹簧</t>
  </si>
  <si>
    <t>150mm长</t>
  </si>
  <si>
    <t>BPC0010321</t>
  </si>
  <si>
    <t>BPC0010328</t>
  </si>
  <si>
    <t>VDC气阀总成</t>
  </si>
  <si>
    <t>BPC0010338</t>
  </si>
  <si>
    <t>腰托调节按钮帽</t>
  </si>
  <si>
    <t>BPC0010339</t>
  </si>
  <si>
    <t>侧翼调节按钮帽</t>
  </si>
  <si>
    <t>SLT0012024</t>
  </si>
  <si>
    <t>腰托开关面板</t>
  </si>
  <si>
    <t>TAT0010198</t>
  </si>
  <si>
    <t>混合基碳带</t>
  </si>
  <si>
    <t>110mm宽</t>
  </si>
  <si>
    <t>TAT0010200</t>
  </si>
  <si>
    <t>自封袋</t>
  </si>
  <si>
    <t>220mm×150mm</t>
  </si>
  <si>
    <t>SHT0016037</t>
  </si>
  <si>
    <t>SHT0016038</t>
  </si>
  <si>
    <t>SHT0016039</t>
  </si>
  <si>
    <t>SHT0016040</t>
  </si>
  <si>
    <t>SHT0016042</t>
  </si>
  <si>
    <t>SHT0016036</t>
  </si>
  <si>
    <t>SHT0015247</t>
  </si>
  <si>
    <t>SHT0016041</t>
  </si>
  <si>
    <t>BCL0010026</t>
  </si>
  <si>
    <t>电工胶带</t>
  </si>
  <si>
    <t>SHT0011628</t>
  </si>
  <si>
    <t>阻尼调节气缸总成</t>
  </si>
  <si>
    <t>SHT0014511</t>
  </si>
  <si>
    <t>H6阻尼器金属轴套</t>
  </si>
  <si>
    <t>SHT0016243</t>
  </si>
  <si>
    <t>可调阻尼器总成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</si>
  <si>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</si>
  <si>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</si>
  <si>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</si>
  <si>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</si>
  <si>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</si>
  <si>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</si>
  <si>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</si>
  <si>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</si>
  <si>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</si>
  <si>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</si>
  <si>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</si>
  <si>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</si>
  <si>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</si>
  <si>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</si>
  <si>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</si>
  <si>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</si>
  <si>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</si>
  <si>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</si>
  <si>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</si>
  <si>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</si>
  <si>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</si>
  <si>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自适应</t>
  </si>
  <si>
    <t>BPC0010305</t>
  </si>
  <si>
    <t>Y型4mm三通快插接头</t>
  </si>
  <si>
    <t>BPC0010312</t>
  </si>
  <si>
    <t>节流头</t>
  </si>
  <si>
    <t>φ2.6*10</t>
  </si>
  <si>
    <t>BPC0010169</t>
  </si>
  <si>
    <t>阀体外壳（四孔）</t>
  </si>
  <si>
    <t>BPC0010304</t>
  </si>
  <si>
    <t>阪上涂层</t>
  </si>
  <si>
    <t>BPC0010310</t>
  </si>
  <si>
    <t>快插直接头</t>
  </si>
  <si>
    <t>BPC0010311</t>
  </si>
  <si>
    <t>储气罐（直径30mm）</t>
  </si>
  <si>
    <t>BCL0010021</t>
  </si>
  <si>
    <t>黑色布基胶带</t>
  </si>
  <si>
    <t>BPC0010300</t>
  </si>
  <si>
    <t>开关固定座</t>
  </si>
  <si>
    <t>BPC0010302</t>
  </si>
  <si>
    <t>转盘解锁气阀分总成</t>
  </si>
  <si>
    <t>SHT0015245</t>
  </si>
  <si>
    <t>旋转调节底座</t>
  </si>
  <si>
    <t>SHT0015246</t>
  </si>
  <si>
    <t>旋转调节旋转块</t>
  </si>
  <si>
    <t>SHT0016095</t>
  </si>
  <si>
    <t>转盘调节手柄</t>
  </si>
  <si>
    <t>BAS0010032</t>
  </si>
  <si>
    <t>转盘解锁挡圈</t>
  </si>
  <si>
    <t>φ9*1.2</t>
  </si>
  <si>
    <t>BPC0010303</t>
  </si>
  <si>
    <t>转盘解锁气阀阀芯小总成</t>
  </si>
  <si>
    <t>BSP0010055</t>
  </si>
  <si>
    <t>转盘解锁气阀压簧</t>
  </si>
  <si>
    <t>BPC0010276</t>
  </si>
  <si>
    <t>BPC0010277</t>
  </si>
  <si>
    <t>快插直角接头</t>
  </si>
  <si>
    <t>BPC0010322</t>
  </si>
  <si>
    <t>轻卡悬浮阀体</t>
  </si>
  <si>
    <t>BPC0010342</t>
  </si>
  <si>
    <t>O型圈</t>
  </si>
  <si>
    <t>4.5*1.8 HNBR</t>
  </si>
  <si>
    <t>SHT0010660</t>
  </si>
  <si>
    <t>驾驶员座椅高度调节手柄</t>
  </si>
  <si>
    <t>SHT0016964</t>
  </si>
  <si>
    <t>副驾驶高度调节手柄</t>
  </si>
  <si>
    <t>黑色手柄，白色丝印</t>
  </si>
  <si>
    <t>GB/T 6172 M5</t>
  </si>
  <si>
    <t>SLT0012257</t>
  </si>
  <si>
    <t>轻卡气阀固定支架</t>
  </si>
  <si>
    <t>SLT0012258</t>
  </si>
  <si>
    <t>轻卡气阀驱动支架</t>
  </si>
  <si>
    <t>SLT0012259</t>
  </si>
  <si>
    <t>轻卡阀杆固定轴</t>
  </si>
  <si>
    <t>SLT0012260</t>
  </si>
  <si>
    <t>轻卡阀体固定轴</t>
  </si>
  <si>
    <t>BPC0010345</t>
  </si>
  <si>
    <t>黑色螺旋弹簧气管</t>
  </si>
  <si>
    <t>φ4</t>
  </si>
  <si>
    <t>无腰托</t>
  </si>
  <si>
    <t>SHT0017518</t>
  </si>
  <si>
    <t>重汽3.0</t>
  </si>
  <si>
    <t>SHT0012898</t>
  </si>
  <si>
    <t>副驾升降调节手柄底座</t>
  </si>
  <si>
    <t>SHT0013001</t>
  </si>
  <si>
    <t>副驾可回位机构弹簧座</t>
  </si>
  <si>
    <t>SHT0013003</t>
  </si>
  <si>
    <t>副驾外部棘爪滚轮</t>
  </si>
  <si>
    <t>SHT0017669</t>
  </si>
  <si>
    <t>装管螺母接头总成</t>
  </si>
  <si>
    <t>SHT0017419</t>
  </si>
  <si>
    <t>J6P出口车</t>
  </si>
  <si>
    <t>BSP0010036</t>
  </si>
  <si>
    <t>外部棘爪回位簧</t>
  </si>
  <si>
    <t>弹簧</t>
  </si>
  <si>
    <t>SHT0002282</t>
  </si>
  <si>
    <t>X3000浅灰色</t>
  </si>
  <si>
    <t>SHT0012139</t>
  </si>
  <si>
    <t>80×55×50</t>
  </si>
  <si>
    <t>SHT0013748</t>
  </si>
  <si>
    <t>SHT0013747</t>
  </si>
  <si>
    <t>SHT0011965</t>
  </si>
  <si>
    <t>SHT0013746</t>
  </si>
  <si>
    <t>SHT0014543</t>
  </si>
  <si>
    <t>SHT0014600</t>
  </si>
  <si>
    <t>升降气阀手柄（黑色）</t>
  </si>
  <si>
    <t>SHT0001743</t>
  </si>
  <si>
    <t>SHT0016984</t>
  </si>
  <si>
    <t>3.1C调高手柄</t>
  </si>
  <si>
    <t>灰白色 黑色丝印</t>
  </si>
  <si>
    <t>BPC0010264</t>
  </si>
  <si>
    <t>内径φ3×线径1</t>
  </si>
  <si>
    <t>BFA0000758</t>
  </si>
  <si>
    <t>华丝尖尾自攻钉</t>
  </si>
  <si>
    <t>M2.3*8-6</t>
  </si>
  <si>
    <t>SHT0002224</t>
  </si>
  <si>
    <t>变阻尼手柄</t>
  </si>
  <si>
    <t>可回位机构手柄</t>
  </si>
  <si>
    <t>SHT0001744</t>
  </si>
  <si>
    <t>SHT0002225</t>
  </si>
  <si>
    <t>调节机构底座</t>
  </si>
  <si>
    <t>手柄固定座</t>
  </si>
  <si>
    <t>BSP0000104</t>
  </si>
  <si>
    <t>Φ0.8*Φ4.2*16*1.5</t>
  </si>
  <si>
    <t>SHT0002227</t>
  </si>
  <si>
    <t>卡接齿轮 (卡轮)</t>
  </si>
  <si>
    <t>SHT0002228</t>
  </si>
  <si>
    <t>拉线限位盖板(护盖)</t>
  </si>
  <si>
    <t>SHT0000452</t>
  </si>
  <si>
    <t>H4 老状态</t>
  </si>
  <si>
    <t>BPC0000066</t>
  </si>
  <si>
    <t>三通接头（白）</t>
  </si>
  <si>
    <t>38081</t>
  </si>
  <si>
    <t>SHT0000455</t>
  </si>
  <si>
    <t>SHT0000454</t>
  </si>
  <si>
    <t>气动升降手柄</t>
  </si>
  <si>
    <t>H4A-6806006</t>
  </si>
  <si>
    <t>SHT0011347</t>
  </si>
  <si>
    <t>水平减震调节拉线</t>
  </si>
  <si>
    <t>SHT0011473</t>
  </si>
  <si>
    <t>水平减震调节底座</t>
  </si>
  <si>
    <t>SHT0012900</t>
  </si>
  <si>
    <t>副驾阻尼调节手柄</t>
  </si>
  <si>
    <t>SHT0012901</t>
  </si>
  <si>
    <t>副驾阻尼调节底座</t>
  </si>
  <si>
    <t>BPC0000032</t>
  </si>
  <si>
    <t>SHT0013104</t>
  </si>
  <si>
    <t>气弹簧解锁拉线总成</t>
  </si>
  <si>
    <t>SHT0013187</t>
  </si>
  <si>
    <t>气弹簧升降调节手柄</t>
  </si>
  <si>
    <t>BCL0010016</t>
  </si>
  <si>
    <t>布基胶带</t>
  </si>
  <si>
    <t>BPC0010088</t>
  </si>
  <si>
    <t>SHT0010967</t>
  </si>
  <si>
    <t>气管防护短弹簧</t>
  </si>
  <si>
    <t>BPC0010336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</si>
  <si>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</si>
  <si>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</si>
  <si>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</si>
  <si>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</si>
  <si>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</si>
  <si>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</si>
  <si>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</si>
  <si>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</si>
  <si>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SHT0017865</t>
  </si>
  <si>
    <t>SHT0015974</t>
  </si>
  <si>
    <t>Current</t>
  </si>
  <si>
    <t>SHT0017255</t>
  </si>
  <si>
    <t>SHT0018192</t>
  </si>
  <si>
    <t>2.0小气囊下座总成</t>
  </si>
  <si>
    <t>带气嘴接头</t>
  </si>
  <si>
    <t>BPC0010267</t>
  </si>
  <si>
    <t>空心金属杆</t>
  </si>
  <si>
    <t>BPC0010320</t>
  </si>
  <si>
    <t>空心杆式</t>
  </si>
  <si>
    <t>BPC0010324</t>
  </si>
  <si>
    <t>VDC阀芯</t>
  </si>
  <si>
    <t>BPC0010261</t>
  </si>
  <si>
    <t>解锁气缸缸体</t>
  </si>
  <si>
    <t>BPC0010262</t>
  </si>
  <si>
    <t>解锁气缸杆</t>
  </si>
  <si>
    <t>BPC0010263</t>
  </si>
  <si>
    <t>解锁气缸端盖</t>
  </si>
  <si>
    <t>BSP0010049</t>
  </si>
  <si>
    <t>解锁气缸复位弹簧</t>
  </si>
  <si>
    <t>SHT0015148</t>
  </si>
  <si>
    <t>解锁气缸密封圈</t>
  </si>
  <si>
    <t>空心杆</t>
  </si>
  <si>
    <t>BPC0010354</t>
  </si>
  <si>
    <t>SHT0018721L</t>
  </si>
  <si>
    <t>BPC0010405</t>
  </si>
  <si>
    <t>空心杆自适应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</si>
</sst>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#,###,###,##0.00###"/>
    <numFmt numFmtId="179" formatCode="##,##0.00###"/>
    <numFmt numFmtId="180" formatCode="_ * #,##0.0000_ ;_ * \-#,##0.0000_ ;_ * &quot;-&quot;????_ ;_ @_ "/>
    <numFmt numFmtId="181" formatCode="_ * #,##0.0000_ ;_ * \-#,##0.0000_ ;_ * &quot;-&quot;??.00_ ;_ @_ "/>
  </numFmts>
  <fonts count="47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8.25"/>
      <color rgb="FFFF0000"/>
      <name val="Microsoft Sans Serif"/>
      <charset val="0"/>
    </font>
    <font>
      <sz val="8.5"/>
      <color rgb="FF0000FF"/>
      <name val="宋体"/>
      <charset val="0"/>
    </font>
    <font>
      <sz val="11"/>
      <name val="宋体"/>
      <charset val="134"/>
      <scheme val="minor"/>
    </font>
    <font>
      <sz val="8.25"/>
      <name val="宋体"/>
      <charset val="0"/>
    </font>
    <font>
      <sz val="8.25"/>
      <name val="Microsoft Sans Serif"/>
      <charset val="0"/>
    </font>
    <font>
      <sz val="12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8.5"/>
      <color rgb="FFFF0000"/>
      <name val="Microsoft Sans Serif"/>
      <charset val="0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trike/>
      <sz val="10"/>
      <name val="微软雅黑"/>
      <charset val="134"/>
    </font>
    <font>
      <b/>
      <sz val="10"/>
      <name val="微软雅黑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strike/>
      <sz val="9"/>
      <color theme="1"/>
      <name val="微软雅黑"/>
      <charset val="134"/>
    </font>
    <font>
      <strike/>
      <u/>
      <sz val="11"/>
      <color rgb="FF0000FF"/>
      <name val="宋体"/>
      <charset val="0"/>
      <scheme val="minor"/>
    </font>
    <font>
      <strike/>
      <sz val="9"/>
      <color indexed="8"/>
      <name val="微软雅黑"/>
      <charset val="134"/>
    </font>
    <font>
      <strike/>
      <u/>
      <sz val="11"/>
      <color rgb="FF800080"/>
      <name val="宋体"/>
      <charset val="0"/>
      <scheme val="minor"/>
    </font>
    <font>
      <sz val="9"/>
      <color rgb="FF000000"/>
      <name val="微软雅黑"/>
      <charset val="134"/>
    </font>
    <font>
      <strike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9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10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/>
    <xf numFmtId="0" fontId="45" fillId="0" borderId="6" applyNumberForma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/>
    <xf numFmtId="0" fontId="0" fillId="2" borderId="0" xfId="0" applyFill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7" fontId="2" fillId="4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179" fontId="2" fillId="5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0" fillId="3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7" fontId="2" fillId="4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178" fontId="2" fillId="5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7" fontId="2" fillId="5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8" fontId="2" fillId="4" borderId="2" xfId="0" applyNumberFormat="1" applyFont="1" applyFill="1" applyBorder="1" applyAlignment="1">
      <alignment horizontal="right" vertical="center"/>
    </xf>
    <xf numFmtId="179" fontId="2" fillId="4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178" fontId="4" fillId="3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3" borderId="1" xfId="0" applyFont="1" applyFill="1" applyBorder="1" applyAlignment="1">
      <alignment horizontal="right" vertical="center"/>
    </xf>
    <xf numFmtId="177" fontId="8" fillId="3" borderId="2" xfId="0" applyNumberFormat="1" applyFont="1" applyFill="1" applyBorder="1" applyAlignment="1">
      <alignment horizontal="right" vertical="center"/>
    </xf>
    <xf numFmtId="178" fontId="8" fillId="3" borderId="2" xfId="0" applyNumberFormat="1" applyFont="1" applyFill="1" applyBorder="1" applyAlignment="1">
      <alignment horizontal="right" vertical="center"/>
    </xf>
    <xf numFmtId="179" fontId="8" fillId="3" borderId="2" xfId="0" applyNumberFormat="1" applyFont="1" applyFill="1" applyBorder="1" applyAlignment="1">
      <alignment horizontal="right" vertical="center"/>
    </xf>
    <xf numFmtId="177" fontId="8" fillId="5" borderId="2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/>
    <xf numFmtId="179" fontId="2" fillId="5" borderId="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43" fontId="0" fillId="3" borderId="0" xfId="0" applyNumberFormat="1" applyFill="1">
      <alignment vertical="center"/>
    </xf>
    <xf numFmtId="0" fontId="10" fillId="0" borderId="0" xfId="0" applyFont="1" applyFill="1" applyBorder="1" applyAlignment="1"/>
    <xf numFmtId="179" fontId="4" fillId="3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178" fontId="12" fillId="3" borderId="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180" fontId="13" fillId="0" borderId="0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0" fontId="15" fillId="0" borderId="0" xfId="0" applyNumberFormat="1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80" fontId="16" fillId="0" borderId="4" xfId="0" applyNumberFormat="1" applyFont="1" applyFill="1" applyBorder="1" applyAlignment="1">
      <alignment horizontal="center" vertical="center" wrapText="1"/>
    </xf>
    <xf numFmtId="181" fontId="17" fillId="0" borderId="4" xfId="0" applyNumberFormat="1" applyFont="1" applyFill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center" vertical="center"/>
    </xf>
    <xf numFmtId="0" fontId="19" fillId="0" borderId="6" xfId="6" applyNumberFormat="1" applyFont="1" applyFill="1" applyBorder="1" applyAlignment="1" applyProtection="1">
      <alignment horizontal="center" vertical="center"/>
    </xf>
    <xf numFmtId="0" fontId="20" fillId="0" borderId="6" xfId="49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/>
    </xf>
    <xf numFmtId="180" fontId="18" fillId="0" borderId="6" xfId="49" applyNumberFormat="1" applyFont="1" applyFill="1" applyBorder="1" applyAlignment="1">
      <alignment horizontal="center" vertical="center"/>
    </xf>
    <xf numFmtId="181" fontId="18" fillId="0" borderId="6" xfId="49" applyNumberFormat="1" applyFont="1" applyFill="1" applyBorder="1" applyAlignment="1">
      <alignment horizontal="center" vertical="center"/>
    </xf>
    <xf numFmtId="0" fontId="21" fillId="0" borderId="6" xfId="6" applyNumberFormat="1" applyFill="1" applyBorder="1" applyAlignment="1" applyProtection="1">
      <alignment horizontal="center" vertical="center"/>
    </xf>
    <xf numFmtId="0" fontId="22" fillId="0" borderId="5" xfId="49" applyFont="1" applyFill="1" applyBorder="1" applyAlignment="1">
      <alignment horizontal="center" vertical="center"/>
    </xf>
    <xf numFmtId="0" fontId="23" fillId="0" borderId="6" xfId="6" applyNumberFormat="1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>
      <alignment horizontal="center" vertical="center"/>
    </xf>
    <xf numFmtId="180" fontId="22" fillId="0" borderId="6" xfId="49" applyNumberFormat="1" applyFont="1" applyFill="1" applyBorder="1" applyAlignment="1">
      <alignment horizontal="center" vertical="center"/>
    </xf>
    <xf numFmtId="0" fontId="24" fillId="0" borderId="6" xfId="49" applyFont="1" applyFill="1" applyBorder="1" applyAlignment="1">
      <alignment horizontal="center" vertical="center"/>
    </xf>
    <xf numFmtId="0" fontId="25" fillId="0" borderId="6" xfId="6" applyNumberFormat="1" applyFont="1" applyFill="1" applyBorder="1" applyAlignment="1" applyProtection="1">
      <alignment horizontal="center" vertical="center"/>
    </xf>
    <xf numFmtId="181" fontId="22" fillId="0" borderId="6" xfId="49" applyNumberFormat="1" applyFont="1" applyFill="1" applyBorder="1" applyAlignment="1">
      <alignment horizontal="center" vertical="center"/>
    </xf>
    <xf numFmtId="0" fontId="18" fillId="3" borderId="6" xfId="49" applyFont="1" applyFill="1" applyBorder="1" applyAlignment="1">
      <alignment horizontal="center" vertical="center"/>
    </xf>
    <xf numFmtId="180" fontId="18" fillId="3" borderId="6" xfId="49" applyNumberFormat="1" applyFont="1" applyFill="1" applyBorder="1" applyAlignment="1">
      <alignment horizontal="center" vertical="center"/>
    </xf>
    <xf numFmtId="181" fontId="18" fillId="6" borderId="6" xfId="49" applyNumberFormat="1" applyFont="1" applyFill="1" applyBorder="1" applyAlignment="1">
      <alignment horizontal="center" vertical="center"/>
    </xf>
    <xf numFmtId="0" fontId="18" fillId="3" borderId="5" xfId="49" applyFont="1" applyFill="1" applyBorder="1" applyAlignment="1">
      <alignment horizontal="center" vertical="center"/>
    </xf>
    <xf numFmtId="0" fontId="21" fillId="3" borderId="6" xfId="6" applyNumberFormat="1" applyFill="1" applyBorder="1" applyAlignment="1" applyProtection="1">
      <alignment horizontal="center" vertical="center"/>
    </xf>
    <xf numFmtId="0" fontId="20" fillId="3" borderId="6" xfId="49" applyFont="1" applyFill="1" applyBorder="1" applyAlignment="1">
      <alignment horizontal="center" vertical="center"/>
    </xf>
    <xf numFmtId="181" fontId="18" fillId="3" borderId="6" xfId="49" applyNumberFormat="1" applyFont="1" applyFill="1" applyBorder="1" applyAlignment="1">
      <alignment horizontal="center" vertical="center"/>
    </xf>
    <xf numFmtId="0" fontId="26" fillId="0" borderId="6" xfId="49" applyFont="1" applyFill="1" applyBorder="1" applyAlignment="1">
      <alignment horizontal="center" vertical="center"/>
    </xf>
    <xf numFmtId="180" fontId="18" fillId="0" borderId="7" xfId="49" applyNumberFormat="1" applyFont="1" applyFill="1" applyBorder="1" applyAlignment="1">
      <alignment horizontal="center" vertical="center"/>
    </xf>
    <xf numFmtId="180" fontId="18" fillId="0" borderId="8" xfId="49" applyNumberFormat="1" applyFont="1" applyFill="1" applyBorder="1" applyAlignment="1">
      <alignment horizontal="center" vertical="center"/>
    </xf>
    <xf numFmtId="43" fontId="0" fillId="0" borderId="6" xfId="0" applyNumberFormat="1" applyFont="1" applyFill="1" applyBorder="1" applyAlignment="1">
      <alignment horizontal="center" vertical="center"/>
    </xf>
    <xf numFmtId="43" fontId="0" fillId="0" borderId="6" xfId="0" applyNumberFormat="1" applyFont="1" applyFill="1" applyBorder="1" applyAlignment="1">
      <alignment vertical="center"/>
    </xf>
    <xf numFmtId="43" fontId="27" fillId="0" borderId="6" xfId="0" applyNumberFormat="1" applyFont="1" applyFill="1" applyBorder="1" applyAlignment="1">
      <alignment horizontal="center" vertical="center"/>
    </xf>
    <xf numFmtId="43" fontId="27" fillId="0" borderId="6" xfId="0" applyNumberFormat="1" applyFont="1" applyFill="1" applyBorder="1" applyAlignment="1">
      <alignment vertical="center"/>
    </xf>
    <xf numFmtId="43" fontId="0" fillId="3" borderId="6" xfId="0" applyNumberFormat="1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  <cellStyle name="常规 41" xfId="50"/>
    <cellStyle name="BOM_Level_Below3" xfId="51"/>
    <cellStyle name="样式 1" xfId="52"/>
    <cellStyle name="常规 2" xfId="53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7" Type="http://schemas.openxmlformats.org/officeDocument/2006/relationships/styles" Target="styles.xml"/><Relationship Id="rId186" Type="http://schemas.openxmlformats.org/officeDocument/2006/relationships/sharedStrings" Target="sharedStrings.xml"/><Relationship Id="rId185" Type="http://schemas.openxmlformats.org/officeDocument/2006/relationships/theme" Target="theme/theme1.xml"/><Relationship Id="rId184" Type="http://schemas.openxmlformats.org/officeDocument/2006/relationships/externalLink" Target="externalLinks/externalLink10.xml"/><Relationship Id="rId183" Type="http://schemas.openxmlformats.org/officeDocument/2006/relationships/externalLink" Target="externalLinks/externalLink9.xml"/><Relationship Id="rId182" Type="http://schemas.openxmlformats.org/officeDocument/2006/relationships/externalLink" Target="externalLinks/externalLink8.xml"/><Relationship Id="rId181" Type="http://schemas.openxmlformats.org/officeDocument/2006/relationships/externalLink" Target="externalLinks/externalLink7.xml"/><Relationship Id="rId180" Type="http://schemas.openxmlformats.org/officeDocument/2006/relationships/externalLink" Target="externalLinks/externalLink6.xml"/><Relationship Id="rId18" Type="http://schemas.openxmlformats.org/officeDocument/2006/relationships/worksheet" Target="worksheets/sheet18.xml"/><Relationship Id="rId179" Type="http://schemas.openxmlformats.org/officeDocument/2006/relationships/externalLink" Target="externalLinks/externalLink5.xml"/><Relationship Id="rId178" Type="http://schemas.openxmlformats.org/officeDocument/2006/relationships/externalLink" Target="externalLinks/externalLink4.xml"/><Relationship Id="rId177" Type="http://schemas.openxmlformats.org/officeDocument/2006/relationships/externalLink" Target="externalLinks/externalLink3.xml"/><Relationship Id="rId176" Type="http://schemas.openxmlformats.org/officeDocument/2006/relationships/externalLink" Target="externalLinks/externalLink2.xml"/><Relationship Id="rId175" Type="http://schemas.openxmlformats.org/officeDocument/2006/relationships/externalLink" Target="externalLinks/externalLink1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9118;&#21152;&#28909;&#26032;&#22686;&#29289;&#26009;20250620&#26666;&#27954;&#24037;&#213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06&#26356;&#26032;&#26368;&#32456;&#292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6.&#38598;&#22242;&#20869;&#37096;&#23450;&#20215;&#20132;&#25509;&#36164;&#26009;\&#23433;&#36335;&#26222;&#26368;&#26032;&#23450;&#20215;2024\&#23433;&#36335;&#26222;&#23450;&#20215;&#26356;&#26032;202407\&#23433;&#36335;&#26222;&#20132;&#20184;&#21512;&#20316;&#24037;&#21378;&#20135;&#21697;&#23450;&#20215;&#34920;2024-6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20250311&#26356;&#26032;&#26368;&#32456;&#292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827;&#21271;&#27880;&#22609;&#20214;&#23450;&#20215;&#27169;&#26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25;&#19994;&#24494;&#20449;\WXWork\1688851263075820\Cache\File\2025-04\&#32479;&#3574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9118;&#21152;&#28909;&#26032;&#22686;&#29289;&#26009;20250620&#27827;&#21271;&#24037;&#2137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9118;&#21152;&#28909;&#26032;&#22686;&#29289;&#26009;20250620&#28493;&#22346;&#24037;&#2137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9118;&#21152;&#28909;&#26032;&#22686;&#29289;&#26009;20250620&#38271;&#26149;&#24037;&#213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 refreshError="1"/>
      <sheetData sheetId="1" refreshError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-0.0433851937710442</v>
          </cell>
          <cell r="Y5">
            <v>0.0704263933206874</v>
          </cell>
          <cell r="Z5">
            <v>0.432161959013309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</v>
          </cell>
          <cell r="Y6">
            <v>0.0927124613770271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0.0091773918118155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0.0815535982254421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0.00981752017726788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0.371587605829959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-0.348320329848345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0.866836435288374</v>
          </cell>
          <cell r="W12">
            <v>1.23</v>
          </cell>
          <cell r="X12">
            <v>-0.363163564711626</v>
          </cell>
          <cell r="Y12">
            <v>0.076908011653304</v>
          </cell>
          <cell r="Z12">
            <v>0.254475038558727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0.502222130187637</v>
          </cell>
          <cell r="W13">
            <v>0.16</v>
          </cell>
          <cell r="X13">
            <v>0.342222130187637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0.359773621370084</v>
          </cell>
          <cell r="AC13">
            <v>0.00850559890382377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0.502222130187637</v>
          </cell>
          <cell r="W14">
            <v>0.16</v>
          </cell>
          <cell r="X14">
            <v>0.342222130187637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0.359773621370084</v>
          </cell>
          <cell r="AC14">
            <v>0.00850559890382377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0.0942293148990281</v>
          </cell>
          <cell r="W15">
            <v>0.12</v>
          </cell>
          <cell r="X15">
            <v>-0.0257706851009719</v>
          </cell>
          <cell r="Y15">
            <v>0.070749391246348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-0.854995373110345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0.0929307486258964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0.0918381728434698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-0.746152218254847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-0.209359028947368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0.0829219565692752</v>
          </cell>
          <cell r="AC25">
            <v>0.0938634432337011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-0.0543213842216066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0.473223696981551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0.479876997469792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0.315701264475319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0.184594382981049</v>
          </cell>
          <cell r="W36">
            <v>0.17</v>
          </cell>
          <cell r="X36">
            <v>0.0145943829810494</v>
          </cell>
          <cell r="Y36">
            <v>0.0902880488426222</v>
          </cell>
          <cell r="Z36">
            <v>0.465547751844769</v>
          </cell>
          <cell r="AA36">
            <v>0.0394052083333333</v>
          </cell>
          <cell r="AB36">
            <v>0.213469162479222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0.0417165371525753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0.497857256339337</v>
          </cell>
          <cell r="W39">
            <v>0.21</v>
          </cell>
          <cell r="X39">
            <v>0.287857256339337</v>
          </cell>
          <cell r="Y39">
            <v>0.0223178651503631</v>
          </cell>
          <cell r="Z39">
            <v>0.230152984363119</v>
          </cell>
          <cell r="AA39">
            <v>0.0769236111111111</v>
          </cell>
          <cell r="AB39">
            <v>0.154509370169108</v>
          </cell>
          <cell r="AC39">
            <v>0.00940675698222656</v>
          </cell>
          <cell r="AD39">
            <v>0.401721572706537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0.497857256339337</v>
          </cell>
          <cell r="W40">
            <v>0.21</v>
          </cell>
          <cell r="X40">
            <v>0.287857256339337</v>
          </cell>
          <cell r="Y40">
            <v>0.0223178651503631</v>
          </cell>
          <cell r="Z40">
            <v>0.230152984363119</v>
          </cell>
          <cell r="AA40">
            <v>0.0769236111111111</v>
          </cell>
          <cell r="AB40">
            <v>0.154509370169108</v>
          </cell>
          <cell r="AC40">
            <v>0.00940675698222656</v>
          </cell>
          <cell r="AD40">
            <v>0.401721572706537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0.497857256339337</v>
          </cell>
          <cell r="W41">
            <v>0.21</v>
          </cell>
          <cell r="X41">
            <v>0.287857256339337</v>
          </cell>
          <cell r="Y41">
            <v>0.0223178651503631</v>
          </cell>
          <cell r="Z41">
            <v>0.230152984363119</v>
          </cell>
          <cell r="AA41">
            <v>0.0769236111111111</v>
          </cell>
          <cell r="AB41">
            <v>0.154509370169108</v>
          </cell>
          <cell r="AC41">
            <v>0.00940675698222656</v>
          </cell>
          <cell r="AD41">
            <v>0.401721572706537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0.0938266006070717</v>
          </cell>
          <cell r="AC42">
            <v>0.024167427325567</v>
          </cell>
          <cell r="AD42">
            <v>0</v>
          </cell>
          <cell r="AE42">
            <v>0.544956478576236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-0.631654374581259</v>
          </cell>
          <cell r="Y43">
            <v>0.0715977850795858</v>
          </cell>
          <cell r="Z43">
            <v>0.313240309723188</v>
          </cell>
          <cell r="AA43">
            <v>0.100304166666667</v>
          </cell>
          <cell r="AB43">
            <v>0.14363112335174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0.0534428462429793</v>
          </cell>
          <cell r="Z44">
            <v>0.131519504426082</v>
          </cell>
          <cell r="AA44">
            <v>0.4206125</v>
          </cell>
          <cell r="AB44">
            <v>0.168590468740314</v>
          </cell>
          <cell r="AC44">
            <v>0.022479129986722</v>
          </cell>
          <cell r="AD44">
            <v>0</v>
          </cell>
          <cell r="AE44">
            <v>0.509232385254879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0.0384580815886534</v>
          </cell>
          <cell r="Z45">
            <v>0.0630952901063844</v>
          </cell>
          <cell r="AA45">
            <v>0.4206125</v>
          </cell>
          <cell r="AB45">
            <v>0.0808797492110373</v>
          </cell>
          <cell r="AC45">
            <v>0.0161762382778194</v>
          </cell>
          <cell r="AD45">
            <v>0</v>
          </cell>
          <cell r="AE45">
            <v>0.334878286049989</v>
          </cell>
          <cell r="AF45">
            <v>3710</v>
          </cell>
          <cell r="AG45">
            <v>6.5956459468421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2.74758379344414</v>
          </cell>
          <cell r="W46">
            <v>3.45</v>
          </cell>
          <cell r="X46">
            <v>-0.702416206555864</v>
          </cell>
          <cell r="Y46">
            <v>0.0808791428863624</v>
          </cell>
          <cell r="Z46">
            <v>0.0853022210129604</v>
          </cell>
          <cell r="AA46">
            <v>0.3004375</v>
          </cell>
          <cell r="AB46">
            <v>0.109346073709147</v>
          </cell>
          <cell r="AC46">
            <v>0.0344961676281769</v>
          </cell>
          <cell r="AD46">
            <v>0.109186842896589</v>
          </cell>
          <cell r="AE46">
            <v>0.530985272866767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2.44758379344414</v>
          </cell>
          <cell r="W47">
            <v>3.45</v>
          </cell>
          <cell r="X47">
            <v>-1.00241620655586</v>
          </cell>
          <cell r="Y47">
            <v>0.0907924880110112</v>
          </cell>
          <cell r="Z47">
            <v>0.0957577021991134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0.473498203979954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1.13069407093306</v>
          </cell>
          <cell r="W48">
            <v>1.56</v>
          </cell>
          <cell r="X48">
            <v>-0.429305929066944</v>
          </cell>
          <cell r="Y48">
            <v>0.0294804175508114</v>
          </cell>
          <cell r="Z48">
            <v>0.1934652401772</v>
          </cell>
          <cell r="AA48">
            <v>0.146854166666666</v>
          </cell>
          <cell r="AB48">
            <v>0.129879664572293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1.40884150806452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2.75258461538462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0.0804552381381883</v>
          </cell>
          <cell r="Z50">
            <v>0.282850446579568</v>
          </cell>
          <cell r="AA50">
            <v>0.191979166666667</v>
          </cell>
          <cell r="AB50">
            <v>0.231685943576065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-0.0867256327509056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-0.0194686404155124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0.224407552246752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2.57852768061225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2</v>
          </cell>
          <cell r="N56">
            <v>75.9</v>
          </cell>
          <cell r="O56">
            <v>0.76</v>
          </cell>
          <cell r="P56">
            <v>22.5</v>
          </cell>
          <cell r="Q56">
            <v>0.25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1.48190730769844</v>
          </cell>
          <cell r="W56">
            <v>3.31</v>
          </cell>
          <cell r="X56">
            <v>-1.82809269230156</v>
          </cell>
          <cell r="Y56">
            <v>0.134961207736145</v>
          </cell>
          <cell r="Z56">
            <v>0.168701509670181</v>
          </cell>
          <cell r="AA56">
            <v>0.320466666666667</v>
          </cell>
          <cell r="AB56">
            <v>0.21625284186255</v>
          </cell>
          <cell r="AC56">
            <v>0.0567673831979773</v>
          </cell>
          <cell r="AD56">
            <v>0</v>
          </cell>
          <cell r="AE56">
            <v>0.685908808556836</v>
          </cell>
          <cell r="AF56">
            <v>58120</v>
          </cell>
          <cell r="AG56">
            <v>1.838005047825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0.157942820161749</v>
          </cell>
          <cell r="AA63">
            <v>0.136127083333333</v>
          </cell>
          <cell r="AB63">
            <v>0.0724220478048336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0.0190099167805483</v>
          </cell>
          <cell r="Y64">
            <v>0.0152200109581037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0.00653471170486186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0.0245313604370579</v>
          </cell>
          <cell r="Y65">
            <v>0.0171351977688546</v>
          </cell>
          <cell r="Z65">
            <v>0.535474930276709</v>
          </cell>
          <cell r="AA65">
            <v>0.0372962962962963</v>
          </cell>
          <cell r="AB65">
            <v>0.191723823924851</v>
          </cell>
          <cell r="AC65">
            <v>0.00735699716205776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0.0190099167805483</v>
          </cell>
          <cell r="Y66">
            <v>0.0152200109581037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0.00653471170486186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0.775481137548636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0.570864447278912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0.506356612244899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0.506356612244899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0.506356612244899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0.506356612244899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0.506356612244899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0.506356612244899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0.506356612244899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0.506356612244899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0.506356612244899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1.70648203947368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0.673919120892479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-0.854495986842105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-0.852395762483131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0.0436355946953138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3.00009581646424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0.0441575589171539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0.711380502951869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0.785450913461539</v>
          </cell>
          <cell r="W165">
            <v>1.26</v>
          </cell>
          <cell r="X165">
            <v>-0.474549086538461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0.00968852687916638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0.00968852687916638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0.544751020613529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</v>
          </cell>
          <cell r="AF169">
            <v>19364</v>
          </cell>
          <cell r="AG169">
            <v>0.300525381152461</v>
          </cell>
        </row>
        <row r="170">
          <cell r="Y170">
            <v>0.065</v>
          </cell>
          <cell r="Z170">
            <v>0.26</v>
          </cell>
          <cell r="AA170">
            <v>0.142</v>
          </cell>
          <cell r="AB170">
            <v>0.15</v>
          </cell>
          <cell r="AC170">
            <v>0.031</v>
          </cell>
          <cell r="AD170">
            <v>0.082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方案一取平均"/>
      <sheetName val="方案二取价格最低"/>
    </sheetNames>
    <sheetDataSet>
      <sheetData sheetId="0"/>
      <sheetData sheetId="1">
        <row r="1">
          <cell r="B1" t="str">
            <v>QAD号码</v>
          </cell>
          <cell r="C1" t="str">
            <v>物料名称</v>
          </cell>
          <cell r="D1" t="str">
            <v>规格型号</v>
          </cell>
          <cell r="E1" t="str">
            <v>单位</v>
          </cell>
          <cell r="F1" t="str">
            <v>2025年价格</v>
          </cell>
          <cell r="G1" t="str">
            <v>备注</v>
          </cell>
          <cell r="H1" t="str">
            <v>株洲</v>
          </cell>
          <cell r="I1" t="str">
            <v>销北京价格</v>
          </cell>
          <cell r="J1" t="str">
            <v>销各工厂价格</v>
          </cell>
        </row>
        <row r="2">
          <cell r="B2" t="str">
            <v>SHT0011609</v>
          </cell>
          <cell r="C2" t="str">
            <v>气袋腰拖总成</v>
          </cell>
          <cell r="D2" t="str">
            <v>两气袋</v>
          </cell>
          <cell r="E2" t="str">
            <v>EA</v>
          </cell>
          <cell r="F2">
            <v>10.6</v>
          </cell>
        </row>
        <row r="3">
          <cell r="B3" t="str">
            <v>BPC0000063</v>
          </cell>
          <cell r="C3" t="str">
            <v>王牌靠背气袋腰托总成</v>
          </cell>
          <cell r="D3" t="str">
            <v>L6000</v>
          </cell>
          <cell r="E3" t="str">
            <v>EA</v>
          </cell>
          <cell r="F3">
            <v>10.6</v>
          </cell>
        </row>
        <row r="4">
          <cell r="B4" t="str">
            <v>SLT0011274</v>
          </cell>
          <cell r="C4" t="str">
            <v>气腰托总成</v>
          </cell>
          <cell r="D4" t="str">
            <v>欧马可升级</v>
          </cell>
          <cell r="E4" t="str">
            <v>EA</v>
          </cell>
          <cell r="F4">
            <v>7.85</v>
          </cell>
        </row>
        <row r="4">
          <cell r="H4" t="str">
            <v>A</v>
          </cell>
          <cell r="I4">
            <v>8.72222222222222</v>
          </cell>
          <cell r="J4">
            <v>9.1812865497076</v>
          </cell>
        </row>
        <row r="5">
          <cell r="B5" t="str">
            <v>SLT0011313</v>
          </cell>
          <cell r="C5" t="str">
            <v>侧翼气袋支撑总成</v>
          </cell>
          <cell r="D5" t="str">
            <v>欧马可升级</v>
          </cell>
          <cell r="E5" t="str">
            <v>EA</v>
          </cell>
          <cell r="F5">
            <v>11.28</v>
          </cell>
        </row>
        <row r="5">
          <cell r="H5" t="str">
            <v>A</v>
          </cell>
          <cell r="I5">
            <v>12.5333333333333</v>
          </cell>
          <cell r="J5">
            <v>13.1929824561403</v>
          </cell>
        </row>
        <row r="6">
          <cell r="B6" t="str">
            <v>BEC0010206</v>
          </cell>
          <cell r="C6" t="str">
            <v>副驾驶SBR总成</v>
          </cell>
          <cell r="D6" t="str">
            <v>C32B</v>
          </cell>
          <cell r="E6" t="str">
            <v>EA</v>
          </cell>
          <cell r="F6">
            <v>13.5</v>
          </cell>
        </row>
        <row r="7">
          <cell r="B7" t="str">
            <v>BEC0010215</v>
          </cell>
          <cell r="C7" t="str">
            <v>24V单加热控制器总成</v>
          </cell>
        </row>
        <row r="7">
          <cell r="E7" t="str">
            <v>EA</v>
          </cell>
          <cell r="F7">
            <v>42.21</v>
          </cell>
        </row>
        <row r="8">
          <cell r="B8" t="str">
            <v>SLT0010873</v>
          </cell>
          <cell r="C8" t="str">
            <v>靠背加热垫总成</v>
          </cell>
        </row>
        <row r="8">
          <cell r="E8" t="str">
            <v>EA</v>
          </cell>
          <cell r="F8">
            <v>17.29</v>
          </cell>
        </row>
        <row r="8">
          <cell r="H8" t="str">
            <v>A</v>
          </cell>
          <cell r="I8">
            <v>19.2111111111111</v>
          </cell>
          <cell r="J8">
            <v>20.2222222222222</v>
          </cell>
        </row>
        <row r="9">
          <cell r="B9" t="str">
            <v>SLT0011325</v>
          </cell>
          <cell r="C9" t="str">
            <v>单加热线束总成</v>
          </cell>
        </row>
        <row r="9">
          <cell r="E9" t="str">
            <v>EA</v>
          </cell>
          <cell r="F9">
            <v>23.5</v>
          </cell>
        </row>
        <row r="10">
          <cell r="B10" t="str">
            <v>SLT0011529</v>
          </cell>
          <cell r="C10" t="str">
            <v>基础款24V座垫加热垫总成</v>
          </cell>
        </row>
        <row r="10">
          <cell r="E10" t="str">
            <v>EA</v>
          </cell>
          <cell r="F10">
            <v>23.21</v>
          </cell>
        </row>
        <row r="11">
          <cell r="B11" t="str">
            <v>BEC0010217</v>
          </cell>
          <cell r="C11" t="str">
            <v>24V单通风控制器总成</v>
          </cell>
        </row>
        <row r="11">
          <cell r="E11" t="str">
            <v>EA</v>
          </cell>
          <cell r="F11">
            <v>42.21</v>
          </cell>
        </row>
        <row r="12">
          <cell r="B12" t="str">
            <v>SLT0010937</v>
          </cell>
          <cell r="C12" t="str">
            <v>坐垫通风袋体</v>
          </cell>
        </row>
        <row r="12">
          <cell r="E12" t="str">
            <v>EA</v>
          </cell>
          <cell r="F12">
            <v>15</v>
          </cell>
        </row>
        <row r="13">
          <cell r="B13" t="str">
            <v>SLT0011215</v>
          </cell>
          <cell r="C13" t="str">
            <v>单通风线束总成</v>
          </cell>
        </row>
        <row r="13">
          <cell r="E13" t="str">
            <v>EA</v>
          </cell>
          <cell r="F13">
            <v>23.5</v>
          </cell>
        </row>
        <row r="14">
          <cell r="B14" t="str">
            <v>BEC0010214</v>
          </cell>
          <cell r="C14" t="str">
            <v>24V通风加热集成控制器</v>
          </cell>
        </row>
        <row r="14">
          <cell r="E14" t="str">
            <v>EA</v>
          </cell>
          <cell r="F14">
            <v>42.65</v>
          </cell>
        </row>
        <row r="15">
          <cell r="B15" t="str">
            <v>SLT0010992</v>
          </cell>
          <cell r="C15" t="str">
            <v>减震座椅座垫加热垫总成</v>
          </cell>
        </row>
        <row r="15">
          <cell r="E15" t="str">
            <v>EA</v>
          </cell>
          <cell r="F15">
            <v>21.575</v>
          </cell>
        </row>
        <row r="15">
          <cell r="H15" t="str">
            <v>A</v>
          </cell>
          <cell r="I15">
            <v>23.9722222222222</v>
          </cell>
          <cell r="J15">
            <v>25.2339181286549</v>
          </cell>
        </row>
        <row r="16">
          <cell r="B16" t="str">
            <v>SLT0011301</v>
          </cell>
          <cell r="C16" t="str">
            <v>24V座垫通风轴流风扇总成</v>
          </cell>
        </row>
        <row r="16">
          <cell r="E16" t="str">
            <v>EA</v>
          </cell>
          <cell r="F16">
            <v>55.565</v>
          </cell>
        </row>
        <row r="16">
          <cell r="H16" t="str">
            <v>A</v>
          </cell>
          <cell r="I16">
            <v>61.7388888888889</v>
          </cell>
          <cell r="J16">
            <v>64.9883040935673</v>
          </cell>
        </row>
        <row r="17">
          <cell r="B17" t="str">
            <v>BEC0010219</v>
          </cell>
          <cell r="C17" t="str">
            <v>12V通风加热集成控制器</v>
          </cell>
        </row>
        <row r="17">
          <cell r="E17" t="str">
            <v>EA</v>
          </cell>
          <cell r="F17">
            <v>42.65</v>
          </cell>
        </row>
        <row r="18">
          <cell r="B18" t="str">
            <v>SLT0011429</v>
          </cell>
          <cell r="C18" t="str">
            <v>靠背加热垫总成</v>
          </cell>
        </row>
        <row r="18">
          <cell r="E18" t="str">
            <v>EA</v>
          </cell>
          <cell r="F18">
            <v>17.48</v>
          </cell>
        </row>
        <row r="18">
          <cell r="H18" t="str">
            <v>A</v>
          </cell>
          <cell r="I18">
            <v>19.4222222222222</v>
          </cell>
          <cell r="J18">
            <v>20.4444444444444</v>
          </cell>
        </row>
        <row r="19">
          <cell r="B19" t="str">
            <v>SLT0011430</v>
          </cell>
          <cell r="C19" t="str">
            <v>12V风扇</v>
          </cell>
        </row>
        <row r="19">
          <cell r="E19" t="str">
            <v>EA</v>
          </cell>
          <cell r="F19">
            <v>54.175</v>
          </cell>
        </row>
        <row r="19">
          <cell r="H19" t="str">
            <v>A</v>
          </cell>
          <cell r="I19">
            <v>60.1944444444444</v>
          </cell>
          <cell r="J19">
            <v>63.3625730994152</v>
          </cell>
        </row>
        <row r="20">
          <cell r="B20" t="str">
            <v>SLT0011448</v>
          </cell>
          <cell r="C20" t="str">
            <v>12V座垫通风轴流风扇总成</v>
          </cell>
        </row>
        <row r="20">
          <cell r="E20" t="str">
            <v>EA</v>
          </cell>
          <cell r="F20">
            <v>55.565</v>
          </cell>
        </row>
        <row r="20">
          <cell r="H20" t="str">
            <v>A</v>
          </cell>
          <cell r="I20">
            <v>61.7388888888889</v>
          </cell>
          <cell r="J20">
            <v>64.9883040935673</v>
          </cell>
        </row>
        <row r="21">
          <cell r="B21" t="str">
            <v>SLT0011528</v>
          </cell>
          <cell r="C21" t="str">
            <v>减震座椅12V座垫加热垫总</v>
          </cell>
        </row>
        <row r="21">
          <cell r="E21" t="str">
            <v>EA</v>
          </cell>
          <cell r="F21">
            <v>21.68</v>
          </cell>
        </row>
        <row r="21">
          <cell r="H21" t="str">
            <v>A</v>
          </cell>
          <cell r="I21">
            <v>24.0888888888889</v>
          </cell>
          <cell r="J21">
            <v>25.3567251461988</v>
          </cell>
        </row>
        <row r="22">
          <cell r="B22" t="str">
            <v>BEC0010218</v>
          </cell>
          <cell r="C22" t="str">
            <v>12V单通风控制器总成</v>
          </cell>
        </row>
        <row r="22">
          <cell r="E22" t="str">
            <v>EA</v>
          </cell>
          <cell r="F22">
            <v>42.21</v>
          </cell>
        </row>
        <row r="23">
          <cell r="B23" t="str">
            <v>BEC0010216</v>
          </cell>
          <cell r="C23" t="str">
            <v>12V单加热控制器总成</v>
          </cell>
        </row>
        <row r="23">
          <cell r="E23" t="str">
            <v>EA</v>
          </cell>
          <cell r="F23">
            <v>42.21</v>
          </cell>
        </row>
        <row r="24">
          <cell r="B24" t="str">
            <v>SLT0011437</v>
          </cell>
          <cell r="C24" t="str">
            <v>基础款12V座垫加热垫总成</v>
          </cell>
        </row>
        <row r="24">
          <cell r="E24" t="str">
            <v>EA</v>
          </cell>
          <cell r="F24">
            <v>23.21</v>
          </cell>
        </row>
        <row r="25">
          <cell r="B25" t="str">
            <v>BEC0000068</v>
          </cell>
          <cell r="C25" t="str">
            <v>风扇延长线</v>
          </cell>
        </row>
        <row r="25">
          <cell r="E25" t="str">
            <v>EA</v>
          </cell>
          <cell r="F25">
            <v>8</v>
          </cell>
        </row>
        <row r="26">
          <cell r="B26" t="str">
            <v>SLT0002441</v>
          </cell>
          <cell r="C26" t="str">
            <v>靠背通风袋体</v>
          </cell>
        </row>
        <row r="26">
          <cell r="E26" t="str">
            <v>EA</v>
          </cell>
          <cell r="F26">
            <v>14.5</v>
          </cell>
        </row>
        <row r="27">
          <cell r="B27" t="str">
            <v>SLT0010514</v>
          </cell>
          <cell r="C27" t="str">
            <v>坐垫通风袋体</v>
          </cell>
        </row>
        <row r="27">
          <cell r="E27" t="str">
            <v>EA</v>
          </cell>
          <cell r="F27">
            <v>15</v>
          </cell>
        </row>
        <row r="28">
          <cell r="B28" t="str">
            <v>SLT0010515</v>
          </cell>
          <cell r="C28" t="str">
            <v>驾驶员通风加热开关</v>
          </cell>
        </row>
        <row r="28">
          <cell r="E28" t="str">
            <v>EA</v>
          </cell>
          <cell r="F28">
            <v>16</v>
          </cell>
        </row>
        <row r="29">
          <cell r="B29" t="str">
            <v>SLT0010516</v>
          </cell>
          <cell r="C29" t="str">
            <v>ECU及通风线束总成</v>
          </cell>
        </row>
        <row r="29">
          <cell r="E29" t="str">
            <v>EA</v>
          </cell>
          <cell r="F29">
            <v>82</v>
          </cell>
        </row>
        <row r="30">
          <cell r="B30" t="str">
            <v>SLT0010517</v>
          </cell>
          <cell r="C30" t="str">
            <v>靠背加热垫总成</v>
          </cell>
        </row>
        <row r="30">
          <cell r="E30" t="str">
            <v>EA</v>
          </cell>
          <cell r="F30">
            <v>19.5</v>
          </cell>
        </row>
        <row r="31">
          <cell r="B31" t="str">
            <v>SLT0010518</v>
          </cell>
          <cell r="C31" t="str">
            <v>坐垫加热垫总成</v>
          </cell>
        </row>
        <row r="31">
          <cell r="E31" t="str">
            <v>EA</v>
          </cell>
          <cell r="F31">
            <v>21.67</v>
          </cell>
        </row>
        <row r="32">
          <cell r="B32" t="str">
            <v>BEC0010135</v>
          </cell>
          <cell r="C32" t="str">
            <v>靠背加热垫总成</v>
          </cell>
        </row>
        <row r="32">
          <cell r="E32" t="str">
            <v>EA</v>
          </cell>
          <cell r="F32">
            <v>19</v>
          </cell>
        </row>
        <row r="33">
          <cell r="B33" t="str">
            <v>BEC0010136</v>
          </cell>
          <cell r="C33" t="str">
            <v>坐垫加热垫总成</v>
          </cell>
        </row>
        <row r="33">
          <cell r="E33" t="str">
            <v>EA</v>
          </cell>
          <cell r="F33">
            <v>21.8</v>
          </cell>
        </row>
        <row r="34">
          <cell r="B34" t="str">
            <v>BEC0010141</v>
          </cell>
          <cell r="C34" t="str">
            <v>ECU及通风加热线束总成</v>
          </cell>
        </row>
        <row r="34">
          <cell r="E34" t="str">
            <v>EA</v>
          </cell>
          <cell r="F34">
            <v>89</v>
          </cell>
        </row>
        <row r="35">
          <cell r="B35" t="str">
            <v>BEC0010142</v>
          </cell>
          <cell r="C35" t="str">
            <v>加热开关总成</v>
          </cell>
        </row>
        <row r="35">
          <cell r="E35" t="str">
            <v>EA</v>
          </cell>
          <cell r="F35">
            <v>15</v>
          </cell>
        </row>
        <row r="36">
          <cell r="B36" t="str">
            <v>SHT0010954</v>
          </cell>
          <cell r="C36" t="str">
            <v>驾驶员通风开关</v>
          </cell>
        </row>
        <row r="36">
          <cell r="E36" t="str">
            <v>EA</v>
          </cell>
          <cell r="F36">
            <v>14.5</v>
          </cell>
        </row>
        <row r="37">
          <cell r="B37" t="str">
            <v>BEC0000067</v>
          </cell>
          <cell r="C37" t="str">
            <v>ECU及通风线束总成</v>
          </cell>
        </row>
        <row r="37">
          <cell r="E37" t="str">
            <v>EA</v>
          </cell>
          <cell r="F37">
            <v>65</v>
          </cell>
        </row>
        <row r="38">
          <cell r="B38" t="str">
            <v>SLT0002426</v>
          </cell>
          <cell r="C38" t="str">
            <v>驾驶员坐垫通风袋体</v>
          </cell>
        </row>
        <row r="38">
          <cell r="E38" t="str">
            <v>EA</v>
          </cell>
          <cell r="F38">
            <v>14</v>
          </cell>
        </row>
        <row r="39">
          <cell r="B39" t="str">
            <v>BEC0010191</v>
          </cell>
          <cell r="C39" t="str">
            <v>ECU及通风线束总成（单通风）</v>
          </cell>
        </row>
        <row r="39">
          <cell r="E39" t="str">
            <v>EA</v>
          </cell>
          <cell r="F39">
            <v>65</v>
          </cell>
        </row>
        <row r="40">
          <cell r="B40" t="str">
            <v>SLT0000882</v>
          </cell>
          <cell r="C40" t="str">
            <v>M3座椅安全带报警器</v>
          </cell>
        </row>
        <row r="40">
          <cell r="E40" t="str">
            <v>EA</v>
          </cell>
          <cell r="F40">
            <v>14.35</v>
          </cell>
        </row>
        <row r="41">
          <cell r="B41" t="str">
            <v>SHT0010964</v>
          </cell>
          <cell r="C41" t="str">
            <v>线束组件</v>
          </cell>
        </row>
        <row r="41">
          <cell r="E41" t="str">
            <v>EA</v>
          </cell>
          <cell r="F41">
            <v>42</v>
          </cell>
        </row>
        <row r="42">
          <cell r="B42" t="str">
            <v>SHT0010966</v>
          </cell>
          <cell r="C42" t="str">
            <v>坐垫加热垫</v>
          </cell>
        </row>
        <row r="42">
          <cell r="E42" t="str">
            <v>EA</v>
          </cell>
          <cell r="F42">
            <v>17.83</v>
          </cell>
        </row>
        <row r="43">
          <cell r="B43" t="str">
            <v>SHT0010965</v>
          </cell>
          <cell r="C43" t="str">
            <v>靠背加热垫</v>
          </cell>
        </row>
        <row r="43">
          <cell r="E43" t="str">
            <v>EA</v>
          </cell>
          <cell r="F43">
            <v>17.54</v>
          </cell>
        </row>
        <row r="44">
          <cell r="B44" t="str">
            <v>SHT0011008</v>
          </cell>
          <cell r="C44" t="str">
            <v>TCU控制盒</v>
          </cell>
        </row>
        <row r="44">
          <cell r="E44" t="str">
            <v>EA</v>
          </cell>
          <cell r="F44">
            <v>42.65</v>
          </cell>
        </row>
        <row r="45">
          <cell r="B45" t="str">
            <v>SHT0010960</v>
          </cell>
          <cell r="C45" t="str">
            <v>单加热线束组件</v>
          </cell>
        </row>
        <row r="45">
          <cell r="E45" t="str">
            <v>EA</v>
          </cell>
          <cell r="F45">
            <v>28.5</v>
          </cell>
        </row>
        <row r="46">
          <cell r="B46" t="str">
            <v>SHT0010961</v>
          </cell>
          <cell r="C46" t="str">
            <v>加热开关</v>
          </cell>
        </row>
        <row r="46">
          <cell r="E46" t="str">
            <v>EA</v>
          </cell>
          <cell r="F46">
            <v>14.5</v>
          </cell>
        </row>
        <row r="47">
          <cell r="B47" t="str">
            <v>SHT0010962</v>
          </cell>
          <cell r="C47" t="str">
            <v>单加热靠背电加热</v>
          </cell>
        </row>
        <row r="47">
          <cell r="E47" t="str">
            <v>EA</v>
          </cell>
          <cell r="F47">
            <v>17.16</v>
          </cell>
        </row>
        <row r="48">
          <cell r="B48" t="str">
            <v>SHT0010963</v>
          </cell>
          <cell r="C48" t="str">
            <v>单加热坐垫电加热</v>
          </cell>
        </row>
        <row r="48">
          <cell r="E48" t="str">
            <v>EA</v>
          </cell>
          <cell r="F48">
            <v>17.43</v>
          </cell>
        </row>
        <row r="49">
          <cell r="B49" t="str">
            <v>SHT0010958</v>
          </cell>
          <cell r="C49" t="str">
            <v>风扇</v>
          </cell>
        </row>
        <row r="49">
          <cell r="E49" t="str">
            <v>EA</v>
          </cell>
          <cell r="F49">
            <v>54.175</v>
          </cell>
        </row>
        <row r="49">
          <cell r="H49" t="str">
            <v>A</v>
          </cell>
          <cell r="I49">
            <v>60.1944444444444</v>
          </cell>
          <cell r="J49">
            <v>63.3625730994152</v>
          </cell>
        </row>
        <row r="50">
          <cell r="B50" t="str">
            <v>SHT0010951</v>
          </cell>
          <cell r="C50" t="str">
            <v>风机（座）</v>
          </cell>
        </row>
        <row r="50">
          <cell r="E50" t="str">
            <v>EA</v>
          </cell>
          <cell r="F50">
            <v>58</v>
          </cell>
        </row>
        <row r="51">
          <cell r="B51" t="str">
            <v>SHT0010955</v>
          </cell>
          <cell r="C51" t="str">
            <v>线束组件（控制器）</v>
          </cell>
        </row>
        <row r="51">
          <cell r="E51" t="str">
            <v>EA</v>
          </cell>
          <cell r="F51">
            <v>80</v>
          </cell>
        </row>
        <row r="52">
          <cell r="B52" t="str">
            <v>SHT0010957</v>
          </cell>
          <cell r="C52" t="str">
            <v>风袋（靠）</v>
          </cell>
        </row>
        <row r="52">
          <cell r="E52" t="str">
            <v>EA</v>
          </cell>
          <cell r="F52">
            <v>16.65</v>
          </cell>
        </row>
        <row r="53">
          <cell r="B53" t="str">
            <v>SHT0010952</v>
          </cell>
          <cell r="C53" t="str">
            <v>密封层（座）</v>
          </cell>
        </row>
        <row r="53">
          <cell r="E53" t="str">
            <v>EA</v>
          </cell>
          <cell r="F53">
            <v>9.2</v>
          </cell>
        </row>
        <row r="54">
          <cell r="B54" t="str">
            <v>SHT0010956</v>
          </cell>
          <cell r="C54" t="str">
            <v>风道（靠）</v>
          </cell>
        </row>
        <row r="54">
          <cell r="E54" t="str">
            <v>EA</v>
          </cell>
          <cell r="F54">
            <v>6</v>
          </cell>
        </row>
        <row r="55">
          <cell r="B55" t="str">
            <v>SHT0010950</v>
          </cell>
          <cell r="C55" t="str">
            <v>通风网层（B）</v>
          </cell>
        </row>
        <row r="55">
          <cell r="E55" t="str">
            <v>EA</v>
          </cell>
          <cell r="F55">
            <v>5</v>
          </cell>
        </row>
        <row r="56">
          <cell r="B56" t="str">
            <v>SHT0010949</v>
          </cell>
          <cell r="C56" t="str">
            <v>通风网层（A）</v>
          </cell>
        </row>
        <row r="56">
          <cell r="E56" t="str">
            <v>EA</v>
          </cell>
          <cell r="F56">
            <v>5</v>
          </cell>
        </row>
        <row r="57">
          <cell r="B57" t="str">
            <v>SHT0010953</v>
          </cell>
          <cell r="C57" t="str">
            <v>风扇隔风垫（座）</v>
          </cell>
        </row>
        <row r="57">
          <cell r="E57" t="str">
            <v>EA</v>
          </cell>
          <cell r="F57">
            <v>1.2</v>
          </cell>
        </row>
        <row r="58">
          <cell r="B58" t="str">
            <v>SHT0010959</v>
          </cell>
          <cell r="C58" t="str">
            <v>减震钉</v>
          </cell>
        </row>
        <row r="58">
          <cell r="E58" t="str">
            <v>EA</v>
          </cell>
          <cell r="F58">
            <v>0.36</v>
          </cell>
        </row>
        <row r="58">
          <cell r="H58" t="str">
            <v>A</v>
          </cell>
          <cell r="I58">
            <v>0.4</v>
          </cell>
          <cell r="J58">
            <v>0.421052631578947</v>
          </cell>
        </row>
        <row r="59">
          <cell r="B59" t="str">
            <v>BEC0010223</v>
          </cell>
          <cell r="C59" t="str">
            <v>靠背加热垫总成</v>
          </cell>
        </row>
        <row r="59">
          <cell r="E59" t="str">
            <v>EA</v>
          </cell>
          <cell r="F59">
            <v>17.72</v>
          </cell>
        </row>
        <row r="60">
          <cell r="B60" t="str">
            <v>BEC0010098</v>
          </cell>
          <cell r="C60" t="str">
            <v>坐垫加热垫总成</v>
          </cell>
        </row>
        <row r="60">
          <cell r="E60" t="str">
            <v>EA</v>
          </cell>
          <cell r="F60">
            <v>28.91</v>
          </cell>
        </row>
        <row r="61">
          <cell r="B61" t="str">
            <v>BEC0010222-1</v>
          </cell>
          <cell r="C61" t="str">
            <v>通风加热集成线束总成</v>
          </cell>
        </row>
        <row r="61">
          <cell r="E61" t="str">
            <v>EA</v>
          </cell>
          <cell r="F61">
            <v>42.8</v>
          </cell>
        </row>
        <row r="62">
          <cell r="B62" t="str">
            <v>BEC0010122-1</v>
          </cell>
          <cell r="C62" t="str">
            <v>通风加热控制器总成</v>
          </cell>
        </row>
        <row r="62">
          <cell r="E62" t="str">
            <v>EA</v>
          </cell>
          <cell r="F62">
            <v>42.65</v>
          </cell>
        </row>
        <row r="63">
          <cell r="B63" t="str">
            <v>BEC0010041-1</v>
          </cell>
          <cell r="C63" t="str">
            <v>通风加热座垫风扇总成</v>
          </cell>
        </row>
        <row r="63">
          <cell r="E63" t="str">
            <v>EA</v>
          </cell>
          <cell r="F63">
            <v>64.02</v>
          </cell>
        </row>
        <row r="64">
          <cell r="B64" t="str">
            <v>BEC0010040-1</v>
          </cell>
          <cell r="C64" t="str">
            <v>通风加热靠背风扇总成</v>
          </cell>
        </row>
        <row r="64">
          <cell r="E64" t="str">
            <v>EA</v>
          </cell>
          <cell r="F64">
            <v>40.3</v>
          </cell>
        </row>
        <row r="65">
          <cell r="B65" t="str">
            <v>BEC0010110-1</v>
          </cell>
          <cell r="C65" t="str">
            <v>加热开关</v>
          </cell>
        </row>
        <row r="65">
          <cell r="E65" t="str">
            <v>EA</v>
          </cell>
          <cell r="F65">
            <v>15</v>
          </cell>
        </row>
        <row r="66">
          <cell r="B66" t="str">
            <v>BEC0010109-1</v>
          </cell>
          <cell r="C66" t="str">
            <v>通风开关</v>
          </cell>
        </row>
        <row r="66">
          <cell r="E66" t="str">
            <v>EA</v>
          </cell>
          <cell r="F66">
            <v>15</v>
          </cell>
        </row>
        <row r="67">
          <cell r="B67" t="str">
            <v>SLT0011307</v>
          </cell>
          <cell r="C67" t="str">
            <v>通风加热线束总成</v>
          </cell>
        </row>
        <row r="67">
          <cell r="E67" t="str">
            <v>EA</v>
          </cell>
          <cell r="F67">
            <v>40</v>
          </cell>
        </row>
        <row r="68">
          <cell r="B68" t="str">
            <v>BEC0010087-1</v>
          </cell>
          <cell r="C68" t="str">
            <v>经济性单通风ECU</v>
          </cell>
        </row>
        <row r="68">
          <cell r="E68" t="str">
            <v>EA</v>
          </cell>
          <cell r="F68">
            <v>42.21</v>
          </cell>
        </row>
        <row r="69">
          <cell r="B69" t="str">
            <v>BEC0010268-1</v>
          </cell>
          <cell r="C69" t="str">
            <v>单通风线束总成</v>
          </cell>
        </row>
        <row r="69">
          <cell r="E69" t="str">
            <v>EA</v>
          </cell>
          <cell r="F69">
            <v>23.43</v>
          </cell>
        </row>
        <row r="70">
          <cell r="B70" t="str">
            <v>BEC0010099</v>
          </cell>
          <cell r="C70" t="str">
            <v>靠背加热垫总成</v>
          </cell>
        </row>
        <row r="70">
          <cell r="E70" t="str">
            <v>EA</v>
          </cell>
          <cell r="F70">
            <v>17.84</v>
          </cell>
        </row>
        <row r="71">
          <cell r="B71" t="str">
            <v>SCS0012137</v>
          </cell>
          <cell r="C71" t="str">
            <v>BJ40后排左靠背加热垫总成</v>
          </cell>
        </row>
        <row r="71">
          <cell r="E71" t="str">
            <v>EA</v>
          </cell>
          <cell r="F71">
            <v>22.24</v>
          </cell>
        </row>
        <row r="72">
          <cell r="B72" t="str">
            <v>SCS0012136</v>
          </cell>
          <cell r="C72" t="str">
            <v>BJ40后排左座垫加热垫总成</v>
          </cell>
        </row>
        <row r="72">
          <cell r="E72" t="str">
            <v>EA</v>
          </cell>
          <cell r="F72">
            <v>28</v>
          </cell>
        </row>
        <row r="73">
          <cell r="B73" t="str">
            <v>BEC0010266</v>
          </cell>
          <cell r="C73" t="str">
            <v>BJ40后排单加热线束总成</v>
          </cell>
        </row>
        <row r="73">
          <cell r="E73" t="str">
            <v>EA</v>
          </cell>
          <cell r="F73">
            <v>18</v>
          </cell>
        </row>
        <row r="74">
          <cell r="B74" t="str">
            <v>BEC0010267</v>
          </cell>
          <cell r="C74" t="str">
            <v>BJ40后排单加热ECU总成</v>
          </cell>
        </row>
        <row r="74">
          <cell r="E74" t="str">
            <v>EA</v>
          </cell>
          <cell r="F74">
            <v>43.5</v>
          </cell>
        </row>
        <row r="75">
          <cell r="B75" t="str">
            <v>SCS0012139</v>
          </cell>
          <cell r="C75" t="str">
            <v>BJ40后排右靠背加热热总成</v>
          </cell>
        </row>
        <row r="75">
          <cell r="E75" t="str">
            <v>EA</v>
          </cell>
          <cell r="F75">
            <v>22.5</v>
          </cell>
        </row>
        <row r="76">
          <cell r="B76" t="str">
            <v>SCS0012138</v>
          </cell>
          <cell r="C76" t="str">
            <v>BJ40后排右座热加热热总成</v>
          </cell>
        </row>
        <row r="76">
          <cell r="E76" t="str">
            <v>EA</v>
          </cell>
          <cell r="F76">
            <v>28.3</v>
          </cell>
        </row>
        <row r="77">
          <cell r="B77" t="str">
            <v>BEC0010184</v>
          </cell>
          <cell r="C77" t="str">
            <v>J6P后排右靠背加热垫总成</v>
          </cell>
        </row>
        <row r="77">
          <cell r="E77" t="str">
            <v>EA</v>
          </cell>
          <cell r="F77">
            <v>20.54</v>
          </cell>
        </row>
        <row r="78">
          <cell r="B78" t="str">
            <v>SHT0016288</v>
          </cell>
          <cell r="C78" t="str">
            <v>气泵分总成</v>
          </cell>
        </row>
        <row r="78">
          <cell r="E78" t="str">
            <v>EA</v>
          </cell>
          <cell r="F78">
            <v>43.77</v>
          </cell>
        </row>
        <row r="79">
          <cell r="B79" t="str">
            <v>SHT0016289</v>
          </cell>
          <cell r="C79" t="str">
            <v>按摩系统控制分总成</v>
          </cell>
        </row>
        <row r="79">
          <cell r="E79" t="str">
            <v>EA</v>
          </cell>
          <cell r="F79">
            <v>91.84</v>
          </cell>
        </row>
        <row r="80">
          <cell r="B80" t="str">
            <v>SHT0016290</v>
          </cell>
          <cell r="C80" t="str">
            <v>五档按摩开关</v>
          </cell>
        </row>
        <row r="80">
          <cell r="E80" t="str">
            <v>EA</v>
          </cell>
          <cell r="F80">
            <v>21.48</v>
          </cell>
        </row>
        <row r="81">
          <cell r="B81" t="str">
            <v>SHT0016291</v>
          </cell>
          <cell r="C81" t="str">
            <v>按摩气袋分总成</v>
          </cell>
        </row>
        <row r="81">
          <cell r="E81" t="str">
            <v>EA</v>
          </cell>
          <cell r="F81">
            <v>44.91</v>
          </cell>
        </row>
        <row r="82">
          <cell r="B82" t="str">
            <v>SHT0016292</v>
          </cell>
          <cell r="C82" t="str">
            <v>按摩气袋主线束</v>
          </cell>
        </row>
        <row r="82">
          <cell r="E82" t="str">
            <v>EA</v>
          </cell>
          <cell r="F82">
            <v>49.06</v>
          </cell>
        </row>
        <row r="83">
          <cell r="B83" t="str">
            <v>SCS0008338</v>
          </cell>
          <cell r="C83" t="str">
            <v>靠背风机</v>
          </cell>
        </row>
        <row r="83">
          <cell r="E83" t="str">
            <v>EA</v>
          </cell>
          <cell r="F83">
            <v>55</v>
          </cell>
        </row>
        <row r="84">
          <cell r="B84" t="str">
            <v>SCS0008339</v>
          </cell>
          <cell r="C84" t="str">
            <v>座垫风机</v>
          </cell>
        </row>
        <row r="84">
          <cell r="E84" t="str">
            <v>EA</v>
          </cell>
          <cell r="F84">
            <v>55</v>
          </cell>
        </row>
        <row r="85">
          <cell r="B85" t="str">
            <v>SCS0008340</v>
          </cell>
          <cell r="C85" t="str">
            <v>减震钉</v>
          </cell>
        </row>
        <row r="85">
          <cell r="E85" t="str">
            <v>EA</v>
          </cell>
          <cell r="F85">
            <v>0.42</v>
          </cell>
        </row>
        <row r="86">
          <cell r="B86" t="str">
            <v>SCS0008341</v>
          </cell>
          <cell r="C86" t="str">
            <v>座垫通风袋体</v>
          </cell>
        </row>
        <row r="86">
          <cell r="E86" t="str">
            <v>EA</v>
          </cell>
          <cell r="F86">
            <v>17</v>
          </cell>
        </row>
        <row r="87">
          <cell r="B87" t="str">
            <v>SCS0008342</v>
          </cell>
          <cell r="C87" t="str">
            <v>座垫风道</v>
          </cell>
        </row>
        <row r="87">
          <cell r="E87" t="str">
            <v>EA</v>
          </cell>
          <cell r="F87">
            <v>7</v>
          </cell>
        </row>
        <row r="88">
          <cell r="B88" t="str">
            <v>SCS0008343</v>
          </cell>
          <cell r="C88" t="str">
            <v>靠背通风袋体</v>
          </cell>
        </row>
        <row r="88">
          <cell r="E88" t="str">
            <v>EA</v>
          </cell>
          <cell r="F88">
            <v>15</v>
          </cell>
        </row>
        <row r="89">
          <cell r="B89" t="str">
            <v>SCS0008344</v>
          </cell>
          <cell r="C89" t="str">
            <v>通风转接线</v>
          </cell>
        </row>
        <row r="89">
          <cell r="E89" t="str">
            <v>EA</v>
          </cell>
          <cell r="F89">
            <v>15</v>
          </cell>
        </row>
        <row r="90">
          <cell r="B90" t="str">
            <v>SCS0008345</v>
          </cell>
          <cell r="C90" t="str">
            <v>座垫加热垫</v>
          </cell>
        </row>
        <row r="90">
          <cell r="E90" t="str">
            <v>EA</v>
          </cell>
          <cell r="F90">
            <v>22</v>
          </cell>
        </row>
        <row r="91">
          <cell r="B91" t="str">
            <v>SCS0008346</v>
          </cell>
          <cell r="C91" t="str">
            <v>靠背加热垫</v>
          </cell>
        </row>
        <row r="91">
          <cell r="E91" t="str">
            <v>EA</v>
          </cell>
          <cell r="F91">
            <v>20</v>
          </cell>
        </row>
        <row r="92">
          <cell r="B92" t="str">
            <v>SCS0008347</v>
          </cell>
          <cell r="C92" t="str">
            <v>ECU及线束总成</v>
          </cell>
        </row>
        <row r="92">
          <cell r="E92" t="str">
            <v>EA</v>
          </cell>
          <cell r="F92">
            <v>135</v>
          </cell>
        </row>
        <row r="93">
          <cell r="B93" t="str">
            <v>SLT0011861</v>
          </cell>
          <cell r="C93" t="str">
            <v>24V通风加热集成控制器及线束总成</v>
          </cell>
        </row>
        <row r="93">
          <cell r="E93" t="str">
            <v>EA</v>
          </cell>
          <cell r="F93">
            <v>82.9</v>
          </cell>
        </row>
        <row r="93">
          <cell r="H93" t="str">
            <v>A</v>
          </cell>
          <cell r="I93">
            <v>92.1111111111111</v>
          </cell>
          <cell r="J93">
            <v>96.9590643274854</v>
          </cell>
        </row>
        <row r="94">
          <cell r="B94" t="str">
            <v>SLT0011862</v>
          </cell>
          <cell r="C94" t="str">
            <v>12V通风加热集成控制器及线束总成</v>
          </cell>
        </row>
        <row r="94">
          <cell r="E94" t="str">
            <v>EA</v>
          </cell>
          <cell r="F94">
            <v>82.9</v>
          </cell>
        </row>
        <row r="94">
          <cell r="H94" t="str">
            <v>A</v>
          </cell>
          <cell r="I94">
            <v>92.1111111111111</v>
          </cell>
          <cell r="J94">
            <v>96.9590643274854</v>
          </cell>
        </row>
        <row r="95">
          <cell r="B95" t="str">
            <v>BEC0010343</v>
          </cell>
          <cell r="C95" t="str">
            <v>坐垫加热垫总成</v>
          </cell>
        </row>
        <row r="95">
          <cell r="E95" t="str">
            <v>EA</v>
          </cell>
          <cell r="F95">
            <v>27.73</v>
          </cell>
        </row>
        <row r="96">
          <cell r="B96" t="str">
            <v>BEC0010225</v>
          </cell>
          <cell r="C96" t="str">
            <v>G3靠背加热垫总成</v>
          </cell>
        </row>
        <row r="96">
          <cell r="E96" t="str">
            <v>EA</v>
          </cell>
          <cell r="F96">
            <v>21.69</v>
          </cell>
        </row>
        <row r="97">
          <cell r="B97" t="str">
            <v>BEC0010226</v>
          </cell>
          <cell r="C97" t="str">
            <v>G3座垫加热垫总成</v>
          </cell>
        </row>
        <row r="97">
          <cell r="E97" t="str">
            <v>EA</v>
          </cell>
          <cell r="F97">
            <v>28.35</v>
          </cell>
        </row>
        <row r="98">
          <cell r="B98" t="str">
            <v>BEC0010229</v>
          </cell>
          <cell r="C98" t="str">
            <v>G3副驾驶功能座椅SBR线束总成</v>
          </cell>
        </row>
        <row r="98">
          <cell r="E98" t="str">
            <v>EA</v>
          </cell>
          <cell r="F98">
            <v>13.71</v>
          </cell>
        </row>
        <row r="99">
          <cell r="B99" t="str">
            <v>BEC0010244</v>
          </cell>
          <cell r="C99" t="str">
            <v>G3主驾驶加热通风系统线束总成</v>
          </cell>
        </row>
        <row r="99">
          <cell r="E99" t="str">
            <v>EA</v>
          </cell>
          <cell r="F99">
            <v>50.4</v>
          </cell>
        </row>
        <row r="100">
          <cell r="B100" t="str">
            <v>BEC0010245</v>
          </cell>
          <cell r="C100" t="str">
            <v>G3副驾驶加热通风系统线束总成</v>
          </cell>
        </row>
        <row r="100">
          <cell r="E100" t="str">
            <v>EA</v>
          </cell>
          <cell r="F100">
            <v>50.4</v>
          </cell>
        </row>
        <row r="101">
          <cell r="B101" t="str">
            <v>BEC0010252</v>
          </cell>
          <cell r="C101" t="str">
            <v>G3主驾驶线束总成</v>
          </cell>
        </row>
        <row r="101">
          <cell r="E101" t="str">
            <v>EA</v>
          </cell>
          <cell r="F101">
            <v>9.97</v>
          </cell>
        </row>
        <row r="102">
          <cell r="B102" t="str">
            <v>BEC0010253</v>
          </cell>
          <cell r="C102" t="str">
            <v>G3副驾驶线束总成</v>
          </cell>
        </row>
        <row r="102">
          <cell r="E102" t="str">
            <v>EA</v>
          </cell>
          <cell r="F102">
            <v>13.71</v>
          </cell>
        </row>
        <row r="103">
          <cell r="B103" t="str">
            <v>BEC0010227</v>
          </cell>
          <cell r="C103" t="str">
            <v>G3主驾驶通风加热ECU总成</v>
          </cell>
        </row>
        <row r="103">
          <cell r="E103" t="str">
            <v>EA</v>
          </cell>
          <cell r="F103">
            <v>140.27</v>
          </cell>
        </row>
        <row r="104">
          <cell r="B104" t="str">
            <v>BEC0010242</v>
          </cell>
          <cell r="C104" t="str">
            <v>G3副驾驶通风加热ECU总成</v>
          </cell>
        </row>
        <row r="104">
          <cell r="E104" t="str">
            <v>EA</v>
          </cell>
          <cell r="F104">
            <v>140.27</v>
          </cell>
        </row>
        <row r="105">
          <cell r="B105" t="str">
            <v>BEC0010246</v>
          </cell>
          <cell r="C105" t="str">
            <v>G3坐垫轴流风扇总成</v>
          </cell>
        </row>
        <row r="105">
          <cell r="E105" t="str">
            <v>EA</v>
          </cell>
          <cell r="F105">
            <v>70.57</v>
          </cell>
        </row>
        <row r="106">
          <cell r="B106" t="str">
            <v>BEC0010247</v>
          </cell>
          <cell r="C106" t="str">
            <v>G3靠背轴流风扇总成</v>
          </cell>
        </row>
        <row r="106">
          <cell r="E106" t="str">
            <v>EA</v>
          </cell>
          <cell r="F106">
            <v>70.57</v>
          </cell>
        </row>
        <row r="107">
          <cell r="B107" t="str">
            <v>BEC0010221</v>
          </cell>
          <cell r="C107" t="str">
            <v>坐垫加热垫总成</v>
          </cell>
        </row>
        <row r="107">
          <cell r="E107" t="str">
            <v>EA</v>
          </cell>
          <cell r="F107">
            <v>28.59</v>
          </cell>
        </row>
        <row r="108">
          <cell r="B108" t="str">
            <v>BEC0010331</v>
          </cell>
          <cell r="C108" t="str">
            <v>通风加热线束总成</v>
          </cell>
        </row>
        <row r="108">
          <cell r="F108">
            <v>36.61</v>
          </cell>
        </row>
        <row r="109">
          <cell r="B109" t="str">
            <v>SHT0011609</v>
          </cell>
          <cell r="C109" t="str">
            <v>气袋腰拖总成</v>
          </cell>
          <cell r="D109" t="str">
            <v>两气袋</v>
          </cell>
          <cell r="E109" t="str">
            <v>EA</v>
          </cell>
          <cell r="F109">
            <v>10.84</v>
          </cell>
        </row>
        <row r="110">
          <cell r="B110" t="str">
            <v>BPC0000063</v>
          </cell>
          <cell r="C110" t="str">
            <v>王牌靠背气袋腰托总成</v>
          </cell>
          <cell r="D110" t="str">
            <v/>
          </cell>
          <cell r="E110" t="str">
            <v>EA</v>
          </cell>
          <cell r="F110">
            <v>10.75</v>
          </cell>
        </row>
        <row r="111">
          <cell r="B111" t="str">
            <v>SHT0014780</v>
          </cell>
          <cell r="C111" t="str">
            <v>腰托气袋总成</v>
          </cell>
          <cell r="D111" t="str">
            <v/>
          </cell>
          <cell r="E111" t="str">
            <v>EA</v>
          </cell>
          <cell r="F111">
            <v>10.84</v>
          </cell>
        </row>
        <row r="112">
          <cell r="B112" t="str">
            <v>BEC0010040</v>
          </cell>
          <cell r="C112" t="str">
            <v>靠背风扇(不含罩壳)</v>
          </cell>
          <cell r="D112" t="str">
            <v/>
          </cell>
          <cell r="E112" t="str">
            <v>EA</v>
          </cell>
          <cell r="F112">
            <v>32.57</v>
          </cell>
        </row>
        <row r="113">
          <cell r="B113" t="str">
            <v>BEC0010041</v>
          </cell>
          <cell r="C113" t="str">
            <v>坐垫风扇(不含罩壳)</v>
          </cell>
          <cell r="D113" t="str">
            <v/>
          </cell>
          <cell r="E113" t="str">
            <v>EA</v>
          </cell>
          <cell r="F113">
            <v>47.11</v>
          </cell>
        </row>
        <row r="114">
          <cell r="B114" t="str">
            <v>SHT0015613</v>
          </cell>
          <cell r="C114" t="str">
            <v>两气袋腰托总成</v>
          </cell>
        </row>
        <row r="114">
          <cell r="E114" t="str">
            <v>EA</v>
          </cell>
          <cell r="F114">
            <v>11.34</v>
          </cell>
        </row>
        <row r="115">
          <cell r="B115" t="str">
            <v>BEC0010159</v>
          </cell>
          <cell r="C115" t="str">
            <v>坐垫风扇总成</v>
          </cell>
        </row>
        <row r="115">
          <cell r="E115" t="str">
            <v>EA</v>
          </cell>
          <cell r="F115">
            <v>32.57</v>
          </cell>
        </row>
        <row r="116">
          <cell r="B116" t="str">
            <v>BEC0010212</v>
          </cell>
          <cell r="C116" t="str">
            <v>K1副驾座椅SBR</v>
          </cell>
        </row>
        <row r="116">
          <cell r="E116" t="str">
            <v>EA</v>
          </cell>
          <cell r="F116">
            <v>14.763</v>
          </cell>
        </row>
        <row r="117">
          <cell r="B117" t="str">
            <v>SHT0012218</v>
          </cell>
          <cell r="C117" t="str">
            <v>主驾驶靠背四气袋腰托总成</v>
          </cell>
        </row>
        <row r="117">
          <cell r="E117" t="str">
            <v>EA</v>
          </cell>
          <cell r="F117">
            <v>16.96</v>
          </cell>
        </row>
        <row r="118">
          <cell r="B118" t="str">
            <v>SHT0011331</v>
          </cell>
          <cell r="C118" t="str">
            <v>主驾驶靠背两气袋腰托总成</v>
          </cell>
        </row>
        <row r="118">
          <cell r="E118" t="str">
            <v>EA</v>
          </cell>
          <cell r="F118">
            <v>10.75</v>
          </cell>
        </row>
        <row r="119">
          <cell r="B119" t="str">
            <v>SHT0011788</v>
          </cell>
          <cell r="C119" t="str">
            <v>主驾驶靠背四气袋腰托总成</v>
          </cell>
        </row>
        <row r="119">
          <cell r="E119" t="str">
            <v>EA</v>
          </cell>
          <cell r="F119">
            <v>17.65</v>
          </cell>
        </row>
        <row r="120">
          <cell r="B120" t="str">
            <v>SHT0011779</v>
          </cell>
          <cell r="C120" t="str">
            <v>副驾驶靠背两气袋腰托总成</v>
          </cell>
        </row>
        <row r="120">
          <cell r="E120" t="str">
            <v>EA</v>
          </cell>
          <cell r="F120">
            <v>10.75</v>
          </cell>
        </row>
        <row r="121">
          <cell r="B121" t="str">
            <v>BPC0010243</v>
          </cell>
          <cell r="C121" t="str">
            <v>气袋要脱总成</v>
          </cell>
        </row>
        <row r="121">
          <cell r="E121" t="str">
            <v>EA</v>
          </cell>
          <cell r="F121">
            <v>13.42</v>
          </cell>
        </row>
        <row r="122">
          <cell r="B122" t="str">
            <v>SHT0012464</v>
          </cell>
          <cell r="C122" t="str">
            <v>两气袋腰托总成（汕德卡)</v>
          </cell>
        </row>
        <row r="122">
          <cell r="E122" t="str">
            <v>EA</v>
          </cell>
          <cell r="F122">
            <v>10.75</v>
          </cell>
        </row>
        <row r="123">
          <cell r="B123" t="str">
            <v>SHT0013265</v>
          </cell>
          <cell r="C123" t="str">
            <v>四气袋 腰托总成</v>
          </cell>
        </row>
        <row r="123">
          <cell r="E123" t="str">
            <v>EA</v>
          </cell>
          <cell r="F123">
            <v>16.96</v>
          </cell>
        </row>
        <row r="124">
          <cell r="B124" t="str">
            <v>SLT0011529</v>
          </cell>
          <cell r="C124" t="str">
            <v>基础款24V座垫加热垫总成</v>
          </cell>
        </row>
        <row r="124">
          <cell r="E124" t="str">
            <v>EA</v>
          </cell>
          <cell r="F124">
            <v>20.15</v>
          </cell>
        </row>
        <row r="125">
          <cell r="B125" t="str">
            <v>SHT0010956</v>
          </cell>
          <cell r="C125" t="str">
            <v>转接风道</v>
          </cell>
        </row>
        <row r="125">
          <cell r="E125" t="str">
            <v>EA</v>
          </cell>
          <cell r="F125">
            <v>5.95</v>
          </cell>
        </row>
        <row r="126">
          <cell r="B126" t="str">
            <v>SLT0010937</v>
          </cell>
          <cell r="C126" t="str">
            <v>坐垫通风袋体</v>
          </cell>
        </row>
        <row r="126">
          <cell r="E126" t="str">
            <v>EA</v>
          </cell>
          <cell r="F126">
            <v>14.9</v>
          </cell>
        </row>
        <row r="127">
          <cell r="B127" t="str">
            <v>SLT0011273</v>
          </cell>
          <cell r="C127" t="str">
            <v>靠背通风袋体</v>
          </cell>
        </row>
        <row r="127">
          <cell r="E127" t="str">
            <v>EA</v>
          </cell>
          <cell r="F127">
            <v>14.95</v>
          </cell>
        </row>
        <row r="127">
          <cell r="H127" t="str">
            <v>A</v>
          </cell>
          <cell r="I127">
            <v>16.6111111111111</v>
          </cell>
          <cell r="J127">
            <v>17.4853801169591</v>
          </cell>
        </row>
        <row r="128">
          <cell r="B128" t="str">
            <v>SLT0011437</v>
          </cell>
          <cell r="C128" t="str">
            <v>基础款12V座垫加热垫总成</v>
          </cell>
        </row>
        <row r="128">
          <cell r="E128" t="str">
            <v>EA</v>
          </cell>
          <cell r="F128">
            <v>20.15</v>
          </cell>
        </row>
        <row r="129">
          <cell r="B129" t="str">
            <v>SLT0002441</v>
          </cell>
          <cell r="C129" t="str">
            <v>靠背通风袋体</v>
          </cell>
        </row>
        <row r="129">
          <cell r="E129" t="str">
            <v>EA</v>
          </cell>
          <cell r="F129">
            <v>14.4</v>
          </cell>
        </row>
        <row r="130">
          <cell r="B130" t="str">
            <v>SLT0010514</v>
          </cell>
          <cell r="C130" t="str">
            <v>坐垫通风袋体</v>
          </cell>
        </row>
        <row r="130">
          <cell r="E130" t="str">
            <v>EA</v>
          </cell>
          <cell r="F130">
            <v>15.5</v>
          </cell>
        </row>
        <row r="131">
          <cell r="B131" t="str">
            <v>SLT0010517</v>
          </cell>
          <cell r="C131" t="str">
            <v>靠背加热垫总成</v>
          </cell>
        </row>
        <row r="131">
          <cell r="E131" t="str">
            <v>EA</v>
          </cell>
          <cell r="F131">
            <v>16.08</v>
          </cell>
        </row>
        <row r="132">
          <cell r="B132" t="str">
            <v>SLT0010518</v>
          </cell>
          <cell r="C132" t="str">
            <v>坐垫加热垫总成</v>
          </cell>
        </row>
        <row r="132">
          <cell r="E132" t="str">
            <v>EA</v>
          </cell>
          <cell r="F132">
            <v>18.01</v>
          </cell>
        </row>
        <row r="133">
          <cell r="B133" t="str">
            <v>BEC0010135</v>
          </cell>
          <cell r="C133" t="str">
            <v>靠背加热垫总成</v>
          </cell>
        </row>
        <row r="133">
          <cell r="E133" t="str">
            <v>EA</v>
          </cell>
          <cell r="F133">
            <v>16.28</v>
          </cell>
        </row>
        <row r="134">
          <cell r="B134" t="str">
            <v>BEC0010136</v>
          </cell>
          <cell r="C134" t="str">
            <v>坐垫加热垫总成</v>
          </cell>
        </row>
        <row r="134">
          <cell r="E134" t="str">
            <v>EA</v>
          </cell>
          <cell r="F134">
            <v>18.21</v>
          </cell>
        </row>
        <row r="135">
          <cell r="B135" t="str">
            <v>BEC0010272</v>
          </cell>
          <cell r="C135" t="str">
            <v>欧马可副驾驶SBR</v>
          </cell>
        </row>
        <row r="135">
          <cell r="E135" t="str">
            <v>EA</v>
          </cell>
          <cell r="F135">
            <v>14.76</v>
          </cell>
        </row>
        <row r="135">
          <cell r="H135" t="str">
            <v>A</v>
          </cell>
          <cell r="I135">
            <v>16.4</v>
          </cell>
          <cell r="J135">
            <v>17.2631578947368</v>
          </cell>
        </row>
        <row r="136">
          <cell r="B136" t="str">
            <v>BEC0010021</v>
          </cell>
          <cell r="C136" t="str">
            <v>靠背加热垫总成</v>
          </cell>
        </row>
        <row r="136">
          <cell r="E136" t="str">
            <v>EA</v>
          </cell>
          <cell r="F136">
            <v>17.95</v>
          </cell>
        </row>
        <row r="137">
          <cell r="B137" t="str">
            <v>BEC0010020</v>
          </cell>
          <cell r="C137" t="str">
            <v>坐垫加热垫总成</v>
          </cell>
        </row>
        <row r="137">
          <cell r="E137" t="str">
            <v>EA</v>
          </cell>
          <cell r="F137">
            <v>22.8</v>
          </cell>
        </row>
        <row r="138">
          <cell r="B138" t="str">
            <v>BEC0010026</v>
          </cell>
          <cell r="C138" t="str">
            <v>靠背风扇</v>
          </cell>
        </row>
        <row r="138">
          <cell r="E138" t="str">
            <v>EA</v>
          </cell>
          <cell r="F138">
            <v>36.47</v>
          </cell>
        </row>
        <row r="139">
          <cell r="B139" t="str">
            <v>BEC0010025</v>
          </cell>
          <cell r="C139" t="str">
            <v>坐垫风扇</v>
          </cell>
        </row>
        <row r="139">
          <cell r="E139" t="str">
            <v>EA</v>
          </cell>
          <cell r="F139">
            <v>35</v>
          </cell>
        </row>
        <row r="140">
          <cell r="B140" t="str">
            <v>SHT0015334</v>
          </cell>
          <cell r="C140" t="str">
            <v>副驾驶靠背四气袋腰托总成</v>
          </cell>
        </row>
        <row r="140">
          <cell r="E140" t="str">
            <v>EA</v>
          </cell>
          <cell r="F140">
            <v>18.2</v>
          </cell>
        </row>
        <row r="141">
          <cell r="B141" t="str">
            <v>BEC0010228</v>
          </cell>
          <cell r="C141" t="str">
            <v>SBR总成</v>
          </cell>
        </row>
        <row r="141">
          <cell r="E141" t="str">
            <v>EA</v>
          </cell>
          <cell r="F141">
            <v>14.25</v>
          </cell>
        </row>
        <row r="142">
          <cell r="B142" t="str">
            <v>BEC0010098</v>
          </cell>
          <cell r="C142" t="str">
            <v>坐垫加热垫总成</v>
          </cell>
        </row>
        <row r="142">
          <cell r="E142" t="str">
            <v>EA</v>
          </cell>
          <cell r="F142">
            <v>23.32</v>
          </cell>
        </row>
        <row r="143">
          <cell r="B143" t="str">
            <v>BEC0010223</v>
          </cell>
          <cell r="C143" t="str">
            <v>靠背加热垫总成</v>
          </cell>
        </row>
        <row r="143">
          <cell r="E143" t="str">
            <v>EA</v>
          </cell>
          <cell r="F143">
            <v>21.68</v>
          </cell>
        </row>
        <row r="144">
          <cell r="B144" t="str">
            <v>BEC0010225</v>
          </cell>
          <cell r="C144" t="str">
            <v>G3靠背加热垫总成</v>
          </cell>
          <cell r="D144" t="str">
            <v>G3</v>
          </cell>
          <cell r="E144" t="str">
            <v>EA</v>
          </cell>
          <cell r="F144">
            <v>22.22</v>
          </cell>
        </row>
        <row r="145">
          <cell r="B145" t="str">
            <v>BEC0010226</v>
          </cell>
          <cell r="C145" t="str">
            <v>G3座垫加热垫总成</v>
          </cell>
          <cell r="D145" t="str">
            <v>G3</v>
          </cell>
          <cell r="E145" t="str">
            <v>EA</v>
          </cell>
          <cell r="F145">
            <v>24.13</v>
          </cell>
        </row>
        <row r="146">
          <cell r="B146" t="str">
            <v>BEC0010246</v>
          </cell>
          <cell r="C146" t="str">
            <v>坐垫轴流风扇总成</v>
          </cell>
          <cell r="D146" t="str">
            <v>G3</v>
          </cell>
          <cell r="E146" t="str">
            <v>EA</v>
          </cell>
          <cell r="F146">
            <v>58.65</v>
          </cell>
        </row>
        <row r="147">
          <cell r="B147" t="str">
            <v>BEC0010247</v>
          </cell>
          <cell r="C147" t="str">
            <v>靠背轴流风扇总成</v>
          </cell>
          <cell r="D147" t="str">
            <v>G3</v>
          </cell>
          <cell r="E147" t="str">
            <v>EA</v>
          </cell>
          <cell r="F147">
            <v>58.14</v>
          </cell>
        </row>
        <row r="148">
          <cell r="B148" t="str">
            <v>BEC0010184</v>
          </cell>
          <cell r="C148" t="str">
            <v>靠背加热垫总成</v>
          </cell>
          <cell r="D148" t="str">
            <v>H42.2</v>
          </cell>
          <cell r="E148" t="str">
            <v>EA</v>
          </cell>
          <cell r="F148">
            <v>25</v>
          </cell>
        </row>
        <row r="149">
          <cell r="B149" t="str">
            <v>BEC0010221</v>
          </cell>
          <cell r="C149" t="str">
            <v>坐垫加热垫总成</v>
          </cell>
          <cell r="D149" t="str">
            <v>H42.2</v>
          </cell>
          <cell r="E149" t="str">
            <v>EA</v>
          </cell>
          <cell r="F149">
            <v>33.5</v>
          </cell>
        </row>
        <row r="150">
          <cell r="B150" t="str">
            <v>BEC0010160</v>
          </cell>
          <cell r="C150" t="str">
            <v>坐垫加热垫总成</v>
          </cell>
          <cell r="D150" t="str">
            <v>H42.2</v>
          </cell>
          <cell r="E150" t="str">
            <v>EA</v>
          </cell>
          <cell r="F150">
            <v>33.5</v>
          </cell>
        </row>
        <row r="151">
          <cell r="B151" t="str">
            <v>BEC0000005</v>
          </cell>
          <cell r="C151" t="str">
            <v>靠背加热垫总成</v>
          </cell>
          <cell r="D151" t="str">
            <v>H6</v>
          </cell>
          <cell r="E151" t="str">
            <v>EA</v>
          </cell>
          <cell r="F151">
            <v>25</v>
          </cell>
        </row>
        <row r="152">
          <cell r="B152" t="str">
            <v>BEC0010004</v>
          </cell>
          <cell r="C152" t="str">
            <v>坐垫加热垫总成</v>
          </cell>
          <cell r="D152" t="str">
            <v>H6</v>
          </cell>
          <cell r="E152" t="str">
            <v>EA</v>
          </cell>
          <cell r="F152">
            <v>33.5</v>
          </cell>
        </row>
        <row r="153">
          <cell r="B153" t="str">
            <v>BEC0010321</v>
          </cell>
          <cell r="C153" t="str">
            <v>靠背加热垫总成</v>
          </cell>
        </row>
        <row r="153">
          <cell r="E153" t="str">
            <v>EA</v>
          </cell>
          <cell r="F153">
            <v>19.5</v>
          </cell>
        </row>
        <row r="154">
          <cell r="B154" t="str">
            <v>BEC0010322</v>
          </cell>
          <cell r="C154" t="str">
            <v>坐垫加热垫总成</v>
          </cell>
        </row>
        <row r="154">
          <cell r="E154" t="str">
            <v>EA</v>
          </cell>
          <cell r="F154">
            <v>22.25</v>
          </cell>
        </row>
        <row r="155">
          <cell r="B155" t="str">
            <v>BEC0010206</v>
          </cell>
          <cell r="C155" t="str">
            <v>副驾驶SBR总成</v>
          </cell>
        </row>
        <row r="155">
          <cell r="E155" t="str">
            <v>EA</v>
          </cell>
          <cell r="F155">
            <v>14.25</v>
          </cell>
        </row>
        <row r="156">
          <cell r="B156" t="str">
            <v>BEC0010327</v>
          </cell>
          <cell r="C156" t="str">
            <v>SBR总成</v>
          </cell>
        </row>
        <row r="156">
          <cell r="E156" t="str">
            <v>EA</v>
          </cell>
          <cell r="F156">
            <v>14.76</v>
          </cell>
        </row>
        <row r="157">
          <cell r="B157" t="str">
            <v>BEC0000060</v>
          </cell>
          <cell r="C157" t="str">
            <v>P203SBR</v>
          </cell>
        </row>
        <row r="157">
          <cell r="E157" t="str">
            <v>EA</v>
          </cell>
          <cell r="F157">
            <v>12.97569</v>
          </cell>
        </row>
        <row r="158">
          <cell r="B158" t="str">
            <v>BEC0000054</v>
          </cell>
          <cell r="C158" t="str">
            <v>P203靠背加热垫总成</v>
          </cell>
        </row>
        <row r="158">
          <cell r="E158" t="str">
            <v>EA</v>
          </cell>
          <cell r="F158">
            <v>19.07505</v>
          </cell>
        </row>
        <row r="159">
          <cell r="B159" t="str">
            <v>BEC0000055</v>
          </cell>
          <cell r="C159" t="str">
            <v>P203座垫加热垫总成</v>
          </cell>
        </row>
        <row r="159">
          <cell r="E159" t="str">
            <v>EA</v>
          </cell>
          <cell r="F159">
            <v>20.80747</v>
          </cell>
        </row>
        <row r="160">
          <cell r="B160" t="str">
            <v>BEC0000057</v>
          </cell>
          <cell r="C160" t="str">
            <v>P203TCU(加热垫控制器)</v>
          </cell>
        </row>
        <row r="160">
          <cell r="E160" t="str">
            <v>EA</v>
          </cell>
          <cell r="F160">
            <v>33.7657</v>
          </cell>
        </row>
        <row r="161">
          <cell r="B161" t="str">
            <v>BEC0000062</v>
          </cell>
          <cell r="C161" t="str">
            <v>P203两侧SBR</v>
          </cell>
        </row>
        <row r="161">
          <cell r="E161" t="str">
            <v>EA</v>
          </cell>
          <cell r="F161">
            <v>12.97569</v>
          </cell>
        </row>
        <row r="162">
          <cell r="B162" t="str">
            <v>BEC0000063</v>
          </cell>
          <cell r="C162" t="str">
            <v>P203中间SBR</v>
          </cell>
        </row>
        <row r="162">
          <cell r="E162" t="str">
            <v>EA</v>
          </cell>
          <cell r="F162">
            <v>12.97569</v>
          </cell>
        </row>
        <row r="163">
          <cell r="B163" t="str">
            <v>BEC0000001</v>
          </cell>
          <cell r="C163" t="str">
            <v>SBR</v>
          </cell>
        </row>
        <row r="163">
          <cell r="E163" t="str">
            <v>EA</v>
          </cell>
          <cell r="F163">
            <v>12.97569</v>
          </cell>
        </row>
        <row r="164">
          <cell r="B164" t="str">
            <v>BEC0000004</v>
          </cell>
          <cell r="C164" t="str">
            <v>SBR(H32B)</v>
          </cell>
        </row>
        <row r="164">
          <cell r="E164" t="str">
            <v>EA</v>
          </cell>
          <cell r="F164">
            <v>12.97569</v>
          </cell>
        </row>
        <row r="165">
          <cell r="B165" t="str">
            <v>SCS0008128</v>
          </cell>
          <cell r="C165" t="str">
            <v>P203-2022 SBR</v>
          </cell>
        </row>
        <row r="165">
          <cell r="E165" t="str">
            <v>EA</v>
          </cell>
          <cell r="F165">
            <v>12.97569</v>
          </cell>
        </row>
        <row r="166">
          <cell r="B166" t="str">
            <v>SCS0008269</v>
          </cell>
          <cell r="C166" t="str">
            <v>C32B靠背加热垫总成</v>
          </cell>
        </row>
        <row r="166">
          <cell r="E166" t="str">
            <v>EA</v>
          </cell>
          <cell r="F166">
            <v>19.07505</v>
          </cell>
        </row>
        <row r="167">
          <cell r="B167" t="str">
            <v>SCS0008270</v>
          </cell>
          <cell r="C167" t="str">
            <v>C32B座垫加热垫总成</v>
          </cell>
        </row>
        <row r="167">
          <cell r="E167" t="str">
            <v>EA</v>
          </cell>
          <cell r="F167">
            <v>20.80747</v>
          </cell>
        </row>
        <row r="168">
          <cell r="B168" t="str">
            <v>SCS0008271</v>
          </cell>
          <cell r="C168" t="str">
            <v>C32B加热垫控制盒</v>
          </cell>
        </row>
        <row r="168">
          <cell r="E168" t="str">
            <v>EA</v>
          </cell>
          <cell r="F168">
            <v>33.7657</v>
          </cell>
        </row>
        <row r="169">
          <cell r="B169" t="str">
            <v>SCS0012251</v>
          </cell>
          <cell r="C169" t="str">
            <v>C40D左侧SBR</v>
          </cell>
        </row>
        <row r="169">
          <cell r="E169" t="str">
            <v>EA</v>
          </cell>
          <cell r="F169">
            <v>12.9786</v>
          </cell>
        </row>
        <row r="169">
          <cell r="H169" t="str">
            <v>A</v>
          </cell>
          <cell r="I169">
            <v>14.4206666666667</v>
          </cell>
          <cell r="J169">
            <v>15.1796491228071</v>
          </cell>
        </row>
        <row r="170">
          <cell r="B170" t="str">
            <v>SCS0012252</v>
          </cell>
          <cell r="C170" t="str">
            <v>C40D中间SBR</v>
          </cell>
        </row>
        <row r="170">
          <cell r="E170" t="str">
            <v>EA</v>
          </cell>
          <cell r="F170">
            <v>12.88</v>
          </cell>
        </row>
        <row r="170">
          <cell r="H170" t="str">
            <v>A</v>
          </cell>
          <cell r="I170">
            <v>14.3111111111111</v>
          </cell>
          <cell r="J170">
            <v>15.0643274853801</v>
          </cell>
        </row>
        <row r="171">
          <cell r="B171" t="str">
            <v>SCS0012253</v>
          </cell>
          <cell r="C171" t="str">
            <v>C40D右侧SBR</v>
          </cell>
        </row>
        <row r="171">
          <cell r="E171" t="str">
            <v>EA</v>
          </cell>
          <cell r="F171">
            <v>12.9786</v>
          </cell>
        </row>
        <row r="171">
          <cell r="H171" t="str">
            <v>A</v>
          </cell>
          <cell r="I171">
            <v>14.4206666666667</v>
          </cell>
          <cell r="J171">
            <v>15.1796491228071</v>
          </cell>
        </row>
        <row r="172">
          <cell r="B172" t="str">
            <v>SCS0008370</v>
          </cell>
          <cell r="C172" t="str">
            <v>金琥SBR</v>
          </cell>
        </row>
        <row r="172">
          <cell r="E172" t="str">
            <v>EA</v>
          </cell>
          <cell r="F172">
            <v>12.9786</v>
          </cell>
        </row>
        <row r="173">
          <cell r="B173" t="str">
            <v>SCS0012207</v>
          </cell>
          <cell r="C173" t="str">
            <v>靠背加热垫</v>
          </cell>
        </row>
        <row r="173">
          <cell r="E173" t="str">
            <v>EA</v>
          </cell>
          <cell r="F173">
            <v>17</v>
          </cell>
        </row>
        <row r="174">
          <cell r="B174" t="str">
            <v>SCS0012208</v>
          </cell>
          <cell r="C174" t="str">
            <v>坐垫加热垫</v>
          </cell>
        </row>
        <row r="174">
          <cell r="E174" t="str">
            <v>EA</v>
          </cell>
          <cell r="F174">
            <v>18</v>
          </cell>
        </row>
        <row r="175">
          <cell r="B175" t="str">
            <v>SCS0012265</v>
          </cell>
          <cell r="C175" t="str">
            <v>左侧SBR</v>
          </cell>
          <cell r="D175" t="str">
            <v>C32B</v>
          </cell>
          <cell r="E175" t="str">
            <v>EA</v>
          </cell>
          <cell r="F175">
            <v>12.88</v>
          </cell>
        </row>
        <row r="176">
          <cell r="B176" t="str">
            <v>SCS0012266</v>
          </cell>
          <cell r="C176" t="str">
            <v>中间SBR</v>
          </cell>
          <cell r="D176" t="str">
            <v>C32B</v>
          </cell>
          <cell r="E176" t="str">
            <v>EA</v>
          </cell>
          <cell r="F176">
            <v>12.88</v>
          </cell>
        </row>
        <row r="177">
          <cell r="B177" t="str">
            <v>SCS0012267</v>
          </cell>
          <cell r="C177" t="str">
            <v>右侧SBR</v>
          </cell>
          <cell r="D177" t="str">
            <v>C32B</v>
          </cell>
          <cell r="E177" t="str">
            <v>EA</v>
          </cell>
          <cell r="F177">
            <v>12.88</v>
          </cell>
        </row>
        <row r="178">
          <cell r="B178" t="str">
            <v>BEC0000018</v>
          </cell>
          <cell r="C178" t="str">
            <v>MA501主驾调节控制盒</v>
          </cell>
        </row>
        <row r="178">
          <cell r="E178" t="str">
            <v>EA</v>
          </cell>
          <cell r="F178">
            <v>34.8133</v>
          </cell>
        </row>
        <row r="179">
          <cell r="B179" t="str">
            <v>SCS0003260</v>
          </cell>
          <cell r="C179" t="str">
            <v>MA501主驾座垫调节按钮</v>
          </cell>
        </row>
        <row r="179">
          <cell r="E179" t="str">
            <v>EA</v>
          </cell>
          <cell r="F179">
            <v>3.95178</v>
          </cell>
        </row>
        <row r="180">
          <cell r="B180" t="str">
            <v>SCS0003261</v>
          </cell>
          <cell r="C180" t="str">
            <v>MA501主驾靠背调节按钮</v>
          </cell>
        </row>
        <row r="180">
          <cell r="E180" t="str">
            <v>EA</v>
          </cell>
          <cell r="F180">
            <v>3.95178</v>
          </cell>
        </row>
        <row r="181">
          <cell r="B181" t="str">
            <v>BEC0000009</v>
          </cell>
          <cell r="C181" t="str">
            <v>MA501线束</v>
          </cell>
        </row>
        <row r="181">
          <cell r="E181" t="str">
            <v>EA</v>
          </cell>
          <cell r="F181">
            <v>26.3452</v>
          </cell>
        </row>
        <row r="182">
          <cell r="B182" t="str">
            <v>BEC0000058</v>
          </cell>
          <cell r="C182" t="str">
            <v>P203电动六向座椅线束总成</v>
          </cell>
        </row>
        <row r="182">
          <cell r="E182" t="str">
            <v>EA</v>
          </cell>
          <cell r="F182">
            <v>21.6407</v>
          </cell>
        </row>
        <row r="183">
          <cell r="B183" t="str">
            <v>SCS0005407</v>
          </cell>
          <cell r="C183" t="str">
            <v>P203靠背调节按钮</v>
          </cell>
        </row>
        <row r="183">
          <cell r="E183" t="str">
            <v>EA</v>
          </cell>
          <cell r="F183">
            <v>3.7636</v>
          </cell>
        </row>
        <row r="184">
          <cell r="B184" t="str">
            <v>SCS0005408</v>
          </cell>
          <cell r="C184" t="str">
            <v>P203座垫调节按钮</v>
          </cell>
        </row>
        <row r="184">
          <cell r="E184" t="str">
            <v>EA</v>
          </cell>
          <cell r="F184">
            <v>3.7636</v>
          </cell>
        </row>
        <row r="185">
          <cell r="B185" t="str">
            <v>BEC0000056</v>
          </cell>
          <cell r="C185" t="str">
            <v>P203开关控制盒</v>
          </cell>
        </row>
        <row r="185">
          <cell r="E185" t="str">
            <v>EA</v>
          </cell>
          <cell r="F185">
            <v>32.9315</v>
          </cell>
        </row>
        <row r="186">
          <cell r="B186" t="str">
            <v>SCS0008095</v>
          </cell>
          <cell r="C186" t="str">
            <v>驾驶员靠背调节按钮</v>
          </cell>
        </row>
        <row r="186">
          <cell r="E186" t="str">
            <v>EA</v>
          </cell>
          <cell r="F186">
            <v>5.55131</v>
          </cell>
        </row>
        <row r="187">
          <cell r="B187" t="str">
            <v>SCS0008096</v>
          </cell>
          <cell r="C187" t="str">
            <v>驾驶员座椅前后上下调节按钮</v>
          </cell>
        </row>
        <row r="187">
          <cell r="E187" t="str">
            <v>EA</v>
          </cell>
          <cell r="F187">
            <v>5.55131</v>
          </cell>
        </row>
        <row r="188">
          <cell r="B188" t="str">
            <v>SCS0008097</v>
          </cell>
          <cell r="C188" t="str">
            <v>正驾电动6向座椅开关总成</v>
          </cell>
        </row>
        <row r="188">
          <cell r="E188" t="str">
            <v>EA</v>
          </cell>
          <cell r="F188">
            <v>43.817713</v>
          </cell>
        </row>
        <row r="189">
          <cell r="B189" t="str">
            <v>SCS0008098</v>
          </cell>
          <cell r="C189" t="str">
            <v>正驾电动8向座椅开关总成</v>
          </cell>
        </row>
        <row r="189">
          <cell r="E189" t="str">
            <v>EA</v>
          </cell>
          <cell r="F189">
            <v>54.064114</v>
          </cell>
        </row>
        <row r="190">
          <cell r="B190" t="str">
            <v>SCS0008099</v>
          </cell>
          <cell r="C190" t="str">
            <v>电动4向腰托开关</v>
          </cell>
        </row>
        <row r="190">
          <cell r="E190" t="str">
            <v>EA</v>
          </cell>
          <cell r="F190">
            <v>26.3452</v>
          </cell>
        </row>
        <row r="191">
          <cell r="B191" t="str">
            <v>SCS0008160</v>
          </cell>
          <cell r="C191" t="str">
            <v>副驾座椅靠背调节按钮</v>
          </cell>
        </row>
        <row r="191">
          <cell r="E191" t="str">
            <v>EA</v>
          </cell>
          <cell r="F191">
            <v>5.55131</v>
          </cell>
        </row>
        <row r="192">
          <cell r="B192" t="str">
            <v>SCS0008161</v>
          </cell>
          <cell r="C192" t="str">
            <v>副驾座椅前后上下调节按钮</v>
          </cell>
        </row>
        <row r="192">
          <cell r="E192" t="str">
            <v>EA</v>
          </cell>
          <cell r="F192">
            <v>5.55131</v>
          </cell>
        </row>
        <row r="193">
          <cell r="B193" t="str">
            <v>SCS0008162</v>
          </cell>
          <cell r="C193" t="str">
            <v>副驾电动4向座椅开关总成</v>
          </cell>
        </row>
        <row r="193">
          <cell r="E193" t="str">
            <v>EA</v>
          </cell>
          <cell r="F193">
            <v>36.572783</v>
          </cell>
        </row>
        <row r="194">
          <cell r="B194" t="str">
            <v>SCS0008100</v>
          </cell>
          <cell r="C194" t="str">
            <v>电动六向座椅线束总成</v>
          </cell>
        </row>
        <row r="194">
          <cell r="E194" t="str">
            <v>EA</v>
          </cell>
          <cell r="F194">
            <v>21.9485927483909</v>
          </cell>
        </row>
        <row r="195">
          <cell r="B195" t="str">
            <v>SCS0008101</v>
          </cell>
          <cell r="C195" t="str">
            <v>电动八向座椅线束总成</v>
          </cell>
        </row>
        <row r="195">
          <cell r="E195" t="str">
            <v>EA</v>
          </cell>
          <cell r="F195">
            <v>42.2321176655228</v>
          </cell>
        </row>
        <row r="196">
          <cell r="B196" t="str">
            <v>SCS0008163</v>
          </cell>
          <cell r="C196" t="str">
            <v>副驾电动4向座椅线束总成</v>
          </cell>
        </row>
        <row r="196">
          <cell r="E196" t="str">
            <v>EA</v>
          </cell>
          <cell r="F196">
            <v>18.4290858719111</v>
          </cell>
        </row>
        <row r="197">
          <cell r="B197" t="str">
            <v>SCS0008368</v>
          </cell>
          <cell r="C197" t="str">
            <v>主驾电动4项开关</v>
          </cell>
        </row>
        <row r="197">
          <cell r="E197" t="str">
            <v>EA</v>
          </cell>
          <cell r="F197">
            <v>27.09792</v>
          </cell>
        </row>
        <row r="198">
          <cell r="B198" t="str">
            <v>SCS0008054</v>
          </cell>
          <cell r="C198" t="str">
            <v>副驾电动6向座椅线束</v>
          </cell>
        </row>
        <row r="198">
          <cell r="E198" t="str">
            <v>EA</v>
          </cell>
          <cell r="F198">
            <v>30.48516</v>
          </cell>
        </row>
        <row r="199">
          <cell r="B199" t="str">
            <v>SCS0008055</v>
          </cell>
          <cell r="C199" t="str">
            <v>副驾电动8向线束带腰托座椅线束总成</v>
          </cell>
        </row>
        <row r="199">
          <cell r="E199" t="str">
            <v>EA</v>
          </cell>
          <cell r="F199">
            <v>41.11733</v>
          </cell>
        </row>
        <row r="200">
          <cell r="B200" t="str">
            <v>SCS0008048</v>
          </cell>
          <cell r="C200" t="str">
            <v>副驾电动8向座椅开关总成</v>
          </cell>
        </row>
        <row r="200">
          <cell r="E200" t="str">
            <v>EA</v>
          </cell>
          <cell r="F200">
            <v>46.76273</v>
          </cell>
        </row>
        <row r="201">
          <cell r="B201" t="str">
            <v>SCS0008164</v>
          </cell>
          <cell r="C201" t="str">
            <v>副驾电动4向带腰托座椅线束总成</v>
          </cell>
        </row>
        <row r="201">
          <cell r="E201" t="str">
            <v>EA</v>
          </cell>
          <cell r="F201">
            <v>28.5</v>
          </cell>
        </row>
        <row r="202">
          <cell r="B202" t="str">
            <v>SCS0008191</v>
          </cell>
          <cell r="C202" t="str">
            <v>主驾电动4向带腰托座椅线束总成</v>
          </cell>
        </row>
        <row r="202">
          <cell r="E202" t="str">
            <v>EA</v>
          </cell>
          <cell r="F202">
            <v>28.5</v>
          </cell>
        </row>
        <row r="203">
          <cell r="B203" t="str">
            <v>SCS0012256</v>
          </cell>
          <cell r="C203" t="str">
            <v>C40D转接线束</v>
          </cell>
        </row>
        <row r="203">
          <cell r="E203" t="str">
            <v>EA</v>
          </cell>
          <cell r="F203">
            <v>11.61</v>
          </cell>
        </row>
        <row r="203">
          <cell r="H203" t="str">
            <v>A</v>
          </cell>
          <cell r="I203">
            <v>12.9</v>
          </cell>
          <cell r="J203">
            <v>13.5789473684211</v>
          </cell>
        </row>
        <row r="204">
          <cell r="B204" t="str">
            <v>SCS0012268</v>
          </cell>
          <cell r="C204" t="str">
            <v>C32B转接线束</v>
          </cell>
        </row>
        <row r="204">
          <cell r="E204" t="str">
            <v>EA</v>
          </cell>
          <cell r="F204">
            <v>11.61</v>
          </cell>
        </row>
        <row r="204">
          <cell r="H204" t="str">
            <v>A</v>
          </cell>
          <cell r="I204">
            <v>12.9</v>
          </cell>
          <cell r="J204">
            <v>13.5789473684211</v>
          </cell>
        </row>
        <row r="205">
          <cell r="B205" t="str">
            <v>BEC0010088</v>
          </cell>
          <cell r="C205" t="str">
            <v>通风加热线束总成</v>
          </cell>
        </row>
        <row r="205">
          <cell r="E205" t="str">
            <v>EA</v>
          </cell>
          <cell r="F205">
            <v>26</v>
          </cell>
        </row>
        <row r="206">
          <cell r="B206" t="str">
            <v>BEC0010331</v>
          </cell>
          <cell r="C206" t="str">
            <v>通风加热线束总成</v>
          </cell>
        </row>
        <row r="206">
          <cell r="E206" t="str">
            <v>EA</v>
          </cell>
          <cell r="F206">
            <v>24</v>
          </cell>
        </row>
        <row r="207">
          <cell r="B207" t="str">
            <v>SLT0012345</v>
          </cell>
          <cell r="C207" t="str">
            <v>通风加热线束总成</v>
          </cell>
        </row>
        <row r="207">
          <cell r="E207" t="str">
            <v>EA</v>
          </cell>
          <cell r="F207">
            <v>25</v>
          </cell>
        </row>
        <row r="208">
          <cell r="B208" t="str">
            <v>BEC0010278</v>
          </cell>
          <cell r="C208" t="str">
            <v>标配加热通风系统线束总成</v>
          </cell>
        </row>
        <row r="208">
          <cell r="E208" t="str">
            <v>EA</v>
          </cell>
          <cell r="F208">
            <v>46.55</v>
          </cell>
        </row>
        <row r="209">
          <cell r="B209" t="str">
            <v>BEC0010279</v>
          </cell>
          <cell r="C209" t="str">
            <v>副驾安全带扣与SBR延长线束总成</v>
          </cell>
        </row>
        <row r="209">
          <cell r="E209" t="str">
            <v>EA</v>
          </cell>
          <cell r="F209">
            <v>10.45</v>
          </cell>
        </row>
        <row r="210">
          <cell r="B210" t="str">
            <v>SHT0016853</v>
          </cell>
          <cell r="C210" t="str">
            <v>搭铁线总成</v>
          </cell>
        </row>
        <row r="210">
          <cell r="E210" t="str">
            <v>EA</v>
          </cell>
          <cell r="F210">
            <v>4.275</v>
          </cell>
        </row>
        <row r="211">
          <cell r="B211" t="str">
            <v>SLT0015426</v>
          </cell>
          <cell r="C211" t="str">
            <v>加热通风系统线束总成</v>
          </cell>
        </row>
        <row r="211">
          <cell r="E211" t="str">
            <v>EA</v>
          </cell>
          <cell r="F211">
            <v>45.6</v>
          </cell>
        </row>
        <row r="212">
          <cell r="B212" t="str">
            <v>SLT0016427</v>
          </cell>
          <cell r="C212" t="str">
            <v>安全带扣延长线束</v>
          </cell>
        </row>
        <row r="212">
          <cell r="E212" t="str">
            <v>EA</v>
          </cell>
          <cell r="F212">
            <v>5.51</v>
          </cell>
        </row>
        <row r="213">
          <cell r="B213" t="str">
            <v>BEC0010281</v>
          </cell>
          <cell r="C213" t="str">
            <v>主驾安全带扣延长线束</v>
          </cell>
        </row>
        <row r="213">
          <cell r="E213" t="str">
            <v>EA</v>
          </cell>
          <cell r="F213">
            <v>9.5</v>
          </cell>
        </row>
        <row r="214">
          <cell r="B214" t="str">
            <v>BEC0010344</v>
          </cell>
          <cell r="C214" t="str">
            <v>A6搭铁线</v>
          </cell>
        </row>
        <row r="214">
          <cell r="E214" t="str">
            <v>EA</v>
          </cell>
          <cell r="F214">
            <v>4.275</v>
          </cell>
        </row>
        <row r="215">
          <cell r="B215" t="str">
            <v>SHT0016426</v>
          </cell>
          <cell r="C215" t="str">
            <v>通风加热系统线束</v>
          </cell>
        </row>
        <row r="215">
          <cell r="E215" t="str">
            <v>EA</v>
          </cell>
          <cell r="F215">
            <v>45.6</v>
          </cell>
        </row>
        <row r="216">
          <cell r="B216" t="str">
            <v>SHT0016427</v>
          </cell>
          <cell r="C216" t="str">
            <v>安全带扣延长线束</v>
          </cell>
        </row>
        <row r="216">
          <cell r="E216" t="str">
            <v>EA</v>
          </cell>
          <cell r="F216">
            <v>5.51</v>
          </cell>
        </row>
        <row r="217">
          <cell r="B217" t="str">
            <v>BEC0010208</v>
          </cell>
          <cell r="C217" t="str">
            <v>主驾驶SBR线束延长线</v>
          </cell>
        </row>
        <row r="217">
          <cell r="E217" t="str">
            <v>EA</v>
          </cell>
          <cell r="F217">
            <v>5.6</v>
          </cell>
        </row>
        <row r="218">
          <cell r="B218" t="str">
            <v>BEC0010207</v>
          </cell>
          <cell r="C218" t="str">
            <v>副驾驶SBR线束延长线</v>
          </cell>
        </row>
        <row r="218">
          <cell r="E218" t="str">
            <v>EA</v>
          </cell>
          <cell r="F218">
            <v>7</v>
          </cell>
        </row>
        <row r="219">
          <cell r="B219" t="str">
            <v>BEC0010332</v>
          </cell>
          <cell r="C219" t="str">
            <v>单通风线束总成</v>
          </cell>
        </row>
        <row r="219">
          <cell r="E219" t="str">
            <v>EA</v>
          </cell>
          <cell r="F219">
            <v>25.3</v>
          </cell>
        </row>
        <row r="220">
          <cell r="B220" t="str">
            <v>BEC0010333</v>
          </cell>
          <cell r="C220" t="str">
            <v>单加热线束总成</v>
          </cell>
        </row>
        <row r="220">
          <cell r="E220" t="str">
            <v>EA</v>
          </cell>
          <cell r="F220">
            <v>29.9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单价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-0.0433851937710437</v>
          </cell>
          <cell r="Y5">
            <v>0.0704263933206873</v>
          </cell>
          <cell r="Z5">
            <v>0.432161959013308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0.0897672763630941</v>
          </cell>
          <cell r="Y6">
            <v>0.092712461377027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0.00917739181181549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0.397694673198381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0.0815535982254423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0.00981752017726787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0.37158760582996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-0.348320329848346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0.866836435288373</v>
          </cell>
          <cell r="W12">
            <v>1.23</v>
          </cell>
          <cell r="X12">
            <v>-0.363163564711627</v>
          </cell>
          <cell r="Y12">
            <v>0.076908011653304</v>
          </cell>
          <cell r="Z12">
            <v>0.254475038558726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0.502222130187636</v>
          </cell>
          <cell r="W13">
            <v>0.16</v>
          </cell>
          <cell r="X13">
            <v>0.342222130187636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0.359773621370085</v>
          </cell>
          <cell r="AC13">
            <v>0.00850559890382378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0.502222130187636</v>
          </cell>
          <cell r="W14">
            <v>0.16</v>
          </cell>
          <cell r="X14">
            <v>0.342222130187636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0.359773621370085</v>
          </cell>
          <cell r="AC14">
            <v>0.00850559890382378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</v>
          </cell>
          <cell r="W15">
            <v>0.12</v>
          </cell>
          <cell r="X15">
            <v>-0.025770685100972</v>
          </cell>
          <cell r="Y15">
            <v>0.0707493912463481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-0.854995373110346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0.0929307486258962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0.0918381728434696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-0.746152218254848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-0.209359028947369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</v>
          </cell>
          <cell r="AC25">
            <v>0.0938634432337012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-0.0543213842216062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0.473223696981552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0.479876997469793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0.31570126447532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0.18459438298105</v>
          </cell>
          <cell r="W36">
            <v>0.17</v>
          </cell>
          <cell r="X36">
            <v>0.0145943829810496</v>
          </cell>
          <cell r="Y36">
            <v>0.0902880488426221</v>
          </cell>
          <cell r="Z36">
            <v>0.465547751844769</v>
          </cell>
          <cell r="AA36">
            <v>0.0394052083333333</v>
          </cell>
          <cell r="AB36">
            <v>0.213469162479221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0.0417165371525752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0.197419390870391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0.497857256339338</v>
          </cell>
          <cell r="W39">
            <v>0.21</v>
          </cell>
          <cell r="X39">
            <v>0.287857256339338</v>
          </cell>
          <cell r="Y39">
            <v>0.0223178651503631</v>
          </cell>
          <cell r="Z39">
            <v>0.23015298436312</v>
          </cell>
          <cell r="AA39">
            <v>0.0769236111111111</v>
          </cell>
          <cell r="AB39">
            <v>0.154509370169108</v>
          </cell>
          <cell r="AC39">
            <v>0.00940675698222655</v>
          </cell>
          <cell r="AD39">
            <v>0.401721572706536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0.497857256339338</v>
          </cell>
          <cell r="W40">
            <v>0.21</v>
          </cell>
          <cell r="X40">
            <v>0.287857256339338</v>
          </cell>
          <cell r="Y40">
            <v>0.0223178651503631</v>
          </cell>
          <cell r="Z40">
            <v>0.23015298436312</v>
          </cell>
          <cell r="AA40">
            <v>0.0769236111111111</v>
          </cell>
          <cell r="AB40">
            <v>0.154509370169108</v>
          </cell>
          <cell r="AC40">
            <v>0.00940675698222655</v>
          </cell>
          <cell r="AD40">
            <v>0.401721572706536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0.497857256339338</v>
          </cell>
          <cell r="W41">
            <v>0.21</v>
          </cell>
          <cell r="X41">
            <v>0.287857256339338</v>
          </cell>
          <cell r="Y41">
            <v>0.0223178651503631</v>
          </cell>
          <cell r="Z41">
            <v>0.23015298436312</v>
          </cell>
          <cell r="AA41">
            <v>0.0769236111111111</v>
          </cell>
          <cell r="AB41">
            <v>0.154509370169108</v>
          </cell>
          <cell r="AC41">
            <v>0.00940675698222655</v>
          </cell>
          <cell r="AD41">
            <v>0.401721572706536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0.0938266006070719</v>
          </cell>
          <cell r="AC42">
            <v>0.024167427325567</v>
          </cell>
          <cell r="AD42">
            <v>0</v>
          </cell>
          <cell r="AE42">
            <v>0.544956478576235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-0.631654374581258</v>
          </cell>
          <cell r="Y43">
            <v>0.0715977850795858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0.0534428462429792</v>
          </cell>
          <cell r="Z44">
            <v>0.131519504426082</v>
          </cell>
          <cell r="AA44">
            <v>0.4206125</v>
          </cell>
          <cell r="AB44">
            <v>0.168590468740313</v>
          </cell>
          <cell r="AC44">
            <v>0.022479129986722</v>
          </cell>
          <cell r="AD44">
            <v>0</v>
          </cell>
          <cell r="AE44">
            <v>0.509232385254878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0.0384580815886533</v>
          </cell>
          <cell r="Z45">
            <v>0.0630952901063843</v>
          </cell>
          <cell r="AA45">
            <v>0.4206125</v>
          </cell>
          <cell r="AB45">
            <v>0.0808797492110372</v>
          </cell>
          <cell r="AC45">
            <v>0.0161762382778194</v>
          </cell>
          <cell r="AD45">
            <v>0</v>
          </cell>
          <cell r="AE45">
            <v>0.334878286049988</v>
          </cell>
          <cell r="AF45">
            <v>3710</v>
          </cell>
          <cell r="AG45">
            <v>6.59564594684211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2.74758379344413</v>
          </cell>
          <cell r="W46">
            <v>3.45</v>
          </cell>
          <cell r="X46">
            <v>-0.702416206555869</v>
          </cell>
          <cell r="Y46">
            <v>0.0808791428863626</v>
          </cell>
          <cell r="Z46">
            <v>0.0853022210129606</v>
          </cell>
          <cell r="AA46">
            <v>0.3004375</v>
          </cell>
          <cell r="AB46">
            <v>0.109346073709147</v>
          </cell>
          <cell r="AC46">
            <v>0.034496167628177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2.44758379344413</v>
          </cell>
          <cell r="W47">
            <v>3.45</v>
          </cell>
          <cell r="X47">
            <v>-1.00241620655587</v>
          </cell>
          <cell r="Y47">
            <v>0.0907924880110114</v>
          </cell>
          <cell r="Z47">
            <v>0.0957577021991136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0.473498203979955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-0.429305929066945</v>
          </cell>
          <cell r="Y48">
            <v>0.0294804175508115</v>
          </cell>
          <cell r="Z48">
            <v>0.1934652401772</v>
          </cell>
          <cell r="AA48">
            <v>0.146854166666666</v>
          </cell>
          <cell r="AB48">
            <v>0.129879664572294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0.0804552381381884</v>
          </cell>
          <cell r="Z50">
            <v>0.282850446579568</v>
          </cell>
          <cell r="AA50">
            <v>0.191979166666667</v>
          </cell>
          <cell r="AB50">
            <v>0.231685943576064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-0.0867256327509057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-0.0194686404155122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0.224407552246753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2.57852768061224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2.14150939103177</v>
          </cell>
          <cell r="W56">
            <v>3.31</v>
          </cell>
          <cell r="X56">
            <v>-1.16849060896823</v>
          </cell>
          <cell r="Y56">
            <v>0.0933920723567973</v>
          </cell>
          <cell r="Z56">
            <v>0.233480180891993</v>
          </cell>
          <cell r="AA56">
            <v>0.640933333333333</v>
          </cell>
          <cell r="AB56">
            <v>0.29929046121275</v>
          </cell>
          <cell r="AC56">
            <v>0.0392825734747161</v>
          </cell>
          <cell r="AD56">
            <v>0</v>
          </cell>
          <cell r="AE56">
            <v>0.782651416877944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0.157942820161748</v>
          </cell>
          <cell r="AA63">
            <v>0.136127083333333</v>
          </cell>
          <cell r="AB63">
            <v>0.0724220478048337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0.0190099167805479</v>
          </cell>
          <cell r="Y64">
            <v>0.0152200109581038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0.00653471170486187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0.0245313604370576</v>
          </cell>
          <cell r="Y65">
            <v>0.0171351977688547</v>
          </cell>
          <cell r="Z65">
            <v>0.535474930276708</v>
          </cell>
          <cell r="AA65">
            <v>0.0372962962962963</v>
          </cell>
          <cell r="AB65">
            <v>0.191723823924852</v>
          </cell>
          <cell r="AC65">
            <v>0.00735699716205777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0.0190099167805479</v>
          </cell>
          <cell r="Y66">
            <v>0.0152200109581038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0.00653471170486187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0.775481137548637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0.570864447278912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0.506356612244899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0.506356612244899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0.506356612244899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0.506356612244899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0.506356612244899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0.506356612244899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0.506356612244899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0.506356612244899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0.506356612244899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1.70648203947368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0.673919120892479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-0.854495986842105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-0.852395762483131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0.0436355946953138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3.00009581646424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0.0441575589171539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0.711380502951869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0.785450913461539</v>
          </cell>
          <cell r="W165">
            <v>1.26</v>
          </cell>
          <cell r="X165">
            <v>-0.474549086538461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0.00968852687916638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0.00968852687916638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0.544751020613529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</v>
          </cell>
          <cell r="AF169">
            <v>19364</v>
          </cell>
          <cell r="AG169">
            <v>0.300525381152461</v>
          </cell>
        </row>
        <row r="170">
          <cell r="Y170">
            <v>0.065</v>
          </cell>
          <cell r="Z170">
            <v>0.26</v>
          </cell>
          <cell r="AA170">
            <v>0.142</v>
          </cell>
          <cell r="AB170">
            <v>0.15</v>
          </cell>
          <cell r="AC170">
            <v>0.031</v>
          </cell>
          <cell r="AD170">
            <v>0.082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量产产品明细表"/>
      <sheetName val="SHT0016487"/>
      <sheetName val="SHT0017152"/>
      <sheetName val="SHT0017153"/>
      <sheetName val="SHT0016059"/>
      <sheetName val="SHT0015973"/>
      <sheetName val="SHT0017154"/>
      <sheetName val="SLT0012154"/>
      <sheetName val="SLT0012155"/>
      <sheetName val="SHT0016985"/>
      <sheetName val="SHT0014570"/>
      <sheetName val="BPC0010220"/>
      <sheetName val="BPC0010251"/>
      <sheetName val="SHT0015241"/>
      <sheetName val="SHT0015536"/>
      <sheetName val="SHT0016950"/>
      <sheetName val="SHT0017083"/>
      <sheetName val="SHT0017132"/>
      <sheetName val="SHT0017182"/>
      <sheetName val="SHT0016060"/>
      <sheetName val="SLT0012023"/>
      <sheetName val="BPC0000046"/>
      <sheetName val="BPC0010047"/>
      <sheetName val="BPC0010285"/>
      <sheetName val="BPC0010077"/>
      <sheetName val="BPC0010238"/>
      <sheetName val="BPC0010176"/>
      <sheetName val="BPC0010229"/>
      <sheetName val="BPC0010219"/>
      <sheetName val="BPC0010255"/>
      <sheetName val="BPC0010199"/>
      <sheetName val="BPC0010259"/>
      <sheetName val="SHT0013298"/>
      <sheetName val="BPC0000008"/>
      <sheetName val="BPC0000002"/>
      <sheetName val="BPC0000047"/>
      <sheetName val="SHT0013134"/>
      <sheetName val="SHT0013662"/>
      <sheetName val="SLT0010277"/>
      <sheetName val="SHT0015934"/>
      <sheetName val="SHT0016099"/>
      <sheetName val="SHT0016953"/>
      <sheetName val="SHT0012024"/>
      <sheetName val="BEC0010122"/>
      <sheetName val="SHT0012022"/>
      <sheetName val="SHT0013365"/>
      <sheetName val="SHT0015090"/>
      <sheetName val="SHT0014832"/>
      <sheetName val="SHT0013655"/>
      <sheetName val="SHT0014169"/>
      <sheetName val="SHT0014722"/>
      <sheetName val="SHT0014831"/>
      <sheetName val="SHT0016965"/>
      <sheetName val="SHT0017359"/>
      <sheetName val="SHT0016966"/>
      <sheetName val="SHT0016241"/>
      <sheetName val="BPC0010161"/>
      <sheetName val="SHT0014803"/>
      <sheetName val="SHT0010230"/>
      <sheetName val="SHT0012172"/>
      <sheetName val="BPC0010060"/>
      <sheetName val="SHT0011480"/>
      <sheetName val="SHT0011481"/>
      <sheetName val="SHT0011506"/>
      <sheetName val="SHT0010251"/>
      <sheetName val="SHT0011509"/>
      <sheetName val="SHT0010907"/>
      <sheetName val="BEC0010024"/>
      <sheetName val="SHT0000505"/>
      <sheetName val="SHT0000144"/>
      <sheetName val="SHT0012447"/>
      <sheetName val="SHT0011982"/>
      <sheetName val="BPC0010177"/>
      <sheetName val="SHT0014013"/>
      <sheetName val="SHT0014571"/>
      <sheetName val="SHT0000098"/>
      <sheetName val="SHT0011046"/>
      <sheetName val="SHT0013272"/>
      <sheetName val="SHT0014645"/>
      <sheetName val="BEC0010086、87、39"/>
      <sheetName val="SHT0012401"/>
      <sheetName val="SHT0012393"/>
      <sheetName val="SHT0012130"/>
      <sheetName val="SHT0012131"/>
      <sheetName val="SHT0013736"/>
      <sheetName val="SHT0012989"/>
      <sheetName val="SHT0014603"/>
      <sheetName val="SHT0013737"/>
      <sheetName val="SHT0013955"/>
      <sheetName val="SHT0014721"/>
      <sheetName val="SHT0014777"/>
      <sheetName val="SHT0014778"/>
      <sheetName val="SHT0014790"/>
      <sheetName val="BPC0010181"/>
      <sheetName val="SHT0001641"/>
      <sheetName val="SHT0012191"/>
      <sheetName val="SHT0012958"/>
      <sheetName val="SHT0015047"/>
      <sheetName val="SHT0015146"/>
      <sheetName val="SHT0015961"/>
      <sheetName val="SHT0015237"/>
      <sheetName val="SHT0015238"/>
      <sheetName val="SHT0015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D1" t="str">
            <v>组件</v>
          </cell>
          <cell r="E1" t="str">
            <v>描述 </v>
          </cell>
          <cell r="F1" t="str">
            <v>描述 </v>
          </cell>
          <cell r="G1" t="str">
            <v>每件需求量</v>
          </cell>
          <cell r="H1" t="str">
            <v>单件合计</v>
          </cell>
        </row>
        <row r="2">
          <cell r="D2" t="str">
            <v>BCL0010026</v>
          </cell>
          <cell r="E2" t="str">
            <v>电工胶带</v>
          </cell>
          <cell r="F2" t="str">
            <v/>
          </cell>
          <cell r="G2">
            <v>0.1</v>
          </cell>
          <cell r="H2">
            <v>4.1593</v>
          </cell>
        </row>
        <row r="3">
          <cell r="D3" t="str">
            <v>BPC0000020</v>
          </cell>
          <cell r="E3" t="str">
            <v>气路防护波纹管</v>
          </cell>
          <cell r="F3" t="str">
            <v/>
          </cell>
          <cell r="G3">
            <v>0.3</v>
          </cell>
          <cell r="H3">
            <v>0.2831858407</v>
          </cell>
        </row>
        <row r="4">
          <cell r="D4" t="str">
            <v>BPC0010119</v>
          </cell>
          <cell r="E4" t="str">
            <v>气管GE橙色</v>
          </cell>
          <cell r="F4" t="str">
            <v>PAφ4*2.5</v>
          </cell>
          <cell r="G4">
            <v>0.35</v>
          </cell>
          <cell r="H4">
            <v>1.7257</v>
          </cell>
        </row>
        <row r="5">
          <cell r="D5" t="str">
            <v>SHT0011628</v>
          </cell>
          <cell r="E5" t="str">
            <v>阻尼调节气缸总成</v>
          </cell>
          <cell r="F5" t="str">
            <v/>
          </cell>
          <cell r="G5">
            <v>1</v>
          </cell>
          <cell r="H5">
            <v>4.1265</v>
          </cell>
        </row>
        <row r="6">
          <cell r="D6" t="str">
            <v>SHT0014511</v>
          </cell>
          <cell r="E6" t="str">
            <v>H6阻尼器金属轴套</v>
          </cell>
          <cell r="F6" t="str">
            <v/>
          </cell>
          <cell r="G6">
            <v>2</v>
          </cell>
          <cell r="H6">
            <v>2</v>
          </cell>
        </row>
        <row r="7">
          <cell r="D7" t="str">
            <v>SHT0016243</v>
          </cell>
          <cell r="E7" t="str">
            <v>可调阻尼器总成</v>
          </cell>
          <cell r="F7" t="str">
            <v/>
          </cell>
          <cell r="G7">
            <v>1</v>
          </cell>
          <cell r="H7">
            <v>117</v>
          </cell>
        </row>
        <row r="11">
          <cell r="D11" t="str">
            <v>组件</v>
          </cell>
          <cell r="E11" t="str">
            <v>描述 </v>
          </cell>
          <cell r="F11" t="str">
            <v>描述 </v>
          </cell>
          <cell r="G11" t="str">
            <v>每件需求量</v>
          </cell>
          <cell r="H11" t="str">
            <v>单件合计</v>
          </cell>
        </row>
        <row r="12">
          <cell r="D12" t="str">
            <v>BFA0010083</v>
          </cell>
          <cell r="E12" t="str">
            <v>自适应气缸固定螺丝</v>
          </cell>
          <cell r="F12" t="str">
            <v>φ6*18</v>
          </cell>
          <cell r="G12">
            <v>2</v>
          </cell>
          <cell r="H12">
            <v>0.04</v>
          </cell>
        </row>
        <row r="13">
          <cell r="D13" t="str">
            <v>BPC0010035</v>
          </cell>
          <cell r="E13" t="str">
            <v>气缸支架</v>
          </cell>
          <cell r="F13" t="str">
            <v/>
          </cell>
          <cell r="G13">
            <v>1</v>
          </cell>
          <cell r="H13">
            <v>0.84</v>
          </cell>
        </row>
        <row r="14">
          <cell r="D14" t="str">
            <v>BPC0010036</v>
          </cell>
          <cell r="E14" t="str">
            <v>气缸缸体</v>
          </cell>
          <cell r="F14" t="str">
            <v/>
          </cell>
          <cell r="G14">
            <v>1</v>
          </cell>
          <cell r="H14">
            <v>0.54</v>
          </cell>
        </row>
        <row r="15">
          <cell r="D15" t="str">
            <v>BPC0010037</v>
          </cell>
          <cell r="E15" t="str">
            <v>气缸端盖</v>
          </cell>
          <cell r="F15" t="str">
            <v/>
          </cell>
          <cell r="G15">
            <v>1</v>
          </cell>
          <cell r="H15">
            <v>0.2</v>
          </cell>
        </row>
        <row r="16">
          <cell r="D16" t="str">
            <v>BPC0010038</v>
          </cell>
          <cell r="E16" t="str">
            <v>传动齿条</v>
          </cell>
          <cell r="F16" t="str">
            <v/>
          </cell>
          <cell r="G16">
            <v>1</v>
          </cell>
          <cell r="H16">
            <v>0.22</v>
          </cell>
        </row>
        <row r="17">
          <cell r="D17" t="str">
            <v>BPC0010039</v>
          </cell>
          <cell r="E17" t="str">
            <v>气缸杆</v>
          </cell>
          <cell r="F17" t="str">
            <v/>
          </cell>
          <cell r="G17">
            <v>1</v>
          </cell>
          <cell r="H17">
            <v>0.2</v>
          </cell>
        </row>
        <row r="18">
          <cell r="D18" t="str">
            <v>BPC0010040</v>
          </cell>
          <cell r="E18" t="str">
            <v>扇形齿</v>
          </cell>
          <cell r="F18" t="str">
            <v/>
          </cell>
          <cell r="G18">
            <v>1</v>
          </cell>
          <cell r="H18">
            <v>0.18</v>
          </cell>
        </row>
        <row r="19">
          <cell r="D19" t="str">
            <v>BPC0010041</v>
          </cell>
          <cell r="E19" t="str">
            <v>挡片</v>
          </cell>
          <cell r="F19" t="str">
            <v/>
          </cell>
          <cell r="G19">
            <v>1</v>
          </cell>
          <cell r="H19">
            <v>0.34</v>
          </cell>
        </row>
        <row r="20">
          <cell r="D20" t="str">
            <v>BPC0010333</v>
          </cell>
          <cell r="E20" t="str">
            <v>自适应气缸节流头</v>
          </cell>
          <cell r="F20" t="str">
            <v/>
          </cell>
          <cell r="G20">
            <v>1</v>
          </cell>
          <cell r="H20">
            <v>0.6</v>
          </cell>
        </row>
        <row r="21">
          <cell r="D21" t="str">
            <v>BSP0010046</v>
          </cell>
          <cell r="E21" t="str">
            <v>自适应复位弹簧</v>
          </cell>
          <cell r="F21" t="str">
            <v/>
          </cell>
          <cell r="G21">
            <v>1</v>
          </cell>
          <cell r="H21">
            <v>0.13</v>
          </cell>
        </row>
        <row r="22">
          <cell r="D22" t="str">
            <v>SHT0002211</v>
          </cell>
          <cell r="E22" t="str">
            <v>消音片</v>
          </cell>
          <cell r="F22" t="str">
            <v>D8.5*H3</v>
          </cell>
          <cell r="G22">
            <v>1</v>
          </cell>
          <cell r="H22">
            <v>0.2655</v>
          </cell>
        </row>
        <row r="23">
          <cell r="D23" t="str">
            <v>SHT0011867</v>
          </cell>
          <cell r="E23" t="str">
            <v>唇形密封圈</v>
          </cell>
          <cell r="F23" t="str">
            <v/>
          </cell>
          <cell r="G23">
            <v>1</v>
          </cell>
          <cell r="H23">
            <v>0.531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内部交易价格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-0.0433851937710437</v>
          </cell>
          <cell r="Y5">
            <v>0.0704263933206873</v>
          </cell>
          <cell r="Z5">
            <v>0.432161959013308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0.0897672763630941</v>
          </cell>
          <cell r="Y6">
            <v>0.092712461377027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0.00917739181181549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0.397694673198381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0.0815535982254423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0.00981752017726787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0.37158760582996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-0.348320329848346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0.866836435288373</v>
          </cell>
          <cell r="W12">
            <v>1.23</v>
          </cell>
          <cell r="X12">
            <v>-0.363163564711627</v>
          </cell>
          <cell r="Y12">
            <v>0.076908011653304</v>
          </cell>
          <cell r="Z12">
            <v>0.254475038558726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0.502222130187636</v>
          </cell>
          <cell r="W13">
            <v>0.16</v>
          </cell>
          <cell r="X13">
            <v>0.342222130187636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0.359773621370085</v>
          </cell>
          <cell r="AC13">
            <v>0.00850559890382378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0.502222130187636</v>
          </cell>
          <cell r="W14">
            <v>0.16</v>
          </cell>
          <cell r="X14">
            <v>0.342222130187636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0.359773621370085</v>
          </cell>
          <cell r="AC14">
            <v>0.00850559890382378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</v>
          </cell>
          <cell r="W15">
            <v>0.12</v>
          </cell>
          <cell r="X15">
            <v>-0.025770685100972</v>
          </cell>
          <cell r="Y15">
            <v>0.0707493912463481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-0.854995373110346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0.0929307486258962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0.0918381728434696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-0.746152218254848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-0.209359028947369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</v>
          </cell>
          <cell r="AC25">
            <v>0.0938634432337012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-0.0543213842216062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0.473223696981552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0.479876997469793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0.31570126447532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0.18459438298105</v>
          </cell>
          <cell r="W36">
            <v>0.17</v>
          </cell>
          <cell r="X36">
            <v>0.0145943829810496</v>
          </cell>
          <cell r="Y36">
            <v>0.0902880488426221</v>
          </cell>
          <cell r="Z36">
            <v>0.465547751844769</v>
          </cell>
          <cell r="AA36">
            <v>0.0394052083333333</v>
          </cell>
          <cell r="AB36">
            <v>0.213469162479221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0.0417165371525752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0.197419390870391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0.497857256339338</v>
          </cell>
          <cell r="W39">
            <v>0.21</v>
          </cell>
          <cell r="X39">
            <v>0.287857256339338</v>
          </cell>
          <cell r="Y39">
            <v>0.0223178651503631</v>
          </cell>
          <cell r="Z39">
            <v>0.23015298436312</v>
          </cell>
          <cell r="AA39">
            <v>0.0769236111111111</v>
          </cell>
          <cell r="AB39">
            <v>0.154509370169108</v>
          </cell>
          <cell r="AC39">
            <v>0.00940675698222655</v>
          </cell>
          <cell r="AD39">
            <v>0.401721572706536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0.497857256339338</v>
          </cell>
          <cell r="W40">
            <v>0.21</v>
          </cell>
          <cell r="X40">
            <v>0.287857256339338</v>
          </cell>
          <cell r="Y40">
            <v>0.0223178651503631</v>
          </cell>
          <cell r="Z40">
            <v>0.23015298436312</v>
          </cell>
          <cell r="AA40">
            <v>0.0769236111111111</v>
          </cell>
          <cell r="AB40">
            <v>0.154509370169108</v>
          </cell>
          <cell r="AC40">
            <v>0.00940675698222655</v>
          </cell>
          <cell r="AD40">
            <v>0.401721572706536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0.497857256339338</v>
          </cell>
          <cell r="W41">
            <v>0.21</v>
          </cell>
          <cell r="X41">
            <v>0.287857256339338</v>
          </cell>
          <cell r="Y41">
            <v>0.0223178651503631</v>
          </cell>
          <cell r="Z41">
            <v>0.23015298436312</v>
          </cell>
          <cell r="AA41">
            <v>0.0769236111111111</v>
          </cell>
          <cell r="AB41">
            <v>0.154509370169108</v>
          </cell>
          <cell r="AC41">
            <v>0.00940675698222655</v>
          </cell>
          <cell r="AD41">
            <v>0.401721572706536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0.0938266006070719</v>
          </cell>
          <cell r="AC42">
            <v>0.024167427325567</v>
          </cell>
          <cell r="AD42">
            <v>0</v>
          </cell>
          <cell r="AE42">
            <v>0.544956478576235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-0.631654374581258</v>
          </cell>
          <cell r="Y43">
            <v>0.0715977850795858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0.0534428462429792</v>
          </cell>
          <cell r="Z44">
            <v>0.131519504426082</v>
          </cell>
          <cell r="AA44">
            <v>0.4206125</v>
          </cell>
          <cell r="AB44">
            <v>0.168590468740313</v>
          </cell>
          <cell r="AC44">
            <v>0.022479129986722</v>
          </cell>
          <cell r="AD44">
            <v>0</v>
          </cell>
          <cell r="AE44">
            <v>0.509232385254878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0.0384580815886533</v>
          </cell>
          <cell r="Z45">
            <v>0.0630952901063843</v>
          </cell>
          <cell r="AA45">
            <v>0.4206125</v>
          </cell>
          <cell r="AB45">
            <v>0.0808797492110372</v>
          </cell>
          <cell r="AC45">
            <v>0.0161762382778194</v>
          </cell>
          <cell r="AD45">
            <v>0</v>
          </cell>
          <cell r="AE45">
            <v>0.334878286049988</v>
          </cell>
          <cell r="AF45">
            <v>3710</v>
          </cell>
          <cell r="AG45">
            <v>6.59564594684211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2.74758379344413</v>
          </cell>
          <cell r="W46">
            <v>3.45</v>
          </cell>
          <cell r="X46">
            <v>-0.702416206555869</v>
          </cell>
          <cell r="Y46">
            <v>0.0808791428863626</v>
          </cell>
          <cell r="Z46">
            <v>0.0853022210129606</v>
          </cell>
          <cell r="AA46">
            <v>0.3004375</v>
          </cell>
          <cell r="AB46">
            <v>0.109346073709147</v>
          </cell>
          <cell r="AC46">
            <v>0.034496167628177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2.44758379344413</v>
          </cell>
          <cell r="W47">
            <v>3.45</v>
          </cell>
          <cell r="X47">
            <v>-1.00241620655587</v>
          </cell>
          <cell r="Y47">
            <v>0.0907924880110114</v>
          </cell>
          <cell r="Z47">
            <v>0.0957577021991136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0.473498203979955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-0.429305929066945</v>
          </cell>
          <cell r="Y48">
            <v>0.0294804175508115</v>
          </cell>
          <cell r="Z48">
            <v>0.1934652401772</v>
          </cell>
          <cell r="AA48">
            <v>0.146854166666666</v>
          </cell>
          <cell r="AB48">
            <v>0.129879664572294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0.0804552381381884</v>
          </cell>
          <cell r="Z50">
            <v>0.282850446579568</v>
          </cell>
          <cell r="AA50">
            <v>0.191979166666667</v>
          </cell>
          <cell r="AB50">
            <v>0.231685943576064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-0.0867256327509057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-0.0194686404155122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0.224407552246753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2.57852768061224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2.14150939103177</v>
          </cell>
          <cell r="W56">
            <v>3.31</v>
          </cell>
          <cell r="X56">
            <v>-1.16849060896823</v>
          </cell>
          <cell r="Y56">
            <v>0.0933920723567973</v>
          </cell>
          <cell r="Z56">
            <v>0.233480180891993</v>
          </cell>
          <cell r="AA56">
            <v>0.640933333333333</v>
          </cell>
          <cell r="AB56">
            <v>0.29929046121275</v>
          </cell>
          <cell r="AC56">
            <v>0.0392825734747161</v>
          </cell>
          <cell r="AD56">
            <v>0</v>
          </cell>
          <cell r="AE56">
            <v>0.782651416877944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0.157942820161748</v>
          </cell>
          <cell r="AA63">
            <v>0.136127083333333</v>
          </cell>
          <cell r="AB63">
            <v>0.0724220478048337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0.0190099167805479</v>
          </cell>
          <cell r="Y64">
            <v>0.0152200109581038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0.00653471170486187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0.0245313604370576</v>
          </cell>
          <cell r="Y65">
            <v>0.0171351977688547</v>
          </cell>
          <cell r="Z65">
            <v>0.535474930276708</v>
          </cell>
          <cell r="AA65">
            <v>0.0372962962962963</v>
          </cell>
          <cell r="AB65">
            <v>0.191723823924852</v>
          </cell>
          <cell r="AC65">
            <v>0.00735699716205777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0.0190099167805479</v>
          </cell>
          <cell r="Y66">
            <v>0.0152200109581038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0.00653471170486187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0.775481137548637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0.570864447278912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0.506356612244899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0.506356612244899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0.506356612244899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0.506356612244899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0.506356612244899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0.506356612244899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0.506356612244899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0.506356612244899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0.506356612244899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1.70648203947368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0.673919120892479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-0.854495986842105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2.9972576754386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-0.852395762483131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0.0436355946953138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3.00009581646424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0.0441575589171539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0.711380502951869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0.785450913461539</v>
          </cell>
          <cell r="W165">
            <v>1.26</v>
          </cell>
          <cell r="X165">
            <v>-0.474549086538461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0.00968852687916638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0.00968852687916638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0.544751020613529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</v>
          </cell>
          <cell r="AF169">
            <v>19364</v>
          </cell>
          <cell r="AG169">
            <v>0.300525381152461</v>
          </cell>
        </row>
        <row r="170">
          <cell r="Y170">
            <v>0.065</v>
          </cell>
          <cell r="Z170">
            <v>0.26</v>
          </cell>
          <cell r="AA170">
            <v>0.142</v>
          </cell>
          <cell r="AB170">
            <v>0.15</v>
          </cell>
          <cell r="AC170">
            <v>0.031</v>
          </cell>
          <cell r="AD170">
            <v>0.082</v>
          </cell>
          <cell r="AE170">
            <v>0.72</v>
          </cell>
        </row>
        <row r="174">
          <cell r="B174" t="str">
            <v>备注：</v>
          </cell>
          <cell r="C174" t="str">
            <v>1、按照24年实际发生量统计，现执行价格比瑞龙祥价格下降10%的总额少91万；</v>
          </cell>
        </row>
        <row r="175">
          <cell r="C175" t="str">
            <v>2、模拟价格形式为：料工费加附11调整到40%；另外外购件由3%调整为10%（管理费3%+税负3%+财务费用3.5%）</v>
          </cell>
        </row>
        <row r="176">
          <cell r="C17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77">
          <cell r="C177" t="str">
            <v>建议按照模拟价格进行内部结算定价。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内部交易价格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-0.0433851937710437</v>
          </cell>
          <cell r="Y5">
            <v>0.0704263933206873</v>
          </cell>
          <cell r="Z5">
            <v>0.432161959013308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0.0897672763630941</v>
          </cell>
          <cell r="Y6">
            <v>0.092712461377027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0.00917739181181549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0.397694673198381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0.0815535982254423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0.00981752017726787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0.37158760582996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-0.348320329848346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0.866836435288373</v>
          </cell>
          <cell r="W12">
            <v>1.23</v>
          </cell>
          <cell r="X12">
            <v>-0.363163564711627</v>
          </cell>
          <cell r="Y12">
            <v>0.076908011653304</v>
          </cell>
          <cell r="Z12">
            <v>0.254475038558726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0.502222130187636</v>
          </cell>
          <cell r="W13">
            <v>0.16</v>
          </cell>
          <cell r="X13">
            <v>0.342222130187636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0.359773621370085</v>
          </cell>
          <cell r="AC13">
            <v>0.00850559890382378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0.502222130187636</v>
          </cell>
          <cell r="W14">
            <v>0.16</v>
          </cell>
          <cell r="X14">
            <v>0.342222130187636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0.359773621370085</v>
          </cell>
          <cell r="AC14">
            <v>0.00850559890382378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</v>
          </cell>
          <cell r="W15">
            <v>0.12</v>
          </cell>
          <cell r="X15">
            <v>-0.025770685100972</v>
          </cell>
          <cell r="Y15">
            <v>0.0707493912463481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-0.854995373110346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0.0929307486258962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0.0918381728434696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-0.746152218254848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-0.209359028947369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</v>
          </cell>
          <cell r="AC25">
            <v>0.0938634432337012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-0.0543213842216062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0.473223696981552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0.479876997469793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0.31570126447532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0.18459438298105</v>
          </cell>
          <cell r="W36">
            <v>0.17</v>
          </cell>
          <cell r="X36">
            <v>0.0145943829810496</v>
          </cell>
          <cell r="Y36">
            <v>0.0902880488426221</v>
          </cell>
          <cell r="Z36">
            <v>0.465547751844769</v>
          </cell>
          <cell r="AA36">
            <v>0.0394052083333333</v>
          </cell>
          <cell r="AB36">
            <v>0.213469162479221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0.0417165371525752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0.197419390870391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0.497857256339338</v>
          </cell>
          <cell r="W39">
            <v>0.21</v>
          </cell>
          <cell r="X39">
            <v>0.287857256339338</v>
          </cell>
          <cell r="Y39">
            <v>0.0223178651503631</v>
          </cell>
          <cell r="Z39">
            <v>0.23015298436312</v>
          </cell>
          <cell r="AA39">
            <v>0.0769236111111111</v>
          </cell>
          <cell r="AB39">
            <v>0.154509370169108</v>
          </cell>
          <cell r="AC39">
            <v>0.00940675698222655</v>
          </cell>
          <cell r="AD39">
            <v>0.401721572706536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0.497857256339338</v>
          </cell>
          <cell r="W40">
            <v>0.21</v>
          </cell>
          <cell r="X40">
            <v>0.287857256339338</v>
          </cell>
          <cell r="Y40">
            <v>0.0223178651503631</v>
          </cell>
          <cell r="Z40">
            <v>0.23015298436312</v>
          </cell>
          <cell r="AA40">
            <v>0.0769236111111111</v>
          </cell>
          <cell r="AB40">
            <v>0.154509370169108</v>
          </cell>
          <cell r="AC40">
            <v>0.00940675698222655</v>
          </cell>
          <cell r="AD40">
            <v>0.401721572706536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0.497857256339338</v>
          </cell>
          <cell r="W41">
            <v>0.21</v>
          </cell>
          <cell r="X41">
            <v>0.287857256339338</v>
          </cell>
          <cell r="Y41">
            <v>0.0223178651503631</v>
          </cell>
          <cell r="Z41">
            <v>0.23015298436312</v>
          </cell>
          <cell r="AA41">
            <v>0.0769236111111111</v>
          </cell>
          <cell r="AB41">
            <v>0.154509370169108</v>
          </cell>
          <cell r="AC41">
            <v>0.00940675698222655</v>
          </cell>
          <cell r="AD41">
            <v>0.401721572706536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0.0938266006070719</v>
          </cell>
          <cell r="AC42">
            <v>0.024167427325567</v>
          </cell>
          <cell r="AD42">
            <v>0</v>
          </cell>
          <cell r="AE42">
            <v>0.544956478576235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-0.631654374581258</v>
          </cell>
          <cell r="Y43">
            <v>0.0715977850795858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0.0534428462429792</v>
          </cell>
          <cell r="Z44">
            <v>0.131519504426082</v>
          </cell>
          <cell r="AA44">
            <v>0.4206125</v>
          </cell>
          <cell r="AB44">
            <v>0.168590468740313</v>
          </cell>
          <cell r="AC44">
            <v>0.022479129986722</v>
          </cell>
          <cell r="AD44">
            <v>0</v>
          </cell>
          <cell r="AE44">
            <v>0.509232385254878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0.0384580815886533</v>
          </cell>
          <cell r="Z45">
            <v>0.0630952901063843</v>
          </cell>
          <cell r="AA45">
            <v>0.4206125</v>
          </cell>
          <cell r="AB45">
            <v>0.0808797492110372</v>
          </cell>
          <cell r="AC45">
            <v>0.0161762382778194</v>
          </cell>
          <cell r="AD45">
            <v>0</v>
          </cell>
          <cell r="AE45">
            <v>0.334878286049988</v>
          </cell>
          <cell r="AF45">
            <v>3710</v>
          </cell>
          <cell r="AG45">
            <v>6.59564594684211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2.74758379344413</v>
          </cell>
          <cell r="W46">
            <v>3.45</v>
          </cell>
          <cell r="X46">
            <v>-0.702416206555869</v>
          </cell>
          <cell r="Y46">
            <v>0.0808791428863626</v>
          </cell>
          <cell r="Z46">
            <v>0.0853022210129606</v>
          </cell>
          <cell r="AA46">
            <v>0.3004375</v>
          </cell>
          <cell r="AB46">
            <v>0.109346073709147</v>
          </cell>
          <cell r="AC46">
            <v>0.034496167628177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2.44758379344413</v>
          </cell>
          <cell r="W47">
            <v>3.45</v>
          </cell>
          <cell r="X47">
            <v>-1.00241620655587</v>
          </cell>
          <cell r="Y47">
            <v>0.0907924880110114</v>
          </cell>
          <cell r="Z47">
            <v>0.0957577021991136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0.473498203979955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-0.429305929066945</v>
          </cell>
          <cell r="Y48">
            <v>0.0294804175508115</v>
          </cell>
          <cell r="Z48">
            <v>0.1934652401772</v>
          </cell>
          <cell r="AA48">
            <v>0.146854166666666</v>
          </cell>
          <cell r="AB48">
            <v>0.129879664572294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0.0804552381381884</v>
          </cell>
          <cell r="Z50">
            <v>0.282850446579568</v>
          </cell>
          <cell r="AA50">
            <v>0.191979166666667</v>
          </cell>
          <cell r="AB50">
            <v>0.231685943576064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-0.0867256327509057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-0.0194686404155122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0.224407552246753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2.57852768061224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2.14150939103177</v>
          </cell>
          <cell r="W56">
            <v>3.31</v>
          </cell>
          <cell r="X56">
            <v>-1.16849060896823</v>
          </cell>
          <cell r="Y56">
            <v>0.0933920723567973</v>
          </cell>
          <cell r="Z56">
            <v>0.233480180891993</v>
          </cell>
          <cell r="AA56">
            <v>0.640933333333333</v>
          </cell>
          <cell r="AB56">
            <v>0.29929046121275</v>
          </cell>
          <cell r="AC56">
            <v>0.0392825734747161</v>
          </cell>
          <cell r="AD56">
            <v>0</v>
          </cell>
          <cell r="AE56">
            <v>0.782651416877944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0.157942820161748</v>
          </cell>
          <cell r="AA63">
            <v>0.136127083333333</v>
          </cell>
          <cell r="AB63">
            <v>0.0724220478048337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0.0190099167805479</v>
          </cell>
          <cell r="Y64">
            <v>0.0152200109581038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0.00653471170486187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0.0245313604370576</v>
          </cell>
          <cell r="Y65">
            <v>0.0171351977688547</v>
          </cell>
          <cell r="Z65">
            <v>0.535474930276708</v>
          </cell>
          <cell r="AA65">
            <v>0.0372962962962963</v>
          </cell>
          <cell r="AB65">
            <v>0.191723823924852</v>
          </cell>
          <cell r="AC65">
            <v>0.00735699716205777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0.0190099167805479</v>
          </cell>
          <cell r="Y66">
            <v>0.0152200109581038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0.00653471170486187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0.775481137548637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0.570864447278911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0.506356612244898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0.506356612244898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0.506356612244898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0.506356612244898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0.506356612244898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0.506356612244898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0.506356612244898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0.506356612244898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0.506356612244898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1.70648203947369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-0.478666191176471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0.67391912089248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-0.854495986842108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2.99725767543859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-0.852395762483133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0.0436355946953139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3.00009581646423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0.044157558917154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0.71138050295187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0.785450913461538</v>
          </cell>
          <cell r="W165">
            <v>1.26</v>
          </cell>
          <cell r="X165">
            <v>-0.474549086538462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0.00968852687916639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0.00968852687916639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0.544751020613528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0.899603135261241</v>
          </cell>
          <cell r="AF169">
            <v>19364</v>
          </cell>
          <cell r="AG169">
            <v>0.300525381152461</v>
          </cell>
        </row>
        <row r="170">
          <cell r="B170" t="str">
            <v>SHT0017750</v>
          </cell>
          <cell r="C170" t="str">
            <v>H5坐垫前部罩壳黑色</v>
          </cell>
          <cell r="D170" t="str">
            <v>TP30黑色P1M6K-JF01</v>
          </cell>
          <cell r="E170">
            <v>0.1</v>
          </cell>
          <cell r="F170">
            <v>0.113</v>
          </cell>
          <cell r="G170">
            <v>6.7257</v>
          </cell>
        </row>
        <row r="170">
          <cell r="I170">
            <v>0.7600041</v>
          </cell>
          <cell r="J170" t="str">
            <v>MA3200IIS/1350</v>
          </cell>
          <cell r="K170">
            <v>72</v>
          </cell>
          <cell r="L170">
            <v>50</v>
          </cell>
          <cell r="M170">
            <v>2</v>
          </cell>
          <cell r="N170">
            <v>65.5</v>
          </cell>
          <cell r="O170">
            <v>0.76</v>
          </cell>
          <cell r="P170">
            <v>22.5</v>
          </cell>
          <cell r="Q170">
            <v>0.15625</v>
          </cell>
        </row>
        <row r="170">
          <cell r="S170">
            <v>0.217</v>
          </cell>
          <cell r="T170">
            <v>1.33</v>
          </cell>
        </row>
        <row r="170">
          <cell r="AG170">
            <v>3.18065198333333</v>
          </cell>
        </row>
        <row r="171">
          <cell r="B171" t="str">
            <v>SHT0012500</v>
          </cell>
          <cell r="C171" t="str">
            <v>左侧罩壳</v>
          </cell>
          <cell r="D171" t="str">
            <v>TP-30黑</v>
          </cell>
        </row>
        <row r="171">
          <cell r="F171">
            <v>0.371</v>
          </cell>
          <cell r="G171">
            <v>6.73</v>
          </cell>
          <cell r="H171">
            <v>1</v>
          </cell>
          <cell r="I171">
            <v>2.49683</v>
          </cell>
          <cell r="J171" t="str">
            <v>SA6000/4500u</v>
          </cell>
          <cell r="K171">
            <v>60</v>
          </cell>
          <cell r="L171">
            <v>70</v>
          </cell>
          <cell r="M171">
            <v>1</v>
          </cell>
          <cell r="N171">
            <v>111.35</v>
          </cell>
          <cell r="O171">
            <v>0.76</v>
          </cell>
          <cell r="P171">
            <v>22.5</v>
          </cell>
          <cell r="Q171">
            <v>0.375</v>
          </cell>
        </row>
        <row r="171">
          <cell r="S171">
            <v>0.262666666666667</v>
          </cell>
          <cell r="T171">
            <v>0.4</v>
          </cell>
        </row>
        <row r="171">
          <cell r="AG171">
            <v>6.02823666666667</v>
          </cell>
        </row>
        <row r="172">
          <cell r="B172" t="str">
            <v>SHT0000158</v>
          </cell>
          <cell r="C172" t="str">
            <v>H3调角器把手</v>
          </cell>
          <cell r="D172" t="str">
            <v>TP20</v>
          </cell>
          <cell r="E172">
            <v>0.044</v>
          </cell>
          <cell r="F172">
            <v>0.044</v>
          </cell>
          <cell r="G172">
            <v>7.88</v>
          </cell>
        </row>
        <row r="172">
          <cell r="I172">
            <v>0.34672</v>
          </cell>
          <cell r="J172">
            <v>300</v>
          </cell>
          <cell r="K172">
            <v>90</v>
          </cell>
          <cell r="L172">
            <v>40</v>
          </cell>
          <cell r="M172">
            <v>2</v>
          </cell>
          <cell r="N172">
            <v>75</v>
          </cell>
          <cell r="O172">
            <v>0.76</v>
          </cell>
          <cell r="P172">
            <v>22.5</v>
          </cell>
          <cell r="Q172">
            <v>0.125</v>
          </cell>
        </row>
        <row r="172">
          <cell r="S172">
            <v>0.05</v>
          </cell>
          <cell r="T172">
            <v>0.0666666666666667</v>
          </cell>
        </row>
        <row r="172">
          <cell r="AG172">
            <v>1.06174666666667</v>
          </cell>
        </row>
        <row r="173">
          <cell r="B173" t="str">
            <v>BPC0010205</v>
          </cell>
          <cell r="C173" t="str">
            <v>气嘴接头</v>
          </cell>
          <cell r="D173" t="str">
            <v>POM-M90-44</v>
          </cell>
          <cell r="E173">
            <v>0.000617</v>
          </cell>
          <cell r="F173">
            <v>0.00063551</v>
          </cell>
          <cell r="G173">
            <v>17.3</v>
          </cell>
          <cell r="H173">
            <v>0.98</v>
          </cell>
          <cell r="I173">
            <v>0.010994323</v>
          </cell>
        </row>
        <row r="173">
          <cell r="K173">
            <v>180</v>
          </cell>
          <cell r="L173">
            <v>20</v>
          </cell>
          <cell r="M173">
            <v>4</v>
          </cell>
          <cell r="N173">
            <v>17.2</v>
          </cell>
          <cell r="O173">
            <v>0.76</v>
          </cell>
          <cell r="P173">
            <v>22.5</v>
          </cell>
          <cell r="Q173">
            <v>0.03125</v>
          </cell>
        </row>
        <row r="173">
          <cell r="S173">
            <v>0.000715583333333333</v>
          </cell>
          <cell r="T173">
            <v>0.00166666666666667</v>
          </cell>
        </row>
        <row r="173">
          <cell r="AG173">
            <v>0.0793654011666667</v>
          </cell>
        </row>
        <row r="174">
          <cell r="B174" t="str">
            <v>BPC0010202</v>
          </cell>
          <cell r="C174" t="str">
            <v>堵盖 POM本色</v>
          </cell>
          <cell r="D174" t="str">
            <v>POM-M90-44</v>
          </cell>
          <cell r="E174">
            <v>0.000415</v>
          </cell>
          <cell r="F174">
            <v>0.00042745</v>
          </cell>
          <cell r="G174">
            <v>17.3</v>
          </cell>
        </row>
        <row r="174">
          <cell r="I174">
            <v>0.007394885</v>
          </cell>
        </row>
        <row r="174">
          <cell r="O174">
            <v>0.76</v>
          </cell>
          <cell r="P174">
            <v>22.5</v>
          </cell>
          <cell r="Q174" t="e">
            <v>#DIV/0!</v>
          </cell>
        </row>
        <row r="174">
          <cell r="AG174" t="e">
            <v>#DIV/0!</v>
          </cell>
        </row>
        <row r="175">
          <cell r="B175" t="str">
            <v>BPC0010206</v>
          </cell>
          <cell r="C175" t="str">
            <v>溢流杆 POM本色</v>
          </cell>
          <cell r="D175" t="str">
            <v>POM-M90-44</v>
          </cell>
          <cell r="E175">
            <v>0.000115</v>
          </cell>
          <cell r="F175">
            <v>0.00011845</v>
          </cell>
          <cell r="G175">
            <v>17.3</v>
          </cell>
        </row>
        <row r="175">
          <cell r="I175">
            <v>0.002049185</v>
          </cell>
        </row>
        <row r="175">
          <cell r="O175">
            <v>0.76</v>
          </cell>
          <cell r="P175">
            <v>22.5</v>
          </cell>
          <cell r="Q175" t="e">
            <v>#DIV/0!</v>
          </cell>
        </row>
        <row r="175">
          <cell r="AG175" t="e">
            <v>#DIV/0!</v>
          </cell>
        </row>
        <row r="176">
          <cell r="B176" t="str">
            <v>BPC0010200</v>
          </cell>
          <cell r="C176" t="str">
            <v>腰托阀体 POM本色</v>
          </cell>
          <cell r="D176" t="str">
            <v>POM-M90-44</v>
          </cell>
          <cell r="E176">
            <v>0.007404</v>
          </cell>
          <cell r="F176">
            <v>0.00762612</v>
          </cell>
          <cell r="G176">
            <v>17.3</v>
          </cell>
        </row>
        <row r="176">
          <cell r="I176">
            <v>0.131931876</v>
          </cell>
        </row>
        <row r="176">
          <cell r="O176">
            <v>0.76</v>
          </cell>
          <cell r="P176">
            <v>22.5</v>
          </cell>
          <cell r="Q176" t="e">
            <v>#DIV/0!</v>
          </cell>
        </row>
        <row r="176">
          <cell r="AG176" t="e">
            <v>#DIV/0!</v>
          </cell>
        </row>
        <row r="177">
          <cell r="B177" t="str">
            <v>bpc0010207</v>
          </cell>
          <cell r="C177" t="str">
            <v>溢流端盖 POM本色</v>
          </cell>
          <cell r="D177" t="str">
            <v>POM-M90-44</v>
          </cell>
          <cell r="E177">
            <v>0.000185</v>
          </cell>
          <cell r="F177">
            <v>0.00019055</v>
          </cell>
          <cell r="G177">
            <v>17.3</v>
          </cell>
        </row>
        <row r="177">
          <cell r="I177">
            <v>0.003296515</v>
          </cell>
        </row>
        <row r="177">
          <cell r="O177">
            <v>0.76</v>
          </cell>
          <cell r="P177">
            <v>22.5</v>
          </cell>
          <cell r="Q177" t="e">
            <v>#DIV/0!</v>
          </cell>
        </row>
        <row r="177">
          <cell r="AG177" t="e">
            <v>#DIV/0!</v>
          </cell>
        </row>
        <row r="178">
          <cell r="B178" t="str">
            <v>BPC0010210</v>
          </cell>
          <cell r="C178" t="str">
            <v>支撑圈 POM本色</v>
          </cell>
          <cell r="D178" t="str">
            <v>POM-M90-44</v>
          </cell>
          <cell r="E178">
            <v>8.2e-5</v>
          </cell>
          <cell r="F178">
            <v>8.446e-5</v>
          </cell>
          <cell r="G178">
            <v>17.3</v>
          </cell>
        </row>
        <row r="178">
          <cell r="I178">
            <v>0.001461158</v>
          </cell>
        </row>
        <row r="178">
          <cell r="O178">
            <v>0.76</v>
          </cell>
          <cell r="P178">
            <v>22.5</v>
          </cell>
          <cell r="Q178" t="e">
            <v>#DIV/0!</v>
          </cell>
        </row>
        <row r="178">
          <cell r="AG178" t="e">
            <v>#DIV/0!</v>
          </cell>
        </row>
        <row r="179">
          <cell r="B179" t="str">
            <v>BPC0010201</v>
          </cell>
          <cell r="C179" t="str">
            <v>腰托阀杆 POM-SW-01</v>
          </cell>
          <cell r="D179" t="str">
            <v>POM-SW-01</v>
          </cell>
          <cell r="E179">
            <v>0.000554</v>
          </cell>
          <cell r="F179">
            <v>0.00057062</v>
          </cell>
          <cell r="G179">
            <v>35.3982300884956</v>
          </cell>
        </row>
        <row r="179">
          <cell r="I179">
            <v>0.0201989380530973</v>
          </cell>
        </row>
        <row r="179">
          <cell r="O179">
            <v>0.76</v>
          </cell>
          <cell r="P179">
            <v>22.5</v>
          </cell>
          <cell r="Q179" t="e">
            <v>#DIV/0!</v>
          </cell>
        </row>
        <row r="179">
          <cell r="AG179" t="e">
            <v>#DIV/0!</v>
          </cell>
        </row>
        <row r="180">
          <cell r="Y180">
            <v>0.065</v>
          </cell>
          <cell r="Z180">
            <v>0.26</v>
          </cell>
          <cell r="AA180">
            <v>0.142</v>
          </cell>
          <cell r="AB180">
            <v>0.15</v>
          </cell>
          <cell r="AC180">
            <v>0.031</v>
          </cell>
          <cell r="AD180">
            <v>0.082</v>
          </cell>
          <cell r="AE180">
            <v>0.72</v>
          </cell>
        </row>
        <row r="184">
          <cell r="B184" t="str">
            <v>备注：</v>
          </cell>
          <cell r="C184" t="str">
            <v>1、按照24年实际发生量统计，现执行价格比瑞龙祥价格下降10%的总额少91万；</v>
          </cell>
        </row>
        <row r="185">
          <cell r="C185" t="str">
            <v>2、模拟价格形式为：料工费加附11调整到40%；另外外购件由3%调整为10%（管理费3%+税负3%+财务费用3.5%）</v>
          </cell>
        </row>
        <row r="186">
          <cell r="C186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87">
          <cell r="C187" t="str">
            <v>建议按照模拟价格进行内部结算定价。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月份 "/>
    </sheetNames>
    <sheetDataSet>
      <sheetData sheetId="0" refreshError="1">
        <row r="3">
          <cell r="D3" t="str">
            <v>QAD编码</v>
          </cell>
          <cell r="E3" t="str">
            <v>产品类名称</v>
          </cell>
        </row>
        <row r="5">
          <cell r="D5" t="str">
            <v>BPC0000046</v>
          </cell>
          <cell r="E5" t="str">
            <v>座椅气阀（国产）</v>
          </cell>
        </row>
        <row r="7">
          <cell r="D7" t="str">
            <v>BPC0010334</v>
          </cell>
          <cell r="E7" t="str">
            <v>座椅气阀（国产）</v>
          </cell>
        </row>
        <row r="9">
          <cell r="D9" t="str">
            <v>BPC0010047</v>
          </cell>
          <cell r="E9" t="str">
            <v>(2.0)升降气阀总成</v>
          </cell>
        </row>
        <row r="11">
          <cell r="D11" t="str">
            <v>BPC0010285</v>
          </cell>
          <cell r="E11" t="str">
            <v>(2.0)升降气阀总成</v>
          </cell>
        </row>
        <row r="13">
          <cell r="D13" t="str">
            <v>BPC0010077</v>
          </cell>
          <cell r="E13" t="str">
            <v>VDC气阀分总成</v>
          </cell>
        </row>
        <row r="15">
          <cell r="D15" t="str">
            <v>BPC0010238</v>
          </cell>
          <cell r="E15" t="str">
            <v>自适应VDC气阀总成</v>
          </cell>
        </row>
        <row r="17">
          <cell r="D17" t="str">
            <v>BPC0010348</v>
          </cell>
          <cell r="E17" t="str">
            <v>空心杆VDC气阀总成</v>
          </cell>
        </row>
        <row r="19">
          <cell r="D19" t="str">
            <v>BPC0010176</v>
          </cell>
          <cell r="E19" t="str">
            <v>国产速降气阀</v>
          </cell>
        </row>
        <row r="21">
          <cell r="D21" t="str">
            <v>BPC0010229</v>
          </cell>
          <cell r="E21" t="str">
            <v>轻卡气阀</v>
          </cell>
        </row>
        <row r="23">
          <cell r="D23" t="str">
            <v>BPC0010323</v>
          </cell>
          <cell r="E23" t="str">
            <v>新  轻卡气阀</v>
          </cell>
        </row>
        <row r="25">
          <cell r="D25" t="str">
            <v>BPC0010219</v>
          </cell>
          <cell r="E25" t="str">
            <v>翘板速降阀分总成</v>
          </cell>
        </row>
        <row r="27">
          <cell r="D27" t="str">
            <v>BPC0010255</v>
          </cell>
          <cell r="E27" t="str">
            <v>单联腰托气阀组件A</v>
          </cell>
        </row>
        <row r="29">
          <cell r="D29" t="str">
            <v>BPC0010199</v>
          </cell>
          <cell r="E29" t="str">
            <v>两联腰托气阀总成</v>
          </cell>
        </row>
        <row r="31">
          <cell r="D31" t="str">
            <v>BPC0010258</v>
          </cell>
          <cell r="E31" t="str">
            <v>三联腰托气阀总成</v>
          </cell>
        </row>
        <row r="33">
          <cell r="D33" t="str">
            <v>SHT0013298</v>
          </cell>
          <cell r="E33" t="str">
            <v>1.0升级气囊总成</v>
          </cell>
        </row>
        <row r="35">
          <cell r="D35" t="str">
            <v>BPC0000008</v>
          </cell>
          <cell r="E35" t="str">
            <v>欧曼气阀气管总成新</v>
          </cell>
        </row>
        <row r="37">
          <cell r="D37" t="str">
            <v>BPC0000002</v>
          </cell>
          <cell r="E37" t="str">
            <v>座椅气囊新</v>
          </cell>
        </row>
        <row r="39">
          <cell r="D39" t="str">
            <v>BPC0000047</v>
          </cell>
          <cell r="E39" t="str">
            <v>H3升级气囊</v>
          </cell>
        </row>
        <row r="41">
          <cell r="D41" t="str">
            <v>SHT0013134</v>
          </cell>
          <cell r="E41" t="str">
            <v>2.0气囊总成</v>
          </cell>
        </row>
        <row r="43">
          <cell r="D43" t="str">
            <v>SHT0013662</v>
          </cell>
          <cell r="E43" t="str">
            <v>2.2气囊总成</v>
          </cell>
        </row>
        <row r="45">
          <cell r="D45" t="str">
            <v>SLT0010277</v>
          </cell>
          <cell r="E45" t="str">
            <v>轻卡气囊总成</v>
          </cell>
        </row>
        <row r="47">
          <cell r="D47" t="str">
            <v>SHT0015934</v>
          </cell>
          <cell r="E47" t="str">
            <v>J6L气囊总成</v>
          </cell>
        </row>
        <row r="49">
          <cell r="D49" t="str">
            <v>SHT0016099</v>
          </cell>
          <cell r="E49" t="str">
            <v>气囊总成</v>
          </cell>
        </row>
        <row r="51">
          <cell r="D51" t="str">
            <v>SHT0017772</v>
          </cell>
          <cell r="E51" t="str">
            <v>2.0小气囊总成</v>
          </cell>
        </row>
        <row r="53">
          <cell r="D53" t="str">
            <v>SHT0017083</v>
          </cell>
          <cell r="E53" t="str">
            <v>2.1D 气囊总成</v>
          </cell>
        </row>
        <row r="55">
          <cell r="D55" t="str">
            <v>SHT0016953</v>
          </cell>
          <cell r="E55" t="str">
            <v>3.1C 气囊总成</v>
          </cell>
        </row>
        <row r="57">
          <cell r="D57" t="str">
            <v>SHT0012024</v>
          </cell>
          <cell r="E57" t="str">
            <v>1.0升级悬浮阀总成</v>
          </cell>
        </row>
        <row r="59">
          <cell r="D59" t="str">
            <v>SHT0012022</v>
          </cell>
          <cell r="E59" t="str">
            <v>悬浮气路总成</v>
          </cell>
        </row>
        <row r="61">
          <cell r="D61" t="str">
            <v>SHT0013365</v>
          </cell>
          <cell r="E61" t="str">
            <v>悬浮气路总成</v>
          </cell>
        </row>
        <row r="63">
          <cell r="D63" t="str">
            <v>SHT0015090</v>
          </cell>
          <cell r="E63" t="str">
            <v>J6L低配悬浮气路总成</v>
          </cell>
        </row>
        <row r="65">
          <cell r="D65" t="str">
            <v>SHT0014832</v>
          </cell>
          <cell r="E65" t="str">
            <v>J6L低配悬浮气路总成</v>
          </cell>
        </row>
        <row r="67">
          <cell r="D67" t="str">
            <v>SHT0013655</v>
          </cell>
          <cell r="E67" t="str">
            <v>VDC气阀气路总成</v>
          </cell>
        </row>
        <row r="69">
          <cell r="D69" t="str">
            <v>SHT0014169</v>
          </cell>
          <cell r="E69" t="str">
            <v>H4-2.2VDC气阀气路总成</v>
          </cell>
        </row>
        <row r="71">
          <cell r="D71" t="str">
            <v>SHT0014722</v>
          </cell>
          <cell r="E71" t="str">
            <v>X5000SVDC气阀气路总成</v>
          </cell>
        </row>
        <row r="73">
          <cell r="D73" t="str">
            <v>SHT0016950</v>
          </cell>
          <cell r="E73" t="str">
            <v>2.1D低配  VDC气阀气路总成</v>
          </cell>
        </row>
        <row r="75">
          <cell r="D75" t="str">
            <v>SHT0017132</v>
          </cell>
          <cell r="E75" t="str">
            <v>2.1D带腰托 VDC气阀气路总成</v>
          </cell>
        </row>
        <row r="77">
          <cell r="D77" t="str">
            <v>SHT0017154</v>
          </cell>
          <cell r="E77" t="str">
            <v> VDC气阀气路总成</v>
          </cell>
        </row>
        <row r="79">
          <cell r="D79" t="str">
            <v>SHT0015973</v>
          </cell>
          <cell r="E79" t="str">
            <v>G3 VDC气阀气路总成</v>
          </cell>
        </row>
        <row r="81">
          <cell r="D81" t="str">
            <v>SHT0014831</v>
          </cell>
          <cell r="E81" t="str">
            <v> VDC气阀气路总成</v>
          </cell>
        </row>
        <row r="83">
          <cell r="D83" t="str">
            <v>SHT0017643</v>
          </cell>
          <cell r="E83" t="str">
            <v> J6L自卸车 VDC气阀气路总成</v>
          </cell>
        </row>
        <row r="85">
          <cell r="D85" t="str">
            <v>SHT0016965</v>
          </cell>
          <cell r="E85" t="str">
            <v>3.1C 自适应VDC气阀总成</v>
          </cell>
        </row>
        <row r="87">
          <cell r="D87" t="str">
            <v>SHT0014356</v>
          </cell>
          <cell r="E87" t="str">
            <v>3.0C 自适应VDC气阀总成</v>
          </cell>
        </row>
        <row r="89">
          <cell r="D89" t="str">
            <v>SHT0017687</v>
          </cell>
          <cell r="E89" t="str">
            <v>3.1C 自适应VDC气阀总成</v>
          </cell>
        </row>
        <row r="91">
          <cell r="D91" t="str">
            <v>SHT0017359</v>
          </cell>
          <cell r="E91" t="str">
            <v>A6 VDC气阀气路总成</v>
          </cell>
        </row>
        <row r="93">
          <cell r="D93" t="str">
            <v>SHT0017644</v>
          </cell>
          <cell r="E93" t="str">
            <v>VDC气阀气路总成</v>
          </cell>
        </row>
        <row r="95">
          <cell r="D95" t="str">
            <v>SHT0017865</v>
          </cell>
          <cell r="E95" t="str">
            <v>VDC气阀气路总成</v>
          </cell>
        </row>
        <row r="97">
          <cell r="D97" t="str">
            <v>SHT0017947</v>
          </cell>
          <cell r="E97" t="str">
            <v>VDC气阀气路总成</v>
          </cell>
        </row>
        <row r="99">
          <cell r="D99" t="str">
            <v>SHT0018120</v>
          </cell>
          <cell r="E99" t="str">
            <v>VDC气阀气路总成</v>
          </cell>
        </row>
        <row r="101">
          <cell r="D101" t="str">
            <v>SHT0016966</v>
          </cell>
          <cell r="E101" t="str">
            <v>3.1C 补偿气罐总成</v>
          </cell>
        </row>
        <row r="103">
          <cell r="D103" t="str">
            <v>SHT0016241</v>
          </cell>
          <cell r="E103" t="str">
            <v>3.1C 自适应阻尼调节机构总成</v>
          </cell>
        </row>
        <row r="105">
          <cell r="D105" t="str">
            <v>SHT0017376</v>
          </cell>
          <cell r="E105" t="str">
            <v>3.0自适应阻尼调节机构总成</v>
          </cell>
        </row>
        <row r="107">
          <cell r="D107" t="str">
            <v>SHT0017519</v>
          </cell>
          <cell r="E107" t="str">
            <v>3.0自适应阻尼调节机构总成</v>
          </cell>
        </row>
        <row r="109">
          <cell r="D109" t="str">
            <v>SHT0016242</v>
          </cell>
          <cell r="E109" t="str">
            <v>3.0C-L接头补偿气罐总成</v>
          </cell>
        </row>
        <row r="111">
          <cell r="D111" t="str">
            <v>BPC0010161</v>
          </cell>
          <cell r="E111" t="str">
            <v>轻卡座椅悬浮气阀总成（带腰托）</v>
          </cell>
        </row>
        <row r="113">
          <cell r="D113" t="str">
            <v>SHT0014803</v>
          </cell>
          <cell r="E113" t="str">
            <v>轻卡座椅悬浮气阀总成（无腰托）</v>
          </cell>
        </row>
        <row r="115">
          <cell r="D115" t="str">
            <v>SLT0012307</v>
          </cell>
          <cell r="E115" t="str">
            <v>轻卡支架悬浮阀气路总成</v>
          </cell>
        </row>
        <row r="117">
          <cell r="D117" t="str">
            <v>SLT0012308</v>
          </cell>
          <cell r="E117" t="str">
            <v>轻卡支架悬浮阀气路总成无腰托</v>
          </cell>
        </row>
        <row r="119">
          <cell r="D119" t="str">
            <v>SLT0012309</v>
          </cell>
          <cell r="E119" t="str">
            <v>轻卡悬浮气路总成</v>
          </cell>
        </row>
        <row r="121">
          <cell r="D121" t="str">
            <v>SLT0012310</v>
          </cell>
          <cell r="E121" t="str">
            <v>轻卡悬浮气路总成（无腰托）</v>
          </cell>
        </row>
        <row r="123">
          <cell r="D123" t="str">
            <v>SLT0012154</v>
          </cell>
          <cell r="E123" t="str">
            <v>轻卡悬浮阀总成-售后专用</v>
          </cell>
        </row>
        <row r="125">
          <cell r="D125" t="str">
            <v>SLT0012155</v>
          </cell>
          <cell r="E125" t="str">
            <v>轻卡悬浮阀总成无腰托-售后专用</v>
          </cell>
        </row>
        <row r="127">
          <cell r="D127" t="str">
            <v>SHT0010230</v>
          </cell>
          <cell r="E127" t="str">
            <v>主驾驾气囊总成</v>
          </cell>
        </row>
        <row r="129">
          <cell r="D129" t="str">
            <v>SHT0012172</v>
          </cell>
          <cell r="E129" t="str">
            <v>主驾驾VDC气阀总成</v>
          </cell>
        </row>
        <row r="131">
          <cell r="D131" t="str">
            <v>BPC0010060</v>
          </cell>
          <cell r="E131" t="str">
            <v>座椅速升速降阀</v>
          </cell>
        </row>
        <row r="133">
          <cell r="D133" t="str">
            <v>SHT0011480</v>
          </cell>
          <cell r="E133" t="str">
            <v>驾驶员四孔腰托开关总成</v>
          </cell>
        </row>
        <row r="135">
          <cell r="D135" t="str">
            <v>SHT0011481</v>
          </cell>
          <cell r="E135" t="str">
            <v>驾驶员六孔腰托开关总成</v>
          </cell>
        </row>
        <row r="137">
          <cell r="D137" t="str">
            <v>SHT0011506</v>
          </cell>
          <cell r="E137" t="str">
            <v>副驾驶四孔腰托开关总成</v>
          </cell>
        </row>
        <row r="139">
          <cell r="D139" t="str">
            <v>SHT0010251</v>
          </cell>
          <cell r="E139" t="str">
            <v>主驾高度调节机构总成</v>
          </cell>
        </row>
        <row r="141">
          <cell r="D141" t="str">
            <v>SHT0011509</v>
          </cell>
          <cell r="E141" t="str">
            <v>副驾高度调节机构总成</v>
          </cell>
        </row>
        <row r="143">
          <cell r="D143" t="str">
            <v>SHT0010907</v>
          </cell>
          <cell r="E143" t="str">
            <v>阻尼调节机构总成</v>
          </cell>
        </row>
        <row r="145">
          <cell r="D145" t="str">
            <v>SHT0011011</v>
          </cell>
          <cell r="E145" t="str">
            <v>通风加热盖板</v>
          </cell>
        </row>
        <row r="147">
          <cell r="D147" t="str">
            <v>BEC0010024</v>
          </cell>
          <cell r="E147" t="str">
            <v>ECU总成</v>
          </cell>
        </row>
        <row r="149">
          <cell r="D149" t="str">
            <v>SHT0010904</v>
          </cell>
          <cell r="E149" t="str">
            <v>主驾高度调节机构总成</v>
          </cell>
        </row>
        <row r="151">
          <cell r="D151" t="str">
            <v>SHT0016905</v>
          </cell>
          <cell r="E151" t="str">
            <v>副驾高度调节机构总成</v>
          </cell>
        </row>
        <row r="153">
          <cell r="D153" t="str">
            <v>SHT0013264</v>
          </cell>
          <cell r="E153" t="str">
            <v>副驾驶六孔腰托开关总成</v>
          </cell>
        </row>
        <row r="155">
          <cell r="D155" t="str">
            <v>SHT0000505</v>
          </cell>
          <cell r="E155" t="str">
            <v>升降开关总成</v>
          </cell>
        </row>
        <row r="157">
          <cell r="D157" t="str">
            <v>SHT0000144</v>
          </cell>
          <cell r="E157" t="str">
            <v>H3000气阀总成</v>
          </cell>
        </row>
        <row r="159">
          <cell r="D159" t="str">
            <v>SHT0012447</v>
          </cell>
          <cell r="E159" t="str">
            <v>升降速降开关气路总成（H3)</v>
          </cell>
        </row>
        <row r="161">
          <cell r="D161" t="str">
            <v>SHT0011982</v>
          </cell>
          <cell r="E161" t="str">
            <v>升降速降开关气路总成（H4)</v>
          </cell>
        </row>
        <row r="163">
          <cell r="D163" t="str">
            <v>SHT0016059</v>
          </cell>
          <cell r="E163" t="str">
            <v>侧置速降开关气路总成</v>
          </cell>
        </row>
        <row r="165">
          <cell r="D165" t="str">
            <v>BPC0010177</v>
          </cell>
          <cell r="E165" t="str">
            <v>速降调节机构总成</v>
          </cell>
        </row>
        <row r="167">
          <cell r="D167" t="str">
            <v>SHT0017182</v>
          </cell>
          <cell r="E167" t="str">
            <v>速升速降气路总成</v>
          </cell>
        </row>
        <row r="169">
          <cell r="D169" t="str">
            <v>SHT0013292</v>
          </cell>
          <cell r="E169" t="str">
            <v>装车小接头总成-H4</v>
          </cell>
        </row>
        <row r="171">
          <cell r="D171" t="str">
            <v>BPC0010251</v>
          </cell>
          <cell r="E171" t="str">
            <v>翘板速降阀总成</v>
          </cell>
        </row>
        <row r="173">
          <cell r="D173" t="str">
            <v>SHT0014013</v>
          </cell>
          <cell r="E173" t="str">
            <v>装车小接头总成新</v>
          </cell>
        </row>
        <row r="175">
          <cell r="D175" t="str">
            <v>SHT0014571</v>
          </cell>
          <cell r="E175" t="str">
            <v>司机六孔腰脱开关</v>
          </cell>
        </row>
        <row r="177">
          <cell r="D177" t="str">
            <v>BPC0010220</v>
          </cell>
          <cell r="E177" t="str">
            <v>腰托二连阀开关总成</v>
          </cell>
        </row>
        <row r="179">
          <cell r="D179" t="str">
            <v>SLT0012023</v>
          </cell>
          <cell r="E179" t="str">
            <v>腰托二连阀开关总成</v>
          </cell>
        </row>
        <row r="181">
          <cell r="D181" t="str">
            <v>SHT0015241</v>
          </cell>
          <cell r="E181" t="str">
            <v>驾驶员六孔腰托开关总成</v>
          </cell>
        </row>
        <row r="183">
          <cell r="D183" t="str">
            <v>SHT0015535</v>
          </cell>
          <cell r="E183" t="str">
            <v>副驾驶六孔腰托开关总成</v>
          </cell>
        </row>
        <row r="185">
          <cell r="D185" t="str">
            <v>SHT0015536</v>
          </cell>
          <cell r="E185" t="str">
            <v>副驾驶四孔腰托开关总成</v>
          </cell>
        </row>
        <row r="187">
          <cell r="D187" t="str">
            <v>SHT0000097</v>
          </cell>
          <cell r="E187" t="str">
            <v>新气囊气控升降手柄总成</v>
          </cell>
        </row>
        <row r="189">
          <cell r="D189" t="str">
            <v>SHT0000098</v>
          </cell>
          <cell r="E189" t="str">
            <v>新气囊主驾驶座升降把手</v>
          </cell>
        </row>
        <row r="191">
          <cell r="D191" t="str">
            <v>SHT0011046</v>
          </cell>
          <cell r="E191" t="str">
            <v>阻尼器调节机构</v>
          </cell>
        </row>
        <row r="193">
          <cell r="D193" t="str">
            <v>SHT0013272</v>
          </cell>
          <cell r="E193" t="str">
            <v>升降调节机构总成</v>
          </cell>
        </row>
        <row r="195">
          <cell r="D195" t="str">
            <v>SHT0013273</v>
          </cell>
          <cell r="E195" t="str">
            <v>副驾升降调节机构总成</v>
          </cell>
        </row>
        <row r="197">
          <cell r="D197" t="str">
            <v>SHT0016487</v>
          </cell>
          <cell r="E197" t="str">
            <v>升降调节机构总成</v>
          </cell>
        </row>
        <row r="199">
          <cell r="D199" t="str">
            <v>SHT0015237</v>
          </cell>
          <cell r="E199" t="str">
            <v>主驾高度调节机构总成</v>
          </cell>
        </row>
        <row r="201">
          <cell r="D201" t="str">
            <v>SHT0015238</v>
          </cell>
          <cell r="E201" t="str">
            <v>副驾高度调节机构总成</v>
          </cell>
        </row>
        <row r="203">
          <cell r="D203" t="str">
            <v>SHT0015239</v>
          </cell>
          <cell r="E203" t="str">
            <v>阻尼调节机构总成</v>
          </cell>
        </row>
        <row r="205">
          <cell r="D205" t="str">
            <v>SHT0015975</v>
          </cell>
          <cell r="E205" t="str">
            <v>转盘开关气路总成</v>
          </cell>
        </row>
        <row r="207">
          <cell r="D207" t="str">
            <v>SHT0014645</v>
          </cell>
          <cell r="E207" t="str">
            <v>阻尼器调节机构</v>
          </cell>
        </row>
        <row r="209">
          <cell r="D209" t="str">
            <v>SHT0017618</v>
          </cell>
          <cell r="E209" t="str">
            <v>阻尼器调节机构</v>
          </cell>
        </row>
        <row r="211">
          <cell r="D211" t="str">
            <v>BEC0010122</v>
          </cell>
          <cell r="E211" t="str">
            <v>通风加热控制器ECU</v>
          </cell>
        </row>
        <row r="213">
          <cell r="D213" t="str">
            <v>BEC0010086</v>
          </cell>
          <cell r="E213" t="str">
            <v>通风加热控制器ECU</v>
          </cell>
        </row>
        <row r="215">
          <cell r="D215" t="str">
            <v>BEC0010087</v>
          </cell>
          <cell r="E215" t="str">
            <v>通风加热控制器ECU</v>
          </cell>
        </row>
        <row r="217">
          <cell r="D217" t="str">
            <v>BEC0010039</v>
          </cell>
          <cell r="E217" t="str">
            <v>通风加热控制器ECU</v>
          </cell>
        </row>
        <row r="219">
          <cell r="D219" t="str">
            <v>BEC0010040</v>
          </cell>
          <cell r="E219" t="str">
            <v>靠背风扇总成</v>
          </cell>
        </row>
        <row r="221">
          <cell r="D221" t="str">
            <v>BEC0010041</v>
          </cell>
          <cell r="E221" t="str">
            <v>坐垫风扇总成</v>
          </cell>
        </row>
        <row r="223">
          <cell r="D223" t="str">
            <v>BEC0010159</v>
          </cell>
          <cell r="E223" t="str">
            <v>坐垫风扇总成</v>
          </cell>
        </row>
        <row r="225">
          <cell r="D225" t="str">
            <v>SHT0012401</v>
          </cell>
          <cell r="E225" t="str">
            <v>扶手本体</v>
          </cell>
        </row>
        <row r="227">
          <cell r="D227" t="str">
            <v>SHT0012393</v>
          </cell>
          <cell r="E227" t="str">
            <v>扶手上盖</v>
          </cell>
        </row>
        <row r="229">
          <cell r="D229" t="str">
            <v>SHT0012130</v>
          </cell>
          <cell r="E229" t="str">
            <v>升降速降开关气路总成（新）</v>
          </cell>
        </row>
        <row r="231">
          <cell r="D231" t="str">
            <v>SHT0012131</v>
          </cell>
          <cell r="E231" t="str">
            <v>升降调节开关总成（新）</v>
          </cell>
        </row>
        <row r="233">
          <cell r="D233" t="str">
            <v>SHT0013736</v>
          </cell>
          <cell r="E233" t="str">
            <v>X5000升降调节开关总成（新）</v>
          </cell>
        </row>
        <row r="235">
          <cell r="D235" t="str">
            <v>SHT0000144</v>
          </cell>
          <cell r="E235" t="str">
            <v>H3000气阀总成</v>
          </cell>
        </row>
        <row r="237">
          <cell r="D237" t="str">
            <v>SHT0012989</v>
          </cell>
          <cell r="E237" t="str">
            <v>升降速降调节开关总成</v>
          </cell>
        </row>
        <row r="239">
          <cell r="D239" t="str">
            <v>SHT0011480</v>
          </cell>
          <cell r="E239" t="str">
            <v>驾驶员四孔腰托开关总成</v>
          </cell>
        </row>
        <row r="241">
          <cell r="D241" t="str">
            <v>BPC0010220</v>
          </cell>
          <cell r="E241" t="str">
            <v>腰托二连阀开关总成</v>
          </cell>
        </row>
        <row r="243">
          <cell r="D243" t="str">
            <v>SLT0012023</v>
          </cell>
          <cell r="E243" t="str">
            <v>腰托二连阀开关总成</v>
          </cell>
        </row>
        <row r="245">
          <cell r="D245" t="str">
            <v>SHT0011506</v>
          </cell>
          <cell r="E245" t="str">
            <v>副驾驶四孔腰托开关总成</v>
          </cell>
        </row>
        <row r="247">
          <cell r="D247" t="str">
            <v>SHT0014603</v>
          </cell>
          <cell r="E247" t="str">
            <v>按压速降阀气路总成</v>
          </cell>
        </row>
        <row r="249">
          <cell r="D249" t="str">
            <v>SHT0017152</v>
          </cell>
          <cell r="E249" t="str">
            <v>黑色-速降开关气路总成</v>
          </cell>
        </row>
        <row r="251">
          <cell r="D251" t="str">
            <v>SHT0017153</v>
          </cell>
          <cell r="E251" t="str">
            <v>灰色-速降开关气路总成</v>
          </cell>
        </row>
        <row r="253">
          <cell r="D253" t="str">
            <v>BPC0010251</v>
          </cell>
          <cell r="E253" t="str">
            <v>翘板速降阀总成</v>
          </cell>
        </row>
        <row r="255">
          <cell r="D255" t="str">
            <v>SHT0013737</v>
          </cell>
          <cell r="E255" t="str">
            <v>阻尼器调节机构</v>
          </cell>
        </row>
        <row r="257">
          <cell r="D257" t="str">
            <v>SHT0013955</v>
          </cell>
          <cell r="E257" t="str">
            <v>X5000装车接头总成</v>
          </cell>
        </row>
        <row r="259">
          <cell r="D259" t="str">
            <v>SHT0014721</v>
          </cell>
          <cell r="E259" t="str">
            <v>X5000-S装车接头</v>
          </cell>
        </row>
        <row r="261">
          <cell r="D261" t="str">
            <v>SHT0014777</v>
          </cell>
          <cell r="E261" t="str">
            <v>速降气路开关总成</v>
          </cell>
        </row>
        <row r="263">
          <cell r="D263" t="str">
            <v>SHT0014778</v>
          </cell>
          <cell r="E263" t="str">
            <v>升降开关气路总成</v>
          </cell>
        </row>
        <row r="265">
          <cell r="D265" t="str">
            <v>SHT0014790</v>
          </cell>
          <cell r="E265" t="str">
            <v>升降开关气路总成</v>
          </cell>
        </row>
        <row r="267">
          <cell r="D267" t="str">
            <v>SHT0012447</v>
          </cell>
          <cell r="E267" t="str">
            <v>升降调节开关总成</v>
          </cell>
        </row>
        <row r="269">
          <cell r="D269" t="str">
            <v>BPC0010181</v>
          </cell>
          <cell r="E269" t="str">
            <v>按压速降阀按钮总成</v>
          </cell>
        </row>
        <row r="271">
          <cell r="D271" t="str">
            <v>SHT0001641</v>
          </cell>
          <cell r="E271" t="str">
            <v>阻尼器调节机构</v>
          </cell>
        </row>
        <row r="273">
          <cell r="D273" t="str">
            <v>SHT0012191</v>
          </cell>
          <cell r="E273" t="str">
            <v>阻尼器调节机构</v>
          </cell>
        </row>
        <row r="275">
          <cell r="D275" t="str">
            <v>SHT0012958</v>
          </cell>
          <cell r="E275" t="str">
            <v>阻尼调节手柄总成</v>
          </cell>
        </row>
        <row r="277">
          <cell r="D277" t="str">
            <v>SHT0013272</v>
          </cell>
          <cell r="E277" t="str">
            <v>升降调节机构总成</v>
          </cell>
        </row>
        <row r="279">
          <cell r="D279" t="str">
            <v>SHT0016487</v>
          </cell>
          <cell r="E279" t="str">
            <v>升降调节机构总成</v>
          </cell>
        </row>
        <row r="281">
          <cell r="D281" t="str">
            <v>SHT0016985</v>
          </cell>
          <cell r="E281" t="str">
            <v>3.1C调高手柄总成</v>
          </cell>
        </row>
        <row r="283">
          <cell r="D283" t="str">
            <v>SHT0013273</v>
          </cell>
          <cell r="E283" t="str">
            <v>副驾升降调节机构总成</v>
          </cell>
        </row>
        <row r="285">
          <cell r="D285" t="str">
            <v>SHT0013271</v>
          </cell>
          <cell r="E285" t="str">
            <v>副驾阻尼器调节机构</v>
          </cell>
        </row>
        <row r="287">
          <cell r="D287" t="str">
            <v>SHT0010907</v>
          </cell>
          <cell r="E287" t="str">
            <v>阻尼调节机构总成</v>
          </cell>
        </row>
        <row r="289">
          <cell r="D289" t="str">
            <v>SHT0011046</v>
          </cell>
          <cell r="E289" t="str">
            <v>阻尼器调节机构</v>
          </cell>
        </row>
        <row r="291">
          <cell r="D291" t="str">
            <v>BEC0010039</v>
          </cell>
          <cell r="E291" t="str">
            <v>通风加热控制器ECU</v>
          </cell>
        </row>
        <row r="293">
          <cell r="D293" t="str">
            <v>BEC0010040</v>
          </cell>
          <cell r="E293" t="str">
            <v>靠背风扇总成</v>
          </cell>
        </row>
        <row r="295">
          <cell r="D295" t="str">
            <v>BEC0010041</v>
          </cell>
          <cell r="E295" t="str">
            <v>坐垫风扇总成</v>
          </cell>
        </row>
        <row r="297">
          <cell r="D297" t="str">
            <v>BEC0010042</v>
          </cell>
          <cell r="E297" t="str">
            <v>靠背加热垫总成</v>
          </cell>
        </row>
        <row r="299">
          <cell r="D299" t="str">
            <v>BEC0010043</v>
          </cell>
          <cell r="E299" t="str">
            <v>坐垫加热垫总成</v>
          </cell>
        </row>
        <row r="301">
          <cell r="D301" t="str">
            <v>SHT0000141</v>
          </cell>
          <cell r="E301" t="str">
            <v>调仰角手柄</v>
          </cell>
        </row>
        <row r="303">
          <cell r="D303" t="str">
            <v>SHT0012401</v>
          </cell>
          <cell r="E303" t="str">
            <v>扶手本体</v>
          </cell>
        </row>
        <row r="305">
          <cell r="D305" t="str">
            <v>SHT0012393</v>
          </cell>
          <cell r="E305" t="str">
            <v>扶手上盖</v>
          </cell>
        </row>
        <row r="307">
          <cell r="D307" t="str">
            <v>SHT0013134</v>
          </cell>
          <cell r="E307" t="str">
            <v>2.0气囊总成</v>
          </cell>
        </row>
        <row r="309">
          <cell r="D309" t="str">
            <v>SHT0012022</v>
          </cell>
          <cell r="E309" t="str">
            <v>悬浮气路总成</v>
          </cell>
        </row>
        <row r="311">
          <cell r="D311" t="str">
            <v>SHT0014722</v>
          </cell>
          <cell r="E311" t="str">
            <v>X5000SVDC气阀气路总成</v>
          </cell>
        </row>
        <row r="313">
          <cell r="D313" t="str">
            <v>SHT0012024</v>
          </cell>
          <cell r="E313" t="str">
            <v>1.0升级悬浮阀总成</v>
          </cell>
        </row>
        <row r="315">
          <cell r="D315" t="str">
            <v>SHT0016950</v>
          </cell>
          <cell r="E315" t="str">
            <v>2.1D低配  VDC气阀气路总成</v>
          </cell>
        </row>
        <row r="317">
          <cell r="D317" t="str">
            <v>SHT0012447</v>
          </cell>
          <cell r="E317" t="str">
            <v>升降调节开关总成</v>
          </cell>
        </row>
        <row r="319">
          <cell r="D319" t="str">
            <v>SHT0015047</v>
          </cell>
          <cell r="E319" t="str">
            <v>升降调节开关总成</v>
          </cell>
        </row>
        <row r="321">
          <cell r="D321" t="str">
            <v>SHT0015146</v>
          </cell>
          <cell r="E321" t="str">
            <v>转盘解锁气缸总成</v>
          </cell>
        </row>
        <row r="323">
          <cell r="D323" t="str">
            <v>SHT0015961</v>
          </cell>
          <cell r="E323" t="str">
            <v>转盘开关气路总成</v>
          </cell>
        </row>
        <row r="325">
          <cell r="D325" t="str">
            <v>SHT0015090</v>
          </cell>
          <cell r="E325" t="str">
            <v>J6L低配悬浮气路总成</v>
          </cell>
        </row>
        <row r="327">
          <cell r="D327" t="str">
            <v>SHT0011046</v>
          </cell>
          <cell r="E327" t="str">
            <v>阻尼器调节机构</v>
          </cell>
        </row>
        <row r="329">
          <cell r="D329" t="str">
            <v>SHT0012958</v>
          </cell>
          <cell r="E329" t="str">
            <v>阻尼调节手柄总成</v>
          </cell>
        </row>
        <row r="331">
          <cell r="D331" t="str">
            <v>SHT0013737</v>
          </cell>
          <cell r="E331" t="str">
            <v>阻尼调节手柄总成</v>
          </cell>
        </row>
        <row r="333">
          <cell r="D333" t="str">
            <v>SHT0017618</v>
          </cell>
          <cell r="E333" t="str">
            <v>阻尼调节手柄总成</v>
          </cell>
        </row>
        <row r="335">
          <cell r="D335" t="str">
            <v>SHT0013272</v>
          </cell>
          <cell r="E335" t="str">
            <v>升降调节机构总成</v>
          </cell>
        </row>
        <row r="337">
          <cell r="D337" t="str">
            <v>SHT0016487</v>
          </cell>
          <cell r="E337" t="str">
            <v>升降调节机构总成</v>
          </cell>
        </row>
        <row r="339">
          <cell r="D339" t="str">
            <v>BPC0010177</v>
          </cell>
          <cell r="E339" t="str">
            <v>速降调节机构总成</v>
          </cell>
        </row>
        <row r="341">
          <cell r="D341" t="str">
            <v>SHT0014603</v>
          </cell>
          <cell r="E341" t="str">
            <v>按压速降阀气路总成</v>
          </cell>
        </row>
        <row r="343">
          <cell r="D343" t="str">
            <v>BPC0010251</v>
          </cell>
          <cell r="E343" t="str">
            <v>翘板速降阀总成</v>
          </cell>
        </row>
        <row r="345">
          <cell r="D345" t="str">
            <v>SHT0016865</v>
          </cell>
          <cell r="E345" t="str">
            <v>速降开关气路总成</v>
          </cell>
        </row>
        <row r="347">
          <cell r="D347" t="str">
            <v>BPC0010181</v>
          </cell>
          <cell r="E347" t="str">
            <v>按压速降阀按钮总成</v>
          </cell>
        </row>
        <row r="349">
          <cell r="D349" t="str">
            <v>SHT0016060</v>
          </cell>
          <cell r="E349" t="str">
            <v>侧置升降开关气路总成</v>
          </cell>
        </row>
        <row r="351">
          <cell r="D351" t="str">
            <v>BPC0010220</v>
          </cell>
          <cell r="E351" t="str">
            <v>腰托二连阀开关总成</v>
          </cell>
        </row>
        <row r="353">
          <cell r="D353" t="str">
            <v>SHT0014570</v>
          </cell>
          <cell r="E353" t="str">
            <v>腰托二连阀开关总成</v>
          </cell>
        </row>
        <row r="355">
          <cell r="D355" t="str">
            <v>SHT0017412</v>
          </cell>
          <cell r="E355" t="str">
            <v>装车接头总成</v>
          </cell>
        </row>
        <row r="357">
          <cell r="D357" t="str">
            <v>SHT0014847</v>
          </cell>
          <cell r="E357" t="str">
            <v>J6L管装螺母接头总成</v>
          </cell>
        </row>
        <row r="359">
          <cell r="D359" t="str">
            <v>BEC0010040</v>
          </cell>
          <cell r="E359" t="str">
            <v>靠背风扇总成</v>
          </cell>
        </row>
        <row r="361">
          <cell r="D361" t="str">
            <v>BEC0010041</v>
          </cell>
          <cell r="E361" t="str">
            <v>坐垫风扇总成</v>
          </cell>
        </row>
        <row r="363">
          <cell r="D363" t="str">
            <v>BEC0010086</v>
          </cell>
          <cell r="E363" t="str">
            <v>单加热控制器ECU</v>
          </cell>
        </row>
        <row r="365">
          <cell r="D365" t="str">
            <v>BEC0010087</v>
          </cell>
          <cell r="E365" t="str">
            <v>通风加热控制器ECU</v>
          </cell>
        </row>
        <row r="367">
          <cell r="D367" t="str">
            <v>BEC0010122</v>
          </cell>
          <cell r="E367" t="str">
            <v>通风加热控制器ECU</v>
          </cell>
        </row>
        <row r="369">
          <cell r="D369" t="str">
            <v>SHT0014169</v>
          </cell>
          <cell r="E369" t="str">
            <v>H4-2.2VDC气阀气路总成</v>
          </cell>
        </row>
        <row r="371">
          <cell r="D371" t="str">
            <v>SLT0012023</v>
          </cell>
          <cell r="E371" t="str">
            <v>腰托二连阀开关总成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方案一取平均"/>
      <sheetName val="方案二按价格最低"/>
    </sheetNames>
    <sheetDataSet>
      <sheetData sheetId="0"/>
      <sheetData sheetId="1">
        <row r="1">
          <cell r="B1" t="str">
            <v>QAD号码</v>
          </cell>
          <cell r="C1" t="str">
            <v>物料名称</v>
          </cell>
          <cell r="D1" t="str">
            <v>规格型号</v>
          </cell>
          <cell r="E1" t="str">
            <v>单位</v>
          </cell>
          <cell r="F1" t="str">
            <v>2025年价格</v>
          </cell>
          <cell r="G1" t="str">
            <v>备注</v>
          </cell>
          <cell r="H1" t="str">
            <v>河北</v>
          </cell>
          <cell r="I1" t="str">
            <v>销北京价格</v>
          </cell>
          <cell r="J1" t="str">
            <v>销各工厂价格</v>
          </cell>
        </row>
        <row r="2">
          <cell r="B2" t="str">
            <v>SHT0011609</v>
          </cell>
          <cell r="C2" t="str">
            <v>气袋腰拖总成</v>
          </cell>
          <cell r="D2" t="str">
            <v>两气袋</v>
          </cell>
          <cell r="E2" t="str">
            <v>EA</v>
          </cell>
          <cell r="F2">
            <v>10.6</v>
          </cell>
        </row>
        <row r="3">
          <cell r="B3" t="str">
            <v>BPC0000063</v>
          </cell>
          <cell r="C3" t="str">
            <v>王牌靠背气袋腰托总成</v>
          </cell>
          <cell r="D3" t="str">
            <v>L6000</v>
          </cell>
          <cell r="E3" t="str">
            <v>EA</v>
          </cell>
          <cell r="F3">
            <v>10.675</v>
          </cell>
        </row>
        <row r="3">
          <cell r="H3" t="str">
            <v>A</v>
          </cell>
          <cell r="I3">
            <v>11.8611111111111</v>
          </cell>
          <cell r="J3">
            <v>12.4853801169591</v>
          </cell>
        </row>
        <row r="4">
          <cell r="B4" t="str">
            <v>SLT0011274</v>
          </cell>
          <cell r="C4" t="str">
            <v>气腰托总成</v>
          </cell>
          <cell r="D4" t="str">
            <v>欧马可升级</v>
          </cell>
          <cell r="E4" t="str">
            <v>EA</v>
          </cell>
          <cell r="F4">
            <v>7.85</v>
          </cell>
        </row>
        <row r="4">
          <cell r="H4" t="str">
            <v>A</v>
          </cell>
          <cell r="I4">
            <v>8.72222222222222</v>
          </cell>
          <cell r="J4">
            <v>9.1812865497076</v>
          </cell>
        </row>
        <row r="5">
          <cell r="B5" t="str">
            <v>SLT0011313</v>
          </cell>
          <cell r="C5" t="str">
            <v>侧翼气袋支撑总成</v>
          </cell>
          <cell r="D5" t="str">
            <v>欧马可升级</v>
          </cell>
          <cell r="E5" t="str">
            <v>EA</v>
          </cell>
          <cell r="F5">
            <v>11.28</v>
          </cell>
        </row>
        <row r="5">
          <cell r="H5" t="str">
            <v>A</v>
          </cell>
          <cell r="I5">
            <v>12.5333333333333</v>
          </cell>
          <cell r="J5">
            <v>13.1929824561403</v>
          </cell>
        </row>
        <row r="6">
          <cell r="B6" t="str">
            <v>BEC0010206</v>
          </cell>
          <cell r="C6" t="str">
            <v>副驾驶SBR总成</v>
          </cell>
          <cell r="D6" t="str">
            <v>C32B</v>
          </cell>
          <cell r="E6" t="str">
            <v>EA</v>
          </cell>
          <cell r="F6">
            <v>13.5</v>
          </cell>
        </row>
        <row r="7">
          <cell r="B7" t="str">
            <v>BEC0010215</v>
          </cell>
          <cell r="C7" t="str">
            <v>24V单加热控制器总成</v>
          </cell>
        </row>
        <row r="7">
          <cell r="E7" t="str">
            <v>EA</v>
          </cell>
          <cell r="F7">
            <v>42.21</v>
          </cell>
        </row>
        <row r="8">
          <cell r="B8" t="str">
            <v>SLT0010873</v>
          </cell>
          <cell r="C8" t="str">
            <v>靠背加热垫总成</v>
          </cell>
        </row>
        <row r="8">
          <cell r="E8" t="str">
            <v>EA</v>
          </cell>
          <cell r="F8">
            <v>17</v>
          </cell>
        </row>
        <row r="9">
          <cell r="B9" t="str">
            <v>SLT0011325</v>
          </cell>
          <cell r="C9" t="str">
            <v>单加热线束总成</v>
          </cell>
        </row>
        <row r="9">
          <cell r="E9" t="str">
            <v>EA</v>
          </cell>
          <cell r="F9">
            <v>23.5</v>
          </cell>
        </row>
        <row r="10">
          <cell r="B10" t="str">
            <v>SLT0011529</v>
          </cell>
          <cell r="C10" t="str">
            <v>基础款24V座垫加热垫总成</v>
          </cell>
        </row>
        <row r="10">
          <cell r="E10" t="str">
            <v>EA</v>
          </cell>
          <cell r="F10">
            <v>23.21</v>
          </cell>
        </row>
        <row r="11">
          <cell r="B11" t="str">
            <v>BEC0010217</v>
          </cell>
          <cell r="C11" t="str">
            <v>24V单通风控制器总成</v>
          </cell>
        </row>
        <row r="11">
          <cell r="E11" t="str">
            <v>EA</v>
          </cell>
          <cell r="F11">
            <v>42.21</v>
          </cell>
        </row>
        <row r="12">
          <cell r="B12" t="str">
            <v>SLT0010937</v>
          </cell>
          <cell r="C12" t="str">
            <v>坐垫通风袋体</v>
          </cell>
        </row>
        <row r="12">
          <cell r="E12" t="str">
            <v>EA</v>
          </cell>
          <cell r="F12">
            <v>15</v>
          </cell>
        </row>
        <row r="13">
          <cell r="B13" t="str">
            <v>SLT0011215</v>
          </cell>
          <cell r="C13" t="str">
            <v>单通风线束总成</v>
          </cell>
        </row>
        <row r="13">
          <cell r="E13" t="str">
            <v>EA</v>
          </cell>
          <cell r="F13">
            <v>23.5</v>
          </cell>
        </row>
        <row r="14">
          <cell r="B14" t="str">
            <v>BEC0010214</v>
          </cell>
          <cell r="C14" t="str">
            <v>24V通风加热集成控制器</v>
          </cell>
        </row>
        <row r="14">
          <cell r="E14" t="str">
            <v>EA</v>
          </cell>
          <cell r="F14">
            <v>42.65</v>
          </cell>
        </row>
        <row r="15">
          <cell r="B15" t="str">
            <v>SLT0010992</v>
          </cell>
          <cell r="C15" t="str">
            <v>减震座椅座垫加热垫总成</v>
          </cell>
        </row>
        <row r="15">
          <cell r="E15" t="str">
            <v>EA</v>
          </cell>
          <cell r="F15">
            <v>23</v>
          </cell>
        </row>
        <row r="16">
          <cell r="B16" t="str">
            <v>SLT0011301</v>
          </cell>
          <cell r="C16" t="str">
            <v>24V座垫通风轴流风扇总成</v>
          </cell>
        </row>
        <row r="16">
          <cell r="E16" t="str">
            <v>EA</v>
          </cell>
          <cell r="F16">
            <v>55.565</v>
          </cell>
        </row>
        <row r="16">
          <cell r="H16" t="str">
            <v>A</v>
          </cell>
          <cell r="I16">
            <v>61.7388888888889</v>
          </cell>
          <cell r="J16">
            <v>64.9883040935673</v>
          </cell>
        </row>
        <row r="17">
          <cell r="B17" t="str">
            <v>BEC0010219</v>
          </cell>
          <cell r="C17" t="str">
            <v>12V通风加热集成控制器</v>
          </cell>
        </row>
        <row r="17">
          <cell r="E17" t="str">
            <v>EA</v>
          </cell>
          <cell r="F17">
            <v>42.65</v>
          </cell>
        </row>
        <row r="18">
          <cell r="B18" t="str">
            <v>SLT0011429</v>
          </cell>
          <cell r="C18" t="str">
            <v>靠背加热垫总成</v>
          </cell>
        </row>
        <row r="18">
          <cell r="E18" t="str">
            <v>EA</v>
          </cell>
          <cell r="F18">
            <v>17.38</v>
          </cell>
        </row>
        <row r="19">
          <cell r="B19" t="str">
            <v>SLT0011430</v>
          </cell>
          <cell r="C19" t="str">
            <v>12V风扇</v>
          </cell>
        </row>
        <row r="19">
          <cell r="E19" t="str">
            <v>EA</v>
          </cell>
          <cell r="F19">
            <v>58</v>
          </cell>
        </row>
        <row r="20">
          <cell r="B20" t="str">
            <v>SLT0011448</v>
          </cell>
          <cell r="C20" t="str">
            <v>12V座垫通风轴流风扇总成</v>
          </cell>
        </row>
        <row r="20">
          <cell r="E20" t="str">
            <v>EA</v>
          </cell>
          <cell r="F20">
            <v>64.02</v>
          </cell>
        </row>
        <row r="21">
          <cell r="B21" t="str">
            <v>SLT0011528</v>
          </cell>
          <cell r="C21" t="str">
            <v>减震座椅12V座垫加热垫总</v>
          </cell>
        </row>
        <row r="21">
          <cell r="E21" t="str">
            <v>EA</v>
          </cell>
          <cell r="F21">
            <v>23.21</v>
          </cell>
        </row>
        <row r="22">
          <cell r="B22" t="str">
            <v>BEC0010218</v>
          </cell>
          <cell r="C22" t="str">
            <v>12V单通风控制器总成</v>
          </cell>
        </row>
        <row r="22">
          <cell r="E22" t="str">
            <v>EA</v>
          </cell>
          <cell r="F22">
            <v>42.21</v>
          </cell>
        </row>
        <row r="23">
          <cell r="B23" t="str">
            <v>BEC0010216</v>
          </cell>
          <cell r="C23" t="str">
            <v>12V单加热控制器总成</v>
          </cell>
        </row>
        <row r="23">
          <cell r="E23" t="str">
            <v>EA</v>
          </cell>
          <cell r="F23">
            <v>42.21</v>
          </cell>
        </row>
        <row r="24">
          <cell r="B24" t="str">
            <v>SLT0011437</v>
          </cell>
          <cell r="C24" t="str">
            <v>基础款12V座垫加热垫总成</v>
          </cell>
        </row>
        <row r="24">
          <cell r="E24" t="str">
            <v>EA</v>
          </cell>
          <cell r="F24">
            <v>23.21</v>
          </cell>
        </row>
        <row r="25">
          <cell r="B25" t="str">
            <v>BEC0000068</v>
          </cell>
          <cell r="C25" t="str">
            <v>风扇延长线</v>
          </cell>
        </row>
        <row r="25">
          <cell r="E25" t="str">
            <v>EA</v>
          </cell>
          <cell r="F25">
            <v>8</v>
          </cell>
        </row>
        <row r="26">
          <cell r="B26" t="str">
            <v>SLT0010514</v>
          </cell>
          <cell r="C26" t="str">
            <v>坐垫通风袋体</v>
          </cell>
        </row>
        <row r="26">
          <cell r="E26" t="str">
            <v>EA</v>
          </cell>
          <cell r="F26">
            <v>15</v>
          </cell>
        </row>
        <row r="27">
          <cell r="B27" t="str">
            <v>SLT0010515</v>
          </cell>
          <cell r="C27" t="str">
            <v>驾驶员通风加热开关</v>
          </cell>
        </row>
        <row r="27">
          <cell r="E27" t="str">
            <v>EA</v>
          </cell>
          <cell r="F27">
            <v>16</v>
          </cell>
        </row>
        <row r="28">
          <cell r="B28" t="str">
            <v>SLT0010516</v>
          </cell>
          <cell r="C28" t="str">
            <v>ECU及通风线束总成</v>
          </cell>
        </row>
        <row r="28">
          <cell r="E28" t="str">
            <v>EA</v>
          </cell>
          <cell r="F28">
            <v>82</v>
          </cell>
        </row>
        <row r="29">
          <cell r="B29" t="str">
            <v>SLT0010517</v>
          </cell>
          <cell r="C29" t="str">
            <v>靠背加热垫总成</v>
          </cell>
        </row>
        <row r="29">
          <cell r="E29" t="str">
            <v>EA</v>
          </cell>
          <cell r="F29">
            <v>19.5</v>
          </cell>
        </row>
        <row r="30">
          <cell r="B30" t="str">
            <v>SLT0010518</v>
          </cell>
          <cell r="C30" t="str">
            <v>坐垫加热垫总成</v>
          </cell>
        </row>
        <row r="30">
          <cell r="E30" t="str">
            <v>EA</v>
          </cell>
          <cell r="F30">
            <v>21.67</v>
          </cell>
        </row>
        <row r="31">
          <cell r="B31" t="str">
            <v>BEC0010135</v>
          </cell>
          <cell r="C31" t="str">
            <v>靠背加热垫总成</v>
          </cell>
        </row>
        <row r="31">
          <cell r="E31" t="str">
            <v>EA</v>
          </cell>
          <cell r="F31">
            <v>17.64</v>
          </cell>
        </row>
        <row r="31">
          <cell r="H31" t="str">
            <v>A</v>
          </cell>
          <cell r="I31">
            <v>19.6</v>
          </cell>
          <cell r="J31">
            <v>20.6315789473684</v>
          </cell>
        </row>
        <row r="32">
          <cell r="B32" t="str">
            <v>BEC0010136</v>
          </cell>
          <cell r="C32" t="str">
            <v>坐垫加热垫总成</v>
          </cell>
        </row>
        <row r="32">
          <cell r="E32" t="str">
            <v>EA</v>
          </cell>
          <cell r="F32">
            <v>20.005</v>
          </cell>
        </row>
        <row r="32">
          <cell r="H32" t="str">
            <v>A</v>
          </cell>
          <cell r="I32">
            <v>22.2277777777778</v>
          </cell>
          <cell r="J32">
            <v>23.3976608187135</v>
          </cell>
        </row>
        <row r="33">
          <cell r="B33" t="str">
            <v>BEC0010141</v>
          </cell>
          <cell r="C33" t="str">
            <v>ECU及通风加热线束总成</v>
          </cell>
        </row>
        <row r="33">
          <cell r="E33" t="str">
            <v>EA</v>
          </cell>
          <cell r="F33">
            <v>89</v>
          </cell>
        </row>
        <row r="33">
          <cell r="H33" t="str">
            <v>A</v>
          </cell>
          <cell r="I33">
            <v>98.8888888888889</v>
          </cell>
          <cell r="J33">
            <v>104.093567251462</v>
          </cell>
        </row>
        <row r="34">
          <cell r="B34" t="str">
            <v>BEC0010142</v>
          </cell>
          <cell r="C34" t="str">
            <v>加热开关总成</v>
          </cell>
        </row>
        <row r="34">
          <cell r="E34" t="str">
            <v>EA</v>
          </cell>
          <cell r="F34">
            <v>15</v>
          </cell>
        </row>
        <row r="34">
          <cell r="H34" t="str">
            <v>A</v>
          </cell>
          <cell r="I34">
            <v>16.6666666666667</v>
          </cell>
          <cell r="J34">
            <v>17.5438596491228</v>
          </cell>
        </row>
        <row r="35">
          <cell r="B35" t="str">
            <v>SHT0010954</v>
          </cell>
          <cell r="C35" t="str">
            <v>驾驶员通风开关</v>
          </cell>
        </row>
        <row r="35">
          <cell r="E35" t="str">
            <v>EA</v>
          </cell>
          <cell r="F35">
            <v>14.5</v>
          </cell>
        </row>
        <row r="35">
          <cell r="H35" t="str">
            <v>A</v>
          </cell>
          <cell r="I35">
            <v>16.1111111111111</v>
          </cell>
          <cell r="J35">
            <v>16.9590643274854</v>
          </cell>
        </row>
        <row r="36">
          <cell r="B36" t="str">
            <v>BEC0000067</v>
          </cell>
          <cell r="C36" t="str">
            <v>ECU及通风线束总成</v>
          </cell>
        </row>
        <row r="36">
          <cell r="E36" t="str">
            <v>EA</v>
          </cell>
          <cell r="F36">
            <v>65</v>
          </cell>
        </row>
        <row r="37">
          <cell r="B37" t="str">
            <v>SLT0002426</v>
          </cell>
          <cell r="C37" t="str">
            <v>驾驶员坐垫通风袋体</v>
          </cell>
        </row>
        <row r="37">
          <cell r="E37" t="str">
            <v>EA</v>
          </cell>
          <cell r="F37">
            <v>14</v>
          </cell>
        </row>
        <row r="38">
          <cell r="B38" t="str">
            <v>BEC0010191</v>
          </cell>
          <cell r="C38" t="str">
            <v>ECU及通风线束总成（单通风）</v>
          </cell>
        </row>
        <row r="38">
          <cell r="E38" t="str">
            <v>EA</v>
          </cell>
          <cell r="F38">
            <v>65</v>
          </cell>
        </row>
        <row r="39">
          <cell r="B39" t="str">
            <v>SLT0000882</v>
          </cell>
          <cell r="C39" t="str">
            <v>M3座椅安全带报警器</v>
          </cell>
        </row>
        <row r="39">
          <cell r="E39" t="str">
            <v>EA</v>
          </cell>
          <cell r="F39">
            <v>14.35</v>
          </cell>
        </row>
        <row r="40">
          <cell r="B40" t="str">
            <v>SHT0010964</v>
          </cell>
          <cell r="C40" t="str">
            <v>线束组件</v>
          </cell>
        </row>
        <row r="40">
          <cell r="E40" t="str">
            <v>EA</v>
          </cell>
          <cell r="F40">
            <v>42</v>
          </cell>
        </row>
        <row r="41">
          <cell r="B41" t="str">
            <v>SHT0010966</v>
          </cell>
          <cell r="C41" t="str">
            <v>坐垫加热垫</v>
          </cell>
        </row>
        <row r="41">
          <cell r="E41" t="str">
            <v>EA</v>
          </cell>
          <cell r="F41">
            <v>17.83</v>
          </cell>
        </row>
        <row r="42">
          <cell r="B42" t="str">
            <v>SHT0010965</v>
          </cell>
          <cell r="C42" t="str">
            <v>靠背加热垫</v>
          </cell>
        </row>
        <row r="42">
          <cell r="E42" t="str">
            <v>EA</v>
          </cell>
          <cell r="F42">
            <v>17.54</v>
          </cell>
        </row>
        <row r="43">
          <cell r="B43" t="str">
            <v>SHT0011008</v>
          </cell>
          <cell r="C43" t="str">
            <v>TCU控制盒</v>
          </cell>
        </row>
        <row r="43">
          <cell r="E43" t="str">
            <v>EA</v>
          </cell>
          <cell r="F43">
            <v>42.65</v>
          </cell>
        </row>
        <row r="44">
          <cell r="B44" t="str">
            <v>SHT0010960</v>
          </cell>
          <cell r="C44" t="str">
            <v>单加热线束组件</v>
          </cell>
        </row>
        <row r="44">
          <cell r="E44" t="str">
            <v>EA</v>
          </cell>
          <cell r="F44">
            <v>28.5</v>
          </cell>
        </row>
        <row r="45">
          <cell r="B45" t="str">
            <v>SHT0010961</v>
          </cell>
          <cell r="C45" t="str">
            <v>加热开关</v>
          </cell>
        </row>
        <row r="45">
          <cell r="E45" t="str">
            <v>EA</v>
          </cell>
          <cell r="F45">
            <v>14.5</v>
          </cell>
        </row>
        <row r="46">
          <cell r="B46" t="str">
            <v>SHT0010962</v>
          </cell>
          <cell r="C46" t="str">
            <v>单加热靠背电加热</v>
          </cell>
        </row>
        <row r="46">
          <cell r="E46" t="str">
            <v>EA</v>
          </cell>
          <cell r="F46">
            <v>17.16</v>
          </cell>
        </row>
        <row r="47">
          <cell r="B47" t="str">
            <v>SHT0010963</v>
          </cell>
          <cell r="C47" t="str">
            <v>单加热坐垫电加热</v>
          </cell>
        </row>
        <row r="47">
          <cell r="E47" t="str">
            <v>EA</v>
          </cell>
          <cell r="F47">
            <v>17.43</v>
          </cell>
        </row>
        <row r="48">
          <cell r="B48" t="str">
            <v>SHT0010958</v>
          </cell>
          <cell r="C48" t="str">
            <v>风扇</v>
          </cell>
        </row>
        <row r="48">
          <cell r="E48" t="str">
            <v>EA</v>
          </cell>
          <cell r="F48">
            <v>54.175</v>
          </cell>
        </row>
        <row r="48">
          <cell r="H48" t="str">
            <v>A</v>
          </cell>
          <cell r="I48">
            <v>60.1944444444444</v>
          </cell>
          <cell r="J48">
            <v>63.3625730994152</v>
          </cell>
        </row>
        <row r="49">
          <cell r="B49" t="str">
            <v>SHT0010951</v>
          </cell>
          <cell r="C49" t="str">
            <v>风机（座）</v>
          </cell>
        </row>
        <row r="49">
          <cell r="E49" t="str">
            <v>EA</v>
          </cell>
          <cell r="F49">
            <v>58</v>
          </cell>
        </row>
        <row r="50">
          <cell r="B50" t="str">
            <v>SHT0010955</v>
          </cell>
          <cell r="C50" t="str">
            <v>线束组件（控制器）</v>
          </cell>
        </row>
        <row r="50">
          <cell r="E50" t="str">
            <v>EA</v>
          </cell>
          <cell r="F50">
            <v>80</v>
          </cell>
        </row>
        <row r="51">
          <cell r="B51" t="str">
            <v>SHT0010957</v>
          </cell>
          <cell r="C51" t="str">
            <v>风袋（靠）</v>
          </cell>
        </row>
        <row r="51">
          <cell r="E51" t="str">
            <v>EA</v>
          </cell>
          <cell r="F51">
            <v>16.65</v>
          </cell>
        </row>
        <row r="52">
          <cell r="B52" t="str">
            <v>SHT0010952</v>
          </cell>
          <cell r="C52" t="str">
            <v>密封层（座）</v>
          </cell>
        </row>
        <row r="52">
          <cell r="E52" t="str">
            <v>EA</v>
          </cell>
          <cell r="F52">
            <v>9.2</v>
          </cell>
        </row>
        <row r="53">
          <cell r="B53" t="str">
            <v>SHT0010956</v>
          </cell>
          <cell r="C53" t="str">
            <v>风道（靠）</v>
          </cell>
        </row>
        <row r="53">
          <cell r="E53" t="str">
            <v>EA</v>
          </cell>
          <cell r="F53">
            <v>6</v>
          </cell>
        </row>
        <row r="54">
          <cell r="B54" t="str">
            <v>SHT0010950</v>
          </cell>
          <cell r="C54" t="str">
            <v>通风网层（B）</v>
          </cell>
        </row>
        <row r="54">
          <cell r="E54" t="str">
            <v>EA</v>
          </cell>
          <cell r="F54">
            <v>5</v>
          </cell>
        </row>
        <row r="55">
          <cell r="B55" t="str">
            <v>SHT0010949</v>
          </cell>
          <cell r="C55" t="str">
            <v>通风网层（A）</v>
          </cell>
        </row>
        <row r="55">
          <cell r="E55" t="str">
            <v>EA</v>
          </cell>
          <cell r="F55">
            <v>5</v>
          </cell>
        </row>
        <row r="56">
          <cell r="B56" t="str">
            <v>SHT0010953</v>
          </cell>
          <cell r="C56" t="str">
            <v>风扇隔风垫（座）</v>
          </cell>
        </row>
        <row r="56">
          <cell r="E56" t="str">
            <v>EA</v>
          </cell>
          <cell r="F56">
            <v>1.2</v>
          </cell>
        </row>
        <row r="57">
          <cell r="B57" t="str">
            <v>SHT0010959</v>
          </cell>
          <cell r="C57" t="str">
            <v>减震钉</v>
          </cell>
        </row>
        <row r="57">
          <cell r="E57" t="str">
            <v>EA</v>
          </cell>
          <cell r="F57">
            <v>0.36</v>
          </cell>
        </row>
        <row r="57">
          <cell r="H57" t="str">
            <v>A</v>
          </cell>
          <cell r="I57">
            <v>0.4</v>
          </cell>
          <cell r="J57">
            <v>0.421052631578947</v>
          </cell>
        </row>
        <row r="58">
          <cell r="B58" t="str">
            <v>BEC0010223</v>
          </cell>
          <cell r="C58" t="str">
            <v>靠背加热垫总成</v>
          </cell>
        </row>
        <row r="58">
          <cell r="E58" t="str">
            <v>EA</v>
          </cell>
          <cell r="F58">
            <v>17.72</v>
          </cell>
        </row>
        <row r="59">
          <cell r="B59" t="str">
            <v>BEC0010098</v>
          </cell>
          <cell r="C59" t="str">
            <v>坐垫加热垫总成</v>
          </cell>
        </row>
        <row r="59">
          <cell r="E59" t="str">
            <v>EA</v>
          </cell>
          <cell r="F59">
            <v>28.91</v>
          </cell>
        </row>
        <row r="60">
          <cell r="B60" t="str">
            <v>BEC0010222-1</v>
          </cell>
          <cell r="C60" t="str">
            <v>通风加热集成线束总成</v>
          </cell>
        </row>
        <row r="60">
          <cell r="E60" t="str">
            <v>EA</v>
          </cell>
          <cell r="F60">
            <v>42.8</v>
          </cell>
        </row>
        <row r="61">
          <cell r="B61" t="str">
            <v>BEC0010122-1</v>
          </cell>
          <cell r="C61" t="str">
            <v>通风加热控制器总成</v>
          </cell>
        </row>
        <row r="61">
          <cell r="E61" t="str">
            <v>EA</v>
          </cell>
          <cell r="F61">
            <v>42.65</v>
          </cell>
        </row>
        <row r="62">
          <cell r="B62" t="str">
            <v>BEC0010041-1</v>
          </cell>
          <cell r="C62" t="str">
            <v>通风加热座垫风扇总成</v>
          </cell>
        </row>
        <row r="62">
          <cell r="E62" t="str">
            <v>EA</v>
          </cell>
          <cell r="F62">
            <v>64.02</v>
          </cell>
        </row>
        <row r="63">
          <cell r="B63" t="str">
            <v>BEC0010040-1</v>
          </cell>
          <cell r="C63" t="str">
            <v>通风加热靠背风扇总成</v>
          </cell>
        </row>
        <row r="63">
          <cell r="E63" t="str">
            <v>EA</v>
          </cell>
          <cell r="F63">
            <v>40.3</v>
          </cell>
        </row>
        <row r="64">
          <cell r="B64" t="str">
            <v>BEC0010110-1</v>
          </cell>
          <cell r="C64" t="str">
            <v>加热开关</v>
          </cell>
        </row>
        <row r="64">
          <cell r="E64" t="str">
            <v>EA</v>
          </cell>
          <cell r="F64">
            <v>15</v>
          </cell>
        </row>
        <row r="65">
          <cell r="B65" t="str">
            <v>BEC0010109-1</v>
          </cell>
          <cell r="C65" t="str">
            <v>通风开关</v>
          </cell>
        </row>
        <row r="65">
          <cell r="E65" t="str">
            <v>EA</v>
          </cell>
          <cell r="F65">
            <v>15</v>
          </cell>
        </row>
        <row r="66">
          <cell r="B66" t="str">
            <v>SLT0011307</v>
          </cell>
          <cell r="C66" t="str">
            <v>通风加热线束总成</v>
          </cell>
        </row>
        <row r="66">
          <cell r="E66" t="str">
            <v>EA</v>
          </cell>
          <cell r="F66">
            <v>40</v>
          </cell>
        </row>
        <row r="67">
          <cell r="B67" t="str">
            <v>BEC0010087-1</v>
          </cell>
          <cell r="C67" t="str">
            <v>经济性单通风ECU</v>
          </cell>
        </row>
        <row r="67">
          <cell r="E67" t="str">
            <v>EA</v>
          </cell>
          <cell r="F67">
            <v>42.21</v>
          </cell>
        </row>
        <row r="68">
          <cell r="B68" t="str">
            <v>BEC0010268-1</v>
          </cell>
          <cell r="C68" t="str">
            <v>单通风线束总成</v>
          </cell>
        </row>
        <row r="68">
          <cell r="E68" t="str">
            <v>EA</v>
          </cell>
          <cell r="F68">
            <v>23.43</v>
          </cell>
        </row>
        <row r="69">
          <cell r="B69" t="str">
            <v>BEC0010099</v>
          </cell>
          <cell r="C69" t="str">
            <v>靠背加热垫总成</v>
          </cell>
        </row>
        <row r="69">
          <cell r="E69" t="str">
            <v>EA</v>
          </cell>
          <cell r="F69">
            <v>17.84</v>
          </cell>
        </row>
        <row r="70">
          <cell r="B70" t="str">
            <v>SCS0012137</v>
          </cell>
          <cell r="C70" t="str">
            <v>BJ40后排左靠背加热垫总成</v>
          </cell>
        </row>
        <row r="70">
          <cell r="E70" t="str">
            <v>EA</v>
          </cell>
          <cell r="F70">
            <v>22.24</v>
          </cell>
        </row>
        <row r="71">
          <cell r="B71" t="str">
            <v>SCS0012136</v>
          </cell>
          <cell r="C71" t="str">
            <v>BJ40后排左座垫加热垫总成</v>
          </cell>
        </row>
        <row r="71">
          <cell r="E71" t="str">
            <v>EA</v>
          </cell>
          <cell r="F71">
            <v>28</v>
          </cell>
        </row>
        <row r="72">
          <cell r="B72" t="str">
            <v>BEC0010266</v>
          </cell>
          <cell r="C72" t="str">
            <v>BJ40后排单加热线束总成</v>
          </cell>
        </row>
        <row r="72">
          <cell r="E72" t="str">
            <v>EA</v>
          </cell>
          <cell r="F72">
            <v>18</v>
          </cell>
        </row>
        <row r="73">
          <cell r="B73" t="str">
            <v>BEC0010267</v>
          </cell>
          <cell r="C73" t="str">
            <v>BJ40后排单加热ECU总成</v>
          </cell>
        </row>
        <row r="73">
          <cell r="E73" t="str">
            <v>EA</v>
          </cell>
          <cell r="F73">
            <v>43.5</v>
          </cell>
        </row>
        <row r="74">
          <cell r="B74" t="str">
            <v>SCS0012139</v>
          </cell>
          <cell r="C74" t="str">
            <v>BJ40后排右靠背加热热总成</v>
          </cell>
        </row>
        <row r="74">
          <cell r="E74" t="str">
            <v>EA</v>
          </cell>
          <cell r="F74">
            <v>22.5</v>
          </cell>
        </row>
        <row r="75">
          <cell r="B75" t="str">
            <v>SCS0012138</v>
          </cell>
          <cell r="C75" t="str">
            <v>BJ40后排右座热加热热总成</v>
          </cell>
        </row>
        <row r="75">
          <cell r="E75" t="str">
            <v>EA</v>
          </cell>
          <cell r="F75">
            <v>28.3</v>
          </cell>
        </row>
        <row r="76">
          <cell r="B76" t="str">
            <v>BEC0010184</v>
          </cell>
          <cell r="C76" t="str">
            <v>J6P后排右靠背加热垫总成</v>
          </cell>
        </row>
        <row r="76">
          <cell r="E76" t="str">
            <v>EA</v>
          </cell>
          <cell r="F76">
            <v>22.77</v>
          </cell>
        </row>
        <row r="76">
          <cell r="H76" t="str">
            <v>A</v>
          </cell>
          <cell r="I76">
            <v>25.3</v>
          </cell>
          <cell r="J76">
            <v>26.6315789473684</v>
          </cell>
        </row>
        <row r="77">
          <cell r="B77" t="str">
            <v>SHT0016288</v>
          </cell>
          <cell r="C77" t="str">
            <v>气泵分总成</v>
          </cell>
        </row>
        <row r="77">
          <cell r="E77" t="str">
            <v>EA</v>
          </cell>
          <cell r="F77">
            <v>43.77</v>
          </cell>
        </row>
        <row r="78">
          <cell r="B78" t="str">
            <v>SHT0016289</v>
          </cell>
          <cell r="C78" t="str">
            <v>按摩系统控制分总成</v>
          </cell>
        </row>
        <row r="78">
          <cell r="E78" t="str">
            <v>EA</v>
          </cell>
          <cell r="F78">
            <v>91.84</v>
          </cell>
        </row>
        <row r="79">
          <cell r="B79" t="str">
            <v>SHT0016290</v>
          </cell>
          <cell r="C79" t="str">
            <v>五档按摩开关</v>
          </cell>
        </row>
        <row r="79">
          <cell r="E79" t="str">
            <v>EA</v>
          </cell>
          <cell r="F79">
            <v>21.48</v>
          </cell>
        </row>
        <row r="80">
          <cell r="B80" t="str">
            <v>SHT0016291</v>
          </cell>
          <cell r="C80" t="str">
            <v>按摩气袋分总成</v>
          </cell>
        </row>
        <row r="80">
          <cell r="E80" t="str">
            <v>EA</v>
          </cell>
          <cell r="F80">
            <v>44.91</v>
          </cell>
        </row>
        <row r="81">
          <cell r="B81" t="str">
            <v>SHT0016292</v>
          </cell>
          <cell r="C81" t="str">
            <v>按摩气袋主线束</v>
          </cell>
        </row>
        <row r="81">
          <cell r="E81" t="str">
            <v>EA</v>
          </cell>
          <cell r="F81">
            <v>49.06</v>
          </cell>
        </row>
        <row r="82">
          <cell r="B82" t="str">
            <v>SCS0008338</v>
          </cell>
          <cell r="C82" t="str">
            <v>靠背风机</v>
          </cell>
        </row>
        <row r="82">
          <cell r="E82" t="str">
            <v>EA</v>
          </cell>
          <cell r="F82">
            <v>55</v>
          </cell>
        </row>
        <row r="83">
          <cell r="B83" t="str">
            <v>SCS0008339</v>
          </cell>
          <cell r="C83" t="str">
            <v>座垫风机</v>
          </cell>
        </row>
        <row r="83">
          <cell r="E83" t="str">
            <v>EA</v>
          </cell>
          <cell r="F83">
            <v>55</v>
          </cell>
        </row>
        <row r="84">
          <cell r="B84" t="str">
            <v>SCS0008340</v>
          </cell>
          <cell r="C84" t="str">
            <v>减震钉</v>
          </cell>
        </row>
        <row r="84">
          <cell r="E84" t="str">
            <v>EA</v>
          </cell>
          <cell r="F84">
            <v>0.42</v>
          </cell>
        </row>
        <row r="85">
          <cell r="B85" t="str">
            <v>SCS0008341</v>
          </cell>
          <cell r="C85" t="str">
            <v>座垫通风袋体</v>
          </cell>
        </row>
        <row r="85">
          <cell r="E85" t="str">
            <v>EA</v>
          </cell>
          <cell r="F85">
            <v>17</v>
          </cell>
        </row>
        <row r="86">
          <cell r="B86" t="str">
            <v>SCS0008342</v>
          </cell>
          <cell r="C86" t="str">
            <v>座垫风道</v>
          </cell>
        </row>
        <row r="86">
          <cell r="E86" t="str">
            <v>EA</v>
          </cell>
          <cell r="F86">
            <v>7</v>
          </cell>
        </row>
        <row r="87">
          <cell r="B87" t="str">
            <v>SCS0008343</v>
          </cell>
          <cell r="C87" t="str">
            <v>靠背通风袋体</v>
          </cell>
        </row>
        <row r="87">
          <cell r="E87" t="str">
            <v>EA</v>
          </cell>
          <cell r="F87">
            <v>15</v>
          </cell>
        </row>
        <row r="88">
          <cell r="B88" t="str">
            <v>SCS0008344</v>
          </cell>
          <cell r="C88" t="str">
            <v>通风转接线</v>
          </cell>
        </row>
        <row r="88">
          <cell r="E88" t="str">
            <v>EA</v>
          </cell>
          <cell r="F88">
            <v>15</v>
          </cell>
        </row>
        <row r="89">
          <cell r="B89" t="str">
            <v>SCS0008345</v>
          </cell>
          <cell r="C89" t="str">
            <v>座垫加热垫</v>
          </cell>
        </row>
        <row r="89">
          <cell r="E89" t="str">
            <v>EA</v>
          </cell>
          <cell r="F89">
            <v>22</v>
          </cell>
        </row>
        <row r="90">
          <cell r="B90" t="str">
            <v>SCS0008346</v>
          </cell>
          <cell r="C90" t="str">
            <v>靠背加热垫</v>
          </cell>
        </row>
        <row r="90">
          <cell r="E90" t="str">
            <v>EA</v>
          </cell>
          <cell r="F90">
            <v>20</v>
          </cell>
        </row>
        <row r="91">
          <cell r="B91" t="str">
            <v>SCS0008347</v>
          </cell>
          <cell r="C91" t="str">
            <v>ECU及线束总成</v>
          </cell>
        </row>
        <row r="91">
          <cell r="E91" t="str">
            <v>EA</v>
          </cell>
          <cell r="F91">
            <v>135</v>
          </cell>
        </row>
        <row r="92">
          <cell r="B92" t="str">
            <v>SLT0011861</v>
          </cell>
          <cell r="C92" t="str">
            <v>24V通风加热集成控制器及线束总成</v>
          </cell>
        </row>
        <row r="92">
          <cell r="E92" t="str">
            <v>EA</v>
          </cell>
          <cell r="F92">
            <v>82.9</v>
          </cell>
        </row>
        <row r="92">
          <cell r="H92" t="str">
            <v>A</v>
          </cell>
          <cell r="I92">
            <v>92.1111111111111</v>
          </cell>
          <cell r="J92">
            <v>96.9590643274854</v>
          </cell>
        </row>
        <row r="93">
          <cell r="B93" t="str">
            <v>SLT0011862</v>
          </cell>
          <cell r="C93" t="str">
            <v>12V通风加热集成控制器及线束总成</v>
          </cell>
        </row>
        <row r="93">
          <cell r="E93" t="str">
            <v>EA</v>
          </cell>
          <cell r="F93">
            <v>82.9</v>
          </cell>
        </row>
        <row r="94">
          <cell r="B94" t="str">
            <v>BEC0010343</v>
          </cell>
          <cell r="C94" t="str">
            <v>坐垫加热垫总成</v>
          </cell>
        </row>
        <row r="94">
          <cell r="E94" t="str">
            <v>EA</v>
          </cell>
          <cell r="F94">
            <v>27.73</v>
          </cell>
        </row>
        <row r="95">
          <cell r="B95" t="str">
            <v>BEC0010225</v>
          </cell>
          <cell r="C95" t="str">
            <v>G3靠背加热垫总成</v>
          </cell>
        </row>
        <row r="95">
          <cell r="E95" t="str">
            <v>EA</v>
          </cell>
          <cell r="F95">
            <v>21.69</v>
          </cell>
        </row>
        <row r="96">
          <cell r="B96" t="str">
            <v>BEC0010226</v>
          </cell>
          <cell r="C96" t="str">
            <v>G3座垫加热垫总成</v>
          </cell>
        </row>
        <row r="96">
          <cell r="E96" t="str">
            <v>EA</v>
          </cell>
          <cell r="F96">
            <v>28.35</v>
          </cell>
        </row>
        <row r="97">
          <cell r="B97" t="str">
            <v>BEC0010229</v>
          </cell>
          <cell r="C97" t="str">
            <v>G3副驾驶功能座椅SBR线束总成</v>
          </cell>
        </row>
        <row r="97">
          <cell r="E97" t="str">
            <v>EA</v>
          </cell>
          <cell r="F97">
            <v>13.71</v>
          </cell>
        </row>
        <row r="98">
          <cell r="B98" t="str">
            <v>BEC0010244</v>
          </cell>
          <cell r="C98" t="str">
            <v>G3主驾驶加热通风系统线束总成</v>
          </cell>
        </row>
        <row r="98">
          <cell r="E98" t="str">
            <v>EA</v>
          </cell>
          <cell r="F98">
            <v>50.4</v>
          </cell>
        </row>
        <row r="99">
          <cell r="B99" t="str">
            <v>BEC0010245</v>
          </cell>
          <cell r="C99" t="str">
            <v>G3副驾驶加热通风系统线束总成</v>
          </cell>
        </row>
        <row r="99">
          <cell r="E99" t="str">
            <v>EA</v>
          </cell>
          <cell r="F99">
            <v>50.4</v>
          </cell>
        </row>
        <row r="100">
          <cell r="B100" t="str">
            <v>BEC0010252</v>
          </cell>
          <cell r="C100" t="str">
            <v>G3主驾驶线束总成</v>
          </cell>
        </row>
        <row r="100">
          <cell r="E100" t="str">
            <v>EA</v>
          </cell>
          <cell r="F100">
            <v>9.97</v>
          </cell>
        </row>
        <row r="101">
          <cell r="B101" t="str">
            <v>BEC0010253</v>
          </cell>
          <cell r="C101" t="str">
            <v>G3副驾驶线束总成</v>
          </cell>
        </row>
        <row r="101">
          <cell r="E101" t="str">
            <v>EA</v>
          </cell>
          <cell r="F101">
            <v>13.71</v>
          </cell>
        </row>
        <row r="102">
          <cell r="B102" t="str">
            <v>BEC0010227</v>
          </cell>
          <cell r="C102" t="str">
            <v>G3主驾驶通风加热ECU总成</v>
          </cell>
        </row>
        <row r="102">
          <cell r="E102" t="str">
            <v>EA</v>
          </cell>
          <cell r="F102">
            <v>140.27</v>
          </cell>
        </row>
        <row r="103">
          <cell r="B103" t="str">
            <v>BEC0010242</v>
          </cell>
          <cell r="C103" t="str">
            <v>G3副驾驶通风加热ECU总成</v>
          </cell>
        </row>
        <row r="103">
          <cell r="E103" t="str">
            <v>EA</v>
          </cell>
          <cell r="F103">
            <v>140.27</v>
          </cell>
        </row>
        <row r="104">
          <cell r="B104" t="str">
            <v>BEC0010246</v>
          </cell>
          <cell r="C104" t="str">
            <v>G3坐垫轴流风扇总成</v>
          </cell>
        </row>
        <row r="104">
          <cell r="E104" t="str">
            <v>EA</v>
          </cell>
          <cell r="F104">
            <v>70.57</v>
          </cell>
        </row>
        <row r="105">
          <cell r="B105" t="str">
            <v>BEC0010247</v>
          </cell>
          <cell r="C105" t="str">
            <v>G3靠背轴流风扇总成</v>
          </cell>
        </row>
        <row r="105">
          <cell r="E105" t="str">
            <v>EA</v>
          </cell>
          <cell r="F105">
            <v>70.57</v>
          </cell>
        </row>
        <row r="106">
          <cell r="B106" t="str">
            <v>BEC0010221</v>
          </cell>
          <cell r="C106" t="str">
            <v>坐垫加热垫总成</v>
          </cell>
        </row>
        <row r="106">
          <cell r="E106" t="str">
            <v>EA</v>
          </cell>
          <cell r="F106">
            <v>28.59</v>
          </cell>
        </row>
        <row r="107">
          <cell r="B107" t="str">
            <v>BEC0010331</v>
          </cell>
          <cell r="C107" t="str">
            <v>通风加热线束总成</v>
          </cell>
        </row>
        <row r="107">
          <cell r="F107">
            <v>36.61</v>
          </cell>
        </row>
        <row r="108">
          <cell r="B108" t="str">
            <v>SHT0011609</v>
          </cell>
          <cell r="C108" t="str">
            <v>气袋腰拖总成</v>
          </cell>
          <cell r="D108" t="str">
            <v>两气袋</v>
          </cell>
          <cell r="E108" t="str">
            <v>EA</v>
          </cell>
          <cell r="F108">
            <v>10.84</v>
          </cell>
        </row>
        <row r="109">
          <cell r="B109" t="str">
            <v>SHT0014780</v>
          </cell>
          <cell r="C109" t="str">
            <v>腰托气袋总成</v>
          </cell>
          <cell r="D109" t="str">
            <v/>
          </cell>
          <cell r="E109" t="str">
            <v>EA</v>
          </cell>
          <cell r="F109">
            <v>10.84</v>
          </cell>
        </row>
        <row r="110">
          <cell r="B110" t="str">
            <v>BEC0010040</v>
          </cell>
          <cell r="C110" t="str">
            <v>靠背风扇(不含罩壳)</v>
          </cell>
          <cell r="D110" t="str">
            <v/>
          </cell>
          <cell r="E110" t="str">
            <v>EA</v>
          </cell>
          <cell r="F110">
            <v>32.57</v>
          </cell>
        </row>
        <row r="110">
          <cell r="H110" t="str">
            <v>A</v>
          </cell>
          <cell r="I110">
            <v>36.1888888888889</v>
          </cell>
          <cell r="J110">
            <v>38.093567251462</v>
          </cell>
        </row>
        <row r="111">
          <cell r="B111" t="str">
            <v>BEC0010041</v>
          </cell>
          <cell r="C111" t="str">
            <v>坐垫风扇(不含罩壳)</v>
          </cell>
          <cell r="D111" t="str">
            <v/>
          </cell>
          <cell r="E111" t="str">
            <v>EA</v>
          </cell>
          <cell r="F111">
            <v>47.11</v>
          </cell>
        </row>
        <row r="111">
          <cell r="H111" t="str">
            <v>A</v>
          </cell>
          <cell r="I111">
            <v>52.3444444444444</v>
          </cell>
          <cell r="J111">
            <v>55.0994152046784</v>
          </cell>
        </row>
        <row r="112">
          <cell r="B112" t="str">
            <v>SHT0015613</v>
          </cell>
          <cell r="C112" t="str">
            <v>两气袋腰托总成</v>
          </cell>
        </row>
        <row r="112">
          <cell r="E112" t="str">
            <v>EA</v>
          </cell>
          <cell r="F112">
            <v>11.34</v>
          </cell>
        </row>
        <row r="113">
          <cell r="B113" t="str">
            <v>BEC0010159</v>
          </cell>
          <cell r="C113" t="str">
            <v>坐垫风扇总成</v>
          </cell>
        </row>
        <row r="113">
          <cell r="E113" t="str">
            <v>EA</v>
          </cell>
          <cell r="F113">
            <v>32.57</v>
          </cell>
        </row>
        <row r="113">
          <cell r="H113" t="str">
            <v>A</v>
          </cell>
          <cell r="I113">
            <v>36.1888888888889</v>
          </cell>
          <cell r="J113">
            <v>38.093567251462</v>
          </cell>
        </row>
        <row r="114">
          <cell r="B114" t="str">
            <v>BEC0010212</v>
          </cell>
          <cell r="C114" t="str">
            <v>K1副驾座椅SBR</v>
          </cell>
        </row>
        <row r="114">
          <cell r="E114" t="str">
            <v>EA</v>
          </cell>
          <cell r="F114">
            <v>14.763</v>
          </cell>
        </row>
        <row r="115">
          <cell r="B115" t="str">
            <v>SHT0012218</v>
          </cell>
          <cell r="C115" t="str">
            <v>主驾驶靠背四气袋腰托总成</v>
          </cell>
        </row>
        <row r="115">
          <cell r="E115" t="str">
            <v>EA</v>
          </cell>
          <cell r="F115">
            <v>16.96</v>
          </cell>
        </row>
        <row r="115">
          <cell r="H115" t="str">
            <v>A</v>
          </cell>
          <cell r="I115">
            <v>18.8444444444444</v>
          </cell>
          <cell r="J115">
            <v>19.8362573099415</v>
          </cell>
        </row>
        <row r="116">
          <cell r="B116" t="str">
            <v>SHT0011331</v>
          </cell>
          <cell r="C116" t="str">
            <v>主驾驶靠背两气袋腰托总成</v>
          </cell>
        </row>
        <row r="116">
          <cell r="E116" t="str">
            <v>EA</v>
          </cell>
          <cell r="F116">
            <v>10.75</v>
          </cell>
        </row>
        <row r="117">
          <cell r="B117" t="str">
            <v>SHT0011788</v>
          </cell>
          <cell r="C117" t="str">
            <v>主驾驶靠背四气袋腰托总成</v>
          </cell>
        </row>
        <row r="117">
          <cell r="E117" t="str">
            <v>EA</v>
          </cell>
          <cell r="F117">
            <v>17.65</v>
          </cell>
        </row>
        <row r="117">
          <cell r="H117" t="str">
            <v>A</v>
          </cell>
          <cell r="I117">
            <v>19.6111111111111</v>
          </cell>
          <cell r="J117">
            <v>20.6432748538012</v>
          </cell>
        </row>
        <row r="118">
          <cell r="B118" t="str">
            <v>SHT0011779</v>
          </cell>
          <cell r="C118" t="str">
            <v>副驾驶靠背两气袋腰托总成</v>
          </cell>
        </row>
        <row r="118">
          <cell r="E118" t="str">
            <v>EA</v>
          </cell>
          <cell r="F118">
            <v>10.75</v>
          </cell>
        </row>
        <row r="119">
          <cell r="B119" t="str">
            <v>BPC0010243</v>
          </cell>
          <cell r="C119" t="str">
            <v>气袋要脱总成</v>
          </cell>
        </row>
        <row r="119">
          <cell r="E119" t="str">
            <v>EA</v>
          </cell>
          <cell r="F119">
            <v>13.42</v>
          </cell>
        </row>
        <row r="120">
          <cell r="B120" t="str">
            <v>SHT0012464</v>
          </cell>
          <cell r="C120" t="str">
            <v>两气袋腰托总成（汕德卡)</v>
          </cell>
        </row>
        <row r="120">
          <cell r="E120" t="str">
            <v>EA</v>
          </cell>
          <cell r="F120">
            <v>10.75</v>
          </cell>
        </row>
        <row r="121">
          <cell r="B121" t="str">
            <v>SHT0013265</v>
          </cell>
          <cell r="C121" t="str">
            <v>四气袋 腰托总成</v>
          </cell>
        </row>
        <row r="121">
          <cell r="E121" t="str">
            <v>EA</v>
          </cell>
          <cell r="F121">
            <v>16.96</v>
          </cell>
        </row>
        <row r="122">
          <cell r="B122" t="str">
            <v>SLT0010873</v>
          </cell>
          <cell r="C122" t="str">
            <v>靠背加热垫总成</v>
          </cell>
        </row>
        <row r="122">
          <cell r="E122" t="str">
            <v>EA</v>
          </cell>
          <cell r="F122">
            <v>17.58</v>
          </cell>
        </row>
        <row r="123">
          <cell r="B123" t="str">
            <v>SLT0011529</v>
          </cell>
          <cell r="C123" t="str">
            <v>基础款24V座垫加热垫总成</v>
          </cell>
        </row>
        <row r="123">
          <cell r="E123" t="str">
            <v>EA</v>
          </cell>
          <cell r="F123">
            <v>20.15</v>
          </cell>
        </row>
        <row r="124">
          <cell r="B124" t="str">
            <v>SHT0010956</v>
          </cell>
          <cell r="C124" t="str">
            <v>转接风道</v>
          </cell>
        </row>
        <row r="124">
          <cell r="E124" t="str">
            <v>EA</v>
          </cell>
          <cell r="F124">
            <v>5.95</v>
          </cell>
        </row>
        <row r="125">
          <cell r="B125" t="str">
            <v>SLT0010937</v>
          </cell>
          <cell r="C125" t="str">
            <v>坐垫通风袋体</v>
          </cell>
        </row>
        <row r="125">
          <cell r="E125" t="str">
            <v>EA</v>
          </cell>
          <cell r="F125">
            <v>14.9</v>
          </cell>
        </row>
        <row r="126">
          <cell r="B126" t="str">
            <v>SLT0011273</v>
          </cell>
          <cell r="C126" t="str">
            <v>靠背通风袋体</v>
          </cell>
        </row>
        <row r="126">
          <cell r="E126" t="str">
            <v>EA</v>
          </cell>
          <cell r="F126">
            <v>14.95</v>
          </cell>
        </row>
        <row r="126">
          <cell r="H126" t="str">
            <v>A</v>
          </cell>
          <cell r="I126">
            <v>16.6111111111111</v>
          </cell>
          <cell r="J126">
            <v>17.4853801169591</v>
          </cell>
        </row>
        <row r="127">
          <cell r="B127" t="str">
            <v>SLT0010992</v>
          </cell>
          <cell r="C127" t="str">
            <v>减震座椅座垫加热垫总成</v>
          </cell>
        </row>
        <row r="127">
          <cell r="E127" t="str">
            <v>EA</v>
          </cell>
          <cell r="F127">
            <v>20.15</v>
          </cell>
        </row>
        <row r="128">
          <cell r="B128" t="str">
            <v>SLT0011429</v>
          </cell>
          <cell r="C128" t="str">
            <v>靠背加热垫总成</v>
          </cell>
        </row>
        <row r="128">
          <cell r="E128" t="str">
            <v>EA</v>
          </cell>
          <cell r="F128">
            <v>17.58</v>
          </cell>
        </row>
        <row r="129">
          <cell r="B129" t="str">
            <v>SLT0011430</v>
          </cell>
          <cell r="C129" t="str">
            <v>12V风扇</v>
          </cell>
        </row>
        <row r="129">
          <cell r="E129" t="str">
            <v>EA</v>
          </cell>
          <cell r="F129">
            <v>50.35</v>
          </cell>
        </row>
        <row r="130">
          <cell r="B130" t="str">
            <v>SLT0011448</v>
          </cell>
          <cell r="C130" t="str">
            <v>12V座垫通风轴流风扇总成</v>
          </cell>
        </row>
        <row r="130">
          <cell r="E130" t="str">
            <v>EA</v>
          </cell>
          <cell r="F130">
            <v>47.11</v>
          </cell>
        </row>
        <row r="131">
          <cell r="B131" t="str">
            <v>SLT0011528</v>
          </cell>
          <cell r="C131" t="str">
            <v>减震座椅12V座垫加热垫总</v>
          </cell>
        </row>
        <row r="131">
          <cell r="E131" t="str">
            <v>EA</v>
          </cell>
          <cell r="F131">
            <v>20.15</v>
          </cell>
        </row>
        <row r="132">
          <cell r="B132" t="str">
            <v>SLT0011437</v>
          </cell>
          <cell r="C132" t="str">
            <v>基础款12V座垫加热垫总成</v>
          </cell>
        </row>
        <row r="132">
          <cell r="E132" t="str">
            <v>EA</v>
          </cell>
          <cell r="F132">
            <v>20.15</v>
          </cell>
        </row>
        <row r="133">
          <cell r="B133" t="str">
            <v>SLT0002441</v>
          </cell>
          <cell r="C133" t="str">
            <v>靠背通风袋体</v>
          </cell>
        </row>
        <row r="133">
          <cell r="E133" t="str">
            <v>EA</v>
          </cell>
          <cell r="F133">
            <v>14.45</v>
          </cell>
        </row>
        <row r="133">
          <cell r="H133" t="str">
            <v>A</v>
          </cell>
          <cell r="I133">
            <v>16.0555555555556</v>
          </cell>
          <cell r="J133">
            <v>16.9005847953216</v>
          </cell>
        </row>
        <row r="134">
          <cell r="B134" t="str">
            <v>SLT0010514</v>
          </cell>
          <cell r="C134" t="str">
            <v>坐垫通风袋体</v>
          </cell>
        </row>
        <row r="134">
          <cell r="E134" t="str">
            <v>EA</v>
          </cell>
          <cell r="F134">
            <v>15.5</v>
          </cell>
        </row>
        <row r="135">
          <cell r="B135" t="str">
            <v>SLT0010517</v>
          </cell>
          <cell r="C135" t="str">
            <v>靠背加热垫总成</v>
          </cell>
        </row>
        <row r="135">
          <cell r="E135" t="str">
            <v>EA</v>
          </cell>
          <cell r="F135">
            <v>16.08</v>
          </cell>
        </row>
        <row r="136">
          <cell r="B136" t="str">
            <v>SLT0010518</v>
          </cell>
          <cell r="C136" t="str">
            <v>坐垫加热垫总成</v>
          </cell>
        </row>
        <row r="136">
          <cell r="E136" t="str">
            <v>EA</v>
          </cell>
          <cell r="F136">
            <v>18.01</v>
          </cell>
        </row>
        <row r="137">
          <cell r="B137" t="str">
            <v>BEC0010272</v>
          </cell>
          <cell r="C137" t="str">
            <v>欧马可副驾驶SBR</v>
          </cell>
        </row>
        <row r="137">
          <cell r="E137" t="str">
            <v>EA</v>
          </cell>
          <cell r="F137">
            <v>14.76</v>
          </cell>
        </row>
        <row r="138">
          <cell r="B138" t="str">
            <v>BEC0010021</v>
          </cell>
          <cell r="C138" t="str">
            <v>靠背加热垫总成</v>
          </cell>
        </row>
        <row r="138">
          <cell r="E138" t="str">
            <v>EA</v>
          </cell>
          <cell r="F138">
            <v>17.95</v>
          </cell>
        </row>
        <row r="139">
          <cell r="B139" t="str">
            <v>BEC0010020</v>
          </cell>
          <cell r="C139" t="str">
            <v>坐垫加热垫总成</v>
          </cell>
        </row>
        <row r="139">
          <cell r="E139" t="str">
            <v>EA</v>
          </cell>
          <cell r="F139">
            <v>22.8</v>
          </cell>
        </row>
        <row r="140">
          <cell r="B140" t="str">
            <v>BEC0010026</v>
          </cell>
          <cell r="C140" t="str">
            <v>靠背风扇</v>
          </cell>
        </row>
        <row r="140">
          <cell r="E140" t="str">
            <v>EA</v>
          </cell>
          <cell r="F140">
            <v>36.47</v>
          </cell>
        </row>
        <row r="141">
          <cell r="B141" t="str">
            <v>BEC0010025</v>
          </cell>
          <cell r="C141" t="str">
            <v>坐垫风扇</v>
          </cell>
        </row>
        <row r="141">
          <cell r="E141" t="str">
            <v>EA</v>
          </cell>
          <cell r="F141">
            <v>35</v>
          </cell>
        </row>
        <row r="142">
          <cell r="B142" t="str">
            <v>SHT0015334</v>
          </cell>
          <cell r="C142" t="str">
            <v>副驾驶靠背四气袋腰托总成</v>
          </cell>
        </row>
        <row r="142">
          <cell r="E142" t="str">
            <v>EA</v>
          </cell>
          <cell r="F142">
            <v>18.2</v>
          </cell>
        </row>
        <row r="143">
          <cell r="B143" t="str">
            <v>BEC0010228</v>
          </cell>
          <cell r="C143" t="str">
            <v>SBR总成</v>
          </cell>
        </row>
        <row r="143">
          <cell r="E143" t="str">
            <v>EA</v>
          </cell>
          <cell r="F143">
            <v>14.25</v>
          </cell>
        </row>
        <row r="144">
          <cell r="B144" t="str">
            <v>BEC0010098</v>
          </cell>
          <cell r="C144" t="str">
            <v>坐垫加热垫总成</v>
          </cell>
        </row>
        <row r="144">
          <cell r="E144" t="str">
            <v>EA</v>
          </cell>
          <cell r="F144">
            <v>23.32</v>
          </cell>
        </row>
        <row r="145">
          <cell r="B145" t="str">
            <v>BEC0010223</v>
          </cell>
          <cell r="C145" t="str">
            <v>靠背加热垫总成</v>
          </cell>
        </row>
        <row r="145">
          <cell r="E145" t="str">
            <v>EA</v>
          </cell>
          <cell r="F145">
            <v>21.68</v>
          </cell>
        </row>
        <row r="146">
          <cell r="B146" t="str">
            <v>BEC0010225</v>
          </cell>
          <cell r="C146" t="str">
            <v>G3靠背加热垫总成</v>
          </cell>
          <cell r="D146" t="str">
            <v>G3</v>
          </cell>
          <cell r="E146" t="str">
            <v>EA</v>
          </cell>
          <cell r="F146">
            <v>22.22</v>
          </cell>
        </row>
        <row r="147">
          <cell r="B147" t="str">
            <v>BEC0010226</v>
          </cell>
          <cell r="C147" t="str">
            <v>G3座垫加热垫总成</v>
          </cell>
          <cell r="D147" t="str">
            <v>G3</v>
          </cell>
          <cell r="E147" t="str">
            <v>EA</v>
          </cell>
          <cell r="F147">
            <v>24.13</v>
          </cell>
        </row>
        <row r="148">
          <cell r="B148" t="str">
            <v>BEC0010246</v>
          </cell>
          <cell r="C148" t="str">
            <v>坐垫轴流风扇总成</v>
          </cell>
          <cell r="D148" t="str">
            <v>G3</v>
          </cell>
          <cell r="E148" t="str">
            <v>EA</v>
          </cell>
          <cell r="F148">
            <v>58.65</v>
          </cell>
        </row>
        <row r="149">
          <cell r="B149" t="str">
            <v>BEC0010247</v>
          </cell>
          <cell r="C149" t="str">
            <v>靠背轴流风扇总成</v>
          </cell>
          <cell r="D149" t="str">
            <v>G3</v>
          </cell>
          <cell r="E149" t="str">
            <v>EA</v>
          </cell>
          <cell r="F149">
            <v>58.14</v>
          </cell>
        </row>
        <row r="150">
          <cell r="B150" t="str">
            <v>BEC0010221</v>
          </cell>
          <cell r="C150" t="str">
            <v>坐垫加热垫总成</v>
          </cell>
          <cell r="D150" t="str">
            <v>H42.2</v>
          </cell>
          <cell r="E150" t="str">
            <v>EA</v>
          </cell>
          <cell r="F150">
            <v>31.045</v>
          </cell>
        </row>
        <row r="150">
          <cell r="H150" t="str">
            <v>A</v>
          </cell>
          <cell r="I150">
            <v>34.4944444444444</v>
          </cell>
          <cell r="J150">
            <v>36.3099415204678</v>
          </cell>
        </row>
        <row r="151">
          <cell r="B151" t="str">
            <v>BEC0010160</v>
          </cell>
          <cell r="C151" t="str">
            <v>坐垫加热垫总成</v>
          </cell>
          <cell r="D151" t="str">
            <v>H42.2</v>
          </cell>
          <cell r="E151" t="str">
            <v>EA</v>
          </cell>
          <cell r="F151">
            <v>33.5</v>
          </cell>
        </row>
        <row r="152">
          <cell r="B152" t="str">
            <v>BEC0000005</v>
          </cell>
          <cell r="C152" t="str">
            <v>靠背加热垫总成</v>
          </cell>
          <cell r="D152" t="str">
            <v>H6</v>
          </cell>
          <cell r="E152" t="str">
            <v>EA</v>
          </cell>
          <cell r="F152">
            <v>25</v>
          </cell>
        </row>
        <row r="153">
          <cell r="B153" t="str">
            <v>BEC0010004</v>
          </cell>
          <cell r="C153" t="str">
            <v>坐垫加热垫总成</v>
          </cell>
          <cell r="D153" t="str">
            <v>H6</v>
          </cell>
          <cell r="E153" t="str">
            <v>EA</v>
          </cell>
          <cell r="F153">
            <v>33.5</v>
          </cell>
        </row>
        <row r="154">
          <cell r="B154" t="str">
            <v>BEC0010321</v>
          </cell>
          <cell r="C154" t="str">
            <v>靠背加热垫总成</v>
          </cell>
        </row>
        <row r="154">
          <cell r="E154" t="str">
            <v>EA</v>
          </cell>
          <cell r="F154">
            <v>19.5</v>
          </cell>
        </row>
        <row r="154">
          <cell r="H154" t="str">
            <v>A</v>
          </cell>
          <cell r="I154">
            <v>21.6666666666667</v>
          </cell>
          <cell r="J154">
            <v>22.8070175438597</v>
          </cell>
        </row>
        <row r="155">
          <cell r="B155" t="str">
            <v>BEC0010322</v>
          </cell>
          <cell r="C155" t="str">
            <v>坐垫加热垫总成</v>
          </cell>
        </row>
        <row r="155">
          <cell r="E155" t="str">
            <v>EA</v>
          </cell>
          <cell r="F155">
            <v>22.25</v>
          </cell>
        </row>
        <row r="155">
          <cell r="H155" t="str">
            <v>A</v>
          </cell>
          <cell r="I155">
            <v>24.7222222222222</v>
          </cell>
          <cell r="J155">
            <v>26.0233918128655</v>
          </cell>
        </row>
        <row r="156">
          <cell r="B156" t="str">
            <v>BEC0010206</v>
          </cell>
          <cell r="C156" t="str">
            <v>副驾驶SBR总成</v>
          </cell>
        </row>
        <row r="156">
          <cell r="E156" t="str">
            <v>EA</v>
          </cell>
          <cell r="F156">
            <v>14.25</v>
          </cell>
        </row>
        <row r="157">
          <cell r="B157" t="str">
            <v>BEC0010327</v>
          </cell>
          <cell r="C157" t="str">
            <v>SBR总成</v>
          </cell>
        </row>
        <row r="157">
          <cell r="E157" t="str">
            <v>EA</v>
          </cell>
          <cell r="F157">
            <v>14.76</v>
          </cell>
        </row>
        <row r="158">
          <cell r="B158" t="str">
            <v>BEC0000060</v>
          </cell>
          <cell r="C158" t="str">
            <v>P203SBR</v>
          </cell>
        </row>
        <row r="158">
          <cell r="E158" t="str">
            <v>EA</v>
          </cell>
          <cell r="F158">
            <v>12.97569</v>
          </cell>
        </row>
        <row r="159">
          <cell r="B159" t="str">
            <v>BEC0000054</v>
          </cell>
          <cell r="C159" t="str">
            <v>P203靠背加热垫总成</v>
          </cell>
        </row>
        <row r="159">
          <cell r="E159" t="str">
            <v>EA</v>
          </cell>
          <cell r="F159">
            <v>19.07505</v>
          </cell>
        </row>
        <row r="160">
          <cell r="B160" t="str">
            <v>BEC0000055</v>
          </cell>
          <cell r="C160" t="str">
            <v>P203座垫加热垫总成</v>
          </cell>
        </row>
        <row r="160">
          <cell r="E160" t="str">
            <v>EA</v>
          </cell>
          <cell r="F160">
            <v>20.80747</v>
          </cell>
        </row>
        <row r="161">
          <cell r="B161" t="str">
            <v>BEC0000057</v>
          </cell>
          <cell r="C161" t="str">
            <v>P203TCU(加热垫控制器)</v>
          </cell>
        </row>
        <row r="161">
          <cell r="E161" t="str">
            <v>EA</v>
          </cell>
          <cell r="F161">
            <v>33.7657</v>
          </cell>
        </row>
        <row r="162">
          <cell r="B162" t="str">
            <v>BEC0000062</v>
          </cell>
          <cell r="C162" t="str">
            <v>P203两侧SBR</v>
          </cell>
        </row>
        <row r="162">
          <cell r="E162" t="str">
            <v>EA</v>
          </cell>
          <cell r="F162">
            <v>12.97569</v>
          </cell>
        </row>
        <row r="163">
          <cell r="B163" t="str">
            <v>BEC0000063</v>
          </cell>
          <cell r="C163" t="str">
            <v>P203中间SBR</v>
          </cell>
        </row>
        <row r="163">
          <cell r="E163" t="str">
            <v>EA</v>
          </cell>
          <cell r="F163">
            <v>12.97569</v>
          </cell>
        </row>
        <row r="163">
          <cell r="H163" t="str">
            <v>A</v>
          </cell>
          <cell r="I163">
            <v>14.4174333333333</v>
          </cell>
          <cell r="J163">
            <v>15.1762456140351</v>
          </cell>
        </row>
        <row r="164">
          <cell r="B164" t="str">
            <v>BEC0000001</v>
          </cell>
          <cell r="C164" t="str">
            <v>SBR</v>
          </cell>
        </row>
        <row r="164">
          <cell r="E164" t="str">
            <v>EA</v>
          </cell>
          <cell r="F164">
            <v>12.97569</v>
          </cell>
        </row>
        <row r="165">
          <cell r="B165" t="str">
            <v>BEC0000004</v>
          </cell>
          <cell r="C165" t="str">
            <v>SBR(H32B)</v>
          </cell>
        </row>
        <row r="165">
          <cell r="E165" t="str">
            <v>EA</v>
          </cell>
          <cell r="F165">
            <v>12.97569</v>
          </cell>
        </row>
        <row r="166">
          <cell r="B166" t="str">
            <v>SCS0008128</v>
          </cell>
          <cell r="C166" t="str">
            <v>P203-2022 SBR</v>
          </cell>
        </row>
        <row r="166">
          <cell r="E166" t="str">
            <v>EA</v>
          </cell>
          <cell r="F166">
            <v>12.97569</v>
          </cell>
        </row>
        <row r="167">
          <cell r="B167" t="str">
            <v>SCS0008269</v>
          </cell>
          <cell r="C167" t="str">
            <v>C32B靠背加热垫总成</v>
          </cell>
        </row>
        <row r="167">
          <cell r="E167" t="str">
            <v>EA</v>
          </cell>
          <cell r="F167">
            <v>19.07505</v>
          </cell>
        </row>
        <row r="168">
          <cell r="B168" t="str">
            <v>SCS0008270</v>
          </cell>
          <cell r="C168" t="str">
            <v>C32B座垫加热垫总成</v>
          </cell>
        </row>
        <row r="168">
          <cell r="E168" t="str">
            <v>EA</v>
          </cell>
          <cell r="F168">
            <v>20.80747</v>
          </cell>
        </row>
        <row r="169">
          <cell r="B169" t="str">
            <v>SCS0008271</v>
          </cell>
          <cell r="C169" t="str">
            <v>C32B加热垫控制盒</v>
          </cell>
        </row>
        <row r="169">
          <cell r="E169" t="str">
            <v>EA</v>
          </cell>
          <cell r="F169">
            <v>33.7657</v>
          </cell>
        </row>
        <row r="170">
          <cell r="B170" t="str">
            <v>SCS0012251</v>
          </cell>
          <cell r="C170" t="str">
            <v>C40D左侧SBR</v>
          </cell>
        </row>
        <row r="170">
          <cell r="E170" t="str">
            <v>EA</v>
          </cell>
          <cell r="F170">
            <v>12.9786</v>
          </cell>
        </row>
        <row r="171">
          <cell r="B171" t="str">
            <v>SCS0012252</v>
          </cell>
          <cell r="C171" t="str">
            <v>C40D中间SBR</v>
          </cell>
        </row>
        <row r="171">
          <cell r="E171" t="str">
            <v>EA</v>
          </cell>
          <cell r="F171">
            <v>12.88</v>
          </cell>
        </row>
        <row r="172">
          <cell r="B172" t="str">
            <v>SCS0012253</v>
          </cell>
          <cell r="C172" t="str">
            <v>C40D右侧SBR</v>
          </cell>
        </row>
        <row r="172">
          <cell r="E172" t="str">
            <v>EA</v>
          </cell>
          <cell r="F172">
            <v>12.9786</v>
          </cell>
        </row>
        <row r="173">
          <cell r="B173" t="str">
            <v>SCS0008370</v>
          </cell>
          <cell r="C173" t="str">
            <v>金琥SBR</v>
          </cell>
        </row>
        <row r="173">
          <cell r="E173" t="str">
            <v>EA</v>
          </cell>
          <cell r="F173">
            <v>12.9786</v>
          </cell>
        </row>
        <row r="174">
          <cell r="B174" t="str">
            <v>SCS0012207</v>
          </cell>
          <cell r="C174" t="str">
            <v>靠背加热垫</v>
          </cell>
        </row>
        <row r="174">
          <cell r="E174" t="str">
            <v>EA</v>
          </cell>
          <cell r="F174">
            <v>17</v>
          </cell>
        </row>
        <row r="175">
          <cell r="B175" t="str">
            <v>SCS0012208</v>
          </cell>
          <cell r="C175" t="str">
            <v>坐垫加热垫</v>
          </cell>
        </row>
        <row r="175">
          <cell r="E175" t="str">
            <v>EA</v>
          </cell>
          <cell r="F175">
            <v>18</v>
          </cell>
        </row>
        <row r="176">
          <cell r="B176" t="str">
            <v>SCS0012265</v>
          </cell>
          <cell r="C176" t="str">
            <v>左侧SBR</v>
          </cell>
          <cell r="D176" t="str">
            <v>C32B</v>
          </cell>
          <cell r="E176" t="str">
            <v>EA</v>
          </cell>
          <cell r="F176">
            <v>12.88</v>
          </cell>
        </row>
        <row r="177">
          <cell r="B177" t="str">
            <v>SCS0012266</v>
          </cell>
          <cell r="C177" t="str">
            <v>中间SBR</v>
          </cell>
          <cell r="D177" t="str">
            <v>C32B</v>
          </cell>
          <cell r="E177" t="str">
            <v>EA</v>
          </cell>
          <cell r="F177">
            <v>12.88</v>
          </cell>
        </row>
        <row r="178">
          <cell r="B178" t="str">
            <v>SCS0012267</v>
          </cell>
          <cell r="C178" t="str">
            <v>右侧SBR</v>
          </cell>
          <cell r="D178" t="str">
            <v>C32B</v>
          </cell>
          <cell r="E178" t="str">
            <v>EA</v>
          </cell>
          <cell r="F178">
            <v>12.88</v>
          </cell>
        </row>
        <row r="179">
          <cell r="B179" t="str">
            <v>BEC0000018</v>
          </cell>
          <cell r="C179" t="str">
            <v>MA501主驾调节控制盒</v>
          </cell>
        </row>
        <row r="179">
          <cell r="E179" t="str">
            <v>EA</v>
          </cell>
          <cell r="F179">
            <v>34.8133</v>
          </cell>
        </row>
        <row r="180">
          <cell r="B180" t="str">
            <v>SCS0003260</v>
          </cell>
          <cell r="C180" t="str">
            <v>MA501主驾座垫调节按钮</v>
          </cell>
        </row>
        <row r="180">
          <cell r="E180" t="str">
            <v>EA</v>
          </cell>
          <cell r="F180">
            <v>3.95178</v>
          </cell>
        </row>
        <row r="181">
          <cell r="B181" t="str">
            <v>SCS0003261</v>
          </cell>
          <cell r="C181" t="str">
            <v>MA501主驾靠背调节按钮</v>
          </cell>
        </row>
        <row r="181">
          <cell r="E181" t="str">
            <v>EA</v>
          </cell>
          <cell r="F181">
            <v>3.95178</v>
          </cell>
        </row>
        <row r="182">
          <cell r="B182" t="str">
            <v>BEC0000009</v>
          </cell>
          <cell r="C182" t="str">
            <v>MA501线束</v>
          </cell>
        </row>
        <row r="182">
          <cell r="E182" t="str">
            <v>EA</v>
          </cell>
          <cell r="F182">
            <v>26.3452</v>
          </cell>
        </row>
        <row r="183">
          <cell r="B183" t="str">
            <v>BEC0000058</v>
          </cell>
          <cell r="C183" t="str">
            <v>P203电动六向座椅线束总成</v>
          </cell>
        </row>
        <row r="183">
          <cell r="E183" t="str">
            <v>EA</v>
          </cell>
          <cell r="F183">
            <v>21.6407</v>
          </cell>
        </row>
        <row r="184">
          <cell r="B184" t="str">
            <v>SCS0005407</v>
          </cell>
          <cell r="C184" t="str">
            <v>P203靠背调节按钮</v>
          </cell>
        </row>
        <row r="184">
          <cell r="E184" t="str">
            <v>EA</v>
          </cell>
          <cell r="F184">
            <v>3.7636</v>
          </cell>
        </row>
        <row r="185">
          <cell r="B185" t="str">
            <v>SCS0005408</v>
          </cell>
          <cell r="C185" t="str">
            <v>P203座垫调节按钮</v>
          </cell>
        </row>
        <row r="185">
          <cell r="E185" t="str">
            <v>EA</v>
          </cell>
          <cell r="F185">
            <v>3.7636</v>
          </cell>
        </row>
        <row r="186">
          <cell r="B186" t="str">
            <v>BEC0000056</v>
          </cell>
          <cell r="C186" t="str">
            <v>P203开关控制盒</v>
          </cell>
        </row>
        <row r="186">
          <cell r="E186" t="str">
            <v>EA</v>
          </cell>
          <cell r="F186">
            <v>32.9315</v>
          </cell>
        </row>
        <row r="187">
          <cell r="B187" t="str">
            <v>SCS0008095</v>
          </cell>
          <cell r="C187" t="str">
            <v>驾驶员靠背调节按钮</v>
          </cell>
        </row>
        <row r="187">
          <cell r="E187" t="str">
            <v>EA</v>
          </cell>
          <cell r="F187">
            <v>5.55131</v>
          </cell>
        </row>
        <row r="188">
          <cell r="B188" t="str">
            <v>SCS0008096</v>
          </cell>
          <cell r="C188" t="str">
            <v>驾驶员座椅前后上下调节按钮</v>
          </cell>
        </row>
        <row r="188">
          <cell r="E188" t="str">
            <v>EA</v>
          </cell>
          <cell r="F188">
            <v>5.55131</v>
          </cell>
        </row>
        <row r="189">
          <cell r="B189" t="str">
            <v>SCS0008097</v>
          </cell>
          <cell r="C189" t="str">
            <v>正驾电动6向座椅开关总成</v>
          </cell>
        </row>
        <row r="189">
          <cell r="E189" t="str">
            <v>EA</v>
          </cell>
          <cell r="F189">
            <v>43.817713</v>
          </cell>
        </row>
        <row r="190">
          <cell r="B190" t="str">
            <v>SCS0008098</v>
          </cell>
          <cell r="C190" t="str">
            <v>正驾电动8向座椅开关总成</v>
          </cell>
        </row>
        <row r="190">
          <cell r="E190" t="str">
            <v>EA</v>
          </cell>
          <cell r="F190">
            <v>54.064114</v>
          </cell>
        </row>
        <row r="191">
          <cell r="B191" t="str">
            <v>SCS0008099</v>
          </cell>
          <cell r="C191" t="str">
            <v>电动4向腰托开关</v>
          </cell>
        </row>
        <row r="191">
          <cell r="E191" t="str">
            <v>EA</v>
          </cell>
          <cell r="F191">
            <v>26.3452</v>
          </cell>
        </row>
        <row r="192">
          <cell r="B192" t="str">
            <v>SCS0008160</v>
          </cell>
          <cell r="C192" t="str">
            <v>副驾座椅靠背调节按钮</v>
          </cell>
        </row>
        <row r="192">
          <cell r="E192" t="str">
            <v>EA</v>
          </cell>
          <cell r="F192">
            <v>5.55131</v>
          </cell>
        </row>
        <row r="193">
          <cell r="B193" t="str">
            <v>SCS0008161</v>
          </cell>
          <cell r="C193" t="str">
            <v>副驾座椅前后上下调节按钮</v>
          </cell>
        </row>
        <row r="193">
          <cell r="E193" t="str">
            <v>EA</v>
          </cell>
          <cell r="F193">
            <v>5.55131</v>
          </cell>
        </row>
        <row r="194">
          <cell r="B194" t="str">
            <v>SCS0008162</v>
          </cell>
          <cell r="C194" t="str">
            <v>副驾电动4向座椅开关总成</v>
          </cell>
        </row>
        <row r="194">
          <cell r="E194" t="str">
            <v>EA</v>
          </cell>
          <cell r="F194">
            <v>36.572783</v>
          </cell>
        </row>
        <row r="195">
          <cell r="B195" t="str">
            <v>SCS0008100</v>
          </cell>
          <cell r="C195" t="str">
            <v>电动六向座椅线束总成</v>
          </cell>
        </row>
        <row r="195">
          <cell r="E195" t="str">
            <v>EA</v>
          </cell>
          <cell r="F195">
            <v>21.9485927483909</v>
          </cell>
        </row>
        <row r="196">
          <cell r="B196" t="str">
            <v>SCS0008101</v>
          </cell>
          <cell r="C196" t="str">
            <v>电动八向座椅线束总成</v>
          </cell>
        </row>
        <row r="196">
          <cell r="E196" t="str">
            <v>EA</v>
          </cell>
          <cell r="F196">
            <v>42.2321176655228</v>
          </cell>
        </row>
        <row r="197">
          <cell r="B197" t="str">
            <v>SCS0008163</v>
          </cell>
          <cell r="C197" t="str">
            <v>副驾电动4向座椅线束总成</v>
          </cell>
        </row>
        <row r="197">
          <cell r="E197" t="str">
            <v>EA</v>
          </cell>
          <cell r="F197">
            <v>18.4290858719111</v>
          </cell>
        </row>
        <row r="198">
          <cell r="B198" t="str">
            <v>SCS0008368</v>
          </cell>
          <cell r="C198" t="str">
            <v>主驾电动4项开关</v>
          </cell>
        </row>
        <row r="198">
          <cell r="E198" t="str">
            <v>EA</v>
          </cell>
          <cell r="F198">
            <v>27.09792</v>
          </cell>
        </row>
        <row r="199">
          <cell r="B199" t="str">
            <v>SCS0008054</v>
          </cell>
          <cell r="C199" t="str">
            <v>副驾电动6向座椅线束</v>
          </cell>
        </row>
        <row r="199">
          <cell r="E199" t="str">
            <v>EA</v>
          </cell>
          <cell r="F199">
            <v>30.48516</v>
          </cell>
        </row>
        <row r="200">
          <cell r="B200" t="str">
            <v>SCS0008055</v>
          </cell>
          <cell r="C200" t="str">
            <v>副驾电动8向线束带腰托座椅线束总成</v>
          </cell>
        </row>
        <row r="200">
          <cell r="E200" t="str">
            <v>EA</v>
          </cell>
          <cell r="F200">
            <v>41.11733</v>
          </cell>
        </row>
        <row r="201">
          <cell r="B201" t="str">
            <v>SCS0008048</v>
          </cell>
          <cell r="C201" t="str">
            <v>副驾电动8向座椅开关总成</v>
          </cell>
        </row>
        <row r="201">
          <cell r="E201" t="str">
            <v>EA</v>
          </cell>
          <cell r="F201">
            <v>46.76273</v>
          </cell>
        </row>
        <row r="202">
          <cell r="B202" t="str">
            <v>SCS0008164</v>
          </cell>
          <cell r="C202" t="str">
            <v>副驾电动4向带腰托座椅线束总成</v>
          </cell>
        </row>
        <row r="202">
          <cell r="E202" t="str">
            <v>EA</v>
          </cell>
          <cell r="F202">
            <v>28.5</v>
          </cell>
        </row>
        <row r="203">
          <cell r="B203" t="str">
            <v>SCS0008191</v>
          </cell>
          <cell r="C203" t="str">
            <v>主驾电动4向带腰托座椅线束总成</v>
          </cell>
        </row>
        <row r="203">
          <cell r="E203" t="str">
            <v>EA</v>
          </cell>
          <cell r="F203">
            <v>28.5</v>
          </cell>
        </row>
        <row r="204">
          <cell r="B204" t="str">
            <v>SCS0012256</v>
          </cell>
          <cell r="C204" t="str">
            <v>C40D转接线束</v>
          </cell>
        </row>
        <row r="204">
          <cell r="E204" t="str">
            <v>EA</v>
          </cell>
          <cell r="F204">
            <v>11.61</v>
          </cell>
        </row>
        <row r="205">
          <cell r="B205" t="str">
            <v>SCS0012268</v>
          </cell>
          <cell r="C205" t="str">
            <v>C32B转接线束</v>
          </cell>
        </row>
        <row r="205">
          <cell r="E205" t="str">
            <v>EA</v>
          </cell>
          <cell r="F205">
            <v>11.61</v>
          </cell>
        </row>
        <row r="206">
          <cell r="B206" t="str">
            <v>BEC0010088</v>
          </cell>
          <cell r="C206" t="str">
            <v>通风加热线束总成</v>
          </cell>
        </row>
        <row r="206">
          <cell r="E206" t="str">
            <v>EA</v>
          </cell>
          <cell r="F206">
            <v>26</v>
          </cell>
        </row>
        <row r="207">
          <cell r="B207" t="str">
            <v>BEC0010331</v>
          </cell>
          <cell r="C207" t="str">
            <v>通风加热线束总成</v>
          </cell>
        </row>
        <row r="207">
          <cell r="E207" t="str">
            <v>EA</v>
          </cell>
          <cell r="F207">
            <v>24</v>
          </cell>
        </row>
        <row r="208">
          <cell r="B208" t="str">
            <v>SLT0012345</v>
          </cell>
          <cell r="C208" t="str">
            <v>通风加热线束总成</v>
          </cell>
        </row>
        <row r="208">
          <cell r="E208" t="str">
            <v>EA</v>
          </cell>
          <cell r="F208">
            <v>25</v>
          </cell>
        </row>
        <row r="209">
          <cell r="B209" t="str">
            <v>BEC0010278</v>
          </cell>
          <cell r="C209" t="str">
            <v>标配加热通风系统线束总成</v>
          </cell>
        </row>
        <row r="209">
          <cell r="E209" t="str">
            <v>EA</v>
          </cell>
          <cell r="F209">
            <v>46.55</v>
          </cell>
        </row>
        <row r="210">
          <cell r="B210" t="str">
            <v>BEC0010279</v>
          </cell>
          <cell r="C210" t="str">
            <v>副驾安全带扣与SBR延长线束总成</v>
          </cell>
        </row>
        <row r="210">
          <cell r="E210" t="str">
            <v>EA</v>
          </cell>
          <cell r="F210">
            <v>10.45</v>
          </cell>
        </row>
        <row r="211">
          <cell r="B211" t="str">
            <v>SHT0016853</v>
          </cell>
          <cell r="C211" t="str">
            <v>搭铁线总成</v>
          </cell>
        </row>
        <row r="211">
          <cell r="E211" t="str">
            <v>EA</v>
          </cell>
          <cell r="F211">
            <v>4.275</v>
          </cell>
        </row>
        <row r="212">
          <cell r="B212" t="str">
            <v>SLT0015426</v>
          </cell>
          <cell r="C212" t="str">
            <v>加热通风系统线束总成</v>
          </cell>
        </row>
        <row r="212">
          <cell r="E212" t="str">
            <v>EA</v>
          </cell>
          <cell r="F212">
            <v>45.6</v>
          </cell>
        </row>
        <row r="213">
          <cell r="B213" t="str">
            <v>SLT0016427</v>
          </cell>
          <cell r="C213" t="str">
            <v>安全带扣延长线束</v>
          </cell>
        </row>
        <row r="213">
          <cell r="E213" t="str">
            <v>EA</v>
          </cell>
          <cell r="F213">
            <v>5.51</v>
          </cell>
        </row>
        <row r="214">
          <cell r="B214" t="str">
            <v>BEC0010281</v>
          </cell>
          <cell r="C214" t="str">
            <v>主驾安全带扣延长线束</v>
          </cell>
        </row>
        <row r="214">
          <cell r="E214" t="str">
            <v>EA</v>
          </cell>
          <cell r="F214">
            <v>9.5</v>
          </cell>
        </row>
        <row r="215">
          <cell r="B215" t="str">
            <v>BEC0010344</v>
          </cell>
          <cell r="C215" t="str">
            <v>A6搭铁线</v>
          </cell>
        </row>
        <row r="215">
          <cell r="E215" t="str">
            <v>EA</v>
          </cell>
          <cell r="F215">
            <v>4.275</v>
          </cell>
        </row>
        <row r="216">
          <cell r="B216" t="str">
            <v>SHT0016426</v>
          </cell>
          <cell r="C216" t="str">
            <v>通风加热系统线束</v>
          </cell>
        </row>
        <row r="216">
          <cell r="E216" t="str">
            <v>EA</v>
          </cell>
          <cell r="F216">
            <v>45.6</v>
          </cell>
        </row>
        <row r="217">
          <cell r="B217" t="str">
            <v>SHT0016427</v>
          </cell>
          <cell r="C217" t="str">
            <v>安全带扣延长线束</v>
          </cell>
        </row>
        <row r="217">
          <cell r="E217" t="str">
            <v>EA</v>
          </cell>
          <cell r="F217">
            <v>5.51</v>
          </cell>
        </row>
        <row r="218">
          <cell r="B218" t="str">
            <v>BEC0010208</v>
          </cell>
          <cell r="C218" t="str">
            <v>主驾驶SBR线束延长线</v>
          </cell>
        </row>
        <row r="218">
          <cell r="E218" t="str">
            <v>EA</v>
          </cell>
          <cell r="F218">
            <v>5.6</v>
          </cell>
        </row>
        <row r="219">
          <cell r="B219" t="str">
            <v>BEC0010207</v>
          </cell>
          <cell r="C219" t="str">
            <v>副驾驶SBR线束延长线</v>
          </cell>
        </row>
        <row r="219">
          <cell r="E219" t="str">
            <v>EA</v>
          </cell>
          <cell r="F219">
            <v>7</v>
          </cell>
        </row>
        <row r="220">
          <cell r="B220" t="str">
            <v>BEC0010332</v>
          </cell>
          <cell r="C220" t="str">
            <v>单通风线束总成</v>
          </cell>
        </row>
        <row r="220">
          <cell r="E220" t="str">
            <v>EA</v>
          </cell>
          <cell r="F220">
            <v>25.3</v>
          </cell>
        </row>
        <row r="221">
          <cell r="B221" t="str">
            <v>BEC0010333</v>
          </cell>
          <cell r="C221" t="str">
            <v>单加热线束总成</v>
          </cell>
        </row>
        <row r="221">
          <cell r="E221" t="str">
            <v>EA</v>
          </cell>
          <cell r="F221">
            <v>29.9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方案一取平均"/>
      <sheetName val="方案二取价格最低"/>
    </sheetNames>
    <sheetDataSet>
      <sheetData sheetId="0"/>
      <sheetData sheetId="1">
        <row r="1">
          <cell r="B1" t="str">
            <v>QAD号码</v>
          </cell>
          <cell r="C1" t="str">
            <v>物料名称</v>
          </cell>
          <cell r="D1" t="str">
            <v>规格型号</v>
          </cell>
          <cell r="E1" t="str">
            <v>单位</v>
          </cell>
          <cell r="F1" t="str">
            <v>2025年价格</v>
          </cell>
          <cell r="G1" t="str">
            <v>备注</v>
          </cell>
          <cell r="H1" t="str">
            <v>潍坊</v>
          </cell>
          <cell r="I1" t="str">
            <v>销北京价格</v>
          </cell>
          <cell r="J1" t="str">
            <v>销各工厂价格</v>
          </cell>
        </row>
        <row r="2">
          <cell r="B2" t="str">
            <v>SHT0011609</v>
          </cell>
          <cell r="C2" t="str">
            <v>气袋腰拖总成</v>
          </cell>
          <cell r="D2" t="str">
            <v>两气袋</v>
          </cell>
          <cell r="E2" t="str">
            <v>EA</v>
          </cell>
          <cell r="F2">
            <v>10.6</v>
          </cell>
        </row>
        <row r="3">
          <cell r="B3" t="str">
            <v>BPC0000063</v>
          </cell>
          <cell r="C3" t="str">
            <v>王牌靠背气袋腰托总成</v>
          </cell>
          <cell r="D3" t="str">
            <v>L6000</v>
          </cell>
          <cell r="E3" t="str">
            <v>EA</v>
          </cell>
          <cell r="F3">
            <v>10.6</v>
          </cell>
        </row>
        <row r="4">
          <cell r="B4" t="str">
            <v>SLT0011274</v>
          </cell>
          <cell r="C4" t="str">
            <v>气腰托总成</v>
          </cell>
          <cell r="D4" t="str">
            <v>欧马可升级</v>
          </cell>
          <cell r="E4" t="str">
            <v>EA</v>
          </cell>
          <cell r="F4">
            <v>7.6</v>
          </cell>
        </row>
        <row r="5">
          <cell r="B5" t="str">
            <v>SLT0011313</v>
          </cell>
          <cell r="C5" t="str">
            <v>侧翼气袋支撑总成</v>
          </cell>
          <cell r="D5" t="str">
            <v>欧马可升级</v>
          </cell>
          <cell r="E5" t="str">
            <v>EA</v>
          </cell>
          <cell r="F5">
            <v>10.8</v>
          </cell>
        </row>
        <row r="6">
          <cell r="B6" t="str">
            <v>BEC0010206</v>
          </cell>
          <cell r="C6" t="str">
            <v>副驾驶SBR总成</v>
          </cell>
          <cell r="D6" t="str">
            <v>C32B</v>
          </cell>
          <cell r="E6" t="str">
            <v>EA</v>
          </cell>
          <cell r="F6">
            <v>13.5</v>
          </cell>
        </row>
        <row r="7">
          <cell r="B7" t="str">
            <v>BEC0010215</v>
          </cell>
          <cell r="C7" t="str">
            <v>24V单加热控制器总成</v>
          </cell>
        </row>
        <row r="7">
          <cell r="E7" t="str">
            <v>EA</v>
          </cell>
          <cell r="F7">
            <v>42.21</v>
          </cell>
        </row>
        <row r="8">
          <cell r="B8" t="str">
            <v>SLT0010873</v>
          </cell>
          <cell r="C8" t="str">
            <v>靠背加热垫总成</v>
          </cell>
        </row>
        <row r="8">
          <cell r="E8" t="str">
            <v>EA</v>
          </cell>
          <cell r="F8">
            <v>17</v>
          </cell>
        </row>
        <row r="9">
          <cell r="B9" t="str">
            <v>SLT0011325</v>
          </cell>
          <cell r="C9" t="str">
            <v>单加热线束总成</v>
          </cell>
        </row>
        <row r="9">
          <cell r="E9" t="str">
            <v>EA</v>
          </cell>
          <cell r="F9">
            <v>23.5</v>
          </cell>
        </row>
        <row r="10">
          <cell r="B10" t="str">
            <v>SLT0011529</v>
          </cell>
          <cell r="C10" t="str">
            <v>基础款24V座垫加热垫总成</v>
          </cell>
        </row>
        <row r="10">
          <cell r="E10" t="str">
            <v>EA</v>
          </cell>
          <cell r="F10">
            <v>23.21</v>
          </cell>
        </row>
        <row r="11">
          <cell r="B11" t="str">
            <v>BEC0010217</v>
          </cell>
          <cell r="C11" t="str">
            <v>24V单通风控制器总成</v>
          </cell>
        </row>
        <row r="11">
          <cell r="E11" t="str">
            <v>EA</v>
          </cell>
          <cell r="F11">
            <v>42.21</v>
          </cell>
        </row>
        <row r="12">
          <cell r="B12" t="str">
            <v>SLT0010937</v>
          </cell>
          <cell r="C12" t="str">
            <v>坐垫通风袋体</v>
          </cell>
        </row>
        <row r="12">
          <cell r="E12" t="str">
            <v>EA</v>
          </cell>
          <cell r="F12">
            <v>15</v>
          </cell>
        </row>
        <row r="13">
          <cell r="B13" t="str">
            <v>SLT0011215</v>
          </cell>
          <cell r="C13" t="str">
            <v>单通风线束总成</v>
          </cell>
        </row>
        <row r="13">
          <cell r="E13" t="str">
            <v>EA</v>
          </cell>
          <cell r="F13">
            <v>23.5</v>
          </cell>
        </row>
        <row r="14">
          <cell r="B14" t="str">
            <v>SLT0011273</v>
          </cell>
          <cell r="C14" t="str">
            <v>靠背通风袋体</v>
          </cell>
        </row>
        <row r="14">
          <cell r="E14" t="str">
            <v>EA</v>
          </cell>
          <cell r="F14">
            <v>15</v>
          </cell>
        </row>
        <row r="15">
          <cell r="B15" t="str">
            <v>BEC0010214</v>
          </cell>
          <cell r="C15" t="str">
            <v>24V通风加热集成控制器</v>
          </cell>
        </row>
        <row r="15">
          <cell r="E15" t="str">
            <v>EA</v>
          </cell>
          <cell r="F15">
            <v>42.65</v>
          </cell>
        </row>
        <row r="16">
          <cell r="B16" t="str">
            <v>SLT0010992</v>
          </cell>
          <cell r="C16" t="str">
            <v>减震座椅座垫加热垫总成</v>
          </cell>
        </row>
        <row r="16">
          <cell r="E16" t="str">
            <v>EA</v>
          </cell>
          <cell r="F16">
            <v>23</v>
          </cell>
        </row>
        <row r="17">
          <cell r="B17" t="str">
            <v>SLT0011301</v>
          </cell>
          <cell r="C17" t="str">
            <v>24V座垫通风轴流风扇总成</v>
          </cell>
        </row>
        <row r="17">
          <cell r="E17" t="str">
            <v>EA</v>
          </cell>
          <cell r="F17">
            <v>64.02</v>
          </cell>
        </row>
        <row r="18">
          <cell r="B18" t="str">
            <v>BEC0010219</v>
          </cell>
          <cell r="C18" t="str">
            <v>12V通风加热集成控制器</v>
          </cell>
        </row>
        <row r="18">
          <cell r="E18" t="str">
            <v>EA</v>
          </cell>
          <cell r="F18">
            <v>42.65</v>
          </cell>
        </row>
        <row r="19">
          <cell r="B19" t="str">
            <v>SLT0011429</v>
          </cell>
          <cell r="C19" t="str">
            <v>靠背加热垫总成</v>
          </cell>
        </row>
        <row r="19">
          <cell r="E19" t="str">
            <v>EA</v>
          </cell>
          <cell r="F19">
            <v>17.38</v>
          </cell>
        </row>
        <row r="20">
          <cell r="B20" t="str">
            <v>SLT0011430</v>
          </cell>
          <cell r="C20" t="str">
            <v>12V风扇</v>
          </cell>
        </row>
        <row r="20">
          <cell r="E20" t="str">
            <v>EA</v>
          </cell>
          <cell r="F20">
            <v>58</v>
          </cell>
        </row>
        <row r="21">
          <cell r="B21" t="str">
            <v>SLT0011448</v>
          </cell>
          <cell r="C21" t="str">
            <v>12V座垫通风轴流风扇总成</v>
          </cell>
        </row>
        <row r="21">
          <cell r="E21" t="str">
            <v>EA</v>
          </cell>
          <cell r="F21">
            <v>64.02</v>
          </cell>
        </row>
        <row r="22">
          <cell r="B22" t="str">
            <v>SLT0011528</v>
          </cell>
          <cell r="C22" t="str">
            <v>减震座椅12V座垫加热垫总</v>
          </cell>
        </row>
        <row r="22">
          <cell r="E22" t="str">
            <v>EA</v>
          </cell>
          <cell r="F22">
            <v>23.21</v>
          </cell>
        </row>
        <row r="23">
          <cell r="B23" t="str">
            <v>BEC0010218</v>
          </cell>
          <cell r="C23" t="str">
            <v>12V单通风控制器总成</v>
          </cell>
        </row>
        <row r="23">
          <cell r="E23" t="str">
            <v>EA</v>
          </cell>
          <cell r="F23">
            <v>42.21</v>
          </cell>
        </row>
        <row r="24">
          <cell r="B24" t="str">
            <v>BEC0010216</v>
          </cell>
          <cell r="C24" t="str">
            <v>12V单加热控制器总成</v>
          </cell>
        </row>
        <row r="24">
          <cell r="E24" t="str">
            <v>EA</v>
          </cell>
          <cell r="F24">
            <v>42.21</v>
          </cell>
        </row>
        <row r="25">
          <cell r="B25" t="str">
            <v>SLT0011437</v>
          </cell>
          <cell r="C25" t="str">
            <v>基础款12V座垫加热垫总成</v>
          </cell>
        </row>
        <row r="25">
          <cell r="E25" t="str">
            <v>EA</v>
          </cell>
          <cell r="F25">
            <v>23.21</v>
          </cell>
        </row>
        <row r="26">
          <cell r="B26" t="str">
            <v>BEC0000068</v>
          </cell>
          <cell r="C26" t="str">
            <v>风扇延长线</v>
          </cell>
        </row>
        <row r="26">
          <cell r="E26" t="str">
            <v>EA</v>
          </cell>
          <cell r="F26">
            <v>8</v>
          </cell>
        </row>
        <row r="27">
          <cell r="B27" t="str">
            <v>SLT0002441</v>
          </cell>
          <cell r="C27" t="str">
            <v>靠背通风袋体</v>
          </cell>
        </row>
        <row r="27">
          <cell r="E27" t="str">
            <v>EA</v>
          </cell>
          <cell r="F27">
            <v>14.5</v>
          </cell>
        </row>
        <row r="28">
          <cell r="B28" t="str">
            <v>SLT0010514</v>
          </cell>
          <cell r="C28" t="str">
            <v>坐垫通风袋体</v>
          </cell>
        </row>
        <row r="28">
          <cell r="E28" t="str">
            <v>EA</v>
          </cell>
          <cell r="F28">
            <v>15</v>
          </cell>
        </row>
        <row r="29">
          <cell r="B29" t="str">
            <v>SLT0010515</v>
          </cell>
          <cell r="C29" t="str">
            <v>驾驶员通风加热开关</v>
          </cell>
        </row>
        <row r="29">
          <cell r="E29" t="str">
            <v>EA</v>
          </cell>
          <cell r="F29">
            <v>16</v>
          </cell>
        </row>
        <row r="30">
          <cell r="B30" t="str">
            <v>SLT0010516</v>
          </cell>
          <cell r="C30" t="str">
            <v>ECU及通风线束总成</v>
          </cell>
        </row>
        <row r="30">
          <cell r="E30" t="str">
            <v>EA</v>
          </cell>
          <cell r="F30">
            <v>82</v>
          </cell>
        </row>
        <row r="31">
          <cell r="B31" t="str">
            <v>SLT0010517</v>
          </cell>
          <cell r="C31" t="str">
            <v>靠背加热垫总成</v>
          </cell>
        </row>
        <row r="31">
          <cell r="E31" t="str">
            <v>EA</v>
          </cell>
          <cell r="F31">
            <v>19.5</v>
          </cell>
        </row>
        <row r="32">
          <cell r="B32" t="str">
            <v>SLT0010518</v>
          </cell>
          <cell r="C32" t="str">
            <v>坐垫加热垫总成</v>
          </cell>
        </row>
        <row r="32">
          <cell r="E32" t="str">
            <v>EA</v>
          </cell>
          <cell r="F32">
            <v>21.67</v>
          </cell>
        </row>
        <row r="33">
          <cell r="B33" t="str">
            <v>BEC0010135</v>
          </cell>
          <cell r="C33" t="str">
            <v>靠背加热垫总成</v>
          </cell>
        </row>
        <row r="33">
          <cell r="E33" t="str">
            <v>EA</v>
          </cell>
          <cell r="F33">
            <v>19</v>
          </cell>
        </row>
        <row r="34">
          <cell r="B34" t="str">
            <v>BEC0010136</v>
          </cell>
          <cell r="C34" t="str">
            <v>坐垫加热垫总成</v>
          </cell>
        </row>
        <row r="34">
          <cell r="E34" t="str">
            <v>EA</v>
          </cell>
          <cell r="F34">
            <v>21.8</v>
          </cell>
        </row>
        <row r="35">
          <cell r="B35" t="str">
            <v>BEC0010141</v>
          </cell>
          <cell r="C35" t="str">
            <v>ECU及通风加热线束总成</v>
          </cell>
        </row>
        <row r="35">
          <cell r="E35" t="str">
            <v>EA</v>
          </cell>
          <cell r="F35">
            <v>89</v>
          </cell>
        </row>
        <row r="36">
          <cell r="B36" t="str">
            <v>BEC0010142</v>
          </cell>
          <cell r="C36" t="str">
            <v>加热开关总成</v>
          </cell>
        </row>
        <row r="36">
          <cell r="E36" t="str">
            <v>EA</v>
          </cell>
          <cell r="F36">
            <v>15</v>
          </cell>
        </row>
        <row r="37">
          <cell r="B37" t="str">
            <v>SHT0010954</v>
          </cell>
          <cell r="C37" t="str">
            <v>驾驶员通风开关</v>
          </cell>
        </row>
        <row r="37">
          <cell r="E37" t="str">
            <v>EA</v>
          </cell>
          <cell r="F37">
            <v>14.5</v>
          </cell>
        </row>
        <row r="38">
          <cell r="B38" t="str">
            <v>BEC0000067</v>
          </cell>
          <cell r="C38" t="str">
            <v>ECU及通风线束总成</v>
          </cell>
        </row>
        <row r="38">
          <cell r="E38" t="str">
            <v>EA</v>
          </cell>
          <cell r="F38">
            <v>65</v>
          </cell>
        </row>
        <row r="39">
          <cell r="B39" t="str">
            <v>SLT0002426</v>
          </cell>
          <cell r="C39" t="str">
            <v>驾驶员坐垫通风袋体</v>
          </cell>
        </row>
        <row r="39">
          <cell r="E39" t="str">
            <v>EA</v>
          </cell>
          <cell r="F39">
            <v>14</v>
          </cell>
        </row>
        <row r="40">
          <cell r="B40" t="str">
            <v>BEC0010191</v>
          </cell>
          <cell r="C40" t="str">
            <v>ECU及通风线束总成（单通风）</v>
          </cell>
        </row>
        <row r="40">
          <cell r="E40" t="str">
            <v>EA</v>
          </cell>
          <cell r="F40">
            <v>65</v>
          </cell>
        </row>
        <row r="41">
          <cell r="B41" t="str">
            <v>SLT0000882</v>
          </cell>
          <cell r="C41" t="str">
            <v>M3座椅安全带报警器</v>
          </cell>
        </row>
        <row r="41">
          <cell r="E41" t="str">
            <v>EA</v>
          </cell>
          <cell r="F41">
            <v>14.35</v>
          </cell>
        </row>
        <row r="42">
          <cell r="B42" t="str">
            <v>SHT0010964</v>
          </cell>
          <cell r="C42" t="str">
            <v>线束组件</v>
          </cell>
        </row>
        <row r="42">
          <cell r="E42" t="str">
            <v>EA</v>
          </cell>
          <cell r="F42">
            <v>42</v>
          </cell>
        </row>
        <row r="43">
          <cell r="B43" t="str">
            <v>SHT0010966</v>
          </cell>
          <cell r="C43" t="str">
            <v>坐垫加热垫</v>
          </cell>
        </row>
        <row r="43">
          <cell r="E43" t="str">
            <v>EA</v>
          </cell>
          <cell r="F43">
            <v>17.83</v>
          </cell>
        </row>
        <row r="44">
          <cell r="B44" t="str">
            <v>SHT0010965</v>
          </cell>
          <cell r="C44" t="str">
            <v>靠背加热垫</v>
          </cell>
        </row>
        <row r="44">
          <cell r="E44" t="str">
            <v>EA</v>
          </cell>
          <cell r="F44">
            <v>17.54</v>
          </cell>
        </row>
        <row r="45">
          <cell r="B45" t="str">
            <v>SHT0011008</v>
          </cell>
          <cell r="C45" t="str">
            <v>TCU控制盒</v>
          </cell>
        </row>
        <row r="45">
          <cell r="E45" t="str">
            <v>EA</v>
          </cell>
          <cell r="F45">
            <v>42.65</v>
          </cell>
        </row>
        <row r="46">
          <cell r="B46" t="str">
            <v>SHT0010960</v>
          </cell>
          <cell r="C46" t="str">
            <v>单加热线束组件</v>
          </cell>
        </row>
        <row r="46">
          <cell r="E46" t="str">
            <v>EA</v>
          </cell>
          <cell r="F46">
            <v>28.5</v>
          </cell>
        </row>
        <row r="47">
          <cell r="B47" t="str">
            <v>SHT0010961</v>
          </cell>
          <cell r="C47" t="str">
            <v>加热开关</v>
          </cell>
        </row>
        <row r="47">
          <cell r="E47" t="str">
            <v>EA</v>
          </cell>
          <cell r="F47">
            <v>14.5</v>
          </cell>
        </row>
        <row r="48">
          <cell r="B48" t="str">
            <v>SHT0010962</v>
          </cell>
          <cell r="C48" t="str">
            <v>单加热靠背电加热</v>
          </cell>
        </row>
        <row r="48">
          <cell r="E48" t="str">
            <v>EA</v>
          </cell>
          <cell r="F48">
            <v>17.16</v>
          </cell>
        </row>
        <row r="49">
          <cell r="B49" t="str">
            <v>SHT0010963</v>
          </cell>
          <cell r="C49" t="str">
            <v>单加热坐垫电加热</v>
          </cell>
        </row>
        <row r="49">
          <cell r="E49" t="str">
            <v>EA</v>
          </cell>
          <cell r="F49">
            <v>17.43</v>
          </cell>
        </row>
        <row r="50">
          <cell r="B50" t="str">
            <v>SHT0010958</v>
          </cell>
          <cell r="C50" t="str">
            <v>风扇</v>
          </cell>
        </row>
        <row r="50">
          <cell r="E50" t="str">
            <v>EA</v>
          </cell>
          <cell r="F50">
            <v>58</v>
          </cell>
        </row>
        <row r="51">
          <cell r="B51" t="str">
            <v>SHT0010951</v>
          </cell>
          <cell r="C51" t="str">
            <v>风机（座）</v>
          </cell>
        </row>
        <row r="51">
          <cell r="E51" t="str">
            <v>EA</v>
          </cell>
          <cell r="F51">
            <v>58</v>
          </cell>
        </row>
        <row r="52">
          <cell r="B52" t="str">
            <v>SHT0010955</v>
          </cell>
          <cell r="C52" t="str">
            <v>线束组件（控制器）</v>
          </cell>
        </row>
        <row r="52">
          <cell r="E52" t="str">
            <v>EA</v>
          </cell>
          <cell r="F52">
            <v>80</v>
          </cell>
        </row>
        <row r="53">
          <cell r="B53" t="str">
            <v>SHT0010957</v>
          </cell>
          <cell r="C53" t="str">
            <v>风袋（靠）</v>
          </cell>
        </row>
        <row r="53">
          <cell r="E53" t="str">
            <v>EA</v>
          </cell>
          <cell r="F53">
            <v>16.65</v>
          </cell>
        </row>
        <row r="54">
          <cell r="B54" t="str">
            <v>SHT0010952</v>
          </cell>
          <cell r="C54" t="str">
            <v>密封层（座）</v>
          </cell>
        </row>
        <row r="54">
          <cell r="E54" t="str">
            <v>EA</v>
          </cell>
          <cell r="F54">
            <v>9.2</v>
          </cell>
        </row>
        <row r="55">
          <cell r="B55" t="str">
            <v>SHT0010956</v>
          </cell>
          <cell r="C55" t="str">
            <v>风道（靠）</v>
          </cell>
        </row>
        <row r="55">
          <cell r="E55" t="str">
            <v>EA</v>
          </cell>
          <cell r="F55">
            <v>6</v>
          </cell>
        </row>
        <row r="56">
          <cell r="B56" t="str">
            <v>SHT0010950</v>
          </cell>
          <cell r="C56" t="str">
            <v>通风网层（B）</v>
          </cell>
        </row>
        <row r="56">
          <cell r="E56" t="str">
            <v>EA</v>
          </cell>
          <cell r="F56">
            <v>5</v>
          </cell>
        </row>
        <row r="57">
          <cell r="B57" t="str">
            <v>SHT0010949</v>
          </cell>
          <cell r="C57" t="str">
            <v>通风网层（A）</v>
          </cell>
        </row>
        <row r="57">
          <cell r="E57" t="str">
            <v>EA</v>
          </cell>
          <cell r="F57">
            <v>5</v>
          </cell>
        </row>
        <row r="58">
          <cell r="B58" t="str">
            <v>SHT0010953</v>
          </cell>
          <cell r="C58" t="str">
            <v>风扇隔风垫（座）</v>
          </cell>
        </row>
        <row r="58">
          <cell r="E58" t="str">
            <v>EA</v>
          </cell>
          <cell r="F58">
            <v>1.2</v>
          </cell>
        </row>
        <row r="59">
          <cell r="B59" t="str">
            <v>SHT0010959</v>
          </cell>
          <cell r="C59" t="str">
            <v>减震钉</v>
          </cell>
        </row>
        <row r="59">
          <cell r="E59" t="str">
            <v>EA</v>
          </cell>
          <cell r="F59">
            <v>0.42</v>
          </cell>
        </row>
        <row r="60">
          <cell r="B60" t="str">
            <v>BEC0010223</v>
          </cell>
          <cell r="C60" t="str">
            <v>靠背加热垫总成</v>
          </cell>
        </row>
        <row r="60">
          <cell r="E60" t="str">
            <v>EA</v>
          </cell>
          <cell r="F60">
            <v>17.72</v>
          </cell>
        </row>
        <row r="61">
          <cell r="B61" t="str">
            <v>BEC0010098</v>
          </cell>
          <cell r="C61" t="str">
            <v>坐垫加热垫总成</v>
          </cell>
        </row>
        <row r="61">
          <cell r="E61" t="str">
            <v>EA</v>
          </cell>
          <cell r="F61">
            <v>28.91</v>
          </cell>
        </row>
        <row r="62">
          <cell r="B62" t="str">
            <v>BEC0010222-1</v>
          </cell>
          <cell r="C62" t="str">
            <v>通风加热集成线束总成</v>
          </cell>
        </row>
        <row r="62">
          <cell r="E62" t="str">
            <v>EA</v>
          </cell>
          <cell r="F62">
            <v>42.8</v>
          </cell>
        </row>
        <row r="63">
          <cell r="B63" t="str">
            <v>BEC0010122-1</v>
          </cell>
          <cell r="C63" t="str">
            <v>通风加热控制器总成</v>
          </cell>
        </row>
        <row r="63">
          <cell r="E63" t="str">
            <v>EA</v>
          </cell>
          <cell r="F63">
            <v>42.65</v>
          </cell>
        </row>
        <row r="64">
          <cell r="B64" t="str">
            <v>BEC0010041-1</v>
          </cell>
          <cell r="C64" t="str">
            <v>通风加热座垫风扇总成</v>
          </cell>
        </row>
        <row r="64">
          <cell r="E64" t="str">
            <v>EA</v>
          </cell>
          <cell r="F64">
            <v>64.02</v>
          </cell>
        </row>
        <row r="65">
          <cell r="B65" t="str">
            <v>BEC0010040-1</v>
          </cell>
          <cell r="C65" t="str">
            <v>通风加热靠背风扇总成</v>
          </cell>
        </row>
        <row r="65">
          <cell r="E65" t="str">
            <v>EA</v>
          </cell>
          <cell r="F65">
            <v>40.3</v>
          </cell>
        </row>
        <row r="66">
          <cell r="B66" t="str">
            <v>BEC0010110-1</v>
          </cell>
          <cell r="C66" t="str">
            <v>加热开关</v>
          </cell>
        </row>
        <row r="66">
          <cell r="E66" t="str">
            <v>EA</v>
          </cell>
          <cell r="F66">
            <v>15</v>
          </cell>
        </row>
        <row r="67">
          <cell r="B67" t="str">
            <v>BEC0010109-1</v>
          </cell>
          <cell r="C67" t="str">
            <v>通风开关</v>
          </cell>
        </row>
        <row r="67">
          <cell r="E67" t="str">
            <v>EA</v>
          </cell>
          <cell r="F67">
            <v>15</v>
          </cell>
        </row>
        <row r="68">
          <cell r="B68" t="str">
            <v>SLT0011307</v>
          </cell>
          <cell r="C68" t="str">
            <v>通风加热线束总成</v>
          </cell>
        </row>
        <row r="68">
          <cell r="E68" t="str">
            <v>EA</v>
          </cell>
          <cell r="F68">
            <v>40</v>
          </cell>
        </row>
        <row r="69">
          <cell r="B69" t="str">
            <v>BEC0010087-1</v>
          </cell>
          <cell r="C69" t="str">
            <v>经济性单通风ECU</v>
          </cell>
        </row>
        <row r="69">
          <cell r="E69" t="str">
            <v>EA</v>
          </cell>
          <cell r="F69">
            <v>42.21</v>
          </cell>
        </row>
        <row r="70">
          <cell r="B70" t="str">
            <v>BEC0010268-1</v>
          </cell>
          <cell r="C70" t="str">
            <v>单通风线束总成</v>
          </cell>
        </row>
        <row r="70">
          <cell r="E70" t="str">
            <v>EA</v>
          </cell>
          <cell r="F70">
            <v>23.43</v>
          </cell>
        </row>
        <row r="71">
          <cell r="B71" t="str">
            <v>BEC0010099</v>
          </cell>
          <cell r="C71" t="str">
            <v>靠背加热垫总成</v>
          </cell>
        </row>
        <row r="71">
          <cell r="E71" t="str">
            <v>EA</v>
          </cell>
          <cell r="F71">
            <v>17.84</v>
          </cell>
        </row>
        <row r="72">
          <cell r="B72" t="str">
            <v>SCS0012137</v>
          </cell>
          <cell r="C72" t="str">
            <v>BJ40后排左靠背加热垫总成</v>
          </cell>
        </row>
        <row r="72">
          <cell r="E72" t="str">
            <v>EA</v>
          </cell>
          <cell r="F72">
            <v>22.24</v>
          </cell>
        </row>
        <row r="73">
          <cell r="B73" t="str">
            <v>SCS0012136</v>
          </cell>
          <cell r="C73" t="str">
            <v>BJ40后排左座垫加热垫总成</v>
          </cell>
        </row>
        <row r="73">
          <cell r="E73" t="str">
            <v>EA</v>
          </cell>
          <cell r="F73">
            <v>28</v>
          </cell>
        </row>
        <row r="74">
          <cell r="B74" t="str">
            <v>BEC0010266</v>
          </cell>
          <cell r="C74" t="str">
            <v>BJ40后排单加热线束总成</v>
          </cell>
        </row>
        <row r="74">
          <cell r="E74" t="str">
            <v>EA</v>
          </cell>
          <cell r="F74">
            <v>18</v>
          </cell>
        </row>
        <row r="75">
          <cell r="B75" t="str">
            <v>BEC0010267</v>
          </cell>
          <cell r="C75" t="str">
            <v>BJ40后排单加热ECU总成</v>
          </cell>
        </row>
        <row r="75">
          <cell r="E75" t="str">
            <v>EA</v>
          </cell>
          <cell r="F75">
            <v>43.5</v>
          </cell>
        </row>
        <row r="76">
          <cell r="B76" t="str">
            <v>SCS0012139</v>
          </cell>
          <cell r="C76" t="str">
            <v>BJ40后排右靠背加热热总成</v>
          </cell>
        </row>
        <row r="76">
          <cell r="E76" t="str">
            <v>EA</v>
          </cell>
          <cell r="F76">
            <v>22.5</v>
          </cell>
        </row>
        <row r="77">
          <cell r="B77" t="str">
            <v>SCS0012138</v>
          </cell>
          <cell r="C77" t="str">
            <v>BJ40后排右座热加热热总成</v>
          </cell>
        </row>
        <row r="77">
          <cell r="E77" t="str">
            <v>EA</v>
          </cell>
          <cell r="F77">
            <v>28.3</v>
          </cell>
        </row>
        <row r="78">
          <cell r="B78" t="str">
            <v>BEC0010184</v>
          </cell>
          <cell r="C78" t="str">
            <v>J6P后排右靠背加热垫总成</v>
          </cell>
        </row>
        <row r="78">
          <cell r="E78" t="str">
            <v>EA</v>
          </cell>
          <cell r="F78">
            <v>20.54</v>
          </cell>
        </row>
        <row r="79">
          <cell r="B79" t="str">
            <v>SHT0016288</v>
          </cell>
          <cell r="C79" t="str">
            <v>气泵分总成</v>
          </cell>
        </row>
        <row r="79">
          <cell r="E79" t="str">
            <v>EA</v>
          </cell>
          <cell r="F79">
            <v>43.77</v>
          </cell>
        </row>
        <row r="80">
          <cell r="B80" t="str">
            <v>SHT0016289</v>
          </cell>
          <cell r="C80" t="str">
            <v>按摩系统控制分总成</v>
          </cell>
        </row>
        <row r="80">
          <cell r="E80" t="str">
            <v>EA</v>
          </cell>
          <cell r="F80">
            <v>91.84</v>
          </cell>
        </row>
        <row r="81">
          <cell r="B81" t="str">
            <v>SHT0016290</v>
          </cell>
          <cell r="C81" t="str">
            <v>五档按摩开关</v>
          </cell>
        </row>
        <row r="81">
          <cell r="E81" t="str">
            <v>EA</v>
          </cell>
          <cell r="F81">
            <v>21.48</v>
          </cell>
        </row>
        <row r="82">
          <cell r="B82" t="str">
            <v>SHT0016291</v>
          </cell>
          <cell r="C82" t="str">
            <v>按摩气袋分总成</v>
          </cell>
        </row>
        <row r="82">
          <cell r="E82" t="str">
            <v>EA</v>
          </cell>
          <cell r="F82">
            <v>44.91</v>
          </cell>
        </row>
        <row r="83">
          <cell r="B83" t="str">
            <v>SHT0016292</v>
          </cell>
          <cell r="C83" t="str">
            <v>按摩气袋主线束</v>
          </cell>
        </row>
        <row r="83">
          <cell r="E83" t="str">
            <v>EA</v>
          </cell>
          <cell r="F83">
            <v>49.06</v>
          </cell>
        </row>
        <row r="84">
          <cell r="B84" t="str">
            <v>SCS0008338</v>
          </cell>
          <cell r="C84" t="str">
            <v>靠背风机</v>
          </cell>
        </row>
        <row r="84">
          <cell r="E84" t="str">
            <v>EA</v>
          </cell>
          <cell r="F84">
            <v>55</v>
          </cell>
        </row>
        <row r="84">
          <cell r="H84" t="str">
            <v>A</v>
          </cell>
          <cell r="I84">
            <v>61.1111111111111</v>
          </cell>
          <cell r="J84">
            <v>64.327485380117</v>
          </cell>
        </row>
        <row r="85">
          <cell r="B85" t="str">
            <v>SCS0008339</v>
          </cell>
          <cell r="C85" t="str">
            <v>座垫风机</v>
          </cell>
        </row>
        <row r="85">
          <cell r="E85" t="str">
            <v>EA</v>
          </cell>
          <cell r="F85">
            <v>55</v>
          </cell>
        </row>
        <row r="85">
          <cell r="H85" t="str">
            <v>A</v>
          </cell>
          <cell r="I85">
            <v>61.1111111111111</v>
          </cell>
          <cell r="J85">
            <v>64.327485380117</v>
          </cell>
        </row>
        <row r="86">
          <cell r="B86" t="str">
            <v>SCS0008340</v>
          </cell>
          <cell r="C86" t="str">
            <v>减震钉</v>
          </cell>
        </row>
        <row r="86">
          <cell r="E86" t="str">
            <v>EA</v>
          </cell>
          <cell r="F86">
            <v>0.42</v>
          </cell>
        </row>
        <row r="87">
          <cell r="B87" t="str">
            <v>SCS0008341</v>
          </cell>
          <cell r="C87" t="str">
            <v>座垫通风袋体</v>
          </cell>
        </row>
        <row r="87">
          <cell r="E87" t="str">
            <v>EA</v>
          </cell>
          <cell r="F87">
            <v>17</v>
          </cell>
        </row>
        <row r="87">
          <cell r="H87" t="str">
            <v>A</v>
          </cell>
          <cell r="I87">
            <v>18.8888888888889</v>
          </cell>
          <cell r="J87">
            <v>19.8830409356725</v>
          </cell>
        </row>
        <row r="88">
          <cell r="B88" t="str">
            <v>SCS0008342</v>
          </cell>
          <cell r="C88" t="str">
            <v>座垫风道</v>
          </cell>
        </row>
        <row r="88">
          <cell r="E88" t="str">
            <v>EA</v>
          </cell>
          <cell r="F88">
            <v>7</v>
          </cell>
        </row>
        <row r="88">
          <cell r="H88" t="str">
            <v>A</v>
          </cell>
          <cell r="I88">
            <v>7.77777777777778</v>
          </cell>
          <cell r="J88">
            <v>8.18713450292398</v>
          </cell>
        </row>
        <row r="89">
          <cell r="B89" t="str">
            <v>SCS0008343</v>
          </cell>
          <cell r="C89" t="str">
            <v>靠背通风袋体</v>
          </cell>
        </row>
        <row r="89">
          <cell r="E89" t="str">
            <v>EA</v>
          </cell>
          <cell r="F89">
            <v>15</v>
          </cell>
        </row>
        <row r="89">
          <cell r="H89" t="str">
            <v>A</v>
          </cell>
          <cell r="I89">
            <v>16.6666666666667</v>
          </cell>
          <cell r="J89">
            <v>17.5438596491228</v>
          </cell>
        </row>
        <row r="90">
          <cell r="B90" t="str">
            <v>SCS0008344</v>
          </cell>
          <cell r="C90" t="str">
            <v>通风转接线</v>
          </cell>
        </row>
        <row r="90">
          <cell r="E90" t="str">
            <v>EA</v>
          </cell>
          <cell r="F90">
            <v>15</v>
          </cell>
        </row>
        <row r="90">
          <cell r="H90" t="str">
            <v>A</v>
          </cell>
          <cell r="I90">
            <v>16.6666666666667</v>
          </cell>
          <cell r="J90">
            <v>17.5438596491228</v>
          </cell>
        </row>
        <row r="91">
          <cell r="B91" t="str">
            <v>SCS0008345</v>
          </cell>
          <cell r="C91" t="str">
            <v>座垫加热垫</v>
          </cell>
        </row>
        <row r="91">
          <cell r="E91" t="str">
            <v>EA</v>
          </cell>
          <cell r="F91">
            <v>22</v>
          </cell>
        </row>
        <row r="91">
          <cell r="H91" t="str">
            <v>A</v>
          </cell>
          <cell r="I91">
            <v>24.4444444444444</v>
          </cell>
          <cell r="J91">
            <v>25.7309941520468</v>
          </cell>
        </row>
        <row r="92">
          <cell r="B92" t="str">
            <v>SCS0008346</v>
          </cell>
          <cell r="C92" t="str">
            <v>靠背加热垫</v>
          </cell>
        </row>
        <row r="92">
          <cell r="E92" t="str">
            <v>EA</v>
          </cell>
          <cell r="F92">
            <v>20</v>
          </cell>
        </row>
        <row r="92">
          <cell r="H92" t="str">
            <v>A</v>
          </cell>
          <cell r="I92">
            <v>22.2222222222222</v>
          </cell>
          <cell r="J92">
            <v>23.3918128654971</v>
          </cell>
        </row>
        <row r="93">
          <cell r="B93" t="str">
            <v>SCS0008347</v>
          </cell>
          <cell r="C93" t="str">
            <v>ECU及线束总成</v>
          </cell>
        </row>
        <row r="93">
          <cell r="E93" t="str">
            <v>EA</v>
          </cell>
          <cell r="F93">
            <v>135</v>
          </cell>
        </row>
        <row r="93">
          <cell r="H93" t="str">
            <v>A</v>
          </cell>
          <cell r="I93">
            <v>150</v>
          </cell>
          <cell r="J93">
            <v>157.894736842105</v>
          </cell>
        </row>
        <row r="94">
          <cell r="B94" t="str">
            <v>SLT0011861</v>
          </cell>
          <cell r="C94" t="str">
            <v>24V通风加热集成控制器及线束总成</v>
          </cell>
        </row>
        <row r="94">
          <cell r="E94" t="str">
            <v>EA</v>
          </cell>
          <cell r="F94">
            <v>82.9</v>
          </cell>
        </row>
        <row r="95">
          <cell r="B95" t="str">
            <v>SLT0011862</v>
          </cell>
          <cell r="C95" t="str">
            <v>12V通风加热集成控制器及线束总成</v>
          </cell>
        </row>
        <row r="95">
          <cell r="E95" t="str">
            <v>EA</v>
          </cell>
          <cell r="F95">
            <v>82.9</v>
          </cell>
        </row>
        <row r="96">
          <cell r="B96" t="str">
            <v>BEC0010343</v>
          </cell>
          <cell r="C96" t="str">
            <v>坐垫加热垫总成</v>
          </cell>
        </row>
        <row r="96">
          <cell r="E96" t="str">
            <v>EA</v>
          </cell>
          <cell r="F96">
            <v>27.73</v>
          </cell>
        </row>
        <row r="97">
          <cell r="B97" t="str">
            <v>BEC0010225</v>
          </cell>
          <cell r="C97" t="str">
            <v>G3靠背加热垫总成</v>
          </cell>
        </row>
        <row r="97">
          <cell r="E97" t="str">
            <v>EA</v>
          </cell>
          <cell r="F97">
            <v>21.69</v>
          </cell>
        </row>
        <row r="98">
          <cell r="B98" t="str">
            <v>BEC0010226</v>
          </cell>
          <cell r="C98" t="str">
            <v>G3座垫加热垫总成</v>
          </cell>
        </row>
        <row r="98">
          <cell r="E98" t="str">
            <v>EA</v>
          </cell>
          <cell r="F98">
            <v>28.35</v>
          </cell>
        </row>
        <row r="99">
          <cell r="B99" t="str">
            <v>BEC0010229</v>
          </cell>
          <cell r="C99" t="str">
            <v>G3副驾驶功能座椅SBR线束总成</v>
          </cell>
        </row>
        <row r="99">
          <cell r="E99" t="str">
            <v>EA</v>
          </cell>
          <cell r="F99">
            <v>13.71</v>
          </cell>
        </row>
        <row r="100">
          <cell r="B100" t="str">
            <v>BEC0010244</v>
          </cell>
          <cell r="C100" t="str">
            <v>G3主驾驶加热通风系统线束总成</v>
          </cell>
        </row>
        <row r="100">
          <cell r="E100" t="str">
            <v>EA</v>
          </cell>
          <cell r="F100">
            <v>50.4</v>
          </cell>
        </row>
        <row r="101">
          <cell r="B101" t="str">
            <v>BEC0010245</v>
          </cell>
          <cell r="C101" t="str">
            <v>G3副驾驶加热通风系统线束总成</v>
          </cell>
        </row>
        <row r="101">
          <cell r="E101" t="str">
            <v>EA</v>
          </cell>
          <cell r="F101">
            <v>50.4</v>
          </cell>
        </row>
        <row r="102">
          <cell r="B102" t="str">
            <v>BEC0010252</v>
          </cell>
          <cell r="C102" t="str">
            <v>G3主驾驶线束总成</v>
          </cell>
        </row>
        <row r="102">
          <cell r="E102" t="str">
            <v>EA</v>
          </cell>
          <cell r="F102">
            <v>9.97</v>
          </cell>
        </row>
        <row r="103">
          <cell r="B103" t="str">
            <v>BEC0010253</v>
          </cell>
          <cell r="C103" t="str">
            <v>G3副驾驶线束总成</v>
          </cell>
        </row>
        <row r="103">
          <cell r="E103" t="str">
            <v>EA</v>
          </cell>
          <cell r="F103">
            <v>13.71</v>
          </cell>
        </row>
        <row r="104">
          <cell r="B104" t="str">
            <v>BEC0010227</v>
          </cell>
          <cell r="C104" t="str">
            <v>G3主驾驶通风加热ECU总成</v>
          </cell>
        </row>
        <row r="104">
          <cell r="E104" t="str">
            <v>EA</v>
          </cell>
          <cell r="F104">
            <v>140.27</v>
          </cell>
        </row>
        <row r="105">
          <cell r="B105" t="str">
            <v>BEC0010242</v>
          </cell>
          <cell r="C105" t="str">
            <v>G3副驾驶通风加热ECU总成</v>
          </cell>
        </row>
        <row r="105">
          <cell r="E105" t="str">
            <v>EA</v>
          </cell>
          <cell r="F105">
            <v>140.27</v>
          </cell>
        </row>
        <row r="106">
          <cell r="B106" t="str">
            <v>BEC0010246</v>
          </cell>
          <cell r="C106" t="str">
            <v>G3坐垫轴流风扇总成</v>
          </cell>
        </row>
        <row r="106">
          <cell r="E106" t="str">
            <v>EA</v>
          </cell>
          <cell r="F106">
            <v>70.57</v>
          </cell>
        </row>
        <row r="107">
          <cell r="B107" t="str">
            <v>BEC0010247</v>
          </cell>
          <cell r="C107" t="str">
            <v>G3靠背轴流风扇总成</v>
          </cell>
        </row>
        <row r="107">
          <cell r="E107" t="str">
            <v>EA</v>
          </cell>
          <cell r="F107">
            <v>70.57</v>
          </cell>
        </row>
        <row r="108">
          <cell r="B108" t="str">
            <v>BEC0010221</v>
          </cell>
          <cell r="C108" t="str">
            <v>坐垫加热垫总成</v>
          </cell>
        </row>
        <row r="108">
          <cell r="E108" t="str">
            <v>EA</v>
          </cell>
          <cell r="F108">
            <v>28.59</v>
          </cell>
        </row>
        <row r="109">
          <cell r="B109" t="str">
            <v>BEC0010331</v>
          </cell>
          <cell r="C109" t="str">
            <v>通风加热线束总成</v>
          </cell>
        </row>
        <row r="109">
          <cell r="F109">
            <v>36.61</v>
          </cell>
        </row>
        <row r="110">
          <cell r="B110" t="str">
            <v>SHT0011609</v>
          </cell>
          <cell r="C110" t="str">
            <v>气袋腰拖总成</v>
          </cell>
          <cell r="D110" t="str">
            <v>两气袋</v>
          </cell>
          <cell r="E110" t="str">
            <v>EA</v>
          </cell>
          <cell r="F110">
            <v>10.84</v>
          </cell>
        </row>
        <row r="111">
          <cell r="B111" t="str">
            <v>BPC0000063</v>
          </cell>
          <cell r="C111" t="str">
            <v>王牌靠背气袋腰托总成</v>
          </cell>
          <cell r="D111" t="str">
            <v/>
          </cell>
          <cell r="E111" t="str">
            <v>EA</v>
          </cell>
          <cell r="F111">
            <v>10.75</v>
          </cell>
        </row>
        <row r="112">
          <cell r="B112" t="str">
            <v>SHT0014780</v>
          </cell>
          <cell r="C112" t="str">
            <v>腰托气袋总成</v>
          </cell>
          <cell r="D112" t="str">
            <v/>
          </cell>
          <cell r="E112" t="str">
            <v>EA</v>
          </cell>
          <cell r="F112">
            <v>10.84</v>
          </cell>
        </row>
        <row r="113">
          <cell r="B113" t="str">
            <v>BEC0010040</v>
          </cell>
          <cell r="C113" t="str">
            <v>靠背风扇(不含罩壳)</v>
          </cell>
          <cell r="D113" t="str">
            <v/>
          </cell>
          <cell r="E113" t="str">
            <v>EA</v>
          </cell>
          <cell r="F113">
            <v>32.57</v>
          </cell>
        </row>
        <row r="114">
          <cell r="B114" t="str">
            <v>BEC0010041</v>
          </cell>
          <cell r="C114" t="str">
            <v>坐垫风扇(不含罩壳)</v>
          </cell>
          <cell r="D114" t="str">
            <v/>
          </cell>
          <cell r="E114" t="str">
            <v>EA</v>
          </cell>
          <cell r="F114">
            <v>47.11</v>
          </cell>
        </row>
        <row r="115">
          <cell r="B115" t="str">
            <v>SLT0011274</v>
          </cell>
          <cell r="C115" t="str">
            <v>气腰托总成</v>
          </cell>
        </row>
        <row r="115">
          <cell r="E115" t="str">
            <v>EA</v>
          </cell>
          <cell r="F115">
            <v>8.1</v>
          </cell>
        </row>
        <row r="116">
          <cell r="B116" t="str">
            <v>SLT0011313</v>
          </cell>
          <cell r="C116" t="str">
            <v>侧翼气袋支撑总成</v>
          </cell>
        </row>
        <row r="116">
          <cell r="E116" t="str">
            <v>EA</v>
          </cell>
          <cell r="F116">
            <v>11.76</v>
          </cell>
        </row>
        <row r="117">
          <cell r="B117" t="str">
            <v>SHT0015613</v>
          </cell>
          <cell r="C117" t="str">
            <v>两气袋腰托总成</v>
          </cell>
        </row>
        <row r="117">
          <cell r="E117" t="str">
            <v>EA</v>
          </cell>
          <cell r="F117">
            <v>11.34</v>
          </cell>
        </row>
        <row r="118">
          <cell r="B118" t="str">
            <v>BEC0010159</v>
          </cell>
          <cell r="C118" t="str">
            <v>坐垫风扇总成</v>
          </cell>
        </row>
        <row r="118">
          <cell r="E118" t="str">
            <v>EA</v>
          </cell>
          <cell r="F118">
            <v>32.57</v>
          </cell>
        </row>
        <row r="119">
          <cell r="B119" t="str">
            <v>BEC0010212</v>
          </cell>
          <cell r="C119" t="str">
            <v>K1副驾座椅SBR</v>
          </cell>
        </row>
        <row r="119">
          <cell r="E119" t="str">
            <v>EA</v>
          </cell>
          <cell r="F119">
            <v>14.763</v>
          </cell>
        </row>
        <row r="120">
          <cell r="B120" t="str">
            <v>SHT0012218</v>
          </cell>
          <cell r="C120" t="str">
            <v>主驾驶靠背四气袋腰托总成</v>
          </cell>
        </row>
        <row r="120">
          <cell r="E120" t="str">
            <v>EA</v>
          </cell>
          <cell r="F120">
            <v>16.96</v>
          </cell>
        </row>
        <row r="121">
          <cell r="B121" t="str">
            <v>SHT0011331</v>
          </cell>
          <cell r="C121" t="str">
            <v>主驾驶靠背两气袋腰托总成</v>
          </cell>
        </row>
        <row r="121">
          <cell r="E121" t="str">
            <v>EA</v>
          </cell>
          <cell r="F121">
            <v>10.75</v>
          </cell>
        </row>
        <row r="122">
          <cell r="B122" t="str">
            <v>SHT0011788</v>
          </cell>
          <cell r="C122" t="str">
            <v>主驾驶靠背四气袋腰托总成</v>
          </cell>
        </row>
        <row r="122">
          <cell r="E122" t="str">
            <v>EA</v>
          </cell>
          <cell r="F122">
            <v>17.65</v>
          </cell>
        </row>
        <row r="123">
          <cell r="B123" t="str">
            <v>SHT0011779</v>
          </cell>
          <cell r="C123" t="str">
            <v>副驾驶靠背两气袋腰托总成</v>
          </cell>
        </row>
        <row r="123">
          <cell r="E123" t="str">
            <v>EA</v>
          </cell>
          <cell r="F123">
            <v>10.75</v>
          </cell>
        </row>
        <row r="124">
          <cell r="B124" t="str">
            <v>BPC0010243</v>
          </cell>
          <cell r="C124" t="str">
            <v>气袋要脱总成</v>
          </cell>
        </row>
        <row r="124">
          <cell r="E124" t="str">
            <v>EA</v>
          </cell>
          <cell r="F124">
            <v>13.42</v>
          </cell>
        </row>
        <row r="125">
          <cell r="B125" t="str">
            <v>SHT0012464</v>
          </cell>
          <cell r="C125" t="str">
            <v>两气袋腰托总成（汕德卡)</v>
          </cell>
        </row>
        <row r="125">
          <cell r="E125" t="str">
            <v>EA</v>
          </cell>
          <cell r="F125">
            <v>10.75</v>
          </cell>
        </row>
        <row r="126">
          <cell r="B126" t="str">
            <v>SHT0013265</v>
          </cell>
          <cell r="C126" t="str">
            <v>四气袋 腰托总成</v>
          </cell>
        </row>
        <row r="126">
          <cell r="E126" t="str">
            <v>EA</v>
          </cell>
          <cell r="F126">
            <v>16.96</v>
          </cell>
        </row>
        <row r="127">
          <cell r="B127" t="str">
            <v>SLT0010873</v>
          </cell>
          <cell r="C127" t="str">
            <v>靠背加热垫总成</v>
          </cell>
        </row>
        <row r="127">
          <cell r="E127" t="str">
            <v>EA</v>
          </cell>
          <cell r="F127">
            <v>17.58</v>
          </cell>
        </row>
        <row r="128">
          <cell r="B128" t="str">
            <v>SLT0011529</v>
          </cell>
          <cell r="C128" t="str">
            <v>基础款24V座垫加热垫总成</v>
          </cell>
        </row>
        <row r="128">
          <cell r="E128" t="str">
            <v>EA</v>
          </cell>
          <cell r="F128">
            <v>20.15</v>
          </cell>
        </row>
        <row r="129">
          <cell r="B129" t="str">
            <v>SHT0010956</v>
          </cell>
          <cell r="C129" t="str">
            <v>转接风道</v>
          </cell>
        </row>
        <row r="129">
          <cell r="E129" t="str">
            <v>EA</v>
          </cell>
          <cell r="F129">
            <v>5.95</v>
          </cell>
        </row>
        <row r="130">
          <cell r="B130" t="str">
            <v>SHT0010958</v>
          </cell>
          <cell r="C130" t="str">
            <v>风扇</v>
          </cell>
        </row>
        <row r="130">
          <cell r="E130" t="str">
            <v>EA</v>
          </cell>
          <cell r="F130">
            <v>50.35</v>
          </cell>
        </row>
        <row r="131">
          <cell r="B131" t="str">
            <v>SLT0010937</v>
          </cell>
          <cell r="C131" t="str">
            <v>坐垫通风袋体</v>
          </cell>
        </row>
        <row r="131">
          <cell r="E131" t="str">
            <v>EA</v>
          </cell>
          <cell r="F131">
            <v>14.9</v>
          </cell>
        </row>
        <row r="132">
          <cell r="B132" t="str">
            <v>SLT0011273</v>
          </cell>
          <cell r="C132" t="str">
            <v>靠背通风袋体</v>
          </cell>
        </row>
        <row r="132">
          <cell r="E132" t="str">
            <v>EA</v>
          </cell>
          <cell r="F132">
            <v>14.9</v>
          </cell>
        </row>
        <row r="133">
          <cell r="B133" t="str">
            <v>SLT0010992</v>
          </cell>
          <cell r="C133" t="str">
            <v>减震座椅座垫加热垫总成</v>
          </cell>
        </row>
        <row r="133">
          <cell r="E133" t="str">
            <v>EA</v>
          </cell>
          <cell r="F133">
            <v>20.15</v>
          </cell>
        </row>
        <row r="134">
          <cell r="B134" t="str">
            <v>SLT0011301</v>
          </cell>
          <cell r="C134" t="str">
            <v>24V座垫通风轴流风扇总成</v>
          </cell>
        </row>
        <row r="134">
          <cell r="E134" t="str">
            <v>EA</v>
          </cell>
          <cell r="F134">
            <v>47.11</v>
          </cell>
        </row>
        <row r="135">
          <cell r="B135" t="str">
            <v>SLT0011429</v>
          </cell>
          <cell r="C135" t="str">
            <v>靠背加热垫总成</v>
          </cell>
        </row>
        <row r="135">
          <cell r="E135" t="str">
            <v>EA</v>
          </cell>
          <cell r="F135">
            <v>17.58</v>
          </cell>
        </row>
        <row r="136">
          <cell r="B136" t="str">
            <v>SLT0011430</v>
          </cell>
          <cell r="C136" t="str">
            <v>12V风扇</v>
          </cell>
        </row>
        <row r="136">
          <cell r="E136" t="str">
            <v>EA</v>
          </cell>
          <cell r="F136">
            <v>50.35</v>
          </cell>
        </row>
        <row r="137">
          <cell r="B137" t="str">
            <v>SLT0011448</v>
          </cell>
          <cell r="C137" t="str">
            <v>12V座垫通风轴流风扇总成</v>
          </cell>
        </row>
        <row r="137">
          <cell r="E137" t="str">
            <v>EA</v>
          </cell>
          <cell r="F137">
            <v>47.11</v>
          </cell>
        </row>
        <row r="138">
          <cell r="B138" t="str">
            <v>SLT0011528</v>
          </cell>
          <cell r="C138" t="str">
            <v>减震座椅12V座垫加热垫总</v>
          </cell>
        </row>
        <row r="138">
          <cell r="E138" t="str">
            <v>EA</v>
          </cell>
          <cell r="F138">
            <v>20.15</v>
          </cell>
        </row>
        <row r="139">
          <cell r="B139" t="str">
            <v>SLT0011437</v>
          </cell>
          <cell r="C139" t="str">
            <v>基础款12V座垫加热垫总成</v>
          </cell>
        </row>
        <row r="139">
          <cell r="E139" t="str">
            <v>EA</v>
          </cell>
          <cell r="F139">
            <v>20.15</v>
          </cell>
        </row>
        <row r="140">
          <cell r="B140" t="str">
            <v>SLT0002441</v>
          </cell>
          <cell r="C140" t="str">
            <v>靠背通风袋体</v>
          </cell>
        </row>
        <row r="140">
          <cell r="E140" t="str">
            <v>EA</v>
          </cell>
          <cell r="F140">
            <v>14.4</v>
          </cell>
        </row>
        <row r="141">
          <cell r="B141" t="str">
            <v>SLT0010514</v>
          </cell>
          <cell r="C141" t="str">
            <v>坐垫通风袋体</v>
          </cell>
        </row>
        <row r="141">
          <cell r="E141" t="str">
            <v>EA</v>
          </cell>
          <cell r="F141">
            <v>15.5</v>
          </cell>
        </row>
        <row r="142">
          <cell r="B142" t="str">
            <v>SLT0010517</v>
          </cell>
          <cell r="C142" t="str">
            <v>靠背加热垫总成</v>
          </cell>
        </row>
        <row r="142">
          <cell r="E142" t="str">
            <v>EA</v>
          </cell>
          <cell r="F142">
            <v>16.08</v>
          </cell>
        </row>
        <row r="143">
          <cell r="B143" t="str">
            <v>SLT0010518</v>
          </cell>
          <cell r="C143" t="str">
            <v>坐垫加热垫总成</v>
          </cell>
        </row>
        <row r="143">
          <cell r="E143" t="str">
            <v>EA</v>
          </cell>
          <cell r="F143">
            <v>18.01</v>
          </cell>
        </row>
        <row r="144">
          <cell r="B144" t="str">
            <v>BEC0010135</v>
          </cell>
          <cell r="C144" t="str">
            <v>靠背加热垫总成</v>
          </cell>
        </row>
        <row r="144">
          <cell r="E144" t="str">
            <v>EA</v>
          </cell>
          <cell r="F144">
            <v>16.28</v>
          </cell>
        </row>
        <row r="145">
          <cell r="B145" t="str">
            <v>BEC0010136</v>
          </cell>
          <cell r="C145" t="str">
            <v>坐垫加热垫总成</v>
          </cell>
        </row>
        <row r="145">
          <cell r="E145" t="str">
            <v>EA</v>
          </cell>
          <cell r="F145">
            <v>18.21</v>
          </cell>
        </row>
        <row r="146">
          <cell r="B146" t="str">
            <v>BEC0010272</v>
          </cell>
          <cell r="C146" t="str">
            <v>欧马可副驾驶SBR</v>
          </cell>
        </row>
        <row r="146">
          <cell r="E146" t="str">
            <v>EA</v>
          </cell>
          <cell r="F146">
            <v>14.76</v>
          </cell>
        </row>
        <row r="147">
          <cell r="B147" t="str">
            <v>BEC0010021</v>
          </cell>
          <cell r="C147" t="str">
            <v>靠背加热垫总成</v>
          </cell>
        </row>
        <row r="147">
          <cell r="E147" t="str">
            <v>EA</v>
          </cell>
          <cell r="F147">
            <v>17.95</v>
          </cell>
        </row>
        <row r="148">
          <cell r="B148" t="str">
            <v>BEC0010020</v>
          </cell>
          <cell r="C148" t="str">
            <v>坐垫加热垫总成</v>
          </cell>
        </row>
        <row r="148">
          <cell r="E148" t="str">
            <v>EA</v>
          </cell>
          <cell r="F148">
            <v>22.8</v>
          </cell>
        </row>
        <row r="149">
          <cell r="B149" t="str">
            <v>BEC0010026</v>
          </cell>
          <cell r="C149" t="str">
            <v>靠背风扇</v>
          </cell>
        </row>
        <row r="149">
          <cell r="E149" t="str">
            <v>EA</v>
          </cell>
          <cell r="F149">
            <v>36.47</v>
          </cell>
        </row>
        <row r="150">
          <cell r="B150" t="str">
            <v>BEC0010025</v>
          </cell>
          <cell r="C150" t="str">
            <v>坐垫风扇</v>
          </cell>
        </row>
        <row r="150">
          <cell r="E150" t="str">
            <v>EA</v>
          </cell>
          <cell r="F150">
            <v>35</v>
          </cell>
        </row>
        <row r="151">
          <cell r="B151" t="str">
            <v>SHT0015334</v>
          </cell>
          <cell r="C151" t="str">
            <v>副驾驶靠背四气袋腰托总成</v>
          </cell>
        </row>
        <row r="151">
          <cell r="E151" t="str">
            <v>EA</v>
          </cell>
          <cell r="F151">
            <v>18.2</v>
          </cell>
        </row>
        <row r="152">
          <cell r="B152" t="str">
            <v>BEC0010228</v>
          </cell>
          <cell r="C152" t="str">
            <v>SBR总成</v>
          </cell>
        </row>
        <row r="152">
          <cell r="E152" t="str">
            <v>EA</v>
          </cell>
          <cell r="F152">
            <v>14.25</v>
          </cell>
        </row>
        <row r="153">
          <cell r="B153" t="str">
            <v>BEC0010098</v>
          </cell>
          <cell r="C153" t="str">
            <v>坐垫加热垫总成</v>
          </cell>
        </row>
        <row r="153">
          <cell r="E153" t="str">
            <v>EA</v>
          </cell>
          <cell r="F153">
            <v>23.32</v>
          </cell>
        </row>
        <row r="154">
          <cell r="B154" t="str">
            <v>BEC0010223</v>
          </cell>
          <cell r="C154" t="str">
            <v>靠背加热垫总成</v>
          </cell>
        </row>
        <row r="154">
          <cell r="E154" t="str">
            <v>EA</v>
          </cell>
          <cell r="F154">
            <v>21.68</v>
          </cell>
        </row>
        <row r="155">
          <cell r="B155" t="str">
            <v>BEC0010225</v>
          </cell>
          <cell r="C155" t="str">
            <v>G3靠背加热垫总成</v>
          </cell>
          <cell r="D155" t="str">
            <v>G3</v>
          </cell>
          <cell r="E155" t="str">
            <v>EA</v>
          </cell>
          <cell r="F155">
            <v>22.22</v>
          </cell>
        </row>
        <row r="156">
          <cell r="B156" t="str">
            <v>BEC0010226</v>
          </cell>
          <cell r="C156" t="str">
            <v>G3座垫加热垫总成</v>
          </cell>
          <cell r="D156" t="str">
            <v>G3</v>
          </cell>
          <cell r="E156" t="str">
            <v>EA</v>
          </cell>
          <cell r="F156">
            <v>24.13</v>
          </cell>
        </row>
        <row r="157">
          <cell r="B157" t="str">
            <v>BEC0010246</v>
          </cell>
          <cell r="C157" t="str">
            <v>坐垫轴流风扇总成</v>
          </cell>
          <cell r="D157" t="str">
            <v>G3</v>
          </cell>
          <cell r="E157" t="str">
            <v>EA</v>
          </cell>
          <cell r="F157">
            <v>58.65</v>
          </cell>
        </row>
        <row r="158">
          <cell r="B158" t="str">
            <v>BEC0010247</v>
          </cell>
          <cell r="C158" t="str">
            <v>靠背轴流风扇总成</v>
          </cell>
          <cell r="D158" t="str">
            <v>G3</v>
          </cell>
          <cell r="E158" t="str">
            <v>EA</v>
          </cell>
          <cell r="F158">
            <v>58.14</v>
          </cell>
        </row>
        <row r="159">
          <cell r="B159" t="str">
            <v>BEC0010184</v>
          </cell>
          <cell r="C159" t="str">
            <v>靠背加热垫总成</v>
          </cell>
          <cell r="D159" t="str">
            <v>H42.2</v>
          </cell>
          <cell r="E159" t="str">
            <v>EA</v>
          </cell>
          <cell r="F159">
            <v>25</v>
          </cell>
        </row>
        <row r="160">
          <cell r="B160" t="str">
            <v>BEC0010221</v>
          </cell>
          <cell r="C160" t="str">
            <v>坐垫加热垫总成</v>
          </cell>
          <cell r="D160" t="str">
            <v>H42.2</v>
          </cell>
          <cell r="E160" t="str">
            <v>EA</v>
          </cell>
          <cell r="F160">
            <v>33.5</v>
          </cell>
        </row>
        <row r="161">
          <cell r="B161" t="str">
            <v>BEC0010160</v>
          </cell>
          <cell r="C161" t="str">
            <v>坐垫加热垫总成</v>
          </cell>
          <cell r="D161" t="str">
            <v>H42.2</v>
          </cell>
          <cell r="E161" t="str">
            <v>EA</v>
          </cell>
          <cell r="F161">
            <v>33.5</v>
          </cell>
        </row>
        <row r="162">
          <cell r="B162" t="str">
            <v>BEC0000005</v>
          </cell>
          <cell r="C162" t="str">
            <v>靠背加热垫总成</v>
          </cell>
          <cell r="D162" t="str">
            <v>H6</v>
          </cell>
          <cell r="E162" t="str">
            <v>EA</v>
          </cell>
          <cell r="F162">
            <v>25</v>
          </cell>
        </row>
        <row r="163">
          <cell r="B163" t="str">
            <v>BEC0010004</v>
          </cell>
          <cell r="C163" t="str">
            <v>坐垫加热垫总成</v>
          </cell>
          <cell r="D163" t="str">
            <v>H6</v>
          </cell>
          <cell r="E163" t="str">
            <v>EA</v>
          </cell>
          <cell r="F163">
            <v>33.5</v>
          </cell>
        </row>
        <row r="164">
          <cell r="B164" t="str">
            <v>BEC0010321</v>
          </cell>
          <cell r="C164" t="str">
            <v>靠背加热垫总成</v>
          </cell>
        </row>
        <row r="164">
          <cell r="E164" t="str">
            <v>EA</v>
          </cell>
          <cell r="F164">
            <v>19.5</v>
          </cell>
        </row>
        <row r="165">
          <cell r="B165" t="str">
            <v>BEC0010322</v>
          </cell>
          <cell r="C165" t="str">
            <v>坐垫加热垫总成</v>
          </cell>
        </row>
        <row r="165">
          <cell r="E165" t="str">
            <v>EA</v>
          </cell>
          <cell r="F165">
            <v>22.25</v>
          </cell>
        </row>
        <row r="166">
          <cell r="B166" t="str">
            <v>SHT0010959</v>
          </cell>
          <cell r="C166" t="str">
            <v>减震钉</v>
          </cell>
        </row>
        <row r="166">
          <cell r="E166" t="str">
            <v>EA</v>
          </cell>
          <cell r="F166">
            <v>0.3</v>
          </cell>
        </row>
        <row r="167">
          <cell r="B167" t="str">
            <v>BEC0010206</v>
          </cell>
          <cell r="C167" t="str">
            <v>副驾驶SBR总成</v>
          </cell>
        </row>
        <row r="167">
          <cell r="E167" t="str">
            <v>EA</v>
          </cell>
          <cell r="F167">
            <v>14.25</v>
          </cell>
        </row>
        <row r="168">
          <cell r="B168" t="str">
            <v>BEC0010327</v>
          </cell>
          <cell r="C168" t="str">
            <v>SBR总成</v>
          </cell>
        </row>
        <row r="168">
          <cell r="E168" t="str">
            <v>EA</v>
          </cell>
          <cell r="F168">
            <v>14.76</v>
          </cell>
        </row>
        <row r="169">
          <cell r="B169" t="str">
            <v>BEC0000060</v>
          </cell>
          <cell r="C169" t="str">
            <v>P203SBR</v>
          </cell>
        </row>
        <row r="169">
          <cell r="E169" t="str">
            <v>EA</v>
          </cell>
          <cell r="F169">
            <v>12.97569</v>
          </cell>
        </row>
        <row r="169">
          <cell r="H169" t="str">
            <v>A</v>
          </cell>
          <cell r="I169">
            <v>14.4174333333333</v>
          </cell>
          <cell r="J169">
            <v>15.1762456140351</v>
          </cell>
        </row>
        <row r="170">
          <cell r="B170" t="str">
            <v>BEC0000054</v>
          </cell>
          <cell r="C170" t="str">
            <v>P203靠背加热垫总成</v>
          </cell>
        </row>
        <row r="170">
          <cell r="E170" t="str">
            <v>EA</v>
          </cell>
          <cell r="F170">
            <v>19.07505</v>
          </cell>
        </row>
        <row r="170">
          <cell r="H170" t="str">
            <v>A</v>
          </cell>
          <cell r="I170">
            <v>21.1945</v>
          </cell>
          <cell r="J170">
            <v>22.31</v>
          </cell>
        </row>
        <row r="171">
          <cell r="B171" t="str">
            <v>BEC0000055</v>
          </cell>
          <cell r="C171" t="str">
            <v>P203座垫加热垫总成</v>
          </cell>
        </row>
        <row r="171">
          <cell r="E171" t="str">
            <v>EA</v>
          </cell>
          <cell r="F171">
            <v>20.80747</v>
          </cell>
        </row>
        <row r="171">
          <cell r="H171" t="str">
            <v>A</v>
          </cell>
          <cell r="I171">
            <v>23.1194111111111</v>
          </cell>
          <cell r="J171">
            <v>24.3362222222222</v>
          </cell>
        </row>
        <row r="172">
          <cell r="B172" t="str">
            <v>BEC0000057</v>
          </cell>
          <cell r="C172" t="str">
            <v>P203TCU(加热垫控制器)</v>
          </cell>
        </row>
        <row r="172">
          <cell r="E172" t="str">
            <v>EA</v>
          </cell>
          <cell r="F172">
            <v>33.7657</v>
          </cell>
        </row>
        <row r="172">
          <cell r="H172" t="str">
            <v>A</v>
          </cell>
          <cell r="I172">
            <v>37.5174444444444</v>
          </cell>
          <cell r="J172">
            <v>39.4920467836257</v>
          </cell>
        </row>
        <row r="173">
          <cell r="B173" t="str">
            <v>BEC0000062</v>
          </cell>
          <cell r="C173" t="str">
            <v>P203两侧SBR</v>
          </cell>
        </row>
        <row r="173">
          <cell r="E173" t="str">
            <v>EA</v>
          </cell>
          <cell r="F173">
            <v>12.97569</v>
          </cell>
        </row>
        <row r="173">
          <cell r="H173" t="str">
            <v>A</v>
          </cell>
          <cell r="I173">
            <v>14.4174333333333</v>
          </cell>
          <cell r="J173">
            <v>15.1762456140351</v>
          </cell>
        </row>
        <row r="174">
          <cell r="B174" t="str">
            <v>BEC0000063</v>
          </cell>
          <cell r="C174" t="str">
            <v>P203中间SBR</v>
          </cell>
        </row>
        <row r="174">
          <cell r="E174" t="str">
            <v>EA</v>
          </cell>
          <cell r="F174">
            <v>12.97569</v>
          </cell>
        </row>
        <row r="174">
          <cell r="H174" t="str">
            <v>A</v>
          </cell>
          <cell r="I174">
            <v>14.4174333333333</v>
          </cell>
          <cell r="J174">
            <v>15.1762456140351</v>
          </cell>
        </row>
        <row r="175">
          <cell r="B175" t="str">
            <v>BEC0000001</v>
          </cell>
          <cell r="C175" t="str">
            <v>SBR</v>
          </cell>
        </row>
        <row r="175">
          <cell r="E175" t="str">
            <v>EA</v>
          </cell>
          <cell r="F175">
            <v>12.97569</v>
          </cell>
        </row>
        <row r="176">
          <cell r="B176" t="str">
            <v>BEC0000004</v>
          </cell>
          <cell r="C176" t="str">
            <v>SBR(H32B)</v>
          </cell>
        </row>
        <row r="176">
          <cell r="E176" t="str">
            <v>EA</v>
          </cell>
          <cell r="F176">
            <v>12.97569</v>
          </cell>
        </row>
        <row r="177">
          <cell r="B177" t="str">
            <v>SCS0008128</v>
          </cell>
          <cell r="C177" t="str">
            <v>P203-2022 SBR</v>
          </cell>
        </row>
        <row r="177">
          <cell r="E177" t="str">
            <v>EA</v>
          </cell>
          <cell r="F177">
            <v>12.97569</v>
          </cell>
        </row>
        <row r="177">
          <cell r="H177" t="str">
            <v>A</v>
          </cell>
          <cell r="I177">
            <v>14.4174333333333</v>
          </cell>
          <cell r="J177">
            <v>15.1762456140351</v>
          </cell>
        </row>
        <row r="178">
          <cell r="B178" t="str">
            <v>SCS0008269</v>
          </cell>
          <cell r="C178" t="str">
            <v>C32B靠背加热垫总成</v>
          </cell>
        </row>
        <row r="178">
          <cell r="E178" t="str">
            <v>EA</v>
          </cell>
          <cell r="F178">
            <v>19.07505</v>
          </cell>
        </row>
        <row r="179">
          <cell r="B179" t="str">
            <v>SCS0008270</v>
          </cell>
          <cell r="C179" t="str">
            <v>C32B座垫加热垫总成</v>
          </cell>
        </row>
        <row r="179">
          <cell r="E179" t="str">
            <v>EA</v>
          </cell>
          <cell r="F179">
            <v>20.80747</v>
          </cell>
        </row>
        <row r="180">
          <cell r="B180" t="str">
            <v>SCS0008271</v>
          </cell>
          <cell r="C180" t="str">
            <v>C32B加热垫控制盒</v>
          </cell>
        </row>
        <row r="180">
          <cell r="E180" t="str">
            <v>EA</v>
          </cell>
          <cell r="F180">
            <v>33.7657</v>
          </cell>
        </row>
        <row r="181">
          <cell r="B181" t="str">
            <v>SCS0012251</v>
          </cell>
          <cell r="C181" t="str">
            <v>C40D左侧SBR</v>
          </cell>
        </row>
        <row r="181">
          <cell r="E181" t="str">
            <v>EA</v>
          </cell>
          <cell r="F181">
            <v>12.9786</v>
          </cell>
        </row>
        <row r="182">
          <cell r="B182" t="str">
            <v>SCS0012252</v>
          </cell>
          <cell r="C182" t="str">
            <v>C40D中间SBR</v>
          </cell>
        </row>
        <row r="182">
          <cell r="E182" t="str">
            <v>EA</v>
          </cell>
          <cell r="F182">
            <v>12.88</v>
          </cell>
        </row>
        <row r="183">
          <cell r="B183" t="str">
            <v>SCS0012253</v>
          </cell>
          <cell r="C183" t="str">
            <v>C40D右侧SBR</v>
          </cell>
        </row>
        <row r="183">
          <cell r="E183" t="str">
            <v>EA</v>
          </cell>
          <cell r="F183">
            <v>12.9786</v>
          </cell>
        </row>
        <row r="184">
          <cell r="B184" t="str">
            <v>SCS0008370</v>
          </cell>
          <cell r="C184" t="str">
            <v>金琥SBR</v>
          </cell>
        </row>
        <row r="184">
          <cell r="E184" t="str">
            <v>EA</v>
          </cell>
          <cell r="F184">
            <v>12.9786</v>
          </cell>
        </row>
        <row r="185">
          <cell r="B185" t="str">
            <v>SCS0012207</v>
          </cell>
          <cell r="C185" t="str">
            <v>靠背加热垫</v>
          </cell>
        </row>
        <row r="185">
          <cell r="E185" t="str">
            <v>EA</v>
          </cell>
          <cell r="F185">
            <v>17</v>
          </cell>
        </row>
        <row r="185">
          <cell r="H185" t="str">
            <v>A</v>
          </cell>
          <cell r="I185">
            <v>18.8888888888889</v>
          </cell>
          <cell r="J185">
            <v>19.8830409356725</v>
          </cell>
        </row>
        <row r="186">
          <cell r="B186" t="str">
            <v>SCS0012208</v>
          </cell>
          <cell r="C186" t="str">
            <v>坐垫加热垫</v>
          </cell>
        </row>
        <row r="186">
          <cell r="E186" t="str">
            <v>EA</v>
          </cell>
          <cell r="F186">
            <v>18</v>
          </cell>
        </row>
        <row r="186">
          <cell r="H186" t="str">
            <v>A</v>
          </cell>
          <cell r="I186">
            <v>20</v>
          </cell>
          <cell r="J186">
            <v>21.0526315789474</v>
          </cell>
        </row>
        <row r="187">
          <cell r="B187" t="str">
            <v>SCS0012265</v>
          </cell>
          <cell r="C187" t="str">
            <v>左侧SBR</v>
          </cell>
          <cell r="D187" t="str">
            <v>C32B</v>
          </cell>
          <cell r="E187" t="str">
            <v>EA</v>
          </cell>
          <cell r="F187">
            <v>12.88</v>
          </cell>
        </row>
        <row r="188">
          <cell r="B188" t="str">
            <v>SCS0012266</v>
          </cell>
          <cell r="C188" t="str">
            <v>中间SBR</v>
          </cell>
          <cell r="D188" t="str">
            <v>C32B</v>
          </cell>
          <cell r="E188" t="str">
            <v>EA</v>
          </cell>
          <cell r="F188">
            <v>12.88</v>
          </cell>
        </row>
        <row r="189">
          <cell r="B189" t="str">
            <v>SCS0012267</v>
          </cell>
          <cell r="C189" t="str">
            <v>右侧SBR</v>
          </cell>
          <cell r="D189" t="str">
            <v>C32B</v>
          </cell>
          <cell r="E189" t="str">
            <v>EA</v>
          </cell>
          <cell r="F189">
            <v>12.88</v>
          </cell>
        </row>
        <row r="190">
          <cell r="B190" t="str">
            <v>BEC0000018</v>
          </cell>
          <cell r="C190" t="str">
            <v>MA501主驾调节控制盒</v>
          </cell>
        </row>
        <row r="190">
          <cell r="E190" t="str">
            <v>EA</v>
          </cell>
          <cell r="F190">
            <v>34.8133</v>
          </cell>
        </row>
        <row r="191">
          <cell r="B191" t="str">
            <v>SCS0003260</v>
          </cell>
          <cell r="C191" t="str">
            <v>MA501主驾座垫调节按钮</v>
          </cell>
        </row>
        <row r="191">
          <cell r="E191" t="str">
            <v>EA</v>
          </cell>
          <cell r="F191">
            <v>3.95178</v>
          </cell>
        </row>
        <row r="192">
          <cell r="B192" t="str">
            <v>SCS0003261</v>
          </cell>
          <cell r="C192" t="str">
            <v>MA501主驾靠背调节按钮</v>
          </cell>
        </row>
        <row r="192">
          <cell r="E192" t="str">
            <v>EA</v>
          </cell>
          <cell r="F192">
            <v>3.95178</v>
          </cell>
        </row>
        <row r="193">
          <cell r="B193" t="str">
            <v>BEC0000009</v>
          </cell>
          <cell r="C193" t="str">
            <v>MA501线束</v>
          </cell>
        </row>
        <row r="193">
          <cell r="E193" t="str">
            <v>EA</v>
          </cell>
          <cell r="F193">
            <v>26.3452</v>
          </cell>
        </row>
        <row r="194">
          <cell r="B194" t="str">
            <v>BEC0000058</v>
          </cell>
          <cell r="C194" t="str">
            <v>P203电动六向座椅线束总成</v>
          </cell>
        </row>
        <row r="194">
          <cell r="E194" t="str">
            <v>EA</v>
          </cell>
          <cell r="F194">
            <v>21.6407</v>
          </cell>
        </row>
        <row r="194">
          <cell r="H194" t="str">
            <v>A</v>
          </cell>
          <cell r="I194">
            <v>24.0452222222222</v>
          </cell>
          <cell r="J194">
            <v>25.3107602339181</v>
          </cell>
        </row>
        <row r="195">
          <cell r="B195" t="str">
            <v>SCS0005407</v>
          </cell>
          <cell r="C195" t="str">
            <v>P203靠背调节按钮</v>
          </cell>
        </row>
        <row r="195">
          <cell r="E195" t="str">
            <v>EA</v>
          </cell>
          <cell r="F195">
            <v>3.7636</v>
          </cell>
        </row>
        <row r="195">
          <cell r="H195" t="str">
            <v>A</v>
          </cell>
          <cell r="I195">
            <v>4.18177777777778</v>
          </cell>
          <cell r="J195">
            <v>4.40187134502924</v>
          </cell>
        </row>
        <row r="196">
          <cell r="B196" t="str">
            <v>SCS0005408</v>
          </cell>
          <cell r="C196" t="str">
            <v>P203座垫调节按钮</v>
          </cell>
        </row>
        <row r="196">
          <cell r="E196" t="str">
            <v>EA</v>
          </cell>
          <cell r="F196">
            <v>3.7636</v>
          </cell>
        </row>
        <row r="196">
          <cell r="H196" t="str">
            <v>A</v>
          </cell>
          <cell r="I196">
            <v>4.18177777777778</v>
          </cell>
          <cell r="J196">
            <v>4.40187134502924</v>
          </cell>
        </row>
        <row r="197">
          <cell r="B197" t="str">
            <v>BEC0000056</v>
          </cell>
          <cell r="C197" t="str">
            <v>P203开关控制盒</v>
          </cell>
        </row>
        <row r="197">
          <cell r="E197" t="str">
            <v>EA</v>
          </cell>
          <cell r="F197">
            <v>32.9315</v>
          </cell>
        </row>
        <row r="197">
          <cell r="H197" t="str">
            <v>A</v>
          </cell>
          <cell r="I197">
            <v>36.5905555555556</v>
          </cell>
          <cell r="J197">
            <v>38.5163742690059</v>
          </cell>
        </row>
        <row r="198">
          <cell r="B198" t="str">
            <v>SCS0008095</v>
          </cell>
          <cell r="C198" t="str">
            <v>驾驶员靠背调节按钮</v>
          </cell>
        </row>
        <row r="198">
          <cell r="E198" t="str">
            <v>EA</v>
          </cell>
          <cell r="F198">
            <v>5.55131</v>
          </cell>
        </row>
        <row r="198">
          <cell r="H198" t="str">
            <v>A</v>
          </cell>
          <cell r="I198">
            <v>6.16812222222222</v>
          </cell>
          <cell r="J198">
            <v>6.49276023391813</v>
          </cell>
        </row>
        <row r="199">
          <cell r="B199" t="str">
            <v>SCS0008096</v>
          </cell>
          <cell r="C199" t="str">
            <v>驾驶员座椅前后上下调节按钮</v>
          </cell>
        </row>
        <row r="199">
          <cell r="E199" t="str">
            <v>EA</v>
          </cell>
          <cell r="F199">
            <v>5.55131</v>
          </cell>
        </row>
        <row r="199">
          <cell r="H199" t="str">
            <v>A</v>
          </cell>
          <cell r="I199">
            <v>6.16812222222222</v>
          </cell>
          <cell r="J199">
            <v>6.49276023391813</v>
          </cell>
        </row>
        <row r="200">
          <cell r="B200" t="str">
            <v>SCS0008097</v>
          </cell>
          <cell r="C200" t="str">
            <v>正驾电动6向座椅开关总成</v>
          </cell>
        </row>
        <row r="200">
          <cell r="E200" t="str">
            <v>EA</v>
          </cell>
          <cell r="F200">
            <v>43.817713</v>
          </cell>
        </row>
        <row r="200">
          <cell r="H200" t="str">
            <v>A</v>
          </cell>
          <cell r="I200">
            <v>48.6863477777778</v>
          </cell>
          <cell r="J200">
            <v>51.2487871345029</v>
          </cell>
        </row>
        <row r="201">
          <cell r="B201" t="str">
            <v>SCS0008098</v>
          </cell>
          <cell r="C201" t="str">
            <v>正驾电动8向座椅开关总成</v>
          </cell>
        </row>
        <row r="201">
          <cell r="E201" t="str">
            <v>EA</v>
          </cell>
          <cell r="F201">
            <v>54.064114</v>
          </cell>
        </row>
        <row r="201">
          <cell r="H201" t="str">
            <v>A</v>
          </cell>
          <cell r="I201">
            <v>60.0712377777778</v>
          </cell>
          <cell r="J201">
            <v>63.232881871345</v>
          </cell>
        </row>
        <row r="202">
          <cell r="B202" t="str">
            <v>SCS0008099</v>
          </cell>
          <cell r="C202" t="str">
            <v>电动4向腰托开关</v>
          </cell>
        </row>
        <row r="202">
          <cell r="E202" t="str">
            <v>EA</v>
          </cell>
          <cell r="F202">
            <v>26.3452</v>
          </cell>
        </row>
        <row r="202">
          <cell r="H202" t="str">
            <v>A</v>
          </cell>
          <cell r="I202">
            <v>29.2724444444444</v>
          </cell>
          <cell r="J202">
            <v>30.8130994152047</v>
          </cell>
        </row>
        <row r="203">
          <cell r="B203" t="str">
            <v>SCS0008160</v>
          </cell>
          <cell r="C203" t="str">
            <v>副驾座椅靠背调节按钮</v>
          </cell>
        </row>
        <row r="203">
          <cell r="E203" t="str">
            <v>EA</v>
          </cell>
          <cell r="F203">
            <v>5.55131</v>
          </cell>
        </row>
        <row r="203">
          <cell r="H203" t="str">
            <v>A</v>
          </cell>
          <cell r="I203">
            <v>6.16812222222222</v>
          </cell>
          <cell r="J203">
            <v>6.49276023391813</v>
          </cell>
        </row>
        <row r="204">
          <cell r="B204" t="str">
            <v>SCS0008161</v>
          </cell>
          <cell r="C204" t="str">
            <v>副驾座椅前后上下调节按钮</v>
          </cell>
        </row>
        <row r="204">
          <cell r="E204" t="str">
            <v>EA</v>
          </cell>
          <cell r="F204">
            <v>5.55131</v>
          </cell>
        </row>
        <row r="204">
          <cell r="H204" t="str">
            <v>A</v>
          </cell>
          <cell r="I204">
            <v>6.16812222222222</v>
          </cell>
          <cell r="J204">
            <v>6.49276023391813</v>
          </cell>
        </row>
        <row r="205">
          <cell r="B205" t="str">
            <v>SCS0008162</v>
          </cell>
          <cell r="C205" t="str">
            <v>副驾电动4向座椅开关总成</v>
          </cell>
        </row>
        <row r="205">
          <cell r="E205" t="str">
            <v>EA</v>
          </cell>
          <cell r="F205">
            <v>36.572783</v>
          </cell>
        </row>
        <row r="205">
          <cell r="H205" t="str">
            <v>A</v>
          </cell>
          <cell r="I205">
            <v>40.6364255555556</v>
          </cell>
          <cell r="J205">
            <v>42.7751847953216</v>
          </cell>
        </row>
        <row r="206">
          <cell r="B206" t="str">
            <v>SCS0008100</v>
          </cell>
          <cell r="C206" t="str">
            <v>电动六向座椅线束总成</v>
          </cell>
        </row>
        <row r="206">
          <cell r="E206" t="str">
            <v>EA</v>
          </cell>
          <cell r="F206">
            <v>21.9485927483909</v>
          </cell>
        </row>
        <row r="206">
          <cell r="H206" t="str">
            <v>A</v>
          </cell>
          <cell r="I206">
            <v>24.3873252759899</v>
          </cell>
          <cell r="J206">
            <v>25.6708687115683</v>
          </cell>
        </row>
        <row r="207">
          <cell r="B207" t="str">
            <v>SCS0008101</v>
          </cell>
          <cell r="C207" t="str">
            <v>电动八向座椅线束总成</v>
          </cell>
        </row>
        <row r="207">
          <cell r="E207" t="str">
            <v>EA</v>
          </cell>
          <cell r="F207">
            <v>42.2321176655228</v>
          </cell>
        </row>
        <row r="207">
          <cell r="H207" t="str">
            <v>A</v>
          </cell>
          <cell r="I207">
            <v>46.9245751839142</v>
          </cell>
          <cell r="J207">
            <v>49.3942896672781</v>
          </cell>
        </row>
        <row r="208">
          <cell r="B208" t="str">
            <v>SCS0008163</v>
          </cell>
          <cell r="C208" t="str">
            <v>副驾电动4向座椅线束总成</v>
          </cell>
        </row>
        <row r="208">
          <cell r="E208" t="str">
            <v>EA</v>
          </cell>
          <cell r="F208">
            <v>18.4290858719111</v>
          </cell>
        </row>
        <row r="208">
          <cell r="H208" t="str">
            <v>A</v>
          </cell>
          <cell r="I208">
            <v>20.4767620799012</v>
          </cell>
          <cell r="J208">
            <v>21.554486399896</v>
          </cell>
        </row>
        <row r="209">
          <cell r="B209" t="str">
            <v>SCS0008368</v>
          </cell>
          <cell r="C209" t="str">
            <v>主驾电动4项开关</v>
          </cell>
        </row>
        <row r="209">
          <cell r="E209" t="str">
            <v>EA</v>
          </cell>
          <cell r="F209">
            <v>27.09792</v>
          </cell>
        </row>
        <row r="210">
          <cell r="B210" t="str">
            <v>SCS0008054</v>
          </cell>
          <cell r="C210" t="str">
            <v>副驾电动6向座椅线束</v>
          </cell>
        </row>
        <row r="210">
          <cell r="E210" t="str">
            <v>EA</v>
          </cell>
          <cell r="F210">
            <v>30.48516</v>
          </cell>
        </row>
        <row r="211">
          <cell r="B211" t="str">
            <v>SCS0008055</v>
          </cell>
          <cell r="C211" t="str">
            <v>副驾电动8向线束带腰托座椅线束总成</v>
          </cell>
        </row>
        <row r="211">
          <cell r="E211" t="str">
            <v>EA</v>
          </cell>
          <cell r="F211">
            <v>41.11733</v>
          </cell>
        </row>
        <row r="212">
          <cell r="B212" t="str">
            <v>SCS0008048</v>
          </cell>
          <cell r="C212" t="str">
            <v>副驾电动8向座椅开关总成</v>
          </cell>
        </row>
        <row r="212">
          <cell r="E212" t="str">
            <v>EA</v>
          </cell>
          <cell r="F212">
            <v>46.76273</v>
          </cell>
        </row>
        <row r="212">
          <cell r="H212" t="str">
            <v>A</v>
          </cell>
          <cell r="I212">
            <v>51.9585888888889</v>
          </cell>
          <cell r="J212">
            <v>54.6932514619883</v>
          </cell>
        </row>
        <row r="213">
          <cell r="B213" t="str">
            <v>SCS0008164</v>
          </cell>
          <cell r="C213" t="str">
            <v>副驾电动4向带腰托座椅线束总成</v>
          </cell>
        </row>
        <row r="213">
          <cell r="E213" t="str">
            <v>EA</v>
          </cell>
          <cell r="F213">
            <v>28.5</v>
          </cell>
        </row>
        <row r="213">
          <cell r="H213" t="str">
            <v>A</v>
          </cell>
          <cell r="I213">
            <v>31.6666666666667</v>
          </cell>
          <cell r="J213">
            <v>33.3333333333333</v>
          </cell>
        </row>
        <row r="214">
          <cell r="B214" t="str">
            <v>SCS0008191</v>
          </cell>
          <cell r="C214" t="str">
            <v>主驾电动4向带腰托座椅线束总成</v>
          </cell>
        </row>
        <row r="214">
          <cell r="E214" t="str">
            <v>EA</v>
          </cell>
          <cell r="F214">
            <v>28.5</v>
          </cell>
        </row>
        <row r="215">
          <cell r="B215" t="str">
            <v>SCS0012256</v>
          </cell>
          <cell r="C215" t="str">
            <v>C40D转接线束</v>
          </cell>
        </row>
        <row r="215">
          <cell r="E215" t="str">
            <v>EA</v>
          </cell>
          <cell r="F215">
            <v>11.61</v>
          </cell>
        </row>
        <row r="216">
          <cell r="B216" t="str">
            <v>SCS0012268</v>
          </cell>
          <cell r="C216" t="str">
            <v>C32B转接线束</v>
          </cell>
        </row>
        <row r="216">
          <cell r="E216" t="str">
            <v>EA</v>
          </cell>
          <cell r="F216">
            <v>11.61</v>
          </cell>
        </row>
        <row r="217">
          <cell r="B217" t="str">
            <v>BEC0010088</v>
          </cell>
          <cell r="C217" t="str">
            <v>通风加热线束总成</v>
          </cell>
        </row>
        <row r="217">
          <cell r="E217" t="str">
            <v>EA</v>
          </cell>
          <cell r="F217">
            <v>26</v>
          </cell>
        </row>
        <row r="218">
          <cell r="B218" t="str">
            <v>BEC0010331</v>
          </cell>
          <cell r="C218" t="str">
            <v>通风加热线束总成</v>
          </cell>
        </row>
        <row r="218">
          <cell r="E218" t="str">
            <v>EA</v>
          </cell>
          <cell r="F218">
            <v>24</v>
          </cell>
        </row>
        <row r="219">
          <cell r="B219" t="str">
            <v>SLT0012345</v>
          </cell>
          <cell r="C219" t="str">
            <v>通风加热线束总成</v>
          </cell>
        </row>
        <row r="219">
          <cell r="E219" t="str">
            <v>EA</v>
          </cell>
          <cell r="F219">
            <v>25</v>
          </cell>
        </row>
        <row r="220">
          <cell r="B220" t="str">
            <v>BEC0010278</v>
          </cell>
          <cell r="C220" t="str">
            <v>标配加热通风系统线束总成</v>
          </cell>
        </row>
        <row r="220">
          <cell r="E220" t="str">
            <v>EA</v>
          </cell>
          <cell r="F220">
            <v>46.55</v>
          </cell>
        </row>
        <row r="221">
          <cell r="B221" t="str">
            <v>BEC0010279</v>
          </cell>
          <cell r="C221" t="str">
            <v>副驾安全带扣与SBR延长线束总成</v>
          </cell>
        </row>
        <row r="221">
          <cell r="E221" t="str">
            <v>EA</v>
          </cell>
          <cell r="F221">
            <v>10.45</v>
          </cell>
        </row>
        <row r="222">
          <cell r="B222" t="str">
            <v>SHT0016853</v>
          </cell>
          <cell r="C222" t="str">
            <v>搭铁线总成</v>
          </cell>
        </row>
        <row r="222">
          <cell r="E222" t="str">
            <v>EA</v>
          </cell>
          <cell r="F222">
            <v>4.275</v>
          </cell>
        </row>
        <row r="223">
          <cell r="B223" t="str">
            <v>SLT0015426</v>
          </cell>
          <cell r="C223" t="str">
            <v>加热通风系统线束总成</v>
          </cell>
        </row>
        <row r="223">
          <cell r="E223" t="str">
            <v>EA</v>
          </cell>
          <cell r="F223">
            <v>45.6</v>
          </cell>
        </row>
        <row r="224">
          <cell r="B224" t="str">
            <v>SLT0016427</v>
          </cell>
          <cell r="C224" t="str">
            <v>安全带扣延长线束</v>
          </cell>
        </row>
        <row r="224">
          <cell r="E224" t="str">
            <v>EA</v>
          </cell>
          <cell r="F224">
            <v>5.51</v>
          </cell>
        </row>
        <row r="225">
          <cell r="B225" t="str">
            <v>BEC0010281</v>
          </cell>
          <cell r="C225" t="str">
            <v>主驾安全带扣延长线束</v>
          </cell>
        </row>
        <row r="225">
          <cell r="E225" t="str">
            <v>EA</v>
          </cell>
          <cell r="F225">
            <v>9.5</v>
          </cell>
        </row>
        <row r="226">
          <cell r="B226" t="str">
            <v>BEC0010344</v>
          </cell>
          <cell r="C226" t="str">
            <v>A6搭铁线</v>
          </cell>
        </row>
        <row r="226">
          <cell r="E226" t="str">
            <v>EA</v>
          </cell>
          <cell r="F226">
            <v>4.275</v>
          </cell>
        </row>
        <row r="227">
          <cell r="B227" t="str">
            <v>SHT0016426</v>
          </cell>
          <cell r="C227" t="str">
            <v>通风加热系统线束</v>
          </cell>
        </row>
        <row r="227">
          <cell r="E227" t="str">
            <v>EA</v>
          </cell>
          <cell r="F227">
            <v>45.6</v>
          </cell>
        </row>
        <row r="228">
          <cell r="B228" t="str">
            <v>SHT0016427</v>
          </cell>
          <cell r="C228" t="str">
            <v>安全带扣延长线束</v>
          </cell>
        </row>
        <row r="228">
          <cell r="E228" t="str">
            <v>EA</v>
          </cell>
          <cell r="F228">
            <v>5.51</v>
          </cell>
        </row>
        <row r="229">
          <cell r="B229" t="str">
            <v>BEC0010208</v>
          </cell>
          <cell r="C229" t="str">
            <v>主驾驶SBR线束延长线</v>
          </cell>
        </row>
        <row r="229">
          <cell r="E229" t="str">
            <v>EA</v>
          </cell>
          <cell r="F229">
            <v>5.6</v>
          </cell>
        </row>
        <row r="230">
          <cell r="B230" t="str">
            <v>BEC0010207</v>
          </cell>
          <cell r="C230" t="str">
            <v>副驾驶SBR线束延长线</v>
          </cell>
        </row>
        <row r="230">
          <cell r="E230" t="str">
            <v>EA</v>
          </cell>
          <cell r="F230">
            <v>7</v>
          </cell>
        </row>
        <row r="231">
          <cell r="B231" t="str">
            <v>BEC0010332</v>
          </cell>
          <cell r="C231" t="str">
            <v>单通风线束总成</v>
          </cell>
        </row>
        <row r="231">
          <cell r="E231" t="str">
            <v>EA</v>
          </cell>
          <cell r="F231">
            <v>25.3</v>
          </cell>
        </row>
        <row r="232">
          <cell r="B232" t="str">
            <v>BEC0010333</v>
          </cell>
          <cell r="C232" t="str">
            <v>单加热线束总成</v>
          </cell>
        </row>
        <row r="232">
          <cell r="E232" t="str">
            <v>EA</v>
          </cell>
          <cell r="F232">
            <v>29.9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方案一取平均"/>
      <sheetName val="方案二取价格最低"/>
    </sheetNames>
    <sheetDataSet>
      <sheetData sheetId="0" refreshError="1"/>
      <sheetData sheetId="1" refreshError="1">
        <row r="1">
          <cell r="B1" t="str">
            <v>QAD号码</v>
          </cell>
          <cell r="C1" t="str">
            <v>物料名称</v>
          </cell>
          <cell r="D1" t="str">
            <v>规格型号</v>
          </cell>
          <cell r="E1" t="str">
            <v>单位</v>
          </cell>
          <cell r="F1" t="str">
            <v>2025年价格</v>
          </cell>
          <cell r="G1" t="str">
            <v>备注</v>
          </cell>
          <cell r="H1" t="str">
            <v>长春</v>
          </cell>
          <cell r="I1" t="str">
            <v>销北京价格</v>
          </cell>
          <cell r="J1" t="str">
            <v>销各工厂价格</v>
          </cell>
        </row>
        <row r="2">
          <cell r="B2" t="str">
            <v>SHT0011609</v>
          </cell>
          <cell r="C2" t="str">
            <v>气袋腰拖总成</v>
          </cell>
          <cell r="D2" t="str">
            <v>两气袋</v>
          </cell>
          <cell r="E2" t="str">
            <v>EA</v>
          </cell>
          <cell r="F2">
            <v>10.72</v>
          </cell>
        </row>
        <row r="2">
          <cell r="H2" t="str">
            <v>A</v>
          </cell>
          <cell r="I2">
            <v>11.9111111111111</v>
          </cell>
          <cell r="J2">
            <v>12.5380116959064</v>
          </cell>
        </row>
        <row r="3">
          <cell r="B3" t="str">
            <v>BPC0000063</v>
          </cell>
          <cell r="C3" t="str">
            <v>王牌靠背气袋腰托总成</v>
          </cell>
          <cell r="D3" t="str">
            <v>L6000</v>
          </cell>
          <cell r="E3" t="str">
            <v>EA</v>
          </cell>
          <cell r="F3">
            <v>10.6</v>
          </cell>
        </row>
        <row r="4">
          <cell r="B4" t="str">
            <v>SLT0011274</v>
          </cell>
          <cell r="C4" t="str">
            <v>气腰托总成</v>
          </cell>
          <cell r="D4" t="str">
            <v>欧马可升级</v>
          </cell>
          <cell r="E4" t="str">
            <v>EA</v>
          </cell>
          <cell r="F4">
            <v>7.6</v>
          </cell>
        </row>
        <row r="5">
          <cell r="B5" t="str">
            <v>SLT0011313</v>
          </cell>
          <cell r="C5" t="str">
            <v>侧翼气袋支撑总成</v>
          </cell>
          <cell r="D5" t="str">
            <v>欧马可升级</v>
          </cell>
          <cell r="E5" t="str">
            <v>EA</v>
          </cell>
          <cell r="F5">
            <v>10.8</v>
          </cell>
        </row>
        <row r="6">
          <cell r="B6" t="str">
            <v>BEC0010206</v>
          </cell>
          <cell r="C6" t="str">
            <v>副驾驶SBR总成</v>
          </cell>
          <cell r="D6" t="str">
            <v>C32B</v>
          </cell>
          <cell r="E6" t="str">
            <v>EA</v>
          </cell>
          <cell r="F6">
            <v>13.5</v>
          </cell>
        </row>
        <row r="7">
          <cell r="B7" t="str">
            <v>BEC0010215</v>
          </cell>
          <cell r="C7" t="str">
            <v>24V单加热控制器总成</v>
          </cell>
        </row>
        <row r="7">
          <cell r="E7" t="str">
            <v>EA</v>
          </cell>
          <cell r="F7">
            <v>42.21</v>
          </cell>
        </row>
        <row r="8">
          <cell r="B8" t="str">
            <v>SLT0010873</v>
          </cell>
          <cell r="C8" t="str">
            <v>靠背加热垫总成</v>
          </cell>
        </row>
        <row r="8">
          <cell r="E8" t="str">
            <v>EA</v>
          </cell>
          <cell r="F8">
            <v>17</v>
          </cell>
        </row>
        <row r="9">
          <cell r="B9" t="str">
            <v>SLT0011325</v>
          </cell>
          <cell r="C9" t="str">
            <v>单加热线束总成</v>
          </cell>
        </row>
        <row r="9">
          <cell r="E9" t="str">
            <v>EA</v>
          </cell>
          <cell r="F9">
            <v>23.5</v>
          </cell>
        </row>
        <row r="10">
          <cell r="B10" t="str">
            <v>SLT0011529</v>
          </cell>
          <cell r="C10" t="str">
            <v>基础款24V座垫加热垫总成</v>
          </cell>
        </row>
        <row r="10">
          <cell r="E10" t="str">
            <v>EA</v>
          </cell>
          <cell r="F10">
            <v>23.21</v>
          </cell>
        </row>
        <row r="11">
          <cell r="B11" t="str">
            <v>BEC0010217</v>
          </cell>
          <cell r="C11" t="str">
            <v>24V单通风控制器总成</v>
          </cell>
        </row>
        <row r="11">
          <cell r="E11" t="str">
            <v>EA</v>
          </cell>
          <cell r="F11">
            <v>42.21</v>
          </cell>
        </row>
        <row r="12">
          <cell r="B12" t="str">
            <v>SLT0010937</v>
          </cell>
          <cell r="C12" t="str">
            <v>坐垫通风袋体</v>
          </cell>
        </row>
        <row r="12">
          <cell r="E12" t="str">
            <v>EA</v>
          </cell>
          <cell r="F12">
            <v>15</v>
          </cell>
        </row>
        <row r="13">
          <cell r="B13" t="str">
            <v>SLT0011215</v>
          </cell>
          <cell r="C13" t="str">
            <v>单通风线束总成</v>
          </cell>
        </row>
        <row r="13">
          <cell r="E13" t="str">
            <v>EA</v>
          </cell>
          <cell r="F13">
            <v>23.5</v>
          </cell>
        </row>
        <row r="14">
          <cell r="B14" t="str">
            <v>SLT0011273</v>
          </cell>
          <cell r="C14" t="str">
            <v>靠背通风袋体</v>
          </cell>
        </row>
        <row r="14">
          <cell r="E14" t="str">
            <v>EA</v>
          </cell>
          <cell r="F14">
            <v>15</v>
          </cell>
        </row>
        <row r="15">
          <cell r="B15" t="str">
            <v>BEC0010214</v>
          </cell>
          <cell r="C15" t="str">
            <v>24V通风加热集成控制器</v>
          </cell>
        </row>
        <row r="15">
          <cell r="E15" t="str">
            <v>EA</v>
          </cell>
          <cell r="F15">
            <v>42.65</v>
          </cell>
        </row>
        <row r="16">
          <cell r="B16" t="str">
            <v>SLT0010992</v>
          </cell>
          <cell r="C16" t="str">
            <v>减震座椅座垫加热垫总成</v>
          </cell>
        </row>
        <row r="16">
          <cell r="E16" t="str">
            <v>EA</v>
          </cell>
          <cell r="F16">
            <v>23</v>
          </cell>
        </row>
        <row r="17">
          <cell r="B17" t="str">
            <v>SLT0011301</v>
          </cell>
          <cell r="C17" t="str">
            <v>24V座垫通风轴流风扇总成</v>
          </cell>
        </row>
        <row r="17">
          <cell r="E17" t="str">
            <v>EA</v>
          </cell>
          <cell r="F17">
            <v>64.02</v>
          </cell>
        </row>
        <row r="18">
          <cell r="B18" t="str">
            <v>BEC0010219</v>
          </cell>
          <cell r="C18" t="str">
            <v>12V通风加热集成控制器</v>
          </cell>
        </row>
        <row r="18">
          <cell r="E18" t="str">
            <v>EA</v>
          </cell>
          <cell r="F18">
            <v>42.65</v>
          </cell>
        </row>
        <row r="19">
          <cell r="B19" t="str">
            <v>SLT0011429</v>
          </cell>
          <cell r="C19" t="str">
            <v>靠背加热垫总成</v>
          </cell>
        </row>
        <row r="19">
          <cell r="E19" t="str">
            <v>EA</v>
          </cell>
          <cell r="F19">
            <v>17.38</v>
          </cell>
        </row>
        <row r="20">
          <cell r="B20" t="str">
            <v>SLT0011430</v>
          </cell>
          <cell r="C20" t="str">
            <v>12V风扇</v>
          </cell>
        </row>
        <row r="20">
          <cell r="E20" t="str">
            <v>EA</v>
          </cell>
          <cell r="F20">
            <v>58</v>
          </cell>
        </row>
        <row r="21">
          <cell r="B21" t="str">
            <v>SLT0011448</v>
          </cell>
          <cell r="C21" t="str">
            <v>12V座垫通风轴流风扇总成</v>
          </cell>
        </row>
        <row r="21">
          <cell r="E21" t="str">
            <v>EA</v>
          </cell>
          <cell r="F21">
            <v>64.02</v>
          </cell>
        </row>
        <row r="22">
          <cell r="B22" t="str">
            <v>SLT0011528</v>
          </cell>
          <cell r="C22" t="str">
            <v>减震座椅12V座垫加热垫总</v>
          </cell>
        </row>
        <row r="22">
          <cell r="E22" t="str">
            <v>EA</v>
          </cell>
          <cell r="F22">
            <v>23.21</v>
          </cell>
        </row>
        <row r="23">
          <cell r="B23" t="str">
            <v>BEC0010218</v>
          </cell>
          <cell r="C23" t="str">
            <v>12V单通风控制器总成</v>
          </cell>
        </row>
        <row r="23">
          <cell r="E23" t="str">
            <v>EA</v>
          </cell>
          <cell r="F23">
            <v>42.21</v>
          </cell>
        </row>
        <row r="24">
          <cell r="B24" t="str">
            <v>BEC0010216</v>
          </cell>
          <cell r="C24" t="str">
            <v>12V单加热控制器总成</v>
          </cell>
        </row>
        <row r="24">
          <cell r="E24" t="str">
            <v>EA</v>
          </cell>
          <cell r="F24">
            <v>42.21</v>
          </cell>
        </row>
        <row r="25">
          <cell r="B25" t="str">
            <v>SLT0011437</v>
          </cell>
          <cell r="C25" t="str">
            <v>基础款12V座垫加热垫总成</v>
          </cell>
        </row>
        <row r="25">
          <cell r="E25" t="str">
            <v>EA</v>
          </cell>
          <cell r="F25">
            <v>23.21</v>
          </cell>
        </row>
        <row r="26">
          <cell r="B26" t="str">
            <v>BEC0000068</v>
          </cell>
          <cell r="C26" t="str">
            <v>风扇延长线</v>
          </cell>
        </row>
        <row r="26">
          <cell r="E26" t="str">
            <v>EA</v>
          </cell>
          <cell r="F26">
            <v>8</v>
          </cell>
        </row>
        <row r="27">
          <cell r="B27" t="str">
            <v>SLT0002441</v>
          </cell>
          <cell r="C27" t="str">
            <v>靠背通风袋体</v>
          </cell>
        </row>
        <row r="27">
          <cell r="E27" t="str">
            <v>EA</v>
          </cell>
          <cell r="F27">
            <v>14.5</v>
          </cell>
        </row>
        <row r="28">
          <cell r="B28" t="str">
            <v>SLT0010514</v>
          </cell>
          <cell r="C28" t="str">
            <v>坐垫通风袋体</v>
          </cell>
        </row>
        <row r="28">
          <cell r="E28" t="str">
            <v>EA</v>
          </cell>
          <cell r="F28">
            <v>15</v>
          </cell>
        </row>
        <row r="29">
          <cell r="B29" t="str">
            <v>SLT0010515</v>
          </cell>
          <cell r="C29" t="str">
            <v>驾驶员通风加热开关</v>
          </cell>
        </row>
        <row r="29">
          <cell r="E29" t="str">
            <v>EA</v>
          </cell>
          <cell r="F29">
            <v>16</v>
          </cell>
        </row>
        <row r="30">
          <cell r="B30" t="str">
            <v>SLT0010516</v>
          </cell>
          <cell r="C30" t="str">
            <v>ECU及通风线束总成</v>
          </cell>
        </row>
        <row r="30">
          <cell r="E30" t="str">
            <v>EA</v>
          </cell>
          <cell r="F30">
            <v>82</v>
          </cell>
        </row>
        <row r="31">
          <cell r="B31" t="str">
            <v>SLT0010517</v>
          </cell>
          <cell r="C31" t="str">
            <v>靠背加热垫总成</v>
          </cell>
        </row>
        <row r="31">
          <cell r="E31" t="str">
            <v>EA</v>
          </cell>
          <cell r="F31">
            <v>19.5</v>
          </cell>
        </row>
        <row r="32">
          <cell r="B32" t="str">
            <v>SLT0010518</v>
          </cell>
          <cell r="C32" t="str">
            <v>坐垫加热垫总成</v>
          </cell>
        </row>
        <row r="32">
          <cell r="E32" t="str">
            <v>EA</v>
          </cell>
          <cell r="F32">
            <v>21.67</v>
          </cell>
        </row>
        <row r="33">
          <cell r="B33" t="str">
            <v>BEC0010135</v>
          </cell>
          <cell r="C33" t="str">
            <v>靠背加热垫总成</v>
          </cell>
        </row>
        <row r="33">
          <cell r="E33" t="str">
            <v>EA</v>
          </cell>
          <cell r="F33">
            <v>19</v>
          </cell>
        </row>
        <row r="34">
          <cell r="B34" t="str">
            <v>BEC0010136</v>
          </cell>
          <cell r="C34" t="str">
            <v>坐垫加热垫总成</v>
          </cell>
        </row>
        <row r="34">
          <cell r="E34" t="str">
            <v>EA</v>
          </cell>
          <cell r="F34">
            <v>21.8</v>
          </cell>
        </row>
        <row r="35">
          <cell r="B35" t="str">
            <v>BEC0010141</v>
          </cell>
          <cell r="C35" t="str">
            <v>ECU及通风加热线束总成</v>
          </cell>
        </row>
        <row r="35">
          <cell r="E35" t="str">
            <v>EA</v>
          </cell>
          <cell r="F35">
            <v>89</v>
          </cell>
        </row>
        <row r="36">
          <cell r="B36" t="str">
            <v>BEC0010142</v>
          </cell>
          <cell r="C36" t="str">
            <v>加热开关总成</v>
          </cell>
        </row>
        <row r="36">
          <cell r="E36" t="str">
            <v>EA</v>
          </cell>
          <cell r="F36">
            <v>15</v>
          </cell>
        </row>
        <row r="37">
          <cell r="B37" t="str">
            <v>SHT0010954</v>
          </cell>
          <cell r="C37" t="str">
            <v>驾驶员通风开关</v>
          </cell>
        </row>
        <row r="37">
          <cell r="E37" t="str">
            <v>EA</v>
          </cell>
          <cell r="F37">
            <v>14.5</v>
          </cell>
        </row>
        <row r="38">
          <cell r="B38" t="str">
            <v>BEC0000067</v>
          </cell>
          <cell r="C38" t="str">
            <v>ECU及通风线束总成</v>
          </cell>
        </row>
        <row r="38">
          <cell r="E38" t="str">
            <v>EA</v>
          </cell>
          <cell r="F38">
            <v>65</v>
          </cell>
        </row>
        <row r="39">
          <cell r="B39" t="str">
            <v>SLT0002426</v>
          </cell>
          <cell r="C39" t="str">
            <v>驾驶员坐垫通风袋体</v>
          </cell>
        </row>
        <row r="39">
          <cell r="E39" t="str">
            <v>EA</v>
          </cell>
          <cell r="F39">
            <v>14</v>
          </cell>
        </row>
        <row r="40">
          <cell r="B40" t="str">
            <v>BEC0010191</v>
          </cell>
          <cell r="C40" t="str">
            <v>ECU及通风线束总成（单通风）</v>
          </cell>
        </row>
        <row r="40">
          <cell r="E40" t="str">
            <v>EA</v>
          </cell>
          <cell r="F40">
            <v>65</v>
          </cell>
        </row>
        <row r="41">
          <cell r="B41" t="str">
            <v>SLT0000882</v>
          </cell>
          <cell r="C41" t="str">
            <v>M3座椅安全带报警器</v>
          </cell>
        </row>
        <row r="41">
          <cell r="E41" t="str">
            <v>EA</v>
          </cell>
          <cell r="F41">
            <v>14.35</v>
          </cell>
        </row>
        <row r="42">
          <cell r="B42" t="str">
            <v>SHT0010964</v>
          </cell>
          <cell r="C42" t="str">
            <v>线束组件</v>
          </cell>
        </row>
        <row r="42">
          <cell r="E42" t="str">
            <v>EA</v>
          </cell>
          <cell r="F42">
            <v>42</v>
          </cell>
        </row>
        <row r="43">
          <cell r="B43" t="str">
            <v>SHT0010966</v>
          </cell>
          <cell r="C43" t="str">
            <v>坐垫加热垫</v>
          </cell>
        </row>
        <row r="43">
          <cell r="E43" t="str">
            <v>EA</v>
          </cell>
          <cell r="F43">
            <v>17.83</v>
          </cell>
        </row>
        <row r="44">
          <cell r="B44" t="str">
            <v>SHT0010965</v>
          </cell>
          <cell r="C44" t="str">
            <v>靠背加热垫</v>
          </cell>
        </row>
        <row r="44">
          <cell r="E44" t="str">
            <v>EA</v>
          </cell>
          <cell r="F44">
            <v>17.54</v>
          </cell>
        </row>
        <row r="45">
          <cell r="B45" t="str">
            <v>SHT0011008</v>
          </cell>
          <cell r="C45" t="str">
            <v>TCU控制盒</v>
          </cell>
        </row>
        <row r="45">
          <cell r="E45" t="str">
            <v>EA</v>
          </cell>
          <cell r="F45">
            <v>42.65</v>
          </cell>
        </row>
        <row r="46">
          <cell r="B46" t="str">
            <v>SHT0010960</v>
          </cell>
          <cell r="C46" t="str">
            <v>单加热线束组件</v>
          </cell>
        </row>
        <row r="46">
          <cell r="E46" t="str">
            <v>EA</v>
          </cell>
          <cell r="F46">
            <v>28.5</v>
          </cell>
        </row>
        <row r="47">
          <cell r="B47" t="str">
            <v>SHT0010961</v>
          </cell>
          <cell r="C47" t="str">
            <v>加热开关</v>
          </cell>
        </row>
        <row r="47">
          <cell r="E47" t="str">
            <v>EA</v>
          </cell>
          <cell r="F47">
            <v>14.5</v>
          </cell>
        </row>
        <row r="48">
          <cell r="B48" t="str">
            <v>SHT0010962</v>
          </cell>
          <cell r="C48" t="str">
            <v>单加热靠背电加热</v>
          </cell>
        </row>
        <row r="48">
          <cell r="E48" t="str">
            <v>EA</v>
          </cell>
          <cell r="F48">
            <v>17.16</v>
          </cell>
        </row>
        <row r="49">
          <cell r="B49" t="str">
            <v>SHT0010963</v>
          </cell>
          <cell r="C49" t="str">
            <v>单加热坐垫电加热</v>
          </cell>
        </row>
        <row r="49">
          <cell r="E49" t="str">
            <v>EA</v>
          </cell>
          <cell r="F49">
            <v>17.43</v>
          </cell>
        </row>
        <row r="50">
          <cell r="B50" t="str">
            <v>SHT0010958</v>
          </cell>
          <cell r="C50" t="str">
            <v>风扇</v>
          </cell>
        </row>
        <row r="50">
          <cell r="E50" t="str">
            <v>EA</v>
          </cell>
          <cell r="F50">
            <v>58</v>
          </cell>
        </row>
        <row r="51">
          <cell r="B51" t="str">
            <v>SHT0010951</v>
          </cell>
          <cell r="C51" t="str">
            <v>风机（座）</v>
          </cell>
        </row>
        <row r="51">
          <cell r="E51" t="str">
            <v>EA</v>
          </cell>
          <cell r="F51">
            <v>58</v>
          </cell>
        </row>
        <row r="52">
          <cell r="B52" t="str">
            <v>SHT0010955</v>
          </cell>
          <cell r="C52" t="str">
            <v>线束组件（控制器）</v>
          </cell>
        </row>
        <row r="52">
          <cell r="E52" t="str">
            <v>EA</v>
          </cell>
          <cell r="F52">
            <v>80</v>
          </cell>
        </row>
        <row r="53">
          <cell r="B53" t="str">
            <v>SHT0010957</v>
          </cell>
          <cell r="C53" t="str">
            <v>风袋（靠）</v>
          </cell>
        </row>
        <row r="53">
          <cell r="E53" t="str">
            <v>EA</v>
          </cell>
          <cell r="F53">
            <v>16.65</v>
          </cell>
        </row>
        <row r="54">
          <cell r="B54" t="str">
            <v>SHT0010952</v>
          </cell>
          <cell r="C54" t="str">
            <v>密封层（座）</v>
          </cell>
        </row>
        <row r="54">
          <cell r="E54" t="str">
            <v>EA</v>
          </cell>
          <cell r="F54">
            <v>9.2</v>
          </cell>
        </row>
        <row r="55">
          <cell r="B55" t="str">
            <v>SHT0010956</v>
          </cell>
          <cell r="C55" t="str">
            <v>风道（靠）</v>
          </cell>
        </row>
        <row r="55">
          <cell r="E55" t="str">
            <v>EA</v>
          </cell>
          <cell r="F55">
            <v>6</v>
          </cell>
        </row>
        <row r="56">
          <cell r="B56" t="str">
            <v>SHT0010950</v>
          </cell>
          <cell r="C56" t="str">
            <v>通风网层（B）</v>
          </cell>
        </row>
        <row r="56">
          <cell r="E56" t="str">
            <v>EA</v>
          </cell>
          <cell r="F56">
            <v>5</v>
          </cell>
        </row>
        <row r="57">
          <cell r="B57" t="str">
            <v>SHT0010949</v>
          </cell>
          <cell r="C57" t="str">
            <v>通风网层（A）</v>
          </cell>
        </row>
        <row r="57">
          <cell r="E57" t="str">
            <v>EA</v>
          </cell>
          <cell r="F57">
            <v>5</v>
          </cell>
        </row>
        <row r="58">
          <cell r="B58" t="str">
            <v>SHT0010953</v>
          </cell>
          <cell r="C58" t="str">
            <v>风扇隔风垫（座）</v>
          </cell>
        </row>
        <row r="58">
          <cell r="E58" t="str">
            <v>EA</v>
          </cell>
          <cell r="F58">
            <v>1.2</v>
          </cell>
        </row>
        <row r="59">
          <cell r="B59" t="str">
            <v>SHT0010959</v>
          </cell>
          <cell r="C59" t="str">
            <v>减震钉</v>
          </cell>
        </row>
        <row r="59">
          <cell r="E59" t="str">
            <v>EA</v>
          </cell>
          <cell r="F59">
            <v>0.42</v>
          </cell>
        </row>
        <row r="60">
          <cell r="B60" t="str">
            <v>BEC0010223</v>
          </cell>
          <cell r="C60" t="str">
            <v>靠背加热垫总成</v>
          </cell>
        </row>
        <row r="60">
          <cell r="E60" t="str">
            <v>EA</v>
          </cell>
          <cell r="F60">
            <v>19.7</v>
          </cell>
        </row>
        <row r="60">
          <cell r="H60" t="str">
            <v>A</v>
          </cell>
          <cell r="I60">
            <v>21.8888888888889</v>
          </cell>
          <cell r="J60">
            <v>23.0409356725146</v>
          </cell>
        </row>
        <row r="61">
          <cell r="B61" t="str">
            <v>BEC0010098</v>
          </cell>
          <cell r="C61" t="str">
            <v>坐垫加热垫总成</v>
          </cell>
        </row>
        <row r="61">
          <cell r="E61" t="str">
            <v>EA</v>
          </cell>
          <cell r="F61">
            <v>26.115</v>
          </cell>
        </row>
        <row r="61">
          <cell r="H61" t="str">
            <v>A</v>
          </cell>
          <cell r="I61">
            <v>29.0166666666667</v>
          </cell>
          <cell r="J61">
            <v>30.5438596491228</v>
          </cell>
        </row>
        <row r="62">
          <cell r="B62" t="str">
            <v>BEC0010222-1</v>
          </cell>
          <cell r="C62" t="str">
            <v>通风加热集成线束总成</v>
          </cell>
        </row>
        <row r="62">
          <cell r="E62" t="str">
            <v>EA</v>
          </cell>
          <cell r="F62">
            <v>42.8</v>
          </cell>
        </row>
        <row r="62">
          <cell r="H62" t="str">
            <v>A</v>
          </cell>
          <cell r="I62">
            <v>47.5555555555556</v>
          </cell>
          <cell r="J62">
            <v>50.0584795321637</v>
          </cell>
        </row>
        <row r="63">
          <cell r="B63" t="str">
            <v>BEC0010122-1</v>
          </cell>
          <cell r="C63" t="str">
            <v>通风加热控制器总成</v>
          </cell>
        </row>
        <row r="63">
          <cell r="E63" t="str">
            <v>EA</v>
          </cell>
          <cell r="F63">
            <v>42.65</v>
          </cell>
        </row>
        <row r="63">
          <cell r="H63" t="str">
            <v>A</v>
          </cell>
          <cell r="I63">
            <v>47.3888888888889</v>
          </cell>
          <cell r="J63">
            <v>49.8830409356725</v>
          </cell>
        </row>
        <row r="64">
          <cell r="B64" t="str">
            <v>BEC0010041-1</v>
          </cell>
          <cell r="C64" t="str">
            <v>通风加热座垫风扇总成</v>
          </cell>
        </row>
        <row r="64">
          <cell r="E64" t="str">
            <v>EA</v>
          </cell>
          <cell r="F64">
            <v>64.02</v>
          </cell>
        </row>
        <row r="64">
          <cell r="H64" t="str">
            <v>A</v>
          </cell>
          <cell r="I64">
            <v>71.1333333333333</v>
          </cell>
          <cell r="J64">
            <v>74.8771929824561</v>
          </cell>
        </row>
        <row r="65">
          <cell r="B65" t="str">
            <v>BEC0010040-1</v>
          </cell>
          <cell r="C65" t="str">
            <v>通风加热靠背风扇总成</v>
          </cell>
        </row>
        <row r="65">
          <cell r="E65" t="str">
            <v>EA</v>
          </cell>
          <cell r="F65">
            <v>40.3</v>
          </cell>
        </row>
        <row r="65">
          <cell r="H65" t="str">
            <v>A</v>
          </cell>
          <cell r="I65">
            <v>44.7777777777778</v>
          </cell>
          <cell r="J65">
            <v>47.1345029239766</v>
          </cell>
        </row>
        <row r="66">
          <cell r="B66" t="str">
            <v>BEC0010110-1</v>
          </cell>
          <cell r="C66" t="str">
            <v>加热开关</v>
          </cell>
        </row>
        <row r="66">
          <cell r="E66" t="str">
            <v>EA</v>
          </cell>
          <cell r="F66">
            <v>15</v>
          </cell>
        </row>
        <row r="66">
          <cell r="H66" t="str">
            <v>A</v>
          </cell>
          <cell r="I66">
            <v>16.6666666666667</v>
          </cell>
          <cell r="J66">
            <v>17.5438596491228</v>
          </cell>
        </row>
        <row r="67">
          <cell r="B67" t="str">
            <v>BEC0010109-1</v>
          </cell>
          <cell r="C67" t="str">
            <v>通风开关</v>
          </cell>
        </row>
        <row r="67">
          <cell r="E67" t="str">
            <v>EA</v>
          </cell>
          <cell r="F67">
            <v>15</v>
          </cell>
        </row>
        <row r="67">
          <cell r="H67" t="str">
            <v>A</v>
          </cell>
          <cell r="I67">
            <v>16.6666666666667</v>
          </cell>
          <cell r="J67">
            <v>17.5438596491228</v>
          </cell>
        </row>
        <row r="68">
          <cell r="B68" t="str">
            <v>SLT0011307</v>
          </cell>
          <cell r="C68" t="str">
            <v>通风加热线束总成</v>
          </cell>
        </row>
        <row r="68">
          <cell r="E68" t="str">
            <v>EA</v>
          </cell>
          <cell r="F68">
            <v>40</v>
          </cell>
        </row>
        <row r="69">
          <cell r="B69" t="str">
            <v>BEC0010087-1</v>
          </cell>
          <cell r="C69" t="str">
            <v>经济性单通风ECU</v>
          </cell>
        </row>
        <row r="69">
          <cell r="E69" t="str">
            <v>EA</v>
          </cell>
          <cell r="F69">
            <v>42.21</v>
          </cell>
        </row>
        <row r="69">
          <cell r="H69" t="str">
            <v>A</v>
          </cell>
          <cell r="I69">
            <v>46.9</v>
          </cell>
          <cell r="J69">
            <v>49.3684210526316</v>
          </cell>
        </row>
        <row r="70">
          <cell r="B70" t="str">
            <v>BEC0010268-1</v>
          </cell>
          <cell r="C70" t="str">
            <v>单通风线束总成</v>
          </cell>
        </row>
        <row r="70">
          <cell r="E70" t="str">
            <v>EA</v>
          </cell>
          <cell r="F70">
            <v>23.43</v>
          </cell>
        </row>
        <row r="70">
          <cell r="H70" t="str">
            <v>A</v>
          </cell>
          <cell r="I70">
            <v>26.0333333333333</v>
          </cell>
          <cell r="J70">
            <v>27.4035087719298</v>
          </cell>
        </row>
        <row r="71">
          <cell r="B71" t="str">
            <v>BEC0010099</v>
          </cell>
          <cell r="C71" t="str">
            <v>靠背加热垫总成</v>
          </cell>
        </row>
        <row r="71">
          <cell r="E71" t="str">
            <v>EA</v>
          </cell>
          <cell r="F71">
            <v>17.84</v>
          </cell>
        </row>
        <row r="72">
          <cell r="B72" t="str">
            <v>SCS0012137</v>
          </cell>
          <cell r="C72" t="str">
            <v>BJ40后排左靠背加热垫总成</v>
          </cell>
        </row>
        <row r="72">
          <cell r="E72" t="str">
            <v>EA</v>
          </cell>
          <cell r="F72">
            <v>22.24</v>
          </cell>
        </row>
        <row r="73">
          <cell r="B73" t="str">
            <v>SCS0012136</v>
          </cell>
          <cell r="C73" t="str">
            <v>BJ40后排左座垫加热垫总成</v>
          </cell>
        </row>
        <row r="73">
          <cell r="E73" t="str">
            <v>EA</v>
          </cell>
          <cell r="F73">
            <v>28</v>
          </cell>
        </row>
        <row r="74">
          <cell r="B74" t="str">
            <v>BEC0010266</v>
          </cell>
          <cell r="C74" t="str">
            <v>BJ40后排单加热线束总成</v>
          </cell>
        </row>
        <row r="74">
          <cell r="E74" t="str">
            <v>EA</v>
          </cell>
          <cell r="F74">
            <v>18</v>
          </cell>
        </row>
        <row r="75">
          <cell r="B75" t="str">
            <v>BEC0010267</v>
          </cell>
          <cell r="C75" t="str">
            <v>BJ40后排单加热ECU总成</v>
          </cell>
        </row>
        <row r="75">
          <cell r="E75" t="str">
            <v>EA</v>
          </cell>
          <cell r="F75">
            <v>43.5</v>
          </cell>
        </row>
        <row r="76">
          <cell r="B76" t="str">
            <v>SCS0012139</v>
          </cell>
          <cell r="C76" t="str">
            <v>BJ40后排右靠背加热热总成</v>
          </cell>
        </row>
        <row r="76">
          <cell r="E76" t="str">
            <v>EA</v>
          </cell>
          <cell r="F76">
            <v>22.5</v>
          </cell>
        </row>
        <row r="77">
          <cell r="B77" t="str">
            <v>SCS0012138</v>
          </cell>
          <cell r="C77" t="str">
            <v>BJ40后排右座热加热热总成</v>
          </cell>
        </row>
        <row r="77">
          <cell r="E77" t="str">
            <v>EA</v>
          </cell>
          <cell r="F77">
            <v>28.3</v>
          </cell>
        </row>
        <row r="78">
          <cell r="B78" t="str">
            <v>BEC0010184</v>
          </cell>
          <cell r="C78" t="str">
            <v>J6P后排右靠背加热垫总成</v>
          </cell>
        </row>
        <row r="78">
          <cell r="E78" t="str">
            <v>EA</v>
          </cell>
          <cell r="F78">
            <v>22.77</v>
          </cell>
        </row>
        <row r="78">
          <cell r="H78" t="str">
            <v>A</v>
          </cell>
          <cell r="I78">
            <v>25.3</v>
          </cell>
          <cell r="J78">
            <v>26.6315789473684</v>
          </cell>
        </row>
        <row r="79">
          <cell r="B79" t="str">
            <v>SHT0016288</v>
          </cell>
          <cell r="C79" t="str">
            <v>气泵分总成</v>
          </cell>
        </row>
        <row r="79">
          <cell r="E79" t="str">
            <v>EA</v>
          </cell>
          <cell r="F79">
            <v>43.77</v>
          </cell>
        </row>
        <row r="80">
          <cell r="B80" t="str">
            <v>SHT0016289</v>
          </cell>
          <cell r="C80" t="str">
            <v>按摩系统控制分总成</v>
          </cell>
        </row>
        <row r="80">
          <cell r="E80" t="str">
            <v>EA</v>
          </cell>
          <cell r="F80">
            <v>91.84</v>
          </cell>
        </row>
        <row r="81">
          <cell r="B81" t="str">
            <v>SHT0016290</v>
          </cell>
          <cell r="C81" t="str">
            <v>五档按摩开关</v>
          </cell>
        </row>
        <row r="81">
          <cell r="E81" t="str">
            <v>EA</v>
          </cell>
          <cell r="F81">
            <v>21.48</v>
          </cell>
        </row>
        <row r="82">
          <cell r="B82" t="str">
            <v>SHT0016291</v>
          </cell>
          <cell r="C82" t="str">
            <v>按摩气袋分总成</v>
          </cell>
        </row>
        <row r="82">
          <cell r="E82" t="str">
            <v>EA</v>
          </cell>
          <cell r="F82">
            <v>44.91</v>
          </cell>
        </row>
        <row r="83">
          <cell r="B83" t="str">
            <v>SHT0016292</v>
          </cell>
          <cell r="C83" t="str">
            <v>按摩气袋主线束</v>
          </cell>
        </row>
        <row r="83">
          <cell r="E83" t="str">
            <v>EA</v>
          </cell>
          <cell r="F83">
            <v>49.06</v>
          </cell>
        </row>
        <row r="84">
          <cell r="B84" t="str">
            <v>SCS0008338</v>
          </cell>
          <cell r="C84" t="str">
            <v>靠背风机</v>
          </cell>
        </row>
        <row r="84">
          <cell r="E84" t="str">
            <v>EA</v>
          </cell>
          <cell r="F84">
            <v>55</v>
          </cell>
        </row>
        <row r="85">
          <cell r="B85" t="str">
            <v>SCS0008339</v>
          </cell>
          <cell r="C85" t="str">
            <v>座垫风机</v>
          </cell>
        </row>
        <row r="85">
          <cell r="E85" t="str">
            <v>EA</v>
          </cell>
          <cell r="F85">
            <v>55</v>
          </cell>
        </row>
        <row r="86">
          <cell r="B86" t="str">
            <v>SCS0008340</v>
          </cell>
          <cell r="C86" t="str">
            <v>减震钉</v>
          </cell>
        </row>
        <row r="86">
          <cell r="E86" t="str">
            <v>EA</v>
          </cell>
          <cell r="F86">
            <v>0.42</v>
          </cell>
        </row>
        <row r="87">
          <cell r="B87" t="str">
            <v>SCS0008341</v>
          </cell>
          <cell r="C87" t="str">
            <v>座垫通风袋体</v>
          </cell>
        </row>
        <row r="87">
          <cell r="E87" t="str">
            <v>EA</v>
          </cell>
          <cell r="F87">
            <v>17</v>
          </cell>
        </row>
        <row r="88">
          <cell r="B88" t="str">
            <v>SCS0008342</v>
          </cell>
          <cell r="C88" t="str">
            <v>座垫风道</v>
          </cell>
        </row>
        <row r="88">
          <cell r="E88" t="str">
            <v>EA</v>
          </cell>
          <cell r="F88">
            <v>7</v>
          </cell>
        </row>
        <row r="89">
          <cell r="B89" t="str">
            <v>SCS0008343</v>
          </cell>
          <cell r="C89" t="str">
            <v>靠背通风袋体</v>
          </cell>
        </row>
        <row r="89">
          <cell r="E89" t="str">
            <v>EA</v>
          </cell>
          <cell r="F89">
            <v>15</v>
          </cell>
        </row>
        <row r="90">
          <cell r="B90" t="str">
            <v>SCS0008344</v>
          </cell>
          <cell r="C90" t="str">
            <v>通风转接线</v>
          </cell>
        </row>
        <row r="90">
          <cell r="E90" t="str">
            <v>EA</v>
          </cell>
          <cell r="F90">
            <v>15</v>
          </cell>
        </row>
        <row r="91">
          <cell r="B91" t="str">
            <v>SCS0008345</v>
          </cell>
          <cell r="C91" t="str">
            <v>座垫加热垫</v>
          </cell>
        </row>
        <row r="91">
          <cell r="E91" t="str">
            <v>EA</v>
          </cell>
          <cell r="F91">
            <v>22</v>
          </cell>
        </row>
        <row r="92">
          <cell r="B92" t="str">
            <v>SCS0008346</v>
          </cell>
          <cell r="C92" t="str">
            <v>靠背加热垫</v>
          </cell>
        </row>
        <row r="92">
          <cell r="E92" t="str">
            <v>EA</v>
          </cell>
          <cell r="F92">
            <v>20</v>
          </cell>
        </row>
        <row r="93">
          <cell r="B93" t="str">
            <v>SCS0008347</v>
          </cell>
          <cell r="C93" t="str">
            <v>ECU及线束总成</v>
          </cell>
        </row>
        <row r="93">
          <cell r="E93" t="str">
            <v>EA</v>
          </cell>
          <cell r="F93">
            <v>135</v>
          </cell>
        </row>
        <row r="94">
          <cell r="B94" t="str">
            <v>SLT0011861</v>
          </cell>
          <cell r="C94" t="str">
            <v>24V通风加热集成控制器及线束总成</v>
          </cell>
        </row>
        <row r="94">
          <cell r="E94" t="str">
            <v>EA</v>
          </cell>
          <cell r="F94">
            <v>82.9</v>
          </cell>
        </row>
        <row r="95">
          <cell r="B95" t="str">
            <v>SLT0011862</v>
          </cell>
          <cell r="C95" t="str">
            <v>12V通风加热集成控制器及线束总成</v>
          </cell>
        </row>
        <row r="95">
          <cell r="E95" t="str">
            <v>EA</v>
          </cell>
          <cell r="F95">
            <v>82.9</v>
          </cell>
        </row>
        <row r="96">
          <cell r="B96" t="str">
            <v>BEC0010343</v>
          </cell>
          <cell r="C96" t="str">
            <v>坐垫加热垫总成</v>
          </cell>
        </row>
        <row r="96">
          <cell r="E96" t="str">
            <v>EA</v>
          </cell>
          <cell r="F96">
            <v>27.73</v>
          </cell>
        </row>
        <row r="96">
          <cell r="H96" t="str">
            <v>A</v>
          </cell>
          <cell r="I96">
            <v>30.8111111111111</v>
          </cell>
          <cell r="J96">
            <v>32.4327485380117</v>
          </cell>
        </row>
        <row r="97">
          <cell r="B97" t="str">
            <v>BEC0010225</v>
          </cell>
          <cell r="C97" t="str">
            <v>G3靠背加热垫总成</v>
          </cell>
        </row>
        <row r="97">
          <cell r="E97" t="str">
            <v>EA</v>
          </cell>
          <cell r="F97">
            <v>21.69</v>
          </cell>
        </row>
        <row r="98">
          <cell r="B98" t="str">
            <v>BEC0010226</v>
          </cell>
          <cell r="C98" t="str">
            <v>G3座垫加热垫总成</v>
          </cell>
        </row>
        <row r="98">
          <cell r="E98" t="str">
            <v>EA</v>
          </cell>
          <cell r="F98">
            <v>28.35</v>
          </cell>
        </row>
        <row r="99">
          <cell r="B99" t="str">
            <v>BEC0010229</v>
          </cell>
          <cell r="C99" t="str">
            <v>G3副驾驶功能座椅SBR线束总成</v>
          </cell>
        </row>
        <row r="99">
          <cell r="E99" t="str">
            <v>EA</v>
          </cell>
          <cell r="F99">
            <v>13.71</v>
          </cell>
        </row>
        <row r="100">
          <cell r="B100" t="str">
            <v>BEC0010244</v>
          </cell>
          <cell r="C100" t="str">
            <v>G3主驾驶加热通风系统线束总成</v>
          </cell>
        </row>
        <row r="100">
          <cell r="E100" t="str">
            <v>EA</v>
          </cell>
          <cell r="F100">
            <v>50.4</v>
          </cell>
        </row>
        <row r="101">
          <cell r="B101" t="str">
            <v>BEC0010245</v>
          </cell>
          <cell r="C101" t="str">
            <v>G3副驾驶加热通风系统线束总成</v>
          </cell>
        </row>
        <row r="101">
          <cell r="E101" t="str">
            <v>EA</v>
          </cell>
          <cell r="F101">
            <v>50.4</v>
          </cell>
        </row>
        <row r="102">
          <cell r="B102" t="str">
            <v>BEC0010252</v>
          </cell>
          <cell r="C102" t="str">
            <v>G3主驾驶线束总成</v>
          </cell>
        </row>
        <row r="102">
          <cell r="E102" t="str">
            <v>EA</v>
          </cell>
          <cell r="F102">
            <v>9.97</v>
          </cell>
        </row>
        <row r="103">
          <cell r="B103" t="str">
            <v>BEC0010253</v>
          </cell>
          <cell r="C103" t="str">
            <v>G3副驾驶线束总成</v>
          </cell>
        </row>
        <row r="103">
          <cell r="E103" t="str">
            <v>EA</v>
          </cell>
          <cell r="F103">
            <v>13.71</v>
          </cell>
        </row>
        <row r="104">
          <cell r="B104" t="str">
            <v>BEC0010227</v>
          </cell>
          <cell r="C104" t="str">
            <v>G3主驾驶通风加热ECU总成</v>
          </cell>
        </row>
        <row r="104">
          <cell r="E104" t="str">
            <v>EA</v>
          </cell>
          <cell r="F104">
            <v>140.27</v>
          </cell>
        </row>
        <row r="105">
          <cell r="B105" t="str">
            <v>BEC0010242</v>
          </cell>
          <cell r="C105" t="str">
            <v>G3副驾驶通风加热ECU总成</v>
          </cell>
        </row>
        <row r="105">
          <cell r="E105" t="str">
            <v>EA</v>
          </cell>
          <cell r="F105">
            <v>140.27</v>
          </cell>
        </row>
        <row r="106">
          <cell r="B106" t="str">
            <v>BEC0010246</v>
          </cell>
          <cell r="C106" t="str">
            <v>G3坐垫轴流风扇总成</v>
          </cell>
        </row>
        <row r="106">
          <cell r="E106" t="str">
            <v>EA</v>
          </cell>
          <cell r="F106">
            <v>70.57</v>
          </cell>
        </row>
        <row r="107">
          <cell r="B107" t="str">
            <v>BEC0010247</v>
          </cell>
          <cell r="C107" t="str">
            <v>G3靠背轴流风扇总成</v>
          </cell>
        </row>
        <row r="107">
          <cell r="E107" t="str">
            <v>EA</v>
          </cell>
          <cell r="F107">
            <v>70.57</v>
          </cell>
        </row>
        <row r="108">
          <cell r="B108" t="str">
            <v>BEC0010221</v>
          </cell>
          <cell r="C108" t="str">
            <v>坐垫加热垫总成</v>
          </cell>
        </row>
        <row r="108">
          <cell r="E108" t="str">
            <v>EA</v>
          </cell>
          <cell r="F108">
            <v>31.045</v>
          </cell>
        </row>
        <row r="108">
          <cell r="H108" t="str">
            <v>A</v>
          </cell>
          <cell r="I108">
            <v>34.4944444444444</v>
          </cell>
          <cell r="J108">
            <v>36.3099415204678</v>
          </cell>
        </row>
        <row r="109">
          <cell r="B109" t="str">
            <v>BEC0010331</v>
          </cell>
          <cell r="C109" t="str">
            <v>通风加热线束总成</v>
          </cell>
        </row>
        <row r="109">
          <cell r="F109">
            <v>36.61</v>
          </cell>
        </row>
        <row r="110">
          <cell r="B110" t="str">
            <v>BPC0000063</v>
          </cell>
          <cell r="C110" t="str">
            <v>王牌靠背气袋腰托总成</v>
          </cell>
          <cell r="D110" t="str">
            <v/>
          </cell>
          <cell r="E110" t="str">
            <v>EA</v>
          </cell>
          <cell r="F110">
            <v>10.75</v>
          </cell>
        </row>
        <row r="111">
          <cell r="B111" t="str">
            <v>SHT0014780</v>
          </cell>
          <cell r="C111" t="str">
            <v>腰托气袋总成</v>
          </cell>
          <cell r="D111" t="str">
            <v/>
          </cell>
          <cell r="E111" t="str">
            <v>EA</v>
          </cell>
          <cell r="F111">
            <v>10.84</v>
          </cell>
        </row>
        <row r="112">
          <cell r="B112" t="str">
            <v>BEC0010040</v>
          </cell>
          <cell r="C112" t="str">
            <v>靠背风扇(不含罩壳)</v>
          </cell>
          <cell r="D112" t="str">
            <v/>
          </cell>
          <cell r="E112" t="str">
            <v>EA</v>
          </cell>
          <cell r="F112">
            <v>32.57</v>
          </cell>
        </row>
        <row r="112">
          <cell r="H112" t="str">
            <v>A</v>
          </cell>
          <cell r="I112">
            <v>36.1888888888889</v>
          </cell>
          <cell r="J112">
            <v>38.093567251462</v>
          </cell>
        </row>
        <row r="113">
          <cell r="B113" t="str">
            <v>BEC0010041</v>
          </cell>
          <cell r="C113" t="str">
            <v>坐垫风扇(不含罩壳)</v>
          </cell>
          <cell r="D113" t="str">
            <v/>
          </cell>
          <cell r="E113" t="str">
            <v>EA</v>
          </cell>
          <cell r="F113">
            <v>47.11</v>
          </cell>
        </row>
        <row r="113">
          <cell r="H113" t="str">
            <v>A</v>
          </cell>
          <cell r="I113">
            <v>52.3444444444444</v>
          </cell>
          <cell r="J113">
            <v>55.0994152046784</v>
          </cell>
        </row>
        <row r="114">
          <cell r="B114" t="str">
            <v>SLT0011274</v>
          </cell>
          <cell r="C114" t="str">
            <v>气腰托总成</v>
          </cell>
        </row>
        <row r="114">
          <cell r="E114" t="str">
            <v>EA</v>
          </cell>
          <cell r="F114">
            <v>8.1</v>
          </cell>
        </row>
        <row r="115">
          <cell r="B115" t="str">
            <v>SLT0011313</v>
          </cell>
          <cell r="C115" t="str">
            <v>侧翼气袋支撑总成</v>
          </cell>
        </row>
        <row r="115">
          <cell r="E115" t="str">
            <v>EA</v>
          </cell>
          <cell r="F115">
            <v>11.76</v>
          </cell>
        </row>
        <row r="116">
          <cell r="B116" t="str">
            <v>SHT0015613</v>
          </cell>
          <cell r="C116" t="str">
            <v>两气袋腰托总成</v>
          </cell>
        </row>
        <row r="116">
          <cell r="E116" t="str">
            <v>EA</v>
          </cell>
          <cell r="F116">
            <v>11.34</v>
          </cell>
        </row>
        <row r="117">
          <cell r="B117" t="str">
            <v>BEC0010159</v>
          </cell>
          <cell r="C117" t="str">
            <v>坐垫风扇总成</v>
          </cell>
        </row>
        <row r="117">
          <cell r="E117" t="str">
            <v>EA</v>
          </cell>
          <cell r="F117">
            <v>32.57</v>
          </cell>
        </row>
        <row r="117">
          <cell r="H117" t="str">
            <v>A</v>
          </cell>
          <cell r="I117">
            <v>36.1888888888889</v>
          </cell>
          <cell r="J117">
            <v>38.093567251462</v>
          </cell>
        </row>
        <row r="118">
          <cell r="B118" t="str">
            <v>BEC0010212</v>
          </cell>
          <cell r="C118" t="str">
            <v>K1副驾座椅SBR</v>
          </cell>
        </row>
        <row r="118">
          <cell r="E118" t="str">
            <v>EA</v>
          </cell>
          <cell r="F118">
            <v>14.763</v>
          </cell>
        </row>
        <row r="119">
          <cell r="B119" t="str">
            <v>SHT0012218</v>
          </cell>
          <cell r="C119" t="str">
            <v>主驾驶靠背四气袋腰托总成</v>
          </cell>
        </row>
        <row r="119">
          <cell r="E119" t="str">
            <v>EA</v>
          </cell>
          <cell r="F119">
            <v>16.96</v>
          </cell>
        </row>
        <row r="120">
          <cell r="B120" t="str">
            <v>SHT0011331</v>
          </cell>
          <cell r="C120" t="str">
            <v>主驾驶靠背两气袋腰托总成</v>
          </cell>
        </row>
        <row r="120">
          <cell r="E120" t="str">
            <v>EA</v>
          </cell>
          <cell r="F120">
            <v>10.75</v>
          </cell>
        </row>
        <row r="121">
          <cell r="B121" t="str">
            <v>SHT0011788</v>
          </cell>
          <cell r="C121" t="str">
            <v>主驾驶靠背四气袋腰托总成</v>
          </cell>
        </row>
        <row r="121">
          <cell r="E121" t="str">
            <v>EA</v>
          </cell>
          <cell r="F121">
            <v>17.65</v>
          </cell>
        </row>
        <row r="122">
          <cell r="B122" t="str">
            <v>SHT0011779</v>
          </cell>
          <cell r="C122" t="str">
            <v>副驾驶靠背两气袋腰托总成</v>
          </cell>
        </row>
        <row r="122">
          <cell r="E122" t="str">
            <v>EA</v>
          </cell>
          <cell r="F122">
            <v>10.75</v>
          </cell>
        </row>
        <row r="123">
          <cell r="B123" t="str">
            <v>BPC0010243</v>
          </cell>
          <cell r="C123" t="str">
            <v>气袋要脱总成</v>
          </cell>
        </row>
        <row r="123">
          <cell r="E123" t="str">
            <v>EA</v>
          </cell>
          <cell r="F123">
            <v>13.42</v>
          </cell>
        </row>
        <row r="124">
          <cell r="B124" t="str">
            <v>SHT0012464</v>
          </cell>
          <cell r="C124" t="str">
            <v>两气袋腰托总成（汕德卡)</v>
          </cell>
        </row>
        <row r="124">
          <cell r="E124" t="str">
            <v>EA</v>
          </cell>
          <cell r="F124">
            <v>10.75</v>
          </cell>
        </row>
        <row r="125">
          <cell r="B125" t="str">
            <v>SHT0013265</v>
          </cell>
          <cell r="C125" t="str">
            <v>四气袋 腰托总成</v>
          </cell>
        </row>
        <row r="125">
          <cell r="E125" t="str">
            <v>EA</v>
          </cell>
          <cell r="F125">
            <v>16.96</v>
          </cell>
        </row>
        <row r="126">
          <cell r="B126" t="str">
            <v>SLT0010873</v>
          </cell>
          <cell r="C126" t="str">
            <v>靠背加热垫总成</v>
          </cell>
        </row>
        <row r="126">
          <cell r="E126" t="str">
            <v>EA</v>
          </cell>
          <cell r="F126">
            <v>17.58</v>
          </cell>
        </row>
        <row r="127">
          <cell r="B127" t="str">
            <v>SLT0011529</v>
          </cell>
          <cell r="C127" t="str">
            <v>基础款24V座垫加热垫总成</v>
          </cell>
        </row>
        <row r="127">
          <cell r="E127" t="str">
            <v>EA</v>
          </cell>
          <cell r="F127">
            <v>20.15</v>
          </cell>
        </row>
        <row r="128">
          <cell r="B128" t="str">
            <v>SHT0010956</v>
          </cell>
          <cell r="C128" t="str">
            <v>转接风道</v>
          </cell>
        </row>
        <row r="128">
          <cell r="E128" t="str">
            <v>EA</v>
          </cell>
          <cell r="F128">
            <v>5.95</v>
          </cell>
        </row>
        <row r="129">
          <cell r="B129" t="str">
            <v>SHT0010958</v>
          </cell>
          <cell r="C129" t="str">
            <v>风扇</v>
          </cell>
        </row>
        <row r="129">
          <cell r="E129" t="str">
            <v>EA</v>
          </cell>
          <cell r="F129">
            <v>50.35</v>
          </cell>
        </row>
        <row r="130">
          <cell r="B130" t="str">
            <v>SLT0010937</v>
          </cell>
          <cell r="C130" t="str">
            <v>坐垫通风袋体</v>
          </cell>
        </row>
        <row r="130">
          <cell r="E130" t="str">
            <v>EA</v>
          </cell>
          <cell r="F130">
            <v>14.9</v>
          </cell>
        </row>
        <row r="131">
          <cell r="B131" t="str">
            <v>SLT0011273</v>
          </cell>
          <cell r="C131" t="str">
            <v>靠背通风袋体</v>
          </cell>
        </row>
        <row r="131">
          <cell r="E131" t="str">
            <v>EA</v>
          </cell>
          <cell r="F131">
            <v>14.9</v>
          </cell>
        </row>
        <row r="132">
          <cell r="B132" t="str">
            <v>SLT0010992</v>
          </cell>
          <cell r="C132" t="str">
            <v>减震座椅座垫加热垫总成</v>
          </cell>
        </row>
        <row r="132">
          <cell r="E132" t="str">
            <v>EA</v>
          </cell>
          <cell r="F132">
            <v>20.15</v>
          </cell>
        </row>
        <row r="133">
          <cell r="B133" t="str">
            <v>SLT0011301</v>
          </cell>
          <cell r="C133" t="str">
            <v>24V座垫通风轴流风扇总成</v>
          </cell>
        </row>
        <row r="133">
          <cell r="E133" t="str">
            <v>EA</v>
          </cell>
          <cell r="F133">
            <v>47.11</v>
          </cell>
        </row>
        <row r="134">
          <cell r="B134" t="str">
            <v>SLT0011429</v>
          </cell>
          <cell r="C134" t="str">
            <v>靠背加热垫总成</v>
          </cell>
        </row>
        <row r="134">
          <cell r="E134" t="str">
            <v>EA</v>
          </cell>
          <cell r="F134">
            <v>17.58</v>
          </cell>
        </row>
        <row r="135">
          <cell r="B135" t="str">
            <v>SLT0011430</v>
          </cell>
          <cell r="C135" t="str">
            <v>12V风扇</v>
          </cell>
        </row>
        <row r="135">
          <cell r="E135" t="str">
            <v>EA</v>
          </cell>
          <cell r="F135">
            <v>50.35</v>
          </cell>
        </row>
        <row r="136">
          <cell r="B136" t="str">
            <v>SLT0011448</v>
          </cell>
          <cell r="C136" t="str">
            <v>12V座垫通风轴流风扇总成</v>
          </cell>
        </row>
        <row r="136">
          <cell r="E136" t="str">
            <v>EA</v>
          </cell>
          <cell r="F136">
            <v>47.11</v>
          </cell>
        </row>
        <row r="137">
          <cell r="B137" t="str">
            <v>SLT0011528</v>
          </cell>
          <cell r="C137" t="str">
            <v>减震座椅12V座垫加热垫总</v>
          </cell>
        </row>
        <row r="137">
          <cell r="E137" t="str">
            <v>EA</v>
          </cell>
          <cell r="F137">
            <v>20.15</v>
          </cell>
        </row>
        <row r="138">
          <cell r="B138" t="str">
            <v>SLT0011437</v>
          </cell>
          <cell r="C138" t="str">
            <v>基础款12V座垫加热垫总成</v>
          </cell>
        </row>
        <row r="138">
          <cell r="E138" t="str">
            <v>EA</v>
          </cell>
          <cell r="F138">
            <v>20.15</v>
          </cell>
        </row>
        <row r="139">
          <cell r="B139" t="str">
            <v>SLT0002441</v>
          </cell>
          <cell r="C139" t="str">
            <v>靠背通风袋体</v>
          </cell>
        </row>
        <row r="139">
          <cell r="E139" t="str">
            <v>EA</v>
          </cell>
          <cell r="F139">
            <v>14.4</v>
          </cell>
        </row>
        <row r="140">
          <cell r="B140" t="str">
            <v>SLT0010514</v>
          </cell>
          <cell r="C140" t="str">
            <v>坐垫通风袋体</v>
          </cell>
        </row>
        <row r="140">
          <cell r="E140" t="str">
            <v>EA</v>
          </cell>
          <cell r="F140">
            <v>15.5</v>
          </cell>
        </row>
        <row r="141">
          <cell r="B141" t="str">
            <v>SLT0010517</v>
          </cell>
          <cell r="C141" t="str">
            <v>靠背加热垫总成</v>
          </cell>
        </row>
        <row r="141">
          <cell r="E141" t="str">
            <v>EA</v>
          </cell>
          <cell r="F141">
            <v>16.08</v>
          </cell>
        </row>
        <row r="142">
          <cell r="B142" t="str">
            <v>SLT0010518</v>
          </cell>
          <cell r="C142" t="str">
            <v>坐垫加热垫总成</v>
          </cell>
        </row>
        <row r="142">
          <cell r="E142" t="str">
            <v>EA</v>
          </cell>
          <cell r="F142">
            <v>18.01</v>
          </cell>
        </row>
        <row r="143">
          <cell r="B143" t="str">
            <v>BEC0010135</v>
          </cell>
          <cell r="C143" t="str">
            <v>靠背加热垫总成</v>
          </cell>
        </row>
        <row r="143">
          <cell r="E143" t="str">
            <v>EA</v>
          </cell>
          <cell r="F143">
            <v>16.28</v>
          </cell>
        </row>
        <row r="144">
          <cell r="B144" t="str">
            <v>BEC0010136</v>
          </cell>
          <cell r="C144" t="str">
            <v>坐垫加热垫总成</v>
          </cell>
        </row>
        <row r="144">
          <cell r="E144" t="str">
            <v>EA</v>
          </cell>
          <cell r="F144">
            <v>18.21</v>
          </cell>
        </row>
        <row r="145">
          <cell r="B145" t="str">
            <v>BEC0010272</v>
          </cell>
          <cell r="C145" t="str">
            <v>欧马可副驾驶SBR</v>
          </cell>
        </row>
        <row r="145">
          <cell r="E145" t="str">
            <v>EA</v>
          </cell>
          <cell r="F145">
            <v>14.76</v>
          </cell>
        </row>
        <row r="146">
          <cell r="B146" t="str">
            <v>BEC0010021</v>
          </cell>
          <cell r="C146" t="str">
            <v>靠背加热垫总成</v>
          </cell>
        </row>
        <row r="146">
          <cell r="E146" t="str">
            <v>EA</v>
          </cell>
          <cell r="F146">
            <v>17.95</v>
          </cell>
        </row>
        <row r="147">
          <cell r="B147" t="str">
            <v>BEC0010020</v>
          </cell>
          <cell r="C147" t="str">
            <v>坐垫加热垫总成</v>
          </cell>
        </row>
        <row r="147">
          <cell r="E147" t="str">
            <v>EA</v>
          </cell>
          <cell r="F147">
            <v>22.8</v>
          </cell>
        </row>
        <row r="148">
          <cell r="B148" t="str">
            <v>BEC0010026</v>
          </cell>
          <cell r="C148" t="str">
            <v>靠背风扇</v>
          </cell>
        </row>
        <row r="148">
          <cell r="E148" t="str">
            <v>EA</v>
          </cell>
          <cell r="F148">
            <v>36.47</v>
          </cell>
        </row>
        <row r="149">
          <cell r="B149" t="str">
            <v>BEC0010025</v>
          </cell>
          <cell r="C149" t="str">
            <v>坐垫风扇</v>
          </cell>
        </row>
        <row r="149">
          <cell r="E149" t="str">
            <v>EA</v>
          </cell>
          <cell r="F149">
            <v>35</v>
          </cell>
        </row>
        <row r="150">
          <cell r="B150" t="str">
            <v>SHT0015334</v>
          </cell>
          <cell r="C150" t="str">
            <v>副驾驶靠背四气袋腰托总成</v>
          </cell>
        </row>
        <row r="150">
          <cell r="E150" t="str">
            <v>EA</v>
          </cell>
          <cell r="F150">
            <v>18.2</v>
          </cell>
        </row>
        <row r="151">
          <cell r="B151" t="str">
            <v>BEC0010228</v>
          </cell>
          <cell r="C151" t="str">
            <v>SBR总成</v>
          </cell>
        </row>
        <row r="151">
          <cell r="E151" t="str">
            <v>EA</v>
          </cell>
          <cell r="F151">
            <v>14.25</v>
          </cell>
        </row>
        <row r="152">
          <cell r="B152" t="str">
            <v>BEC0010225</v>
          </cell>
          <cell r="C152" t="str">
            <v>G3靠背加热垫总成</v>
          </cell>
          <cell r="D152" t="str">
            <v>G3</v>
          </cell>
          <cell r="E152" t="str">
            <v>EA</v>
          </cell>
          <cell r="F152">
            <v>22.22</v>
          </cell>
        </row>
        <row r="153">
          <cell r="B153" t="str">
            <v>BEC0010226</v>
          </cell>
          <cell r="C153" t="str">
            <v>G3座垫加热垫总成</v>
          </cell>
          <cell r="D153" t="str">
            <v>G3</v>
          </cell>
          <cell r="E153" t="str">
            <v>EA</v>
          </cell>
          <cell r="F153">
            <v>24.13</v>
          </cell>
        </row>
        <row r="154">
          <cell r="B154" t="str">
            <v>BEC0010246</v>
          </cell>
          <cell r="C154" t="str">
            <v>坐垫轴流风扇总成</v>
          </cell>
          <cell r="D154" t="str">
            <v>G3</v>
          </cell>
          <cell r="E154" t="str">
            <v>EA</v>
          </cell>
          <cell r="F154">
            <v>58.65</v>
          </cell>
        </row>
        <row r="155">
          <cell r="B155" t="str">
            <v>BEC0010247</v>
          </cell>
          <cell r="C155" t="str">
            <v>靠背轴流风扇总成</v>
          </cell>
          <cell r="D155" t="str">
            <v>G3</v>
          </cell>
          <cell r="E155" t="str">
            <v>EA</v>
          </cell>
          <cell r="F155">
            <v>58.14</v>
          </cell>
        </row>
        <row r="156">
          <cell r="B156" t="str">
            <v>BEC0010221</v>
          </cell>
          <cell r="C156" t="str">
            <v>坐垫加热垫总成</v>
          </cell>
          <cell r="D156" t="str">
            <v>H42.2</v>
          </cell>
          <cell r="E156" t="str">
            <v>EA</v>
          </cell>
          <cell r="F156">
            <v>33.5</v>
          </cell>
        </row>
        <row r="157">
          <cell r="B157" t="str">
            <v>BEC0010160</v>
          </cell>
          <cell r="C157" t="str">
            <v>坐垫加热垫总成</v>
          </cell>
          <cell r="D157" t="str">
            <v>H42.2</v>
          </cell>
          <cell r="E157" t="str">
            <v>EA</v>
          </cell>
          <cell r="F157">
            <v>33.5</v>
          </cell>
        </row>
        <row r="158">
          <cell r="B158" t="str">
            <v>BEC0000005</v>
          </cell>
          <cell r="C158" t="str">
            <v>靠背加热垫总成</v>
          </cell>
          <cell r="D158" t="str">
            <v>H6</v>
          </cell>
          <cell r="E158" t="str">
            <v>EA</v>
          </cell>
          <cell r="F158">
            <v>25</v>
          </cell>
        </row>
        <row r="159">
          <cell r="B159" t="str">
            <v>BEC0010004</v>
          </cell>
          <cell r="C159" t="str">
            <v>坐垫加热垫总成</v>
          </cell>
          <cell r="D159" t="str">
            <v>H6</v>
          </cell>
          <cell r="E159" t="str">
            <v>EA</v>
          </cell>
          <cell r="F159">
            <v>33.5</v>
          </cell>
        </row>
        <row r="160">
          <cell r="B160" t="str">
            <v>BEC0010321</v>
          </cell>
          <cell r="C160" t="str">
            <v>靠背加热垫总成</v>
          </cell>
        </row>
        <row r="160">
          <cell r="E160" t="str">
            <v>EA</v>
          </cell>
          <cell r="F160">
            <v>19.5</v>
          </cell>
        </row>
        <row r="161">
          <cell r="B161" t="str">
            <v>BEC0010322</v>
          </cell>
          <cell r="C161" t="str">
            <v>坐垫加热垫总成</v>
          </cell>
        </row>
        <row r="161">
          <cell r="E161" t="str">
            <v>EA</v>
          </cell>
          <cell r="F161">
            <v>22.25</v>
          </cell>
        </row>
        <row r="162">
          <cell r="B162" t="str">
            <v>SHT0010959</v>
          </cell>
          <cell r="C162" t="str">
            <v>减震钉</v>
          </cell>
        </row>
        <row r="162">
          <cell r="E162" t="str">
            <v>EA</v>
          </cell>
          <cell r="F162">
            <v>0.3</v>
          </cell>
        </row>
        <row r="163">
          <cell r="B163" t="str">
            <v>BEC0010206</v>
          </cell>
          <cell r="C163" t="str">
            <v>副驾驶SBR总成</v>
          </cell>
        </row>
        <row r="163">
          <cell r="E163" t="str">
            <v>EA</v>
          </cell>
          <cell r="F163">
            <v>14.25</v>
          </cell>
        </row>
        <row r="164">
          <cell r="B164" t="str">
            <v>BEC0010327</v>
          </cell>
          <cell r="C164" t="str">
            <v>SBR总成</v>
          </cell>
        </row>
        <row r="164">
          <cell r="E164" t="str">
            <v>EA</v>
          </cell>
          <cell r="F164">
            <v>14.76</v>
          </cell>
        </row>
        <row r="165">
          <cell r="B165" t="str">
            <v>BEC0000060</v>
          </cell>
          <cell r="C165" t="str">
            <v>P203SBR</v>
          </cell>
        </row>
        <row r="165">
          <cell r="E165" t="str">
            <v>EA</v>
          </cell>
          <cell r="F165">
            <v>12.97569</v>
          </cell>
        </row>
        <row r="166">
          <cell r="B166" t="str">
            <v>BEC0000054</v>
          </cell>
          <cell r="C166" t="str">
            <v>P203靠背加热垫总成</v>
          </cell>
        </row>
        <row r="166">
          <cell r="E166" t="str">
            <v>EA</v>
          </cell>
          <cell r="F166">
            <v>19.07505</v>
          </cell>
        </row>
        <row r="167">
          <cell r="B167" t="str">
            <v>BEC0000055</v>
          </cell>
          <cell r="C167" t="str">
            <v>P203座垫加热垫总成</v>
          </cell>
        </row>
        <row r="167">
          <cell r="E167" t="str">
            <v>EA</v>
          </cell>
          <cell r="F167">
            <v>20.80747</v>
          </cell>
        </row>
        <row r="168">
          <cell r="B168" t="str">
            <v>BEC0000057</v>
          </cell>
          <cell r="C168" t="str">
            <v>P203TCU(加热垫控制器)</v>
          </cell>
        </row>
        <row r="168">
          <cell r="E168" t="str">
            <v>EA</v>
          </cell>
          <cell r="F168">
            <v>33.7657</v>
          </cell>
        </row>
        <row r="169">
          <cell r="B169" t="str">
            <v>BEC0000062</v>
          </cell>
          <cell r="C169" t="str">
            <v>P203两侧SBR</v>
          </cell>
        </row>
        <row r="169">
          <cell r="E169" t="str">
            <v>EA</v>
          </cell>
          <cell r="F169">
            <v>12.97569</v>
          </cell>
        </row>
        <row r="170">
          <cell r="B170" t="str">
            <v>BEC0000063</v>
          </cell>
          <cell r="C170" t="str">
            <v>P203中间SBR</v>
          </cell>
        </row>
        <row r="170">
          <cell r="E170" t="str">
            <v>EA</v>
          </cell>
          <cell r="F170">
            <v>12.97569</v>
          </cell>
        </row>
        <row r="171">
          <cell r="B171" t="str">
            <v>BEC0000001</v>
          </cell>
          <cell r="C171" t="str">
            <v>SBR</v>
          </cell>
        </row>
        <row r="171">
          <cell r="E171" t="str">
            <v>EA</v>
          </cell>
          <cell r="F171">
            <v>12.97569</v>
          </cell>
        </row>
        <row r="172">
          <cell r="B172" t="str">
            <v>BEC0000004</v>
          </cell>
          <cell r="C172" t="str">
            <v>SBR(H32B)</v>
          </cell>
        </row>
        <row r="172">
          <cell r="E172" t="str">
            <v>EA</v>
          </cell>
          <cell r="F172">
            <v>12.97569</v>
          </cell>
        </row>
        <row r="173">
          <cell r="B173" t="str">
            <v>SCS0008128</v>
          </cell>
          <cell r="C173" t="str">
            <v>P203-2022 SBR</v>
          </cell>
        </row>
        <row r="173">
          <cell r="E173" t="str">
            <v>EA</v>
          </cell>
          <cell r="F173">
            <v>12.97569</v>
          </cell>
        </row>
        <row r="174">
          <cell r="B174" t="str">
            <v>SCS0008269</v>
          </cell>
          <cell r="C174" t="str">
            <v>C32B靠背加热垫总成</v>
          </cell>
        </row>
        <row r="174">
          <cell r="E174" t="str">
            <v>EA</v>
          </cell>
          <cell r="F174">
            <v>19.07505</v>
          </cell>
        </row>
        <row r="175">
          <cell r="B175" t="str">
            <v>SCS0008270</v>
          </cell>
          <cell r="C175" t="str">
            <v>C32B座垫加热垫总成</v>
          </cell>
        </row>
        <row r="175">
          <cell r="E175" t="str">
            <v>EA</v>
          </cell>
          <cell r="F175">
            <v>20.80747</v>
          </cell>
        </row>
        <row r="176">
          <cell r="B176" t="str">
            <v>SCS0008271</v>
          </cell>
          <cell r="C176" t="str">
            <v>C32B加热垫控制盒</v>
          </cell>
        </row>
        <row r="176">
          <cell r="E176" t="str">
            <v>EA</v>
          </cell>
          <cell r="F176">
            <v>33.7657</v>
          </cell>
        </row>
        <row r="177">
          <cell r="B177" t="str">
            <v>SCS0012251</v>
          </cell>
          <cell r="C177" t="str">
            <v>C40D左侧SBR</v>
          </cell>
        </row>
        <row r="177">
          <cell r="E177" t="str">
            <v>EA</v>
          </cell>
          <cell r="F177">
            <v>12.9786</v>
          </cell>
        </row>
        <row r="178">
          <cell r="B178" t="str">
            <v>SCS0012252</v>
          </cell>
          <cell r="C178" t="str">
            <v>C40D中间SBR</v>
          </cell>
        </row>
        <row r="178">
          <cell r="E178" t="str">
            <v>EA</v>
          </cell>
          <cell r="F178">
            <v>12.88</v>
          </cell>
        </row>
        <row r="179">
          <cell r="B179" t="str">
            <v>SCS0012253</v>
          </cell>
          <cell r="C179" t="str">
            <v>C40D右侧SBR</v>
          </cell>
        </row>
        <row r="179">
          <cell r="E179" t="str">
            <v>EA</v>
          </cell>
          <cell r="F179">
            <v>12.9786</v>
          </cell>
        </row>
        <row r="180">
          <cell r="B180" t="str">
            <v>SCS0008370</v>
          </cell>
          <cell r="C180" t="str">
            <v>金琥SBR</v>
          </cell>
        </row>
        <row r="180">
          <cell r="E180" t="str">
            <v>EA</v>
          </cell>
          <cell r="F180">
            <v>12.9786</v>
          </cell>
        </row>
        <row r="181">
          <cell r="B181" t="str">
            <v>SCS0012207</v>
          </cell>
          <cell r="C181" t="str">
            <v>靠背加热垫</v>
          </cell>
        </row>
        <row r="181">
          <cell r="E181" t="str">
            <v>EA</v>
          </cell>
          <cell r="F181">
            <v>17</v>
          </cell>
        </row>
        <row r="182">
          <cell r="B182" t="str">
            <v>SCS0012208</v>
          </cell>
          <cell r="C182" t="str">
            <v>坐垫加热垫</v>
          </cell>
        </row>
        <row r="182">
          <cell r="E182" t="str">
            <v>EA</v>
          </cell>
          <cell r="F182">
            <v>18</v>
          </cell>
        </row>
        <row r="183">
          <cell r="B183" t="str">
            <v>SCS0012265</v>
          </cell>
          <cell r="C183" t="str">
            <v>左侧SBR</v>
          </cell>
          <cell r="D183" t="str">
            <v>C32B</v>
          </cell>
          <cell r="E183" t="str">
            <v>EA</v>
          </cell>
          <cell r="F183">
            <v>12.88</v>
          </cell>
        </row>
        <row r="184">
          <cell r="B184" t="str">
            <v>SCS0012266</v>
          </cell>
          <cell r="C184" t="str">
            <v>中间SBR</v>
          </cell>
          <cell r="D184" t="str">
            <v>C32B</v>
          </cell>
          <cell r="E184" t="str">
            <v>EA</v>
          </cell>
          <cell r="F184">
            <v>12.88</v>
          </cell>
        </row>
        <row r="185">
          <cell r="B185" t="str">
            <v>SCS0012267</v>
          </cell>
          <cell r="C185" t="str">
            <v>右侧SBR</v>
          </cell>
          <cell r="D185" t="str">
            <v>C32B</v>
          </cell>
          <cell r="E185" t="str">
            <v>EA</v>
          </cell>
          <cell r="F185">
            <v>12.88</v>
          </cell>
        </row>
        <row r="186">
          <cell r="B186" t="str">
            <v>BEC0000018</v>
          </cell>
          <cell r="C186" t="str">
            <v>MA501主驾调节控制盒</v>
          </cell>
        </row>
        <row r="186">
          <cell r="E186" t="str">
            <v>EA</v>
          </cell>
          <cell r="F186">
            <v>34.8133</v>
          </cell>
        </row>
        <row r="187">
          <cell r="B187" t="str">
            <v>SCS0003260</v>
          </cell>
          <cell r="C187" t="str">
            <v>MA501主驾座垫调节按钮</v>
          </cell>
        </row>
        <row r="187">
          <cell r="E187" t="str">
            <v>EA</v>
          </cell>
          <cell r="F187">
            <v>3.95178</v>
          </cell>
        </row>
        <row r="188">
          <cell r="B188" t="str">
            <v>SCS0003261</v>
          </cell>
          <cell r="C188" t="str">
            <v>MA501主驾靠背调节按钮</v>
          </cell>
        </row>
        <row r="188">
          <cell r="E188" t="str">
            <v>EA</v>
          </cell>
          <cell r="F188">
            <v>3.95178</v>
          </cell>
        </row>
        <row r="189">
          <cell r="B189" t="str">
            <v>BEC0000009</v>
          </cell>
          <cell r="C189" t="str">
            <v>MA501线束</v>
          </cell>
        </row>
        <row r="189">
          <cell r="E189" t="str">
            <v>EA</v>
          </cell>
          <cell r="F189">
            <v>26.3452</v>
          </cell>
        </row>
        <row r="190">
          <cell r="B190" t="str">
            <v>BEC0000058</v>
          </cell>
          <cell r="C190" t="str">
            <v>P203电动六向座椅线束总成</v>
          </cell>
        </row>
        <row r="190">
          <cell r="E190" t="str">
            <v>EA</v>
          </cell>
          <cell r="F190">
            <v>21.6407</v>
          </cell>
        </row>
        <row r="191">
          <cell r="B191" t="str">
            <v>SCS0005407</v>
          </cell>
          <cell r="C191" t="str">
            <v>P203靠背调节按钮</v>
          </cell>
        </row>
        <row r="191">
          <cell r="E191" t="str">
            <v>EA</v>
          </cell>
          <cell r="F191">
            <v>3.7636</v>
          </cell>
        </row>
        <row r="192">
          <cell r="B192" t="str">
            <v>SCS0005408</v>
          </cell>
          <cell r="C192" t="str">
            <v>P203座垫调节按钮</v>
          </cell>
        </row>
        <row r="192">
          <cell r="E192" t="str">
            <v>EA</v>
          </cell>
          <cell r="F192">
            <v>3.7636</v>
          </cell>
        </row>
        <row r="193">
          <cell r="B193" t="str">
            <v>BEC0000056</v>
          </cell>
          <cell r="C193" t="str">
            <v>P203开关控制盒</v>
          </cell>
        </row>
        <row r="193">
          <cell r="E193" t="str">
            <v>EA</v>
          </cell>
          <cell r="F193">
            <v>32.9315</v>
          </cell>
        </row>
        <row r="194">
          <cell r="B194" t="str">
            <v>SCS0008095</v>
          </cell>
          <cell r="C194" t="str">
            <v>驾驶员靠背调节按钮</v>
          </cell>
        </row>
        <row r="194">
          <cell r="E194" t="str">
            <v>EA</v>
          </cell>
          <cell r="F194">
            <v>5.55131</v>
          </cell>
        </row>
        <row r="195">
          <cell r="B195" t="str">
            <v>SCS0008096</v>
          </cell>
          <cell r="C195" t="str">
            <v>驾驶员座椅前后上下调节按钮</v>
          </cell>
        </row>
        <row r="195">
          <cell r="E195" t="str">
            <v>EA</v>
          </cell>
          <cell r="F195">
            <v>5.55131</v>
          </cell>
        </row>
        <row r="196">
          <cell r="B196" t="str">
            <v>SCS0008097</v>
          </cell>
          <cell r="C196" t="str">
            <v>正驾电动6向座椅开关总成</v>
          </cell>
        </row>
        <row r="196">
          <cell r="E196" t="str">
            <v>EA</v>
          </cell>
          <cell r="F196">
            <v>43.817713</v>
          </cell>
        </row>
        <row r="197">
          <cell r="B197" t="str">
            <v>SCS0008098</v>
          </cell>
          <cell r="C197" t="str">
            <v>正驾电动8向座椅开关总成</v>
          </cell>
        </row>
        <row r="197">
          <cell r="E197" t="str">
            <v>EA</v>
          </cell>
          <cell r="F197">
            <v>54.064114</v>
          </cell>
        </row>
        <row r="198">
          <cell r="B198" t="str">
            <v>SCS0008099</v>
          </cell>
          <cell r="C198" t="str">
            <v>电动4向腰托开关</v>
          </cell>
        </row>
        <row r="198">
          <cell r="E198" t="str">
            <v>EA</v>
          </cell>
          <cell r="F198">
            <v>26.3452</v>
          </cell>
        </row>
        <row r="199">
          <cell r="B199" t="str">
            <v>SCS0008160</v>
          </cell>
          <cell r="C199" t="str">
            <v>副驾座椅靠背调节按钮</v>
          </cell>
        </row>
        <row r="199">
          <cell r="E199" t="str">
            <v>EA</v>
          </cell>
          <cell r="F199">
            <v>5.55131</v>
          </cell>
        </row>
        <row r="200">
          <cell r="B200" t="str">
            <v>SCS0008161</v>
          </cell>
          <cell r="C200" t="str">
            <v>副驾座椅前后上下调节按钮</v>
          </cell>
        </row>
        <row r="200">
          <cell r="E200" t="str">
            <v>EA</v>
          </cell>
          <cell r="F200">
            <v>5.55131</v>
          </cell>
        </row>
        <row r="201">
          <cell r="B201" t="str">
            <v>SCS0008162</v>
          </cell>
          <cell r="C201" t="str">
            <v>副驾电动4向座椅开关总成</v>
          </cell>
        </row>
        <row r="201">
          <cell r="E201" t="str">
            <v>EA</v>
          </cell>
          <cell r="F201">
            <v>36.572783</v>
          </cell>
        </row>
        <row r="202">
          <cell r="B202" t="str">
            <v>SCS0008100</v>
          </cell>
          <cell r="C202" t="str">
            <v>电动六向座椅线束总成</v>
          </cell>
        </row>
        <row r="202">
          <cell r="E202" t="str">
            <v>EA</v>
          </cell>
          <cell r="F202">
            <v>21.9485927483909</v>
          </cell>
        </row>
        <row r="203">
          <cell r="B203" t="str">
            <v>SCS0008101</v>
          </cell>
          <cell r="C203" t="str">
            <v>电动八向座椅线束总成</v>
          </cell>
        </row>
        <row r="203">
          <cell r="E203" t="str">
            <v>EA</v>
          </cell>
          <cell r="F203">
            <v>42.2321176655228</v>
          </cell>
        </row>
        <row r="204">
          <cell r="B204" t="str">
            <v>SCS0008163</v>
          </cell>
          <cell r="C204" t="str">
            <v>副驾电动4向座椅线束总成</v>
          </cell>
        </row>
        <row r="204">
          <cell r="E204" t="str">
            <v>EA</v>
          </cell>
          <cell r="F204">
            <v>18.4290858719111</v>
          </cell>
        </row>
        <row r="205">
          <cell r="B205" t="str">
            <v>SCS0008368</v>
          </cell>
          <cell r="C205" t="str">
            <v>主驾电动4项开关</v>
          </cell>
        </row>
        <row r="205">
          <cell r="E205" t="str">
            <v>EA</v>
          </cell>
          <cell r="F205">
            <v>27.09792</v>
          </cell>
        </row>
        <row r="206">
          <cell r="B206" t="str">
            <v>SCS0008054</v>
          </cell>
          <cell r="C206" t="str">
            <v>副驾电动6向座椅线束</v>
          </cell>
        </row>
        <row r="206">
          <cell r="E206" t="str">
            <v>EA</v>
          </cell>
          <cell r="F206">
            <v>30.48516</v>
          </cell>
        </row>
        <row r="207">
          <cell r="B207" t="str">
            <v>SCS0008055</v>
          </cell>
          <cell r="C207" t="str">
            <v>副驾电动8向线束带腰托座椅线束总成</v>
          </cell>
        </row>
        <row r="207">
          <cell r="E207" t="str">
            <v>EA</v>
          </cell>
          <cell r="F207">
            <v>41.11733</v>
          </cell>
        </row>
        <row r="208">
          <cell r="B208" t="str">
            <v>SCS0008048</v>
          </cell>
          <cell r="C208" t="str">
            <v>副驾电动8向座椅开关总成</v>
          </cell>
        </row>
        <row r="208">
          <cell r="E208" t="str">
            <v>EA</v>
          </cell>
          <cell r="F208">
            <v>46.76273</v>
          </cell>
        </row>
        <row r="209">
          <cell r="B209" t="str">
            <v>SCS0008164</v>
          </cell>
          <cell r="C209" t="str">
            <v>副驾电动4向带腰托座椅线束总成</v>
          </cell>
        </row>
        <row r="209">
          <cell r="E209" t="str">
            <v>EA</v>
          </cell>
          <cell r="F209">
            <v>28.5</v>
          </cell>
        </row>
        <row r="210">
          <cell r="B210" t="str">
            <v>SCS0008191</v>
          </cell>
          <cell r="C210" t="str">
            <v>主驾电动4向带腰托座椅线束总成</v>
          </cell>
        </row>
        <row r="210">
          <cell r="E210" t="str">
            <v>EA</v>
          </cell>
          <cell r="F210">
            <v>28.5</v>
          </cell>
        </row>
        <row r="211">
          <cell r="B211" t="str">
            <v>SCS0012256</v>
          </cell>
          <cell r="C211" t="str">
            <v>C40D转接线束</v>
          </cell>
        </row>
        <row r="211">
          <cell r="E211" t="str">
            <v>EA</v>
          </cell>
          <cell r="F211">
            <v>11.61</v>
          </cell>
        </row>
        <row r="212">
          <cell r="B212" t="str">
            <v>SCS0012268</v>
          </cell>
          <cell r="C212" t="str">
            <v>C32B转接线束</v>
          </cell>
        </row>
        <row r="212">
          <cell r="E212" t="str">
            <v>EA</v>
          </cell>
          <cell r="F212">
            <v>11.61</v>
          </cell>
        </row>
        <row r="213">
          <cell r="B213" t="str">
            <v>BEC0010088</v>
          </cell>
          <cell r="C213" t="str">
            <v>通风加热线束总成</v>
          </cell>
        </row>
        <row r="213">
          <cell r="E213" t="str">
            <v>EA</v>
          </cell>
          <cell r="F213">
            <v>26</v>
          </cell>
        </row>
        <row r="214">
          <cell r="B214" t="str">
            <v>BEC0010331</v>
          </cell>
          <cell r="C214" t="str">
            <v>通风加热线束总成</v>
          </cell>
        </row>
        <row r="214">
          <cell r="E214" t="str">
            <v>EA</v>
          </cell>
          <cell r="F214">
            <v>24</v>
          </cell>
        </row>
        <row r="215">
          <cell r="B215" t="str">
            <v>SLT0012345</v>
          </cell>
          <cell r="C215" t="str">
            <v>通风加热线束总成</v>
          </cell>
        </row>
        <row r="215">
          <cell r="E215" t="str">
            <v>EA</v>
          </cell>
          <cell r="F215">
            <v>25</v>
          </cell>
        </row>
        <row r="216">
          <cell r="B216" t="str">
            <v>BEC0010278</v>
          </cell>
          <cell r="C216" t="str">
            <v>标配加热通风系统线束总成</v>
          </cell>
        </row>
        <row r="216">
          <cell r="E216" t="str">
            <v>EA</v>
          </cell>
          <cell r="F216">
            <v>46.55</v>
          </cell>
        </row>
        <row r="217">
          <cell r="B217" t="str">
            <v>BEC0010279</v>
          </cell>
          <cell r="C217" t="str">
            <v>副驾安全带扣与SBR延长线束总成</v>
          </cell>
        </row>
        <row r="217">
          <cell r="E217" t="str">
            <v>EA</v>
          </cell>
          <cell r="F217">
            <v>10.45</v>
          </cell>
        </row>
        <row r="218">
          <cell r="B218" t="str">
            <v>SHT0016853</v>
          </cell>
          <cell r="C218" t="str">
            <v>搭铁线总成</v>
          </cell>
        </row>
        <row r="218">
          <cell r="E218" t="str">
            <v>EA</v>
          </cell>
          <cell r="F218">
            <v>4.275</v>
          </cell>
        </row>
        <row r="219">
          <cell r="B219" t="str">
            <v>SLT0015426</v>
          </cell>
          <cell r="C219" t="str">
            <v>加热通风系统线束总成</v>
          </cell>
        </row>
        <row r="219">
          <cell r="E219" t="str">
            <v>EA</v>
          </cell>
          <cell r="F219">
            <v>45.6</v>
          </cell>
        </row>
        <row r="220">
          <cell r="B220" t="str">
            <v>SLT0016427</v>
          </cell>
          <cell r="C220" t="str">
            <v>安全带扣延长线束</v>
          </cell>
        </row>
        <row r="220">
          <cell r="E220" t="str">
            <v>EA</v>
          </cell>
          <cell r="F220">
            <v>5.51</v>
          </cell>
        </row>
        <row r="221">
          <cell r="B221" t="str">
            <v>BEC0010281</v>
          </cell>
          <cell r="C221" t="str">
            <v>主驾安全带扣延长线束</v>
          </cell>
        </row>
        <row r="221">
          <cell r="E221" t="str">
            <v>EA</v>
          </cell>
          <cell r="F221">
            <v>9.5</v>
          </cell>
        </row>
        <row r="222">
          <cell r="B222" t="str">
            <v>BEC0010344</v>
          </cell>
          <cell r="C222" t="str">
            <v>A6搭铁线</v>
          </cell>
        </row>
        <row r="222">
          <cell r="E222" t="str">
            <v>EA</v>
          </cell>
          <cell r="F222">
            <v>4.275</v>
          </cell>
        </row>
        <row r="223">
          <cell r="B223" t="str">
            <v>SHT0016426</v>
          </cell>
          <cell r="C223" t="str">
            <v>通风加热系统线束</v>
          </cell>
        </row>
        <row r="223">
          <cell r="E223" t="str">
            <v>EA</v>
          </cell>
          <cell r="F223">
            <v>45.6</v>
          </cell>
        </row>
        <row r="224">
          <cell r="B224" t="str">
            <v>SHT0016427</v>
          </cell>
          <cell r="C224" t="str">
            <v>安全带扣延长线束</v>
          </cell>
        </row>
        <row r="224">
          <cell r="E224" t="str">
            <v>EA</v>
          </cell>
          <cell r="F224">
            <v>5.51</v>
          </cell>
        </row>
        <row r="225">
          <cell r="B225" t="str">
            <v>BEC0010208</v>
          </cell>
          <cell r="C225" t="str">
            <v>主驾驶SBR线束延长线</v>
          </cell>
        </row>
        <row r="225">
          <cell r="E225" t="str">
            <v>EA</v>
          </cell>
          <cell r="F225">
            <v>5.6</v>
          </cell>
        </row>
        <row r="226">
          <cell r="B226" t="str">
            <v>BEC0010207</v>
          </cell>
          <cell r="C226" t="str">
            <v>副驾驶SBR线束延长线</v>
          </cell>
        </row>
        <row r="226">
          <cell r="E226" t="str">
            <v>EA</v>
          </cell>
          <cell r="F226">
            <v>7</v>
          </cell>
        </row>
        <row r="227">
          <cell r="B227" t="str">
            <v>BEC0010332</v>
          </cell>
          <cell r="C227" t="str">
            <v>单通风线束总成</v>
          </cell>
        </row>
        <row r="227">
          <cell r="E227" t="str">
            <v>EA</v>
          </cell>
          <cell r="F227">
            <v>25.3</v>
          </cell>
        </row>
        <row r="228">
          <cell r="B228" t="str">
            <v>BEC0010333</v>
          </cell>
          <cell r="C228" t="str">
            <v>单加热线束总成</v>
          </cell>
        </row>
        <row r="228">
          <cell r="E228" t="str">
            <v>EA</v>
          </cell>
          <cell r="F228">
            <v>29.9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3:B294"/>
  <sheetViews>
    <sheetView workbookViewId="0">
      <selection activeCell="A282" sqref="A282"/>
    </sheetView>
  </sheetViews>
  <sheetFormatPr defaultColWidth="8.72727272727273" defaultRowHeight="14" outlineLevelCol="1"/>
  <cols>
    <col min="1" max="1" width="14"/>
    <col min="2" max="2" width="17.1818181818182"/>
    <col min="3" max="3" width="17.3636363636364"/>
  </cols>
  <sheetData>
    <row r="3" spans="1:2">
      <c r="A3" t="s">
        <v>0</v>
      </c>
      <c r="B3" t="s">
        <v>1</v>
      </c>
    </row>
    <row r="4" hidden="1" spans="1:2">
      <c r="A4" t="s">
        <v>2</v>
      </c>
      <c r="B4">
        <v>1</v>
      </c>
    </row>
    <row r="5" hidden="1" spans="1:2">
      <c r="A5" t="s">
        <v>3</v>
      </c>
      <c r="B5">
        <v>1</v>
      </c>
    </row>
    <row r="6" hidden="1" spans="1:2">
      <c r="A6" t="s">
        <v>4</v>
      </c>
      <c r="B6">
        <v>1</v>
      </c>
    </row>
    <row r="7" hidden="1" spans="1:2">
      <c r="A7" t="s">
        <v>5</v>
      </c>
      <c r="B7">
        <v>1</v>
      </c>
    </row>
    <row r="8" hidden="1" spans="1:2">
      <c r="A8" t="s">
        <v>6</v>
      </c>
      <c r="B8">
        <v>1</v>
      </c>
    </row>
    <row r="9" hidden="1" spans="1:2">
      <c r="A9" t="s">
        <v>7</v>
      </c>
      <c r="B9">
        <v>1</v>
      </c>
    </row>
    <row r="10" hidden="1" spans="1:2">
      <c r="A10" t="s">
        <v>8</v>
      </c>
      <c r="B10">
        <v>1</v>
      </c>
    </row>
    <row r="11" hidden="1" spans="1:2">
      <c r="A11" t="s">
        <v>9</v>
      </c>
      <c r="B11">
        <v>1</v>
      </c>
    </row>
    <row r="12" hidden="1" spans="1:2">
      <c r="A12" t="s">
        <v>10</v>
      </c>
      <c r="B12">
        <v>1</v>
      </c>
    </row>
    <row r="13" hidden="1" spans="1:2">
      <c r="A13" t="s">
        <v>11</v>
      </c>
      <c r="B13">
        <v>1</v>
      </c>
    </row>
    <row r="14" hidden="1" spans="1:2">
      <c r="A14" t="s">
        <v>12</v>
      </c>
      <c r="B14">
        <v>1</v>
      </c>
    </row>
    <row r="15" hidden="1" spans="1:2">
      <c r="A15" t="s">
        <v>13</v>
      </c>
      <c r="B15">
        <v>1</v>
      </c>
    </row>
    <row r="16" hidden="1" spans="1:2">
      <c r="A16" t="s">
        <v>14</v>
      </c>
      <c r="B16">
        <v>1</v>
      </c>
    </row>
    <row r="17" hidden="1" spans="1:2">
      <c r="A17" t="s">
        <v>15</v>
      </c>
      <c r="B17">
        <v>1</v>
      </c>
    </row>
    <row r="18" hidden="1" spans="1:2">
      <c r="A18" t="s">
        <v>16</v>
      </c>
      <c r="B18">
        <v>1</v>
      </c>
    </row>
    <row r="19" hidden="1" spans="1:2">
      <c r="A19" t="s">
        <v>17</v>
      </c>
      <c r="B19">
        <v>1</v>
      </c>
    </row>
    <row r="20" hidden="1" spans="1:2">
      <c r="A20" t="s">
        <v>18</v>
      </c>
      <c r="B20">
        <v>1</v>
      </c>
    </row>
    <row r="21" hidden="1" spans="1:2">
      <c r="A21" t="s">
        <v>19</v>
      </c>
      <c r="B21">
        <v>1</v>
      </c>
    </row>
    <row r="22" hidden="1" spans="1:2">
      <c r="A22" t="s">
        <v>20</v>
      </c>
      <c r="B22">
        <v>1</v>
      </c>
    </row>
    <row r="23" spans="1:2">
      <c r="A23" t="s">
        <v>21</v>
      </c>
      <c r="B23">
        <v>2</v>
      </c>
    </row>
    <row r="24" hidden="1" spans="1:2">
      <c r="A24" t="s">
        <v>22</v>
      </c>
      <c r="B24">
        <v>1</v>
      </c>
    </row>
    <row r="25" spans="1:2">
      <c r="A25" t="s">
        <v>23</v>
      </c>
      <c r="B25">
        <v>2</v>
      </c>
    </row>
    <row r="26" hidden="1" spans="1:2">
      <c r="A26" t="s">
        <v>24</v>
      </c>
      <c r="B26">
        <v>1</v>
      </c>
    </row>
    <row r="27" hidden="1" spans="1:2">
      <c r="A27" t="s">
        <v>25</v>
      </c>
      <c r="B27">
        <v>1</v>
      </c>
    </row>
    <row r="28" hidden="1" spans="1:2">
      <c r="A28" t="s">
        <v>26</v>
      </c>
      <c r="B28">
        <v>1</v>
      </c>
    </row>
    <row r="29" hidden="1" spans="1:2">
      <c r="A29" t="s">
        <v>27</v>
      </c>
      <c r="B29">
        <v>1</v>
      </c>
    </row>
    <row r="30" hidden="1" spans="1:2">
      <c r="A30" t="s">
        <v>28</v>
      </c>
      <c r="B30">
        <v>1</v>
      </c>
    </row>
    <row r="31" hidden="1" spans="1:2">
      <c r="A31" t="s">
        <v>29</v>
      </c>
      <c r="B31">
        <v>1</v>
      </c>
    </row>
    <row r="32" hidden="1" spans="1:2">
      <c r="A32" t="s">
        <v>30</v>
      </c>
      <c r="B32">
        <v>1</v>
      </c>
    </row>
    <row r="33" hidden="1" spans="1:2">
      <c r="A33" t="s">
        <v>31</v>
      </c>
      <c r="B33">
        <v>1</v>
      </c>
    </row>
    <row r="34" hidden="1" spans="1:2">
      <c r="A34" t="s">
        <v>32</v>
      </c>
      <c r="B34">
        <v>1</v>
      </c>
    </row>
    <row r="35" hidden="1" spans="1:2">
      <c r="A35" t="s">
        <v>33</v>
      </c>
      <c r="B35">
        <v>1</v>
      </c>
    </row>
    <row r="36" hidden="1" spans="1:2">
      <c r="A36" t="s">
        <v>34</v>
      </c>
      <c r="B36">
        <v>1</v>
      </c>
    </row>
    <row r="37" hidden="1" spans="1:2">
      <c r="A37" t="s">
        <v>35</v>
      </c>
      <c r="B37">
        <v>1</v>
      </c>
    </row>
    <row r="38" hidden="1" spans="1:2">
      <c r="A38" t="s">
        <v>36</v>
      </c>
      <c r="B38">
        <v>1</v>
      </c>
    </row>
    <row r="39" hidden="1" spans="1:2">
      <c r="A39" t="s">
        <v>37</v>
      </c>
      <c r="B39">
        <v>1</v>
      </c>
    </row>
    <row r="40" hidden="1" spans="1:2">
      <c r="A40" t="s">
        <v>38</v>
      </c>
      <c r="B40">
        <v>1</v>
      </c>
    </row>
    <row r="41" hidden="1" spans="1:2">
      <c r="A41" t="s">
        <v>39</v>
      </c>
      <c r="B41">
        <v>1</v>
      </c>
    </row>
    <row r="42" hidden="1" spans="1:2">
      <c r="A42" t="s">
        <v>40</v>
      </c>
      <c r="B42">
        <v>1</v>
      </c>
    </row>
    <row r="43" hidden="1" spans="1:2">
      <c r="A43" t="s">
        <v>41</v>
      </c>
      <c r="B43">
        <v>1</v>
      </c>
    </row>
    <row r="44" hidden="1" spans="1:2">
      <c r="A44" t="s">
        <v>42</v>
      </c>
      <c r="B44">
        <v>1</v>
      </c>
    </row>
    <row r="45" hidden="1" spans="1:2">
      <c r="A45" t="s">
        <v>43</v>
      </c>
      <c r="B45">
        <v>1</v>
      </c>
    </row>
    <row r="46" hidden="1" spans="1:2">
      <c r="A46" t="s">
        <v>44</v>
      </c>
      <c r="B46">
        <v>1</v>
      </c>
    </row>
    <row r="47" hidden="1" spans="1:2">
      <c r="A47" t="s">
        <v>45</v>
      </c>
      <c r="B47">
        <v>1</v>
      </c>
    </row>
    <row r="48" hidden="1" spans="1:2">
      <c r="A48" t="s">
        <v>46</v>
      </c>
      <c r="B48">
        <v>1</v>
      </c>
    </row>
    <row r="49" hidden="1" spans="1:2">
      <c r="A49" t="s">
        <v>47</v>
      </c>
      <c r="B49">
        <v>1</v>
      </c>
    </row>
    <row r="50" hidden="1" spans="1:2">
      <c r="A50" t="s">
        <v>48</v>
      </c>
      <c r="B50">
        <v>1</v>
      </c>
    </row>
    <row r="51" hidden="1" spans="1:2">
      <c r="A51" t="s">
        <v>49</v>
      </c>
      <c r="B51">
        <v>1</v>
      </c>
    </row>
    <row r="52" spans="1:2">
      <c r="A52" t="s">
        <v>50</v>
      </c>
      <c r="B52">
        <v>2</v>
      </c>
    </row>
    <row r="53" spans="1:2">
      <c r="A53" t="s">
        <v>51</v>
      </c>
      <c r="B53">
        <v>2</v>
      </c>
    </row>
    <row r="54" hidden="1" spans="1:2">
      <c r="A54" t="s">
        <v>52</v>
      </c>
      <c r="B54">
        <v>1</v>
      </c>
    </row>
    <row r="55" hidden="1" spans="1:2">
      <c r="A55" t="s">
        <v>53</v>
      </c>
      <c r="B55">
        <v>1</v>
      </c>
    </row>
    <row r="56" spans="1:2">
      <c r="A56" t="s">
        <v>54</v>
      </c>
      <c r="B56">
        <v>2</v>
      </c>
    </row>
    <row r="57" spans="1:2">
      <c r="A57" t="s">
        <v>55</v>
      </c>
      <c r="B57">
        <v>2</v>
      </c>
    </row>
    <row r="58" spans="1:2">
      <c r="A58" t="s">
        <v>56</v>
      </c>
      <c r="B58">
        <v>2</v>
      </c>
    </row>
    <row r="59" spans="1:2">
      <c r="A59" t="s">
        <v>57</v>
      </c>
      <c r="B59">
        <v>2</v>
      </c>
    </row>
    <row r="60" hidden="1" spans="1:2">
      <c r="A60" t="s">
        <v>58</v>
      </c>
      <c r="B60">
        <v>1</v>
      </c>
    </row>
    <row r="61" spans="1:2">
      <c r="A61" t="s">
        <v>59</v>
      </c>
      <c r="B61">
        <v>2</v>
      </c>
    </row>
    <row r="62" hidden="1" spans="1:2">
      <c r="A62" t="s">
        <v>60</v>
      </c>
      <c r="B62">
        <v>1</v>
      </c>
    </row>
    <row r="63" hidden="1" spans="1:2">
      <c r="A63" t="s">
        <v>61</v>
      </c>
      <c r="B63">
        <v>1</v>
      </c>
    </row>
    <row r="64" hidden="1" spans="1:2">
      <c r="A64" t="s">
        <v>62</v>
      </c>
      <c r="B64">
        <v>1</v>
      </c>
    </row>
    <row r="65" hidden="1" spans="1:2">
      <c r="A65" t="s">
        <v>63</v>
      </c>
      <c r="B65">
        <v>1</v>
      </c>
    </row>
    <row r="66" hidden="1" spans="1:2">
      <c r="A66" t="s">
        <v>64</v>
      </c>
      <c r="B66">
        <v>1</v>
      </c>
    </row>
    <row r="67" hidden="1" spans="1:2">
      <c r="A67" t="s">
        <v>65</v>
      </c>
      <c r="B67">
        <v>1</v>
      </c>
    </row>
    <row r="68" hidden="1" spans="1:2">
      <c r="A68" t="s">
        <v>66</v>
      </c>
      <c r="B68">
        <v>1</v>
      </c>
    </row>
    <row r="69" hidden="1" spans="1:2">
      <c r="A69" t="s">
        <v>67</v>
      </c>
      <c r="B69">
        <v>1</v>
      </c>
    </row>
    <row r="70" hidden="1" spans="1:2">
      <c r="A70" t="s">
        <v>68</v>
      </c>
      <c r="B70">
        <v>1</v>
      </c>
    </row>
    <row r="71" hidden="1" spans="1:2">
      <c r="A71" t="s">
        <v>69</v>
      </c>
      <c r="B71">
        <v>1</v>
      </c>
    </row>
    <row r="72" hidden="1" spans="1:2">
      <c r="A72" t="s">
        <v>70</v>
      </c>
      <c r="B72">
        <v>1</v>
      </c>
    </row>
    <row r="73" hidden="1" spans="1:2">
      <c r="A73" t="s">
        <v>71</v>
      </c>
      <c r="B73">
        <v>1</v>
      </c>
    </row>
    <row r="74" spans="1:2">
      <c r="A74" t="s">
        <v>72</v>
      </c>
      <c r="B74">
        <v>2</v>
      </c>
    </row>
    <row r="75" hidden="1" spans="1:2">
      <c r="A75" t="s">
        <v>73</v>
      </c>
      <c r="B75">
        <v>1</v>
      </c>
    </row>
    <row r="76" hidden="1" spans="1:2">
      <c r="A76" t="s">
        <v>74</v>
      </c>
      <c r="B76">
        <v>1</v>
      </c>
    </row>
    <row r="77" hidden="1" spans="1:2">
      <c r="A77" t="s">
        <v>75</v>
      </c>
      <c r="B77">
        <v>1</v>
      </c>
    </row>
    <row r="78" hidden="1" spans="1:2">
      <c r="A78" t="s">
        <v>76</v>
      </c>
      <c r="B78">
        <v>1</v>
      </c>
    </row>
    <row r="79" hidden="1" spans="1:2">
      <c r="A79" t="s">
        <v>77</v>
      </c>
      <c r="B79">
        <v>1</v>
      </c>
    </row>
    <row r="80" hidden="1" spans="1:2">
      <c r="A80" t="s">
        <v>78</v>
      </c>
      <c r="B80">
        <v>1</v>
      </c>
    </row>
    <row r="81" hidden="1" spans="1:2">
      <c r="A81" t="s">
        <v>79</v>
      </c>
      <c r="B81">
        <v>1</v>
      </c>
    </row>
    <row r="82" hidden="1" spans="1:2">
      <c r="A82" t="s">
        <v>80</v>
      </c>
      <c r="B82">
        <v>1</v>
      </c>
    </row>
    <row r="83" hidden="1" spans="1:2">
      <c r="A83" t="s">
        <v>81</v>
      </c>
      <c r="B83">
        <v>1</v>
      </c>
    </row>
    <row r="84" hidden="1" spans="1:2">
      <c r="A84" t="s">
        <v>82</v>
      </c>
      <c r="B84">
        <v>1</v>
      </c>
    </row>
    <row r="85" hidden="1" spans="1:2">
      <c r="A85" t="s">
        <v>83</v>
      </c>
      <c r="B85">
        <v>1</v>
      </c>
    </row>
    <row r="86" hidden="1" spans="1:2">
      <c r="A86" t="s">
        <v>84</v>
      </c>
      <c r="B86">
        <v>1</v>
      </c>
    </row>
    <row r="87" hidden="1" spans="1:2">
      <c r="A87" t="s">
        <v>85</v>
      </c>
      <c r="B87">
        <v>1</v>
      </c>
    </row>
    <row r="88" hidden="1" spans="1:2">
      <c r="A88" t="s">
        <v>86</v>
      </c>
      <c r="B88">
        <v>1</v>
      </c>
    </row>
    <row r="89" hidden="1" spans="1:2">
      <c r="A89" t="s">
        <v>87</v>
      </c>
      <c r="B89">
        <v>1</v>
      </c>
    </row>
    <row r="90" hidden="1" spans="1:2">
      <c r="A90" t="s">
        <v>88</v>
      </c>
      <c r="B90">
        <v>1</v>
      </c>
    </row>
    <row r="91" hidden="1" spans="1:2">
      <c r="A91" t="s">
        <v>89</v>
      </c>
      <c r="B91">
        <v>1</v>
      </c>
    </row>
    <row r="92" hidden="1" spans="1:2">
      <c r="A92" t="s">
        <v>90</v>
      </c>
      <c r="B92">
        <v>1</v>
      </c>
    </row>
    <row r="93" hidden="1" spans="1:2">
      <c r="A93" t="s">
        <v>91</v>
      </c>
      <c r="B93">
        <v>1</v>
      </c>
    </row>
    <row r="94" hidden="1" spans="1:2">
      <c r="A94" t="s">
        <v>92</v>
      </c>
      <c r="B94">
        <v>1</v>
      </c>
    </row>
    <row r="95" hidden="1" spans="1:2">
      <c r="A95" t="s">
        <v>93</v>
      </c>
      <c r="B95">
        <v>1</v>
      </c>
    </row>
    <row r="96" hidden="1" spans="1:2">
      <c r="A96" t="s">
        <v>94</v>
      </c>
      <c r="B96">
        <v>1</v>
      </c>
    </row>
    <row r="97" hidden="1" spans="1:2">
      <c r="A97" t="s">
        <v>95</v>
      </c>
      <c r="B97">
        <v>1</v>
      </c>
    </row>
    <row r="98" hidden="1" spans="1:2">
      <c r="A98" t="s">
        <v>96</v>
      </c>
      <c r="B98">
        <v>1</v>
      </c>
    </row>
    <row r="99" hidden="1" spans="1:2">
      <c r="A99" t="s">
        <v>97</v>
      </c>
      <c r="B99">
        <v>1</v>
      </c>
    </row>
    <row r="100" hidden="1" spans="1:2">
      <c r="A100" t="s">
        <v>98</v>
      </c>
      <c r="B100">
        <v>1</v>
      </c>
    </row>
    <row r="101" hidden="1" spans="1:2">
      <c r="A101" t="s">
        <v>99</v>
      </c>
      <c r="B101">
        <v>1</v>
      </c>
    </row>
    <row r="102" hidden="1" spans="1:2">
      <c r="A102" t="s">
        <v>100</v>
      </c>
      <c r="B102">
        <v>1</v>
      </c>
    </row>
    <row r="103" hidden="1" spans="1:2">
      <c r="A103" t="s">
        <v>101</v>
      </c>
      <c r="B103">
        <v>1</v>
      </c>
    </row>
    <row r="104" hidden="1" spans="1:2">
      <c r="A104" t="s">
        <v>102</v>
      </c>
      <c r="B104">
        <v>1</v>
      </c>
    </row>
    <row r="105" hidden="1" spans="1:2">
      <c r="A105" t="s">
        <v>103</v>
      </c>
      <c r="B105">
        <v>1</v>
      </c>
    </row>
    <row r="106" hidden="1" spans="1:2">
      <c r="A106" t="s">
        <v>104</v>
      </c>
      <c r="B106">
        <v>1</v>
      </c>
    </row>
    <row r="107" hidden="1" spans="1:2">
      <c r="A107" t="s">
        <v>105</v>
      </c>
      <c r="B107">
        <v>1</v>
      </c>
    </row>
    <row r="108" hidden="1" spans="1:2">
      <c r="A108" t="s">
        <v>106</v>
      </c>
      <c r="B108">
        <v>1</v>
      </c>
    </row>
    <row r="109" hidden="1" spans="1:2">
      <c r="A109" t="s">
        <v>107</v>
      </c>
      <c r="B109">
        <v>1</v>
      </c>
    </row>
    <row r="110" hidden="1" spans="1:2">
      <c r="A110" t="s">
        <v>108</v>
      </c>
      <c r="B110">
        <v>1</v>
      </c>
    </row>
    <row r="111" hidden="1" spans="1:2">
      <c r="A111" t="s">
        <v>109</v>
      </c>
      <c r="B111">
        <v>1</v>
      </c>
    </row>
    <row r="112" hidden="1" spans="1:2">
      <c r="A112" t="s">
        <v>110</v>
      </c>
      <c r="B112">
        <v>1</v>
      </c>
    </row>
    <row r="113" hidden="1" spans="1:2">
      <c r="A113" t="s">
        <v>111</v>
      </c>
      <c r="B113">
        <v>1</v>
      </c>
    </row>
    <row r="114" hidden="1" spans="1:2">
      <c r="A114" t="s">
        <v>112</v>
      </c>
      <c r="B114">
        <v>1</v>
      </c>
    </row>
    <row r="115" hidden="1" spans="1:2">
      <c r="A115" t="s">
        <v>113</v>
      </c>
      <c r="B115">
        <v>1</v>
      </c>
    </row>
    <row r="116" hidden="1" spans="1:2">
      <c r="A116" t="s">
        <v>114</v>
      </c>
      <c r="B116">
        <v>1</v>
      </c>
    </row>
    <row r="117" hidden="1" spans="1:2">
      <c r="A117" t="s">
        <v>115</v>
      </c>
      <c r="B117">
        <v>1</v>
      </c>
    </row>
    <row r="118" hidden="1" spans="1:2">
      <c r="A118" t="s">
        <v>116</v>
      </c>
      <c r="B118">
        <v>1</v>
      </c>
    </row>
    <row r="119" hidden="1" spans="1:2">
      <c r="A119" t="s">
        <v>117</v>
      </c>
      <c r="B119">
        <v>1</v>
      </c>
    </row>
    <row r="120" hidden="1" spans="1:2">
      <c r="A120" t="s">
        <v>118</v>
      </c>
      <c r="B120">
        <v>1</v>
      </c>
    </row>
    <row r="121" hidden="1" spans="1:2">
      <c r="A121" t="s">
        <v>119</v>
      </c>
      <c r="B121">
        <v>1</v>
      </c>
    </row>
    <row r="122" hidden="1" spans="1:2">
      <c r="A122" t="s">
        <v>120</v>
      </c>
      <c r="B122">
        <v>1</v>
      </c>
    </row>
    <row r="123" hidden="1" spans="1:2">
      <c r="A123" t="s">
        <v>121</v>
      </c>
      <c r="B123">
        <v>1</v>
      </c>
    </row>
    <row r="124" hidden="1" spans="1:2">
      <c r="A124" t="s">
        <v>122</v>
      </c>
      <c r="B124">
        <v>1</v>
      </c>
    </row>
    <row r="125" hidden="1" spans="1:2">
      <c r="A125" t="s">
        <v>123</v>
      </c>
      <c r="B125">
        <v>1</v>
      </c>
    </row>
    <row r="126" hidden="1" spans="1:2">
      <c r="A126" t="s">
        <v>124</v>
      </c>
      <c r="B126">
        <v>1</v>
      </c>
    </row>
    <row r="127" hidden="1" spans="1:2">
      <c r="A127" t="s">
        <v>125</v>
      </c>
      <c r="B127">
        <v>1</v>
      </c>
    </row>
    <row r="128" hidden="1" spans="1:2">
      <c r="A128" t="s">
        <v>126</v>
      </c>
      <c r="B128">
        <v>1</v>
      </c>
    </row>
    <row r="129" hidden="1" spans="1:2">
      <c r="A129" t="s">
        <v>127</v>
      </c>
      <c r="B129">
        <v>1</v>
      </c>
    </row>
    <row r="130" hidden="1" spans="1:2">
      <c r="A130" t="s">
        <v>128</v>
      </c>
      <c r="B130">
        <v>1</v>
      </c>
    </row>
    <row r="131" hidden="1" spans="1:2">
      <c r="A131" t="s">
        <v>129</v>
      </c>
      <c r="B131">
        <v>1</v>
      </c>
    </row>
    <row r="132" hidden="1" spans="1:2">
      <c r="A132" t="s">
        <v>130</v>
      </c>
      <c r="B132">
        <v>1</v>
      </c>
    </row>
    <row r="133" hidden="1" spans="1:2">
      <c r="A133" t="s">
        <v>131</v>
      </c>
      <c r="B133">
        <v>1</v>
      </c>
    </row>
    <row r="134" hidden="1" spans="1:2">
      <c r="A134" t="s">
        <v>132</v>
      </c>
      <c r="B134">
        <v>1</v>
      </c>
    </row>
    <row r="135" hidden="1" spans="1:2">
      <c r="A135" t="s">
        <v>133</v>
      </c>
      <c r="B135">
        <v>1</v>
      </c>
    </row>
    <row r="136" hidden="1" spans="1:2">
      <c r="A136" t="s">
        <v>134</v>
      </c>
      <c r="B136">
        <v>1</v>
      </c>
    </row>
    <row r="137" hidden="1" spans="1:2">
      <c r="A137" t="s">
        <v>135</v>
      </c>
      <c r="B137">
        <v>1</v>
      </c>
    </row>
    <row r="138" hidden="1" spans="1:2">
      <c r="A138" t="s">
        <v>136</v>
      </c>
      <c r="B138">
        <v>1</v>
      </c>
    </row>
    <row r="139" hidden="1" spans="1:2">
      <c r="A139" t="s">
        <v>137</v>
      </c>
      <c r="B139">
        <v>1</v>
      </c>
    </row>
    <row r="140" hidden="1" spans="1:2">
      <c r="A140" t="s">
        <v>138</v>
      </c>
      <c r="B140">
        <v>1</v>
      </c>
    </row>
    <row r="141" hidden="1" spans="1:2">
      <c r="A141" t="s">
        <v>139</v>
      </c>
      <c r="B141">
        <v>1</v>
      </c>
    </row>
    <row r="142" hidden="1" spans="1:2">
      <c r="A142" t="s">
        <v>140</v>
      </c>
      <c r="B142">
        <v>1</v>
      </c>
    </row>
    <row r="143" hidden="1" spans="1:2">
      <c r="A143" t="s">
        <v>141</v>
      </c>
      <c r="B143">
        <v>1</v>
      </c>
    </row>
    <row r="144" hidden="1" spans="1:2">
      <c r="A144" t="s">
        <v>142</v>
      </c>
      <c r="B144">
        <v>1</v>
      </c>
    </row>
    <row r="145" hidden="1" spans="1:2">
      <c r="A145" t="s">
        <v>143</v>
      </c>
      <c r="B145">
        <v>1</v>
      </c>
    </row>
    <row r="146" hidden="1" spans="1:2">
      <c r="A146" t="s">
        <v>144</v>
      </c>
      <c r="B146">
        <v>1</v>
      </c>
    </row>
    <row r="147" hidden="1" spans="1:2">
      <c r="A147" t="s">
        <v>145</v>
      </c>
      <c r="B147">
        <v>1</v>
      </c>
    </row>
    <row r="148" hidden="1" spans="1:2">
      <c r="A148" t="s">
        <v>146</v>
      </c>
      <c r="B148">
        <v>1</v>
      </c>
    </row>
    <row r="149" hidden="1" spans="1:2">
      <c r="A149" t="s">
        <v>147</v>
      </c>
      <c r="B149">
        <v>1</v>
      </c>
    </row>
    <row r="150" hidden="1" spans="1:2">
      <c r="A150" t="s">
        <v>148</v>
      </c>
      <c r="B150">
        <v>1</v>
      </c>
    </row>
    <row r="151" hidden="1" spans="1:2">
      <c r="A151" t="s">
        <v>149</v>
      </c>
      <c r="B151">
        <v>1</v>
      </c>
    </row>
    <row r="152" hidden="1" spans="1:2">
      <c r="A152" t="s">
        <v>150</v>
      </c>
      <c r="B152">
        <v>1</v>
      </c>
    </row>
    <row r="153" spans="1:2">
      <c r="A153" t="s">
        <v>151</v>
      </c>
      <c r="B153">
        <v>2</v>
      </c>
    </row>
    <row r="154" spans="1:2">
      <c r="A154" t="s">
        <v>152</v>
      </c>
      <c r="B154">
        <v>2</v>
      </c>
    </row>
    <row r="155" hidden="1" spans="1:2">
      <c r="A155" t="s">
        <v>153</v>
      </c>
      <c r="B155">
        <v>1</v>
      </c>
    </row>
    <row r="156" hidden="1" spans="1:2">
      <c r="A156" t="s">
        <v>154</v>
      </c>
      <c r="B156">
        <v>1</v>
      </c>
    </row>
    <row r="157" hidden="1" spans="1:2">
      <c r="A157" t="s">
        <v>155</v>
      </c>
      <c r="B157">
        <v>1</v>
      </c>
    </row>
    <row r="158" hidden="1" spans="1:2">
      <c r="A158" t="s">
        <v>156</v>
      </c>
      <c r="B158">
        <v>1</v>
      </c>
    </row>
    <row r="159" hidden="1" spans="1:2">
      <c r="A159" t="s">
        <v>157</v>
      </c>
      <c r="B159">
        <v>1</v>
      </c>
    </row>
    <row r="160" hidden="1" spans="1:2">
      <c r="A160" t="s">
        <v>158</v>
      </c>
      <c r="B160">
        <v>1</v>
      </c>
    </row>
    <row r="161" hidden="1" spans="1:2">
      <c r="A161" t="s">
        <v>159</v>
      </c>
      <c r="B161">
        <v>1</v>
      </c>
    </row>
    <row r="162" spans="1:2">
      <c r="A162" t="s">
        <v>160</v>
      </c>
      <c r="B162">
        <v>2</v>
      </c>
    </row>
    <row r="163" hidden="1" spans="1:2">
      <c r="A163" t="s">
        <v>161</v>
      </c>
      <c r="B163">
        <v>1</v>
      </c>
    </row>
    <row r="164" hidden="1" spans="1:2">
      <c r="A164" t="s">
        <v>162</v>
      </c>
      <c r="B164">
        <v>1</v>
      </c>
    </row>
    <row r="165" hidden="1" spans="1:2">
      <c r="A165" t="s">
        <v>163</v>
      </c>
      <c r="B165">
        <v>1</v>
      </c>
    </row>
    <row r="166" hidden="1" spans="1:2">
      <c r="A166" t="s">
        <v>164</v>
      </c>
      <c r="B166">
        <v>1</v>
      </c>
    </row>
    <row r="167" hidden="1" spans="1:2">
      <c r="A167" t="s">
        <v>165</v>
      </c>
      <c r="B167">
        <v>1</v>
      </c>
    </row>
    <row r="168" hidden="1" spans="1:2">
      <c r="A168" t="s">
        <v>166</v>
      </c>
      <c r="B168">
        <v>1</v>
      </c>
    </row>
    <row r="169" hidden="1" spans="1:2">
      <c r="A169" t="s">
        <v>167</v>
      </c>
      <c r="B169">
        <v>1</v>
      </c>
    </row>
    <row r="170" hidden="1" spans="1:2">
      <c r="A170" t="s">
        <v>168</v>
      </c>
      <c r="B170">
        <v>1</v>
      </c>
    </row>
    <row r="171" hidden="1" spans="1:2">
      <c r="A171" t="s">
        <v>169</v>
      </c>
      <c r="B171">
        <v>1</v>
      </c>
    </row>
    <row r="172" hidden="1" spans="1:2">
      <c r="A172" t="s">
        <v>170</v>
      </c>
      <c r="B172">
        <v>1</v>
      </c>
    </row>
    <row r="173" hidden="1" spans="1:2">
      <c r="A173" t="s">
        <v>171</v>
      </c>
      <c r="B173">
        <v>1</v>
      </c>
    </row>
    <row r="174" hidden="1" spans="1:2">
      <c r="A174" t="s">
        <v>172</v>
      </c>
      <c r="B174">
        <v>1</v>
      </c>
    </row>
    <row r="175" hidden="1" spans="1:2">
      <c r="A175" t="s">
        <v>173</v>
      </c>
      <c r="B175">
        <v>1</v>
      </c>
    </row>
    <row r="176" hidden="1" spans="1:2">
      <c r="A176" t="s">
        <v>174</v>
      </c>
      <c r="B176">
        <v>1</v>
      </c>
    </row>
    <row r="177" hidden="1" spans="1:2">
      <c r="A177" t="s">
        <v>175</v>
      </c>
      <c r="B177">
        <v>1</v>
      </c>
    </row>
    <row r="178" hidden="1" spans="1:2">
      <c r="A178" t="s">
        <v>176</v>
      </c>
      <c r="B178">
        <v>1</v>
      </c>
    </row>
    <row r="179" hidden="1" spans="1:2">
      <c r="A179" t="s">
        <v>177</v>
      </c>
      <c r="B179">
        <v>1</v>
      </c>
    </row>
    <row r="180" hidden="1" spans="1:2">
      <c r="A180" t="s">
        <v>178</v>
      </c>
      <c r="B180">
        <v>1</v>
      </c>
    </row>
    <row r="181" hidden="1" spans="1:2">
      <c r="A181" t="s">
        <v>179</v>
      </c>
      <c r="B181">
        <v>1</v>
      </c>
    </row>
    <row r="182" hidden="1" spans="1:2">
      <c r="A182" t="s">
        <v>180</v>
      </c>
      <c r="B182">
        <v>1</v>
      </c>
    </row>
    <row r="183" hidden="1" spans="1:2">
      <c r="A183" t="s">
        <v>181</v>
      </c>
      <c r="B183">
        <v>1</v>
      </c>
    </row>
    <row r="184" hidden="1" spans="1:2">
      <c r="A184" t="s">
        <v>182</v>
      </c>
      <c r="B184">
        <v>1</v>
      </c>
    </row>
    <row r="185" hidden="1" spans="1:2">
      <c r="A185" t="s">
        <v>183</v>
      </c>
      <c r="B185">
        <v>1</v>
      </c>
    </row>
    <row r="186" hidden="1" spans="1:2">
      <c r="A186" t="s">
        <v>184</v>
      </c>
      <c r="B186">
        <v>1</v>
      </c>
    </row>
    <row r="187" hidden="1" spans="1:2">
      <c r="A187" t="s">
        <v>185</v>
      </c>
      <c r="B187">
        <v>1</v>
      </c>
    </row>
    <row r="188" hidden="1" spans="1:2">
      <c r="A188" t="s">
        <v>186</v>
      </c>
      <c r="B188">
        <v>1</v>
      </c>
    </row>
    <row r="189" hidden="1" spans="1:2">
      <c r="A189" t="s">
        <v>187</v>
      </c>
      <c r="B189">
        <v>1</v>
      </c>
    </row>
    <row r="190" hidden="1" spans="1:2">
      <c r="A190" t="s">
        <v>188</v>
      </c>
      <c r="B190">
        <v>1</v>
      </c>
    </row>
    <row r="191" hidden="1" spans="1:2">
      <c r="A191" t="s">
        <v>189</v>
      </c>
      <c r="B191">
        <v>1</v>
      </c>
    </row>
    <row r="192" hidden="1" spans="1:2">
      <c r="A192" t="s">
        <v>190</v>
      </c>
      <c r="B192">
        <v>1</v>
      </c>
    </row>
    <row r="193" hidden="1" spans="1:2">
      <c r="A193" t="s">
        <v>191</v>
      </c>
      <c r="B193">
        <v>1</v>
      </c>
    </row>
    <row r="194" hidden="1" spans="1:2">
      <c r="A194" t="s">
        <v>192</v>
      </c>
      <c r="B194">
        <v>1</v>
      </c>
    </row>
    <row r="195" hidden="1" spans="1:2">
      <c r="A195" t="s">
        <v>193</v>
      </c>
      <c r="B195">
        <v>1</v>
      </c>
    </row>
    <row r="196" hidden="1" spans="1:2">
      <c r="A196" t="s">
        <v>194</v>
      </c>
      <c r="B196">
        <v>1</v>
      </c>
    </row>
    <row r="197" hidden="1" spans="1:2">
      <c r="A197" t="s">
        <v>195</v>
      </c>
      <c r="B197">
        <v>1</v>
      </c>
    </row>
    <row r="198" hidden="1" spans="1:2">
      <c r="A198" t="s">
        <v>196</v>
      </c>
      <c r="B198">
        <v>1</v>
      </c>
    </row>
    <row r="199" hidden="1" spans="1:2">
      <c r="A199" t="s">
        <v>197</v>
      </c>
      <c r="B199">
        <v>1</v>
      </c>
    </row>
    <row r="200" hidden="1" spans="1:2">
      <c r="A200" t="s">
        <v>198</v>
      </c>
      <c r="B200">
        <v>1</v>
      </c>
    </row>
    <row r="201" hidden="1" spans="1:2">
      <c r="A201" t="s">
        <v>199</v>
      </c>
      <c r="B201">
        <v>1</v>
      </c>
    </row>
    <row r="202" hidden="1" spans="1:2">
      <c r="A202" t="s">
        <v>200</v>
      </c>
      <c r="B202">
        <v>1</v>
      </c>
    </row>
    <row r="203" hidden="1" spans="1:2">
      <c r="A203" t="s">
        <v>201</v>
      </c>
      <c r="B203">
        <v>1</v>
      </c>
    </row>
    <row r="204" hidden="1" spans="1:2">
      <c r="A204" t="s">
        <v>202</v>
      </c>
      <c r="B204">
        <v>1</v>
      </c>
    </row>
    <row r="205" hidden="1" spans="1:2">
      <c r="A205" t="s">
        <v>203</v>
      </c>
      <c r="B205">
        <v>1</v>
      </c>
    </row>
    <row r="206" hidden="1" spans="1:2">
      <c r="A206" t="s">
        <v>204</v>
      </c>
      <c r="B206">
        <v>1</v>
      </c>
    </row>
    <row r="207" hidden="1" spans="1:2">
      <c r="A207" t="s">
        <v>205</v>
      </c>
      <c r="B207">
        <v>1</v>
      </c>
    </row>
    <row r="208" hidden="1" spans="1:2">
      <c r="A208" t="s">
        <v>206</v>
      </c>
      <c r="B208">
        <v>1</v>
      </c>
    </row>
    <row r="209" hidden="1" spans="1:2">
      <c r="A209" t="s">
        <v>207</v>
      </c>
      <c r="B209">
        <v>1</v>
      </c>
    </row>
    <row r="210" hidden="1" spans="1:2">
      <c r="A210" t="s">
        <v>208</v>
      </c>
      <c r="B210">
        <v>1</v>
      </c>
    </row>
    <row r="211" hidden="1" spans="1:2">
      <c r="A211" t="s">
        <v>209</v>
      </c>
      <c r="B211">
        <v>1</v>
      </c>
    </row>
    <row r="212" hidden="1" spans="1:2">
      <c r="A212" t="s">
        <v>210</v>
      </c>
      <c r="B212">
        <v>1</v>
      </c>
    </row>
    <row r="213" hidden="1" spans="1:2">
      <c r="A213" t="s">
        <v>211</v>
      </c>
      <c r="B213">
        <v>1</v>
      </c>
    </row>
    <row r="214" hidden="1" spans="1:2">
      <c r="A214" t="s">
        <v>212</v>
      </c>
      <c r="B214">
        <v>1</v>
      </c>
    </row>
    <row r="215" hidden="1" spans="1:2">
      <c r="A215" t="s">
        <v>213</v>
      </c>
      <c r="B215">
        <v>1</v>
      </c>
    </row>
    <row r="216" hidden="1" spans="1:2">
      <c r="A216" t="s">
        <v>214</v>
      </c>
      <c r="B216">
        <v>1</v>
      </c>
    </row>
    <row r="217" hidden="1" spans="1:2">
      <c r="A217" t="s">
        <v>215</v>
      </c>
      <c r="B217">
        <v>1</v>
      </c>
    </row>
    <row r="218" hidden="1" spans="1:2">
      <c r="A218" t="s">
        <v>216</v>
      </c>
      <c r="B218">
        <v>1</v>
      </c>
    </row>
    <row r="219" hidden="1" spans="1:2">
      <c r="A219" t="s">
        <v>217</v>
      </c>
      <c r="B219">
        <v>1</v>
      </c>
    </row>
    <row r="220" hidden="1" spans="1:2">
      <c r="A220" t="s">
        <v>218</v>
      </c>
      <c r="B220">
        <v>1</v>
      </c>
    </row>
    <row r="221" hidden="1" spans="1:2">
      <c r="A221" t="s">
        <v>219</v>
      </c>
      <c r="B221">
        <v>1</v>
      </c>
    </row>
    <row r="222" hidden="1" spans="1:2">
      <c r="A222" t="s">
        <v>220</v>
      </c>
      <c r="B222">
        <v>1</v>
      </c>
    </row>
    <row r="223" hidden="1" spans="1:2">
      <c r="A223" t="s">
        <v>221</v>
      </c>
      <c r="B223">
        <v>1</v>
      </c>
    </row>
    <row r="224" hidden="1" spans="1:2">
      <c r="A224" t="s">
        <v>222</v>
      </c>
      <c r="B224">
        <v>1</v>
      </c>
    </row>
    <row r="225" hidden="1" spans="1:2">
      <c r="A225" t="s">
        <v>223</v>
      </c>
      <c r="B225">
        <v>1</v>
      </c>
    </row>
    <row r="226" hidden="1" spans="1:2">
      <c r="A226" t="s">
        <v>224</v>
      </c>
      <c r="B226">
        <v>1</v>
      </c>
    </row>
    <row r="227" hidden="1" spans="1:2">
      <c r="A227" t="s">
        <v>225</v>
      </c>
      <c r="B227">
        <v>1</v>
      </c>
    </row>
    <row r="228" hidden="1" spans="1:2">
      <c r="A228" t="s">
        <v>226</v>
      </c>
      <c r="B228">
        <v>1</v>
      </c>
    </row>
    <row r="229" hidden="1" spans="1:2">
      <c r="A229" t="s">
        <v>227</v>
      </c>
      <c r="B229">
        <v>1</v>
      </c>
    </row>
    <row r="230" hidden="1" spans="1:2">
      <c r="A230" t="s">
        <v>228</v>
      </c>
      <c r="B230">
        <v>1</v>
      </c>
    </row>
    <row r="231" hidden="1" spans="1:2">
      <c r="A231" t="s">
        <v>229</v>
      </c>
      <c r="B231">
        <v>1</v>
      </c>
    </row>
    <row r="232" hidden="1" spans="1:2">
      <c r="A232" t="s">
        <v>230</v>
      </c>
      <c r="B232">
        <v>1</v>
      </c>
    </row>
    <row r="233" hidden="1" spans="1:2">
      <c r="A233" t="s">
        <v>231</v>
      </c>
      <c r="B233">
        <v>1</v>
      </c>
    </row>
    <row r="234" hidden="1" spans="1:2">
      <c r="A234" t="s">
        <v>232</v>
      </c>
      <c r="B234">
        <v>1</v>
      </c>
    </row>
    <row r="235" hidden="1" spans="1:2">
      <c r="A235" t="s">
        <v>233</v>
      </c>
      <c r="B235">
        <v>1</v>
      </c>
    </row>
    <row r="236" hidden="1" spans="1:2">
      <c r="A236" t="s">
        <v>234</v>
      </c>
      <c r="B236">
        <v>1</v>
      </c>
    </row>
    <row r="237" hidden="1" spans="1:2">
      <c r="A237" t="s">
        <v>235</v>
      </c>
      <c r="B237">
        <v>1</v>
      </c>
    </row>
    <row r="238" hidden="1" spans="1:2">
      <c r="A238" t="s">
        <v>236</v>
      </c>
      <c r="B238">
        <v>1</v>
      </c>
    </row>
    <row r="239" hidden="1" spans="1:2">
      <c r="A239" t="s">
        <v>237</v>
      </c>
      <c r="B239">
        <v>1</v>
      </c>
    </row>
    <row r="240" hidden="1" spans="1:2">
      <c r="A240" t="s">
        <v>238</v>
      </c>
      <c r="B240">
        <v>1</v>
      </c>
    </row>
    <row r="241" hidden="1" spans="1:2">
      <c r="A241" t="s">
        <v>239</v>
      </c>
      <c r="B241">
        <v>1</v>
      </c>
    </row>
    <row r="242" hidden="1" spans="1:2">
      <c r="A242" t="s">
        <v>240</v>
      </c>
      <c r="B242">
        <v>1</v>
      </c>
    </row>
    <row r="243" hidden="1" spans="1:2">
      <c r="A243" t="s">
        <v>241</v>
      </c>
      <c r="B243">
        <v>1</v>
      </c>
    </row>
    <row r="244" hidden="1" spans="1:2">
      <c r="A244" t="s">
        <v>242</v>
      </c>
      <c r="B244">
        <v>1</v>
      </c>
    </row>
    <row r="245" hidden="1" spans="1:2">
      <c r="A245" t="s">
        <v>243</v>
      </c>
      <c r="B245">
        <v>1</v>
      </c>
    </row>
    <row r="246" hidden="1" spans="1:2">
      <c r="A246" t="s">
        <v>244</v>
      </c>
      <c r="B246">
        <v>1</v>
      </c>
    </row>
    <row r="247" hidden="1" spans="1:2">
      <c r="A247" t="s">
        <v>245</v>
      </c>
      <c r="B247">
        <v>1</v>
      </c>
    </row>
    <row r="248" hidden="1" spans="1:2">
      <c r="A248" t="s">
        <v>246</v>
      </c>
      <c r="B248">
        <v>1</v>
      </c>
    </row>
    <row r="249" hidden="1" spans="1:2">
      <c r="A249" t="s">
        <v>247</v>
      </c>
      <c r="B249">
        <v>1</v>
      </c>
    </row>
    <row r="250" hidden="1" spans="1:2">
      <c r="A250" t="s">
        <v>248</v>
      </c>
      <c r="B250">
        <v>1</v>
      </c>
    </row>
    <row r="251" hidden="1" spans="1:2">
      <c r="A251" t="s">
        <v>249</v>
      </c>
      <c r="B251">
        <v>1</v>
      </c>
    </row>
    <row r="252" hidden="1" spans="1:2">
      <c r="A252" t="s">
        <v>250</v>
      </c>
      <c r="B252">
        <v>1</v>
      </c>
    </row>
    <row r="253" hidden="1" spans="1:2">
      <c r="A253" t="s">
        <v>251</v>
      </c>
      <c r="B253">
        <v>1</v>
      </c>
    </row>
    <row r="254" hidden="1" spans="1:2">
      <c r="A254" t="s">
        <v>252</v>
      </c>
      <c r="B254">
        <v>1</v>
      </c>
    </row>
    <row r="255" hidden="1" spans="1:2">
      <c r="A255" t="s">
        <v>253</v>
      </c>
      <c r="B255">
        <v>1</v>
      </c>
    </row>
    <row r="256" hidden="1" spans="1:2">
      <c r="A256" t="s">
        <v>254</v>
      </c>
      <c r="B256">
        <v>1</v>
      </c>
    </row>
    <row r="257" hidden="1" spans="1:2">
      <c r="A257" t="s">
        <v>255</v>
      </c>
      <c r="B257">
        <v>1</v>
      </c>
    </row>
    <row r="258" hidden="1" spans="1:2">
      <c r="A258" t="s">
        <v>256</v>
      </c>
      <c r="B258">
        <v>1</v>
      </c>
    </row>
    <row r="259" hidden="1" spans="1:2">
      <c r="A259" t="s">
        <v>257</v>
      </c>
      <c r="B259">
        <v>1</v>
      </c>
    </row>
    <row r="260" hidden="1" spans="1:2">
      <c r="A260" t="s">
        <v>258</v>
      </c>
      <c r="B260">
        <v>1</v>
      </c>
    </row>
    <row r="261" hidden="1" spans="1:2">
      <c r="A261" t="s">
        <v>259</v>
      </c>
      <c r="B261">
        <v>1</v>
      </c>
    </row>
    <row r="262" hidden="1" spans="1:2">
      <c r="A262" t="s">
        <v>260</v>
      </c>
      <c r="B262">
        <v>1</v>
      </c>
    </row>
    <row r="263" hidden="1" spans="1:2">
      <c r="A263" t="s">
        <v>261</v>
      </c>
      <c r="B263">
        <v>1</v>
      </c>
    </row>
    <row r="264" hidden="1" spans="1:2">
      <c r="A264" t="s">
        <v>262</v>
      </c>
      <c r="B264">
        <v>1</v>
      </c>
    </row>
    <row r="265" hidden="1" spans="1:2">
      <c r="A265" t="s">
        <v>263</v>
      </c>
      <c r="B265">
        <v>1</v>
      </c>
    </row>
    <row r="266" hidden="1" spans="1:2">
      <c r="A266" t="s">
        <v>264</v>
      </c>
      <c r="B266">
        <v>1</v>
      </c>
    </row>
    <row r="267" hidden="1" spans="1:2">
      <c r="A267" t="s">
        <v>265</v>
      </c>
      <c r="B267">
        <v>1</v>
      </c>
    </row>
    <row r="268" hidden="1" spans="1:2">
      <c r="A268" t="s">
        <v>266</v>
      </c>
      <c r="B268">
        <v>1</v>
      </c>
    </row>
    <row r="269" hidden="1" spans="1:2">
      <c r="A269" t="s">
        <v>267</v>
      </c>
      <c r="B269">
        <v>1</v>
      </c>
    </row>
    <row r="270" hidden="1" spans="1:2">
      <c r="A270" t="s">
        <v>268</v>
      </c>
      <c r="B270">
        <v>1</v>
      </c>
    </row>
    <row r="271" spans="1:2">
      <c r="A271" t="s">
        <v>269</v>
      </c>
      <c r="B271">
        <v>2</v>
      </c>
    </row>
    <row r="272" hidden="1" spans="1:2">
      <c r="A272" t="s">
        <v>270</v>
      </c>
      <c r="B272">
        <v>1</v>
      </c>
    </row>
    <row r="273" spans="1:2">
      <c r="A273" t="s">
        <v>271</v>
      </c>
      <c r="B273">
        <v>2</v>
      </c>
    </row>
    <row r="274" spans="1:2">
      <c r="A274" t="s">
        <v>272</v>
      </c>
      <c r="B274">
        <v>2</v>
      </c>
    </row>
    <row r="275" spans="1:2">
      <c r="A275" t="s">
        <v>273</v>
      </c>
      <c r="B275">
        <v>2</v>
      </c>
    </row>
    <row r="276" spans="1:2">
      <c r="A276" t="s">
        <v>274</v>
      </c>
      <c r="B276">
        <v>2</v>
      </c>
    </row>
    <row r="277" spans="1:2">
      <c r="A277" t="s">
        <v>275</v>
      </c>
      <c r="B277">
        <v>2</v>
      </c>
    </row>
    <row r="278" spans="1:2">
      <c r="A278" t="s">
        <v>276</v>
      </c>
      <c r="B278">
        <v>2</v>
      </c>
    </row>
    <row r="279" spans="1:2">
      <c r="A279" t="s">
        <v>277</v>
      </c>
      <c r="B279">
        <v>2</v>
      </c>
    </row>
    <row r="280" spans="1:2">
      <c r="A280" t="s">
        <v>278</v>
      </c>
      <c r="B280">
        <v>2</v>
      </c>
    </row>
    <row r="281" spans="1:2">
      <c r="A281" t="s">
        <v>279</v>
      </c>
      <c r="B281">
        <v>2</v>
      </c>
    </row>
    <row r="282" spans="1:2">
      <c r="A282" t="s">
        <v>280</v>
      </c>
      <c r="B282">
        <v>2</v>
      </c>
    </row>
    <row r="283" hidden="1" spans="1:2">
      <c r="A283" t="s">
        <v>281</v>
      </c>
      <c r="B283">
        <v>1</v>
      </c>
    </row>
    <row r="284" hidden="1" spans="1:2">
      <c r="A284" t="s">
        <v>282</v>
      </c>
      <c r="B284">
        <v>1</v>
      </c>
    </row>
    <row r="285" hidden="1" spans="1:2">
      <c r="A285" t="s">
        <v>283</v>
      </c>
      <c r="B285">
        <v>1</v>
      </c>
    </row>
    <row r="286" hidden="1" spans="1:2">
      <c r="A286" t="s">
        <v>284</v>
      </c>
      <c r="B286">
        <v>1</v>
      </c>
    </row>
    <row r="287" hidden="1" spans="1:2">
      <c r="A287" t="s">
        <v>285</v>
      </c>
      <c r="B287">
        <v>1</v>
      </c>
    </row>
    <row r="288" hidden="1" spans="1:2">
      <c r="A288" t="s">
        <v>286</v>
      </c>
      <c r="B288">
        <v>1</v>
      </c>
    </row>
    <row r="289" hidden="1" spans="1:2">
      <c r="A289" t="s">
        <v>287</v>
      </c>
      <c r="B289">
        <v>1</v>
      </c>
    </row>
    <row r="290" hidden="1" spans="1:2">
      <c r="A290" t="s">
        <v>288</v>
      </c>
      <c r="B290">
        <v>1</v>
      </c>
    </row>
    <row r="291" hidden="1" spans="1:2">
      <c r="A291" t="s">
        <v>289</v>
      </c>
      <c r="B291">
        <v>1</v>
      </c>
    </row>
    <row r="292" hidden="1" spans="1:2">
      <c r="A292" t="s">
        <v>290</v>
      </c>
      <c r="B292">
        <v>1</v>
      </c>
    </row>
    <row r="293" hidden="1" spans="1:2">
      <c r="A293" t="s">
        <v>291</v>
      </c>
      <c r="B293">
        <v>1</v>
      </c>
    </row>
    <row r="294" hidden="1" spans="1:2">
      <c r="A294" t="s">
        <v>292</v>
      </c>
      <c r="B294">
        <v>314</v>
      </c>
    </row>
  </sheetData>
  <autoFilter xmlns:etc="http://www.wps.cn/officeDocument/2017/etCustomData" ref="A3:B294" etc:filterBottomFollowUsedRange="0">
    <filterColumn colId="1">
      <customFilters>
        <customFilter operator="equal" val="2"/>
      </customFilters>
    </filterColumn>
    <extLst/>
  </autoFilter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opLeftCell="A27" workbookViewId="0">
      <selection activeCell="I45" sqref="I4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162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4" si="0">H2*G2</f>
        <v>0.05</v>
      </c>
      <c r="J2" s="28">
        <v>44076</v>
      </c>
    </row>
    <row r="3" s="19" customFormat="1" ht="16.5" customHeight="1" spans="1:10">
      <c r="A3" s="29" t="s">
        <v>162</v>
      </c>
      <c r="B3" s="30" t="s">
        <v>611</v>
      </c>
      <c r="C3" s="30" t="s">
        <v>595</v>
      </c>
      <c r="D3" s="29" t="s">
        <v>813</v>
      </c>
      <c r="E3" s="29" t="s">
        <v>814</v>
      </c>
      <c r="F3" s="30" t="s">
        <v>617</v>
      </c>
      <c r="G3" s="35">
        <v>2</v>
      </c>
      <c r="H3" s="18">
        <v>0.05</v>
      </c>
      <c r="I3" s="27">
        <f t="shared" si="0"/>
        <v>0.1</v>
      </c>
      <c r="J3" s="32">
        <v>45169</v>
      </c>
    </row>
    <row r="4" s="19" customFormat="1" ht="16.5" customHeight="1" spans="1:10">
      <c r="A4" s="24" t="s">
        <v>162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0.45</v>
      </c>
      <c r="H4" s="18">
        <v>0.589</v>
      </c>
      <c r="I4" s="27">
        <f t="shared" si="0"/>
        <v>0.26505</v>
      </c>
      <c r="J4" s="28">
        <v>44076</v>
      </c>
    </row>
    <row r="5" s="19" customFormat="1" ht="16.5" customHeight="1" spans="1:10">
      <c r="A5" s="29" t="s">
        <v>162</v>
      </c>
      <c r="B5" s="30" t="s">
        <v>611</v>
      </c>
      <c r="C5" s="30" t="s">
        <v>595</v>
      </c>
      <c r="D5" s="29" t="s">
        <v>817</v>
      </c>
      <c r="E5" s="29" t="s">
        <v>818</v>
      </c>
      <c r="F5" s="30" t="s">
        <v>819</v>
      </c>
      <c r="G5" s="35">
        <v>1</v>
      </c>
      <c r="H5" s="18">
        <v>0.293920220482456</v>
      </c>
      <c r="I5" s="27">
        <f t="shared" si="0"/>
        <v>0.293920220482456</v>
      </c>
      <c r="J5" s="32">
        <v>44140</v>
      </c>
    </row>
    <row r="6" s="19" customFormat="1" ht="16.5" customHeight="1" spans="1:10">
      <c r="A6" s="24" t="s">
        <v>162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6</v>
      </c>
      <c r="H6" s="18">
        <v>0.120565034394672</v>
      </c>
      <c r="I6" s="27">
        <f t="shared" si="0"/>
        <v>0.723390206368032</v>
      </c>
      <c r="J6" s="28">
        <v>44419</v>
      </c>
    </row>
    <row r="7" s="19" customFormat="1" ht="16.5" customHeight="1" spans="1:10">
      <c r="A7" s="29" t="s">
        <v>162</v>
      </c>
      <c r="B7" s="30" t="s">
        <v>611</v>
      </c>
      <c r="C7" s="30" t="s">
        <v>595</v>
      </c>
      <c r="D7" s="29" t="s">
        <v>75</v>
      </c>
      <c r="E7" s="29" t="s">
        <v>820</v>
      </c>
      <c r="F7" s="30" t="s">
        <v>821</v>
      </c>
      <c r="G7" s="35">
        <v>1</v>
      </c>
      <c r="H7" s="18">
        <f>I39</f>
        <v>5.8204</v>
      </c>
      <c r="I7" s="27">
        <f t="shared" si="0"/>
        <v>5.8204</v>
      </c>
      <c r="J7" s="32">
        <v>44136</v>
      </c>
    </row>
    <row r="8" s="19" customFormat="1" ht="16.5" customHeight="1" spans="1:10">
      <c r="A8" s="24" t="s">
        <v>162</v>
      </c>
      <c r="B8" s="25" t="s">
        <v>611</v>
      </c>
      <c r="C8" s="25" t="s">
        <v>595</v>
      </c>
      <c r="D8" s="24" t="s">
        <v>822</v>
      </c>
      <c r="E8" s="24" t="s">
        <v>823</v>
      </c>
      <c r="F8" s="25" t="s">
        <v>617</v>
      </c>
      <c r="G8" s="34">
        <v>1</v>
      </c>
      <c r="H8" s="18">
        <v>3.10834578384212</v>
      </c>
      <c r="I8" s="27">
        <f t="shared" si="0"/>
        <v>3.10834578384212</v>
      </c>
      <c r="J8" s="28">
        <v>44076</v>
      </c>
    </row>
    <row r="9" s="19" customFormat="1" ht="16.5" customHeight="1" spans="1:10">
      <c r="A9" s="29" t="s">
        <v>162</v>
      </c>
      <c r="B9" s="30" t="s">
        <v>611</v>
      </c>
      <c r="C9" s="30" t="s">
        <v>595</v>
      </c>
      <c r="D9" s="29" t="s">
        <v>824</v>
      </c>
      <c r="E9" s="29" t="s">
        <v>825</v>
      </c>
      <c r="F9" s="30" t="s">
        <v>617</v>
      </c>
      <c r="G9" s="35">
        <v>1</v>
      </c>
      <c r="H9" s="18">
        <v>2.34465367758959</v>
      </c>
      <c r="I9" s="27">
        <f t="shared" si="0"/>
        <v>2.34465367758959</v>
      </c>
      <c r="J9" s="32">
        <v>44076</v>
      </c>
    </row>
    <row r="10" s="19" customFormat="1" ht="16.5" customHeight="1" spans="1:10">
      <c r="A10" s="24" t="s">
        <v>162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34">
        <v>2</v>
      </c>
      <c r="H10" s="18">
        <v>0.240939692439863</v>
      </c>
      <c r="I10" s="27">
        <f t="shared" si="0"/>
        <v>0.481879384879726</v>
      </c>
      <c r="J10" s="28">
        <v>44140</v>
      </c>
    </row>
    <row r="11" s="19" customFormat="1" ht="16.5" customHeight="1" spans="1:10">
      <c r="A11" s="29" t="s">
        <v>162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0.31</v>
      </c>
      <c r="H11" s="18">
        <v>1.7257</v>
      </c>
      <c r="I11" s="27">
        <f t="shared" si="0"/>
        <v>0.534967</v>
      </c>
      <c r="J11" s="32">
        <v>44432</v>
      </c>
    </row>
    <row r="12" s="19" customFormat="1" ht="16.5" customHeight="1" spans="1:10">
      <c r="A12" s="24" t="s">
        <v>162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0.35</v>
      </c>
      <c r="H12" s="18">
        <v>1.6814</v>
      </c>
      <c r="I12" s="27">
        <f t="shared" si="0"/>
        <v>0.58849</v>
      </c>
      <c r="J12" s="28">
        <v>43439</v>
      </c>
    </row>
    <row r="13" s="19" customFormat="1" ht="16.5" customHeight="1" spans="1:10">
      <c r="A13" s="29" t="s">
        <v>162</v>
      </c>
      <c r="B13" s="30" t="s">
        <v>611</v>
      </c>
      <c r="C13" s="30" t="s">
        <v>595</v>
      </c>
      <c r="D13" s="29" t="s">
        <v>753</v>
      </c>
      <c r="E13" s="29" t="s">
        <v>754</v>
      </c>
      <c r="F13" s="30" t="s">
        <v>751</v>
      </c>
      <c r="G13" s="35">
        <v>0.87</v>
      </c>
      <c r="H13" s="18">
        <v>1.7257</v>
      </c>
      <c r="I13" s="27">
        <f t="shared" si="0"/>
        <v>1.501359</v>
      </c>
      <c r="J13" s="32">
        <v>43439</v>
      </c>
    </row>
    <row r="14" s="19" customFormat="1" ht="16.5" customHeight="1" spans="1:10">
      <c r="A14" s="24" t="s">
        <v>162</v>
      </c>
      <c r="B14" s="25" t="s">
        <v>611</v>
      </c>
      <c r="C14" s="25" t="s">
        <v>595</v>
      </c>
      <c r="D14" s="24" t="s">
        <v>755</v>
      </c>
      <c r="E14" s="24" t="s">
        <v>756</v>
      </c>
      <c r="F14" s="25" t="s">
        <v>752</v>
      </c>
      <c r="G14" s="34">
        <v>0.73</v>
      </c>
      <c r="H14" s="18">
        <v>1.6814</v>
      </c>
      <c r="I14" s="27">
        <f t="shared" si="0"/>
        <v>1.227422</v>
      </c>
      <c r="J14" s="28">
        <v>44432</v>
      </c>
    </row>
    <row r="15" s="19" customFormat="1" ht="16.5" customHeight="1" spans="1:10">
      <c r="A15" s="29" t="s">
        <v>162</v>
      </c>
      <c r="B15" s="30" t="s">
        <v>611</v>
      </c>
      <c r="C15" s="30" t="s">
        <v>595</v>
      </c>
      <c r="D15" s="29" t="s">
        <v>785</v>
      </c>
      <c r="E15" s="29" t="s">
        <v>786</v>
      </c>
      <c r="F15" s="30" t="s">
        <v>617</v>
      </c>
      <c r="G15" s="35">
        <v>1</v>
      </c>
      <c r="H15" s="18">
        <v>0.2655</v>
      </c>
      <c r="I15" s="27">
        <f t="shared" si="0"/>
        <v>0.2655</v>
      </c>
      <c r="J15" s="32">
        <v>44432</v>
      </c>
    </row>
    <row r="16" s="19" customFormat="1" ht="16.5" customHeight="1" spans="1:10">
      <c r="A16" s="24" t="s">
        <v>162</v>
      </c>
      <c r="B16" s="25" t="s">
        <v>611</v>
      </c>
      <c r="C16" s="25" t="s">
        <v>595</v>
      </c>
      <c r="D16" s="24" t="s">
        <v>826</v>
      </c>
      <c r="E16" s="24" t="s">
        <v>827</v>
      </c>
      <c r="F16" s="25" t="s">
        <v>617</v>
      </c>
      <c r="G16" s="34">
        <v>1</v>
      </c>
      <c r="H16" s="18">
        <v>0.164911146886447</v>
      </c>
      <c r="I16" s="27">
        <f t="shared" si="0"/>
        <v>0.164911146886447</v>
      </c>
      <c r="J16" s="28">
        <v>45169</v>
      </c>
    </row>
    <row r="17" s="19" customFormat="1" ht="16.5" customHeight="1" spans="1:10">
      <c r="A17" s="29" t="s">
        <v>162</v>
      </c>
      <c r="B17" s="30" t="s">
        <v>611</v>
      </c>
      <c r="C17" s="30" t="s">
        <v>595</v>
      </c>
      <c r="D17" s="29" t="s">
        <v>85</v>
      </c>
      <c r="E17" s="29" t="s">
        <v>828</v>
      </c>
      <c r="F17" s="30" t="s">
        <v>617</v>
      </c>
      <c r="G17" s="35">
        <v>1</v>
      </c>
      <c r="H17" s="18">
        <f>I45</f>
        <v>3.55741340567766</v>
      </c>
      <c r="I17" s="27">
        <f t="shared" si="0"/>
        <v>3.55741340567766</v>
      </c>
      <c r="J17" s="32">
        <v>45169</v>
      </c>
    </row>
    <row r="18" s="19" customFormat="1" ht="16.5" customHeight="1" spans="1:10">
      <c r="A18" s="24" t="s">
        <v>162</v>
      </c>
      <c r="B18" s="25" t="s">
        <v>611</v>
      </c>
      <c r="C18" s="25" t="s">
        <v>595</v>
      </c>
      <c r="D18" s="24" t="s">
        <v>829</v>
      </c>
      <c r="E18" s="24" t="s">
        <v>830</v>
      </c>
      <c r="F18" s="25" t="s">
        <v>617</v>
      </c>
      <c r="G18" s="34">
        <v>1</v>
      </c>
      <c r="H18" s="18">
        <v>0.26</v>
      </c>
      <c r="I18" s="27">
        <f t="shared" si="0"/>
        <v>0.26</v>
      </c>
      <c r="J18" s="28">
        <v>44076</v>
      </c>
    </row>
    <row r="19" s="19" customFormat="1" ht="16.5" customHeight="1" spans="1:10">
      <c r="A19" s="29" t="s">
        <v>162</v>
      </c>
      <c r="B19" s="30" t="s">
        <v>611</v>
      </c>
      <c r="C19" s="30" t="s">
        <v>595</v>
      </c>
      <c r="D19" s="29" t="s">
        <v>831</v>
      </c>
      <c r="E19" s="29" t="s">
        <v>832</v>
      </c>
      <c r="F19" s="30" t="s">
        <v>833</v>
      </c>
      <c r="G19" s="35">
        <v>1</v>
      </c>
      <c r="H19" s="18">
        <v>0.4036</v>
      </c>
      <c r="I19" s="27">
        <f t="shared" si="0"/>
        <v>0.4036</v>
      </c>
      <c r="J19" s="32">
        <v>44076</v>
      </c>
    </row>
    <row r="20" s="19" customFormat="1" ht="16.5" customHeight="1" spans="1:10">
      <c r="A20" s="24" t="s">
        <v>162</v>
      </c>
      <c r="B20" s="25" t="s">
        <v>611</v>
      </c>
      <c r="C20" s="25" t="s">
        <v>595</v>
      </c>
      <c r="D20" s="24" t="s">
        <v>599</v>
      </c>
      <c r="E20" s="24" t="s">
        <v>600</v>
      </c>
      <c r="F20" s="25" t="s">
        <v>601</v>
      </c>
      <c r="G20" s="34">
        <v>0.0167</v>
      </c>
      <c r="H20" s="18">
        <v>6.2128</v>
      </c>
      <c r="I20" s="27">
        <f t="shared" si="0"/>
        <v>0.10375376</v>
      </c>
      <c r="J20" s="28">
        <v>44105</v>
      </c>
    </row>
    <row r="21" s="19" customFormat="1" ht="16.5" customHeight="1" spans="1:10">
      <c r="A21" s="29" t="s">
        <v>162</v>
      </c>
      <c r="B21" s="30" t="s">
        <v>611</v>
      </c>
      <c r="C21" s="30" t="s">
        <v>595</v>
      </c>
      <c r="D21" s="29" t="s">
        <v>602</v>
      </c>
      <c r="E21" s="29" t="s">
        <v>603</v>
      </c>
      <c r="F21" s="30" t="s">
        <v>604</v>
      </c>
      <c r="G21" s="35">
        <v>0.05</v>
      </c>
      <c r="H21" s="18">
        <v>0.4035</v>
      </c>
      <c r="I21" s="27">
        <f t="shared" si="0"/>
        <v>0.020175</v>
      </c>
      <c r="J21" s="32">
        <v>44105</v>
      </c>
    </row>
    <row r="22" s="19" customFormat="1" ht="16.5" customHeight="1" spans="1:10">
      <c r="A22" s="24" t="s">
        <v>162</v>
      </c>
      <c r="B22" s="25" t="s">
        <v>611</v>
      </c>
      <c r="C22" s="25" t="s">
        <v>595</v>
      </c>
      <c r="D22" s="24" t="s">
        <v>787</v>
      </c>
      <c r="E22" s="24" t="s">
        <v>788</v>
      </c>
      <c r="F22" s="25" t="s">
        <v>789</v>
      </c>
      <c r="G22" s="34">
        <v>2</v>
      </c>
      <c r="H22" s="18">
        <v>0.1862</v>
      </c>
      <c r="I22" s="27">
        <f t="shared" si="0"/>
        <v>0.3724</v>
      </c>
      <c r="J22" s="28">
        <v>44272</v>
      </c>
    </row>
    <row r="23" s="19" customFormat="1" ht="16.5" customHeight="1" spans="1:10">
      <c r="A23" s="29" t="s">
        <v>162</v>
      </c>
      <c r="B23" s="30" t="s">
        <v>611</v>
      </c>
      <c r="C23" s="30" t="s">
        <v>595</v>
      </c>
      <c r="D23" s="29" t="s">
        <v>834</v>
      </c>
      <c r="E23" s="29" t="s">
        <v>835</v>
      </c>
      <c r="F23" s="30" t="s">
        <v>836</v>
      </c>
      <c r="G23" s="35">
        <v>1</v>
      </c>
      <c r="H23" s="18">
        <v>0.35</v>
      </c>
      <c r="I23" s="27">
        <f t="shared" si="0"/>
        <v>0.35</v>
      </c>
      <c r="J23" s="32">
        <v>44076</v>
      </c>
    </row>
    <row r="24" s="19" customFormat="1" ht="16.5" customHeight="1" spans="1:10">
      <c r="A24" s="24" t="s">
        <v>162</v>
      </c>
      <c r="B24" s="25" t="s">
        <v>611</v>
      </c>
      <c r="C24" s="25" t="s">
        <v>595</v>
      </c>
      <c r="D24" s="24" t="s">
        <v>652</v>
      </c>
      <c r="E24" s="24" t="s">
        <v>653</v>
      </c>
      <c r="F24" s="25" t="s">
        <v>617</v>
      </c>
      <c r="G24" s="34">
        <v>1</v>
      </c>
      <c r="H24" s="18">
        <v>0.0225664</v>
      </c>
      <c r="I24" s="27">
        <f t="shared" si="0"/>
        <v>0.0225664</v>
      </c>
      <c r="J24" s="28">
        <v>44746</v>
      </c>
    </row>
    <row r="25" spans="1:10">
      <c r="I25" s="20">
        <f>SUM(I2:I24)</f>
        <v>22.560196985726</v>
      </c>
    </row>
    <row r="27" s="19" customFormat="1" ht="12.5" spans="1:10">
      <c r="A27" s="21" t="s">
        <v>586</v>
      </c>
      <c r="B27" s="21" t="s">
        <v>587</v>
      </c>
      <c r="C27" s="21" t="s">
        <v>588</v>
      </c>
      <c r="D27" s="21" t="s">
        <v>589</v>
      </c>
      <c r="E27" s="21" t="s">
        <v>590</v>
      </c>
      <c r="F27" s="21" t="s">
        <v>590</v>
      </c>
      <c r="G27" s="23" t="s">
        <v>591</v>
      </c>
      <c r="H27" s="23" t="s">
        <v>592</v>
      </c>
      <c r="I27" s="23" t="s">
        <v>593</v>
      </c>
      <c r="J27" s="22" t="s">
        <v>594</v>
      </c>
    </row>
    <row r="28" s="19" customFormat="1" ht="16.5" customHeight="1" spans="1:10">
      <c r="A28" s="24" t="s">
        <v>75</v>
      </c>
      <c r="B28" s="25" t="s">
        <v>611</v>
      </c>
      <c r="C28" s="25" t="s">
        <v>595</v>
      </c>
      <c r="D28" s="24" t="s">
        <v>837</v>
      </c>
      <c r="E28" s="24" t="s">
        <v>838</v>
      </c>
      <c r="F28" s="25" t="s">
        <v>839</v>
      </c>
      <c r="G28" s="34">
        <v>2</v>
      </c>
      <c r="H28" s="18">
        <v>0.05</v>
      </c>
      <c r="I28" s="27">
        <f t="shared" ref="I28:I38" si="1">H28*G28</f>
        <v>0.1</v>
      </c>
      <c r="J28" s="28">
        <v>44136</v>
      </c>
    </row>
    <row r="29" s="19" customFormat="1" ht="16.5" customHeight="1" spans="1:10">
      <c r="A29" s="29" t="s">
        <v>75</v>
      </c>
      <c r="B29" s="30" t="s">
        <v>611</v>
      </c>
      <c r="C29" s="30" t="s">
        <v>595</v>
      </c>
      <c r="D29" s="29" t="s">
        <v>840</v>
      </c>
      <c r="E29" s="29" t="s">
        <v>841</v>
      </c>
      <c r="F29" s="30" t="s">
        <v>617</v>
      </c>
      <c r="G29" s="35">
        <v>1</v>
      </c>
      <c r="H29" s="18">
        <v>1.05</v>
      </c>
      <c r="I29" s="27">
        <f t="shared" si="1"/>
        <v>1.05</v>
      </c>
      <c r="J29" s="32">
        <v>44136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842</v>
      </c>
      <c r="E30" s="24" t="s">
        <v>843</v>
      </c>
      <c r="F30" s="25" t="s">
        <v>617</v>
      </c>
      <c r="G30" s="34">
        <v>1</v>
      </c>
      <c r="H30" s="18">
        <v>0.64</v>
      </c>
      <c r="I30" s="27">
        <f t="shared" si="1"/>
        <v>0.64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844</v>
      </c>
      <c r="E31" s="29" t="s">
        <v>845</v>
      </c>
      <c r="F31" s="30" t="s">
        <v>617</v>
      </c>
      <c r="G31" s="35">
        <v>1</v>
      </c>
      <c r="H31" s="18">
        <v>0.63</v>
      </c>
      <c r="I31" s="27">
        <f t="shared" si="1"/>
        <v>0.63</v>
      </c>
      <c r="J31" s="32">
        <v>44136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846</v>
      </c>
      <c r="E32" s="24" t="s">
        <v>847</v>
      </c>
      <c r="F32" s="25" t="s">
        <v>617</v>
      </c>
      <c r="G32" s="34">
        <v>1</v>
      </c>
      <c r="H32" s="18">
        <v>0.58</v>
      </c>
      <c r="I32" s="27">
        <f t="shared" si="1"/>
        <v>0.58</v>
      </c>
      <c r="J32" s="28">
        <v>44136</v>
      </c>
    </row>
    <row r="33" s="19" customFormat="1" ht="16.5" customHeight="1" spans="1:10">
      <c r="A33" s="29" t="s">
        <v>75</v>
      </c>
      <c r="B33" s="30" t="s">
        <v>611</v>
      </c>
      <c r="C33" s="30" t="s">
        <v>595</v>
      </c>
      <c r="D33" s="29" t="s">
        <v>848</v>
      </c>
      <c r="E33" s="29" t="s">
        <v>849</v>
      </c>
      <c r="F33" s="30" t="s">
        <v>617</v>
      </c>
      <c r="G33" s="35">
        <v>1</v>
      </c>
      <c r="H33" s="18">
        <v>0.59</v>
      </c>
      <c r="I33" s="27">
        <f t="shared" si="1"/>
        <v>0.59</v>
      </c>
      <c r="J33" s="32">
        <v>44136</v>
      </c>
    </row>
    <row r="34" s="19" customFormat="1" ht="16.5" customHeight="1" spans="1:10">
      <c r="A34" s="24" t="s">
        <v>75</v>
      </c>
      <c r="B34" s="25" t="s">
        <v>611</v>
      </c>
      <c r="C34" s="25" t="s">
        <v>595</v>
      </c>
      <c r="D34" s="24" t="s">
        <v>850</v>
      </c>
      <c r="E34" s="24" t="s">
        <v>851</v>
      </c>
      <c r="F34" s="25" t="s">
        <v>617</v>
      </c>
      <c r="G34" s="34">
        <v>1</v>
      </c>
      <c r="H34" s="18">
        <v>0.4</v>
      </c>
      <c r="I34" s="27">
        <f t="shared" si="1"/>
        <v>0.4</v>
      </c>
      <c r="J34" s="28">
        <v>44136</v>
      </c>
    </row>
    <row r="35" s="19" customFormat="1" ht="16.5" customHeight="1" spans="1:10">
      <c r="A35" s="29" t="s">
        <v>75</v>
      </c>
      <c r="B35" s="30" t="s">
        <v>611</v>
      </c>
      <c r="C35" s="30" t="s">
        <v>595</v>
      </c>
      <c r="D35" s="29" t="s">
        <v>852</v>
      </c>
      <c r="E35" s="29" t="s">
        <v>853</v>
      </c>
      <c r="F35" s="30" t="s">
        <v>617</v>
      </c>
      <c r="G35" s="35">
        <v>1</v>
      </c>
      <c r="H35" s="18">
        <v>0.4</v>
      </c>
      <c r="I35" s="27">
        <f t="shared" si="1"/>
        <v>0.4</v>
      </c>
      <c r="J35" s="32">
        <v>44136</v>
      </c>
    </row>
    <row r="36" s="19" customFormat="1" ht="16.5" customHeight="1" spans="1:10">
      <c r="A36" s="24" t="s">
        <v>75</v>
      </c>
      <c r="B36" s="25" t="s">
        <v>611</v>
      </c>
      <c r="C36" s="25" t="s">
        <v>595</v>
      </c>
      <c r="D36" s="24" t="s">
        <v>854</v>
      </c>
      <c r="E36" s="24" t="s">
        <v>855</v>
      </c>
      <c r="F36" s="25" t="s">
        <v>856</v>
      </c>
      <c r="G36" s="34">
        <v>4</v>
      </c>
      <c r="H36" s="18">
        <v>0.1196</v>
      </c>
      <c r="I36" s="27">
        <f t="shared" si="1"/>
        <v>0.4784</v>
      </c>
      <c r="J36" s="28">
        <v>44136</v>
      </c>
    </row>
    <row r="37" s="19" customFormat="1" ht="16.5" customHeight="1" spans="1:10">
      <c r="A37" s="29" t="s">
        <v>75</v>
      </c>
      <c r="B37" s="30" t="s">
        <v>611</v>
      </c>
      <c r="C37" s="30" t="s">
        <v>595</v>
      </c>
      <c r="D37" s="29" t="s">
        <v>857</v>
      </c>
      <c r="E37" s="29" t="s">
        <v>858</v>
      </c>
      <c r="F37" s="30" t="s">
        <v>859</v>
      </c>
      <c r="G37" s="35">
        <v>4</v>
      </c>
      <c r="H37" s="18">
        <v>0.163</v>
      </c>
      <c r="I37" s="27">
        <f t="shared" si="1"/>
        <v>0.652</v>
      </c>
      <c r="J37" s="32">
        <v>44424</v>
      </c>
    </row>
    <row r="38" s="19" customFormat="1" ht="16.5" customHeight="1" spans="1:10">
      <c r="A38" s="24" t="s">
        <v>75</v>
      </c>
      <c r="B38" s="25" t="s">
        <v>611</v>
      </c>
      <c r="C38" s="25" t="s">
        <v>595</v>
      </c>
      <c r="D38" s="24" t="s">
        <v>860</v>
      </c>
      <c r="E38" s="24" t="s">
        <v>861</v>
      </c>
      <c r="F38" s="25" t="s">
        <v>617</v>
      </c>
      <c r="G38" s="34">
        <v>2</v>
      </c>
      <c r="H38" s="18">
        <v>0.15</v>
      </c>
      <c r="I38" s="27">
        <f t="shared" si="1"/>
        <v>0.3</v>
      </c>
      <c r="J38" s="28">
        <v>44561</v>
      </c>
    </row>
    <row r="39" spans="1:10">
      <c r="I39" s="20">
        <f>SUM(I26:I38)</f>
        <v>5.8204</v>
      </c>
    </row>
    <row r="41" s="19" customFormat="1" ht="12.5" spans="1:10">
      <c r="A41" s="21" t="s">
        <v>586</v>
      </c>
      <c r="B41" s="21" t="s">
        <v>587</v>
      </c>
      <c r="C41" s="21" t="s">
        <v>588</v>
      </c>
      <c r="D41" s="21" t="s">
        <v>589</v>
      </c>
      <c r="E41" s="21" t="s">
        <v>590</v>
      </c>
      <c r="F41" s="21" t="s">
        <v>590</v>
      </c>
      <c r="G41" s="23" t="s">
        <v>591</v>
      </c>
      <c r="H41" s="23" t="s">
        <v>592</v>
      </c>
      <c r="I41" s="23" t="s">
        <v>593</v>
      </c>
      <c r="J41" s="22" t="s">
        <v>594</v>
      </c>
    </row>
    <row r="42" s="19" customFormat="1" ht="16.5" customHeight="1" spans="1:10">
      <c r="A42" s="24" t="s">
        <v>85</v>
      </c>
      <c r="B42" s="25" t="s">
        <v>611</v>
      </c>
      <c r="C42" s="25" t="s">
        <v>595</v>
      </c>
      <c r="D42" s="24" t="s">
        <v>862</v>
      </c>
      <c r="E42" s="24" t="s">
        <v>863</v>
      </c>
      <c r="F42" s="25" t="s">
        <v>617</v>
      </c>
      <c r="G42" s="34">
        <v>1</v>
      </c>
      <c r="H42" s="18">
        <v>0.291913405677656</v>
      </c>
      <c r="I42" s="27">
        <f>H42*G42</f>
        <v>0.291913405677656</v>
      </c>
      <c r="J42" s="28">
        <v>44835</v>
      </c>
    </row>
    <row r="43" s="19" customFormat="1" ht="16.5" customHeight="1" spans="1:10">
      <c r="A43" s="29" t="s">
        <v>85</v>
      </c>
      <c r="B43" s="30" t="s">
        <v>611</v>
      </c>
      <c r="C43" s="30" t="s">
        <v>595</v>
      </c>
      <c r="D43" s="29" t="s">
        <v>864</v>
      </c>
      <c r="E43" s="29" t="s">
        <v>865</v>
      </c>
      <c r="F43" s="30" t="s">
        <v>617</v>
      </c>
      <c r="G43" s="35">
        <v>1</v>
      </c>
      <c r="H43" s="18">
        <v>3</v>
      </c>
      <c r="I43" s="27">
        <f>H43*G43</f>
        <v>3</v>
      </c>
      <c r="J43" s="32">
        <v>44835</v>
      </c>
    </row>
    <row r="44" s="19" customFormat="1" ht="16.5" customHeight="1" spans="1:10">
      <c r="A44" s="24" t="s">
        <v>85</v>
      </c>
      <c r="B44" s="25" t="s">
        <v>611</v>
      </c>
      <c r="C44" s="25" t="s">
        <v>595</v>
      </c>
      <c r="D44" s="24" t="s">
        <v>866</v>
      </c>
      <c r="E44" s="24" t="s">
        <v>867</v>
      </c>
      <c r="F44" s="25" t="s">
        <v>868</v>
      </c>
      <c r="G44" s="34">
        <v>1</v>
      </c>
      <c r="H44" s="18">
        <v>0.2655</v>
      </c>
      <c r="I44" s="27">
        <f>H44*G44</f>
        <v>0.2655</v>
      </c>
      <c r="J44" s="28">
        <v>44835</v>
      </c>
    </row>
    <row r="45" spans="1:10">
      <c r="I45" s="20">
        <f>SUM(I42:I44)</f>
        <v>3.55741340567766</v>
      </c>
    </row>
  </sheetData>
  <pageMargins left="0.75" right="0.75" top="1" bottom="1" header="0.5" footer="0.5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H2" sqref="H2:H4"/>
    </sheetView>
  </sheetViews>
  <sheetFormatPr defaultColWidth="8.72727272727273" defaultRowHeight="14" outlineLevelRow="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7.81818181818182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196</v>
      </c>
      <c r="B2" s="25" t="s">
        <v>611</v>
      </c>
      <c r="C2" s="25" t="s">
        <v>595</v>
      </c>
      <c r="D2" s="24" t="s">
        <v>1178</v>
      </c>
      <c r="E2" s="24" t="s">
        <v>1179</v>
      </c>
      <c r="F2" s="25" t="s">
        <v>617</v>
      </c>
      <c r="G2" s="34">
        <v>1</v>
      </c>
      <c r="H2" s="18">
        <v>1.254</v>
      </c>
      <c r="I2" s="27">
        <f>H2*G2</f>
        <v>1.254</v>
      </c>
      <c r="J2" s="28">
        <v>44516</v>
      </c>
    </row>
    <row r="3" s="19" customFormat="1" ht="16.5" customHeight="1" spans="1:10">
      <c r="A3" s="29" t="s">
        <v>196</v>
      </c>
      <c r="B3" s="30" t="s">
        <v>611</v>
      </c>
      <c r="C3" s="30" t="s">
        <v>595</v>
      </c>
      <c r="D3" s="29" t="s">
        <v>79</v>
      </c>
      <c r="E3" s="29" t="s">
        <v>443</v>
      </c>
      <c r="F3" s="30" t="s">
        <v>900</v>
      </c>
      <c r="G3" s="35">
        <v>0.45</v>
      </c>
      <c r="H3" s="18">
        <v>2.7434</v>
      </c>
      <c r="I3" s="27">
        <f>H3*G3</f>
        <v>1.23453</v>
      </c>
      <c r="J3" s="32">
        <v>44516</v>
      </c>
    </row>
    <row r="4" s="19" customFormat="1" ht="16.5" customHeight="1" spans="1:10">
      <c r="A4" s="24" t="s">
        <v>196</v>
      </c>
      <c r="B4" s="25" t="s">
        <v>611</v>
      </c>
      <c r="C4" s="25" t="s">
        <v>595</v>
      </c>
      <c r="D4" s="24" t="s">
        <v>1054</v>
      </c>
      <c r="E4" s="24" t="s">
        <v>1055</v>
      </c>
      <c r="F4" s="25" t="s">
        <v>1056</v>
      </c>
      <c r="G4" s="34">
        <v>1</v>
      </c>
      <c r="H4" s="18">
        <v>1.5487</v>
      </c>
      <c r="I4" s="27">
        <f>H4*G4</f>
        <v>1.5487</v>
      </c>
      <c r="J4" s="28">
        <v>44516</v>
      </c>
    </row>
    <row r="5" spans="1:10">
      <c r="I5" s="20">
        <f>SUM(I2:I4)</f>
        <v>4.03723</v>
      </c>
    </row>
  </sheetData>
  <pageMargins left="0.75" right="0.75" top="1" bottom="1" header="0.5" footer="0.5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72727272727273" defaultRowHeight="14" outlineLevelRow="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12.9090909090909" customWidth="1"/>
    <col min="7" max="7" width="9.27272727272727" style="45" customWidth="1"/>
    <col min="8" max="9" width="7.72727272727273" style="45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46" t="s">
        <v>591</v>
      </c>
      <c r="H1" s="46" t="s">
        <v>592</v>
      </c>
      <c r="I1" s="46" t="s">
        <v>593</v>
      </c>
      <c r="J1" s="22" t="s">
        <v>594</v>
      </c>
    </row>
    <row r="2" s="19" customFormat="1" ht="16.5" customHeight="1" spans="1:10">
      <c r="A2" s="24" t="s">
        <v>204</v>
      </c>
      <c r="B2" s="25" t="s">
        <v>611</v>
      </c>
      <c r="C2" s="25" t="s">
        <v>595</v>
      </c>
      <c r="D2" s="24" t="s">
        <v>1178</v>
      </c>
      <c r="E2" s="24" t="s">
        <v>1179</v>
      </c>
      <c r="F2" s="25" t="s">
        <v>617</v>
      </c>
      <c r="G2" s="47">
        <v>1</v>
      </c>
      <c r="H2" s="18">
        <v>1.254</v>
      </c>
      <c r="I2" s="49">
        <f>H2*G2</f>
        <v>1.254</v>
      </c>
      <c r="J2" s="28">
        <v>44733</v>
      </c>
    </row>
    <row r="3" s="19" customFormat="1" ht="16.5" customHeight="1" spans="1:10">
      <c r="A3" s="29" t="s">
        <v>204</v>
      </c>
      <c r="B3" s="30" t="s">
        <v>611</v>
      </c>
      <c r="C3" s="30" t="s">
        <v>595</v>
      </c>
      <c r="D3" s="29" t="s">
        <v>1188</v>
      </c>
      <c r="E3" s="29" t="s">
        <v>730</v>
      </c>
      <c r="F3" s="30" t="s">
        <v>1189</v>
      </c>
      <c r="G3" s="50">
        <v>1</v>
      </c>
      <c r="H3" s="18">
        <v>0.78</v>
      </c>
      <c r="I3" s="49">
        <f>H3*G3</f>
        <v>0.78</v>
      </c>
      <c r="J3" s="32">
        <v>44733</v>
      </c>
    </row>
    <row r="4" s="19" customFormat="1" ht="16.5" customHeight="1" spans="1:10">
      <c r="A4" s="24" t="s">
        <v>204</v>
      </c>
      <c r="B4" s="25" t="s">
        <v>611</v>
      </c>
      <c r="C4" s="25" t="s">
        <v>595</v>
      </c>
      <c r="D4" s="24" t="s">
        <v>1054</v>
      </c>
      <c r="E4" s="24" t="s">
        <v>1055</v>
      </c>
      <c r="F4" s="25" t="s">
        <v>1056</v>
      </c>
      <c r="G4" s="47">
        <v>1</v>
      </c>
      <c r="H4" s="18">
        <v>1.5487</v>
      </c>
      <c r="I4" s="49">
        <f>H4*G4</f>
        <v>1.5487</v>
      </c>
      <c r="J4" s="28">
        <v>44733</v>
      </c>
    </row>
    <row r="5" spans="1:10">
      <c r="I5" s="45">
        <f>SUM(I2:I4)</f>
        <v>3.5827</v>
      </c>
    </row>
  </sheetData>
  <pageMargins left="0.75" right="0.75" top="1" bottom="1" header="0.5" footer="0.5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4" sqref="I1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206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2" si="0">H2*G2</f>
        <v>0.120565034394672</v>
      </c>
      <c r="J2" s="28">
        <v>44743</v>
      </c>
    </row>
    <row r="3" s="19" customFormat="1" ht="16.5" customHeight="1" spans="1:10">
      <c r="A3" s="29" t="s">
        <v>206</v>
      </c>
      <c r="B3" s="30" t="s">
        <v>611</v>
      </c>
      <c r="C3" s="30" t="s">
        <v>595</v>
      </c>
      <c r="D3" s="29" t="s">
        <v>817</v>
      </c>
      <c r="E3" s="29" t="s">
        <v>818</v>
      </c>
      <c r="F3" s="30" t="s">
        <v>819</v>
      </c>
      <c r="G3" s="35">
        <v>1</v>
      </c>
      <c r="H3" s="18">
        <v>0.293920220482456</v>
      </c>
      <c r="I3" s="27">
        <f t="shared" si="0"/>
        <v>0.293920220482456</v>
      </c>
      <c r="J3" s="32">
        <v>44743</v>
      </c>
    </row>
    <row r="4" s="19" customFormat="1" ht="16.5" customHeight="1" spans="1:10">
      <c r="A4" s="24" t="s">
        <v>206</v>
      </c>
      <c r="B4" s="25" t="s">
        <v>611</v>
      </c>
      <c r="C4" s="25" t="s">
        <v>595</v>
      </c>
      <c r="D4" s="24" t="s">
        <v>783</v>
      </c>
      <c r="E4" s="24" t="s">
        <v>784</v>
      </c>
      <c r="F4" s="25" t="s">
        <v>617</v>
      </c>
      <c r="G4" s="34">
        <v>1</v>
      </c>
      <c r="H4" s="18">
        <v>0.240939692439863</v>
      </c>
      <c r="I4" s="27">
        <f t="shared" si="0"/>
        <v>0.240939692439863</v>
      </c>
      <c r="J4" s="28">
        <v>44743</v>
      </c>
    </row>
    <row r="5" s="19" customFormat="1" ht="16.5" customHeight="1" spans="1:10">
      <c r="A5" s="29" t="s">
        <v>206</v>
      </c>
      <c r="B5" s="30" t="s">
        <v>611</v>
      </c>
      <c r="C5" s="30" t="s">
        <v>595</v>
      </c>
      <c r="D5" s="29" t="s">
        <v>813</v>
      </c>
      <c r="E5" s="29" t="s">
        <v>814</v>
      </c>
      <c r="F5" s="30" t="s">
        <v>617</v>
      </c>
      <c r="G5" s="35">
        <v>2</v>
      </c>
      <c r="H5" s="18">
        <v>0.05</v>
      </c>
      <c r="I5" s="27">
        <f t="shared" si="0"/>
        <v>0.1</v>
      </c>
      <c r="J5" s="32">
        <v>45169</v>
      </c>
    </row>
    <row r="6" s="19" customFormat="1" ht="16.5" customHeight="1" spans="1:10">
      <c r="A6" s="24" t="s">
        <v>206</v>
      </c>
      <c r="B6" s="25" t="s">
        <v>611</v>
      </c>
      <c r="C6" s="25" t="s">
        <v>595</v>
      </c>
      <c r="D6" s="24" t="s">
        <v>755</v>
      </c>
      <c r="E6" s="24" t="s">
        <v>756</v>
      </c>
      <c r="F6" s="25" t="s">
        <v>752</v>
      </c>
      <c r="G6" s="34">
        <v>0.62</v>
      </c>
      <c r="H6" s="18">
        <v>1.6814</v>
      </c>
      <c r="I6" s="27">
        <f t="shared" si="0"/>
        <v>1.042468</v>
      </c>
      <c r="J6" s="28">
        <v>44774</v>
      </c>
    </row>
    <row r="7" s="19" customFormat="1" ht="16.5" customHeight="1" spans="1:10">
      <c r="A7" s="29" t="s">
        <v>206</v>
      </c>
      <c r="B7" s="30" t="s">
        <v>611</v>
      </c>
      <c r="C7" s="30" t="s">
        <v>595</v>
      </c>
      <c r="D7" s="29" t="s">
        <v>826</v>
      </c>
      <c r="E7" s="29" t="s">
        <v>827</v>
      </c>
      <c r="F7" s="30" t="s">
        <v>617</v>
      </c>
      <c r="G7" s="35">
        <v>1</v>
      </c>
      <c r="H7" s="18">
        <v>0.164911146886447</v>
      </c>
      <c r="I7" s="27">
        <f t="shared" si="0"/>
        <v>0.164911146886447</v>
      </c>
      <c r="J7" s="32">
        <v>45169</v>
      </c>
    </row>
    <row r="8" s="19" customFormat="1" ht="16.5" customHeight="1" spans="1:10">
      <c r="A8" s="24" t="s">
        <v>206</v>
      </c>
      <c r="B8" s="25" t="s">
        <v>611</v>
      </c>
      <c r="C8" s="25" t="s">
        <v>595</v>
      </c>
      <c r="D8" s="24" t="s">
        <v>85</v>
      </c>
      <c r="E8" s="24" t="s">
        <v>828</v>
      </c>
      <c r="F8" s="25" t="s">
        <v>617</v>
      </c>
      <c r="G8" s="34">
        <v>1</v>
      </c>
      <c r="H8" s="18">
        <f>I19</f>
        <v>3.55741340567766</v>
      </c>
      <c r="I8" s="27">
        <f t="shared" si="0"/>
        <v>3.55741340567766</v>
      </c>
      <c r="J8" s="28">
        <v>45169</v>
      </c>
    </row>
    <row r="9" s="19" customFormat="1" ht="16.5" customHeight="1" spans="1:10">
      <c r="A9" s="29" t="s">
        <v>206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44743</v>
      </c>
    </row>
    <row r="10" s="19" customFormat="1" ht="16.5" customHeight="1" spans="1:10">
      <c r="A10" s="24" t="s">
        <v>206</v>
      </c>
      <c r="B10" s="25" t="s">
        <v>611</v>
      </c>
      <c r="C10" s="25" t="s">
        <v>595</v>
      </c>
      <c r="D10" s="24" t="s">
        <v>831</v>
      </c>
      <c r="E10" s="24" t="s">
        <v>832</v>
      </c>
      <c r="F10" s="25" t="s">
        <v>833</v>
      </c>
      <c r="G10" s="34">
        <v>1</v>
      </c>
      <c r="H10" s="18">
        <v>0.4036</v>
      </c>
      <c r="I10" s="27">
        <f t="shared" si="0"/>
        <v>0.4036</v>
      </c>
      <c r="J10" s="28">
        <v>44743</v>
      </c>
    </row>
    <row r="11" s="19" customFormat="1" ht="16.5" customHeight="1" spans="1:10">
      <c r="A11" s="29" t="s">
        <v>206</v>
      </c>
      <c r="B11" s="30" t="s">
        <v>611</v>
      </c>
      <c r="C11" s="30" t="s">
        <v>595</v>
      </c>
      <c r="D11" s="29" t="s">
        <v>834</v>
      </c>
      <c r="E11" s="29" t="s">
        <v>835</v>
      </c>
      <c r="F11" s="30" t="s">
        <v>836</v>
      </c>
      <c r="G11" s="35">
        <v>1</v>
      </c>
      <c r="H11" s="18">
        <v>0.35</v>
      </c>
      <c r="I11" s="27">
        <f t="shared" si="0"/>
        <v>0.35</v>
      </c>
      <c r="J11" s="32">
        <v>44743</v>
      </c>
    </row>
    <row r="12" s="19" customFormat="1" ht="16.5" customHeight="1" spans="1:10">
      <c r="A12" s="24" t="s">
        <v>206</v>
      </c>
      <c r="B12" s="25" t="s">
        <v>611</v>
      </c>
      <c r="C12" s="25" t="s">
        <v>595</v>
      </c>
      <c r="D12" s="24" t="s">
        <v>787</v>
      </c>
      <c r="E12" s="24" t="s">
        <v>788</v>
      </c>
      <c r="F12" s="25" t="s">
        <v>789</v>
      </c>
      <c r="G12" s="34">
        <v>1</v>
      </c>
      <c r="H12" s="18">
        <v>0.1862</v>
      </c>
      <c r="I12" s="27">
        <f t="shared" si="0"/>
        <v>0.1862</v>
      </c>
      <c r="J12" s="28">
        <v>44743</v>
      </c>
    </row>
    <row r="13" spans="1:10">
      <c r="I13" s="20">
        <f>SUM(I2:I12)</f>
        <v>6.48258389988109</v>
      </c>
    </row>
    <row r="15" s="19" customFormat="1" ht="12.5" spans="1:10">
      <c r="A15" s="21" t="s">
        <v>586</v>
      </c>
      <c r="B15" s="21" t="s">
        <v>587</v>
      </c>
      <c r="C15" s="21" t="s">
        <v>588</v>
      </c>
      <c r="D15" s="21" t="s">
        <v>589</v>
      </c>
      <c r="E15" s="21" t="s">
        <v>590</v>
      </c>
      <c r="F15" s="21" t="s">
        <v>590</v>
      </c>
      <c r="G15" s="23" t="s">
        <v>591</v>
      </c>
      <c r="H15" s="23" t="s">
        <v>592</v>
      </c>
      <c r="I15" s="23" t="s">
        <v>593</v>
      </c>
      <c r="J15" s="22" t="s">
        <v>594</v>
      </c>
    </row>
    <row r="16" s="19" customFormat="1" ht="16.5" customHeight="1" spans="1:10">
      <c r="A16" s="24" t="s">
        <v>85</v>
      </c>
      <c r="B16" s="25" t="s">
        <v>611</v>
      </c>
      <c r="C16" s="25" t="s">
        <v>595</v>
      </c>
      <c r="D16" s="24" t="s">
        <v>862</v>
      </c>
      <c r="E16" s="24" t="s">
        <v>863</v>
      </c>
      <c r="F16" s="25" t="s">
        <v>617</v>
      </c>
      <c r="G16" s="34">
        <v>1</v>
      </c>
      <c r="H16" s="18">
        <v>0.291913405677656</v>
      </c>
      <c r="I16" s="27">
        <f>H16*G16</f>
        <v>0.291913405677656</v>
      </c>
      <c r="J16" s="28">
        <v>44835</v>
      </c>
    </row>
    <row r="17" s="19" customFormat="1" ht="16.5" customHeight="1" spans="1:10">
      <c r="A17" s="29" t="s">
        <v>85</v>
      </c>
      <c r="B17" s="30" t="s">
        <v>611</v>
      </c>
      <c r="C17" s="30" t="s">
        <v>595</v>
      </c>
      <c r="D17" s="29" t="s">
        <v>864</v>
      </c>
      <c r="E17" s="29" t="s">
        <v>865</v>
      </c>
      <c r="F17" s="30" t="s">
        <v>617</v>
      </c>
      <c r="G17" s="35">
        <v>1</v>
      </c>
      <c r="H17" s="18">
        <v>3</v>
      </c>
      <c r="I17" s="27">
        <f>H17*G17</f>
        <v>3</v>
      </c>
      <c r="J17" s="32">
        <v>44835</v>
      </c>
    </row>
    <row r="18" s="19" customFormat="1" ht="16.5" customHeight="1" spans="1:10">
      <c r="A18" s="24" t="s">
        <v>85</v>
      </c>
      <c r="B18" s="25" t="s">
        <v>611</v>
      </c>
      <c r="C18" s="25" t="s">
        <v>595</v>
      </c>
      <c r="D18" s="24" t="s">
        <v>866</v>
      </c>
      <c r="E18" s="24" t="s">
        <v>867</v>
      </c>
      <c r="F18" s="25" t="s">
        <v>868</v>
      </c>
      <c r="G18" s="34">
        <v>1</v>
      </c>
      <c r="H18" s="18">
        <v>0.2655</v>
      </c>
      <c r="I18" s="27">
        <f>H18*G18</f>
        <v>0.2655</v>
      </c>
      <c r="J18" s="28">
        <v>44835</v>
      </c>
    </row>
    <row r="19" customFormat="1" spans="1:10">
      <c r="G19" s="20"/>
      <c r="H19" s="20"/>
      <c r="I19" s="20">
        <f>SUM(I16:I18)</f>
        <v>3.55741340567766</v>
      </c>
    </row>
  </sheetData>
  <pageMargins left="0.75" right="0.75" top="1" bottom="1" header="0.5" footer="0.5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I20" sqref="I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6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207</v>
      </c>
      <c r="B2" s="25" t="s">
        <v>611</v>
      </c>
      <c r="C2" s="25" t="s">
        <v>595</v>
      </c>
      <c r="D2" s="24" t="s">
        <v>822</v>
      </c>
      <c r="E2" s="24" t="s">
        <v>823</v>
      </c>
      <c r="F2" s="25" t="s">
        <v>617</v>
      </c>
      <c r="G2" s="34">
        <v>1</v>
      </c>
      <c r="H2" s="18">
        <v>3.10834578384212</v>
      </c>
      <c r="I2" s="27">
        <f t="shared" ref="I2:I18" si="0">H2*G2</f>
        <v>3.10834578384212</v>
      </c>
      <c r="J2" s="28">
        <v>44743</v>
      </c>
    </row>
    <row r="3" s="19" customFormat="1" ht="16.5" customHeight="1" spans="1:10">
      <c r="A3" s="29" t="s">
        <v>207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0.16</v>
      </c>
      <c r="H3" s="18">
        <v>0.589</v>
      </c>
      <c r="I3" s="27">
        <f t="shared" si="0"/>
        <v>0.09424</v>
      </c>
      <c r="J3" s="32">
        <v>44804</v>
      </c>
    </row>
    <row r="4" s="19" customFormat="1" ht="16.5" customHeight="1" spans="1:10">
      <c r="A4" s="24" t="s">
        <v>207</v>
      </c>
      <c r="B4" s="25" t="s">
        <v>611</v>
      </c>
      <c r="C4" s="25" t="s">
        <v>595</v>
      </c>
      <c r="D4" s="24" t="s">
        <v>783</v>
      </c>
      <c r="E4" s="24" t="s">
        <v>784</v>
      </c>
      <c r="F4" s="25" t="s">
        <v>617</v>
      </c>
      <c r="G4" s="34">
        <v>1</v>
      </c>
      <c r="H4" s="18">
        <v>0.240939692439863</v>
      </c>
      <c r="I4" s="27">
        <f t="shared" si="0"/>
        <v>0.240939692439863</v>
      </c>
      <c r="J4" s="28">
        <v>44743</v>
      </c>
    </row>
    <row r="5" s="19" customFormat="1" ht="16.5" customHeight="1" spans="1:10">
      <c r="A5" s="29" t="s">
        <v>207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44743</v>
      </c>
    </row>
    <row r="6" s="19" customFormat="1" ht="16.5" customHeight="1" spans="1:10">
      <c r="A6" s="24" t="s">
        <v>207</v>
      </c>
      <c r="B6" s="25" t="s">
        <v>611</v>
      </c>
      <c r="C6" s="25" t="s">
        <v>595</v>
      </c>
      <c r="D6" s="24" t="s">
        <v>75</v>
      </c>
      <c r="E6" s="24" t="s">
        <v>820</v>
      </c>
      <c r="F6" s="25" t="s">
        <v>821</v>
      </c>
      <c r="G6" s="34">
        <v>1</v>
      </c>
      <c r="H6" s="18">
        <f>I33</f>
        <v>5.8204</v>
      </c>
      <c r="I6" s="27">
        <f t="shared" si="0"/>
        <v>5.8204</v>
      </c>
      <c r="J6" s="28">
        <v>44743</v>
      </c>
    </row>
    <row r="7" s="19" customFormat="1" ht="16.5" customHeight="1" spans="1:10">
      <c r="A7" s="29" t="s">
        <v>207</v>
      </c>
      <c r="B7" s="30" t="s">
        <v>611</v>
      </c>
      <c r="C7" s="30" t="s">
        <v>595</v>
      </c>
      <c r="D7" s="29" t="s">
        <v>596</v>
      </c>
      <c r="E7" s="29" t="s">
        <v>597</v>
      </c>
      <c r="F7" s="30" t="s">
        <v>598</v>
      </c>
      <c r="G7" s="35">
        <v>1</v>
      </c>
      <c r="H7" s="18">
        <v>0.05</v>
      </c>
      <c r="I7" s="27">
        <f t="shared" si="0"/>
        <v>0.05</v>
      </c>
      <c r="J7" s="32">
        <v>44743</v>
      </c>
    </row>
    <row r="8" s="19" customFormat="1" ht="16.5" customHeight="1" spans="1:10">
      <c r="A8" s="24" t="s">
        <v>207</v>
      </c>
      <c r="B8" s="25" t="s">
        <v>611</v>
      </c>
      <c r="C8" s="25" t="s">
        <v>595</v>
      </c>
      <c r="D8" s="24" t="s">
        <v>74</v>
      </c>
      <c r="E8" s="24" t="s">
        <v>394</v>
      </c>
      <c r="F8" s="25" t="s">
        <v>748</v>
      </c>
      <c r="G8" s="34">
        <v>6</v>
      </c>
      <c r="H8" s="18">
        <v>0.120565034394672</v>
      </c>
      <c r="I8" s="27">
        <f t="shared" si="0"/>
        <v>0.723390206368032</v>
      </c>
      <c r="J8" s="28">
        <v>44743</v>
      </c>
    </row>
    <row r="9" s="19" customFormat="1" ht="16.5" customHeight="1" spans="1:10">
      <c r="A9" s="29" t="s">
        <v>207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0.69</v>
      </c>
      <c r="H9" s="18">
        <v>1.7257</v>
      </c>
      <c r="I9" s="27">
        <f t="shared" si="0"/>
        <v>1.190733</v>
      </c>
      <c r="J9" s="32">
        <v>44804</v>
      </c>
    </row>
    <row r="10" s="19" customFormat="1" ht="16.5" customHeight="1" spans="1:10">
      <c r="A10" s="24" t="s">
        <v>207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0.98</v>
      </c>
      <c r="H10" s="18">
        <v>1.6814</v>
      </c>
      <c r="I10" s="27">
        <f t="shared" si="0"/>
        <v>1.647772</v>
      </c>
      <c r="J10" s="28">
        <v>44804</v>
      </c>
    </row>
    <row r="11" s="19" customFormat="1" ht="16.5" customHeight="1" spans="1:10">
      <c r="A11" s="29" t="s">
        <v>207</v>
      </c>
      <c r="B11" s="30" t="s">
        <v>611</v>
      </c>
      <c r="C11" s="30" t="s">
        <v>595</v>
      </c>
      <c r="D11" s="29" t="s">
        <v>753</v>
      </c>
      <c r="E11" s="29" t="s">
        <v>754</v>
      </c>
      <c r="F11" s="30" t="s">
        <v>751</v>
      </c>
      <c r="G11" s="35">
        <v>1.37</v>
      </c>
      <c r="H11" s="18">
        <v>1.7257</v>
      </c>
      <c r="I11" s="27">
        <f t="shared" si="0"/>
        <v>2.364209</v>
      </c>
      <c r="J11" s="32">
        <v>44743</v>
      </c>
    </row>
    <row r="12" s="19" customFormat="1" ht="16.5" customHeight="1" spans="1:10">
      <c r="A12" s="24" t="s">
        <v>207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0.05</v>
      </c>
      <c r="H12" s="18">
        <v>0.4035</v>
      </c>
      <c r="I12" s="27">
        <f t="shared" si="0"/>
        <v>0.020175</v>
      </c>
      <c r="J12" s="28">
        <v>44865</v>
      </c>
    </row>
    <row r="13" s="19" customFormat="1" ht="16.5" customHeight="1" spans="1:10">
      <c r="A13" s="29" t="s">
        <v>207</v>
      </c>
      <c r="B13" s="30" t="s">
        <v>611</v>
      </c>
      <c r="C13" s="30" t="s">
        <v>595</v>
      </c>
      <c r="D13" s="29" t="s">
        <v>652</v>
      </c>
      <c r="E13" s="29" t="s">
        <v>653</v>
      </c>
      <c r="F13" s="30" t="s">
        <v>617</v>
      </c>
      <c r="G13" s="35">
        <v>1</v>
      </c>
      <c r="H13" s="18">
        <v>0.0225664</v>
      </c>
      <c r="I13" s="27">
        <f t="shared" si="0"/>
        <v>0.0225664</v>
      </c>
      <c r="J13" s="32">
        <v>44743</v>
      </c>
    </row>
    <row r="14" s="19" customFormat="1" ht="16.5" customHeight="1" spans="1:10">
      <c r="A14" s="24" t="s">
        <v>207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0.0167</v>
      </c>
      <c r="H14" s="18">
        <v>6.2128</v>
      </c>
      <c r="I14" s="27">
        <f t="shared" si="0"/>
        <v>0.10375376</v>
      </c>
      <c r="J14" s="28">
        <v>44865</v>
      </c>
    </row>
    <row r="15" s="19" customFormat="1" ht="16.5" customHeight="1" spans="1:10">
      <c r="A15" s="29" t="s">
        <v>207</v>
      </c>
      <c r="B15" s="30" t="s">
        <v>611</v>
      </c>
      <c r="C15" s="30" t="s">
        <v>595</v>
      </c>
      <c r="D15" s="29" t="s">
        <v>787</v>
      </c>
      <c r="E15" s="29" t="s">
        <v>788</v>
      </c>
      <c r="F15" s="30" t="s">
        <v>789</v>
      </c>
      <c r="G15" s="35">
        <v>2</v>
      </c>
      <c r="H15" s="18">
        <v>0.1862</v>
      </c>
      <c r="I15" s="27">
        <f t="shared" si="0"/>
        <v>0.3724</v>
      </c>
      <c r="J15" s="32">
        <v>44743</v>
      </c>
    </row>
    <row r="16" s="19" customFormat="1" ht="16.5" customHeight="1" spans="1:10">
      <c r="A16" s="24" t="s">
        <v>207</v>
      </c>
      <c r="B16" s="25" t="s">
        <v>611</v>
      </c>
      <c r="C16" s="25" t="s">
        <v>595</v>
      </c>
      <c r="D16" s="24" t="s">
        <v>785</v>
      </c>
      <c r="E16" s="24" t="s">
        <v>786</v>
      </c>
      <c r="F16" s="25" t="s">
        <v>617</v>
      </c>
      <c r="G16" s="34">
        <v>1</v>
      </c>
      <c r="H16" s="18">
        <v>0.2655</v>
      </c>
      <c r="I16" s="27">
        <f t="shared" si="0"/>
        <v>0.2655</v>
      </c>
      <c r="J16" s="28">
        <v>44743</v>
      </c>
    </row>
    <row r="17" s="19" customFormat="1" ht="16.5" customHeight="1" spans="1:10">
      <c r="A17" s="29" t="s">
        <v>207</v>
      </c>
      <c r="B17" s="30" t="s">
        <v>611</v>
      </c>
      <c r="C17" s="30" t="s">
        <v>595</v>
      </c>
      <c r="D17" s="29" t="s">
        <v>1391</v>
      </c>
      <c r="E17" s="29" t="s">
        <v>1392</v>
      </c>
      <c r="F17" s="30" t="s">
        <v>617</v>
      </c>
      <c r="G17" s="35">
        <v>1</v>
      </c>
      <c r="H17" s="18">
        <v>0.965</v>
      </c>
      <c r="I17" s="27">
        <f t="shared" si="0"/>
        <v>0.965</v>
      </c>
      <c r="J17" s="32">
        <v>44743</v>
      </c>
    </row>
    <row r="18" s="19" customFormat="1" ht="16.5" customHeight="1" spans="1:10">
      <c r="A18" s="24" t="s">
        <v>207</v>
      </c>
      <c r="B18" s="25" t="s">
        <v>611</v>
      </c>
      <c r="C18" s="25" t="s">
        <v>595</v>
      </c>
      <c r="D18" s="24" t="s">
        <v>829</v>
      </c>
      <c r="E18" s="24" t="s">
        <v>830</v>
      </c>
      <c r="F18" s="25" t="s">
        <v>617</v>
      </c>
      <c r="G18" s="34">
        <v>1</v>
      </c>
      <c r="H18" s="18">
        <v>0.26</v>
      </c>
      <c r="I18" s="27">
        <f t="shared" si="0"/>
        <v>0.26</v>
      </c>
      <c r="J18" s="28">
        <v>44743</v>
      </c>
    </row>
    <row r="19" spans="1:10">
      <c r="I19" s="20">
        <f>SUM(I2:I18)</f>
        <v>17.5380095350899</v>
      </c>
    </row>
    <row r="21" s="19" customFormat="1" ht="12.5" spans="1:10">
      <c r="A21" s="21" t="s">
        <v>586</v>
      </c>
      <c r="B21" s="21" t="s">
        <v>587</v>
      </c>
      <c r="C21" s="21" t="s">
        <v>588</v>
      </c>
      <c r="D21" s="21" t="s">
        <v>589</v>
      </c>
      <c r="E21" s="21" t="s">
        <v>590</v>
      </c>
      <c r="F21" s="21" t="s">
        <v>590</v>
      </c>
      <c r="G21" s="23" t="s">
        <v>591</v>
      </c>
      <c r="H21" s="23" t="s">
        <v>592</v>
      </c>
      <c r="I21" s="23" t="s">
        <v>593</v>
      </c>
      <c r="J21" s="22" t="s">
        <v>594</v>
      </c>
    </row>
    <row r="22" s="19" customFormat="1" ht="16.5" customHeight="1" spans="1:10">
      <c r="A22" s="24" t="s">
        <v>75</v>
      </c>
      <c r="B22" s="25" t="s">
        <v>611</v>
      </c>
      <c r="C22" s="25" t="s">
        <v>595</v>
      </c>
      <c r="D22" s="24" t="s">
        <v>837</v>
      </c>
      <c r="E22" s="24" t="s">
        <v>838</v>
      </c>
      <c r="F22" s="25" t="s">
        <v>839</v>
      </c>
      <c r="G22" s="34">
        <v>2</v>
      </c>
      <c r="H22" s="18">
        <v>0.05</v>
      </c>
      <c r="I22" s="27">
        <f t="shared" ref="I22:I32" si="1">H22*G22</f>
        <v>0.1</v>
      </c>
      <c r="J22" s="28">
        <v>44136</v>
      </c>
    </row>
    <row r="23" s="19" customFormat="1" ht="16.5" customHeight="1" spans="1:10">
      <c r="A23" s="29" t="s">
        <v>75</v>
      </c>
      <c r="B23" s="30" t="s">
        <v>611</v>
      </c>
      <c r="C23" s="30" t="s">
        <v>595</v>
      </c>
      <c r="D23" s="29" t="s">
        <v>840</v>
      </c>
      <c r="E23" s="29" t="s">
        <v>841</v>
      </c>
      <c r="F23" s="30" t="s">
        <v>617</v>
      </c>
      <c r="G23" s="35">
        <v>1</v>
      </c>
      <c r="H23" s="18">
        <v>1.05</v>
      </c>
      <c r="I23" s="27">
        <f t="shared" si="1"/>
        <v>1.05</v>
      </c>
      <c r="J23" s="32">
        <v>44136</v>
      </c>
    </row>
    <row r="24" s="19" customFormat="1" ht="16.5" customHeight="1" spans="1:10">
      <c r="A24" s="24" t="s">
        <v>75</v>
      </c>
      <c r="B24" s="25" t="s">
        <v>611</v>
      </c>
      <c r="C24" s="25" t="s">
        <v>595</v>
      </c>
      <c r="D24" s="24" t="s">
        <v>842</v>
      </c>
      <c r="E24" s="24" t="s">
        <v>843</v>
      </c>
      <c r="F24" s="25" t="s">
        <v>617</v>
      </c>
      <c r="G24" s="34">
        <v>1</v>
      </c>
      <c r="H24" s="18">
        <v>0.64</v>
      </c>
      <c r="I24" s="27">
        <f t="shared" si="1"/>
        <v>0.64</v>
      </c>
      <c r="J24" s="28">
        <v>44136</v>
      </c>
    </row>
    <row r="25" s="19" customFormat="1" ht="16.5" customHeight="1" spans="1:10">
      <c r="A25" s="29" t="s">
        <v>75</v>
      </c>
      <c r="B25" s="30" t="s">
        <v>611</v>
      </c>
      <c r="C25" s="30" t="s">
        <v>595</v>
      </c>
      <c r="D25" s="29" t="s">
        <v>844</v>
      </c>
      <c r="E25" s="29" t="s">
        <v>845</v>
      </c>
      <c r="F25" s="30" t="s">
        <v>617</v>
      </c>
      <c r="G25" s="35">
        <v>1</v>
      </c>
      <c r="H25" s="18">
        <v>0.63</v>
      </c>
      <c r="I25" s="27">
        <f t="shared" si="1"/>
        <v>0.63</v>
      </c>
      <c r="J25" s="32">
        <v>44136</v>
      </c>
    </row>
    <row r="26" s="19" customFormat="1" ht="16.5" customHeight="1" spans="1:10">
      <c r="A26" s="24" t="s">
        <v>75</v>
      </c>
      <c r="B26" s="25" t="s">
        <v>611</v>
      </c>
      <c r="C26" s="25" t="s">
        <v>595</v>
      </c>
      <c r="D26" s="24" t="s">
        <v>846</v>
      </c>
      <c r="E26" s="24" t="s">
        <v>847</v>
      </c>
      <c r="F26" s="25" t="s">
        <v>617</v>
      </c>
      <c r="G26" s="34">
        <v>1</v>
      </c>
      <c r="H26" s="18">
        <v>0.58</v>
      </c>
      <c r="I26" s="27">
        <f t="shared" si="1"/>
        <v>0.58</v>
      </c>
      <c r="J26" s="28">
        <v>44136</v>
      </c>
    </row>
    <row r="27" s="19" customFormat="1" ht="16.5" customHeight="1" spans="1:10">
      <c r="A27" s="29" t="s">
        <v>75</v>
      </c>
      <c r="B27" s="30" t="s">
        <v>611</v>
      </c>
      <c r="C27" s="30" t="s">
        <v>595</v>
      </c>
      <c r="D27" s="29" t="s">
        <v>848</v>
      </c>
      <c r="E27" s="29" t="s">
        <v>849</v>
      </c>
      <c r="F27" s="30" t="s">
        <v>617</v>
      </c>
      <c r="G27" s="35">
        <v>1</v>
      </c>
      <c r="H27" s="18">
        <v>0.59</v>
      </c>
      <c r="I27" s="27">
        <f t="shared" si="1"/>
        <v>0.59</v>
      </c>
      <c r="J27" s="32">
        <v>44136</v>
      </c>
    </row>
    <row r="28" s="19" customFormat="1" ht="16.5" customHeight="1" spans="1:10">
      <c r="A28" s="24" t="s">
        <v>75</v>
      </c>
      <c r="B28" s="25" t="s">
        <v>611</v>
      </c>
      <c r="C28" s="25" t="s">
        <v>595</v>
      </c>
      <c r="D28" s="24" t="s">
        <v>850</v>
      </c>
      <c r="E28" s="24" t="s">
        <v>851</v>
      </c>
      <c r="F28" s="25" t="s">
        <v>617</v>
      </c>
      <c r="G28" s="34">
        <v>1</v>
      </c>
      <c r="H28" s="18">
        <v>0.4</v>
      </c>
      <c r="I28" s="27">
        <f t="shared" si="1"/>
        <v>0.4</v>
      </c>
      <c r="J28" s="28">
        <v>44136</v>
      </c>
    </row>
    <row r="29" s="19" customFormat="1" ht="16.5" customHeight="1" spans="1:10">
      <c r="A29" s="29" t="s">
        <v>75</v>
      </c>
      <c r="B29" s="30" t="s">
        <v>611</v>
      </c>
      <c r="C29" s="30" t="s">
        <v>595</v>
      </c>
      <c r="D29" s="29" t="s">
        <v>852</v>
      </c>
      <c r="E29" s="29" t="s">
        <v>853</v>
      </c>
      <c r="F29" s="30" t="s">
        <v>617</v>
      </c>
      <c r="G29" s="35">
        <v>1</v>
      </c>
      <c r="H29" s="18">
        <v>0.4</v>
      </c>
      <c r="I29" s="27">
        <f t="shared" si="1"/>
        <v>0.4</v>
      </c>
      <c r="J29" s="32">
        <v>44136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854</v>
      </c>
      <c r="E30" s="24" t="s">
        <v>855</v>
      </c>
      <c r="F30" s="25" t="s">
        <v>856</v>
      </c>
      <c r="G30" s="34">
        <v>4</v>
      </c>
      <c r="H30" s="18">
        <v>0.1196</v>
      </c>
      <c r="I30" s="27">
        <f t="shared" si="1"/>
        <v>0.4784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857</v>
      </c>
      <c r="E31" s="29" t="s">
        <v>858</v>
      </c>
      <c r="F31" s="30" t="s">
        <v>859</v>
      </c>
      <c r="G31" s="35">
        <v>4</v>
      </c>
      <c r="H31" s="18">
        <v>0.163</v>
      </c>
      <c r="I31" s="27">
        <f t="shared" si="1"/>
        <v>0.652</v>
      </c>
      <c r="J31" s="32">
        <v>44424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860</v>
      </c>
      <c r="E32" s="24" t="s">
        <v>861</v>
      </c>
      <c r="F32" s="25" t="s">
        <v>617</v>
      </c>
      <c r="G32" s="34">
        <v>2</v>
      </c>
      <c r="H32" s="18">
        <v>0.15</v>
      </c>
      <c r="I32" s="27">
        <f t="shared" si="1"/>
        <v>0.3</v>
      </c>
      <c r="J32" s="28">
        <v>44561</v>
      </c>
    </row>
    <row r="33" customFormat="1" spans="7:9">
      <c r="G33" s="20"/>
      <c r="H33" s="20"/>
      <c r="I33" s="20">
        <f>SUM(I20:I32)</f>
        <v>5.8204</v>
      </c>
    </row>
    <row r="34" customFormat="1" spans="7:9">
      <c r="G34" s="20"/>
      <c r="H34" s="20"/>
      <c r="I34" s="20"/>
    </row>
  </sheetData>
  <pageMargins left="0.75" right="0.75" top="1" bottom="1" header="0.5" footer="0.5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20" sqref="I20"/>
    </sheetView>
  </sheetViews>
  <sheetFormatPr defaultColWidth="8.72727272727273" defaultRowHeight="14"/>
  <cols>
    <col min="7" max="8" width="8.72727272727273" style="20"/>
    <col min="9" max="9" width="11.7272727272727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208</v>
      </c>
      <c r="B2" s="25" t="s">
        <v>611</v>
      </c>
      <c r="C2" s="25" t="s">
        <v>595</v>
      </c>
      <c r="D2" s="24" t="s">
        <v>783</v>
      </c>
      <c r="E2" s="24" t="s">
        <v>784</v>
      </c>
      <c r="F2" s="25" t="s">
        <v>617</v>
      </c>
      <c r="G2" s="34">
        <v>2</v>
      </c>
      <c r="H2" s="18">
        <f>VLOOKUP(D:D,'SHT0014778'!D:H,5,0)</f>
        <v>0.240939692439863</v>
      </c>
      <c r="I2" s="27">
        <f t="shared" ref="I2:I18" si="0">H2*G2</f>
        <v>0.481879384879726</v>
      </c>
      <c r="J2" s="28">
        <v>44743</v>
      </c>
    </row>
    <row r="3" s="19" customFormat="1" ht="16.5" customHeight="1" spans="1:10">
      <c r="A3" s="29" t="s">
        <v>208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0.18</v>
      </c>
      <c r="H3" s="18">
        <f>VLOOKUP(D:D,'SHT0014778'!D:H,5,0)</f>
        <v>0.589</v>
      </c>
      <c r="I3" s="27">
        <f t="shared" si="0"/>
        <v>0.10602</v>
      </c>
      <c r="J3" s="32">
        <v>45016</v>
      </c>
    </row>
    <row r="4" s="19" customFormat="1" ht="16.5" customHeight="1" spans="1:10">
      <c r="A4" s="24" t="s">
        <v>208</v>
      </c>
      <c r="B4" s="25" t="s">
        <v>611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0.67</v>
      </c>
      <c r="H4" s="18">
        <f>VLOOKUP(D:D,'SHT0014778'!D:H,5,0)</f>
        <v>1.7257</v>
      </c>
      <c r="I4" s="27">
        <f t="shared" si="0"/>
        <v>1.156219</v>
      </c>
      <c r="J4" s="28">
        <v>44743</v>
      </c>
    </row>
    <row r="5" s="19" customFormat="1" ht="16.5" customHeight="1" spans="1:10">
      <c r="A5" s="29" t="s">
        <v>208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5</v>
      </c>
      <c r="H5" s="18">
        <f>VLOOKUP(D:D,'SHT0014778'!D:H,5,0)</f>
        <v>0.120565034394672</v>
      </c>
      <c r="I5" s="27">
        <f t="shared" si="0"/>
        <v>0.60282517197336</v>
      </c>
      <c r="J5" s="32">
        <v>44743</v>
      </c>
    </row>
    <row r="6" s="19" customFormat="1" ht="16.5" customHeight="1" spans="1:10">
      <c r="A6" s="24" t="s">
        <v>208</v>
      </c>
      <c r="B6" s="25" t="s">
        <v>611</v>
      </c>
      <c r="C6" s="25" t="s">
        <v>595</v>
      </c>
      <c r="D6" s="24" t="s">
        <v>822</v>
      </c>
      <c r="E6" s="24" t="s">
        <v>823</v>
      </c>
      <c r="F6" s="25" t="s">
        <v>617</v>
      </c>
      <c r="G6" s="34">
        <v>1</v>
      </c>
      <c r="H6" s="18">
        <f>VLOOKUP(D:D,'SHT0014778'!D:H,5,0)</f>
        <v>3.10834578384212</v>
      </c>
      <c r="I6" s="27">
        <f t="shared" si="0"/>
        <v>3.10834578384212</v>
      </c>
      <c r="J6" s="28">
        <v>44743</v>
      </c>
    </row>
    <row r="7" s="19" customFormat="1" ht="16.5" customHeight="1" spans="1:10">
      <c r="A7" s="29" t="s">
        <v>208</v>
      </c>
      <c r="B7" s="30" t="s">
        <v>611</v>
      </c>
      <c r="C7" s="30" t="s">
        <v>595</v>
      </c>
      <c r="D7" s="29" t="s">
        <v>596</v>
      </c>
      <c r="E7" s="29" t="s">
        <v>597</v>
      </c>
      <c r="F7" s="30" t="s">
        <v>598</v>
      </c>
      <c r="G7" s="35">
        <v>1</v>
      </c>
      <c r="H7" s="18">
        <f>VLOOKUP(D:D,'SHT0014778'!D:H,5,0)</f>
        <v>0.05</v>
      </c>
      <c r="I7" s="27">
        <f t="shared" si="0"/>
        <v>0.05</v>
      </c>
      <c r="J7" s="32">
        <v>44743</v>
      </c>
    </row>
    <row r="8" s="19" customFormat="1" ht="16.5" customHeight="1" spans="1:10">
      <c r="A8" s="24" t="s">
        <v>208</v>
      </c>
      <c r="B8" s="25" t="s">
        <v>611</v>
      </c>
      <c r="C8" s="25" t="s">
        <v>595</v>
      </c>
      <c r="D8" s="24" t="s">
        <v>75</v>
      </c>
      <c r="E8" s="24" t="s">
        <v>820</v>
      </c>
      <c r="F8" s="25" t="s">
        <v>821</v>
      </c>
      <c r="G8" s="34">
        <v>1</v>
      </c>
      <c r="H8" s="18">
        <f>VLOOKUP(D:D,'SHT0014778'!D:H,5,0)</f>
        <v>5.8204</v>
      </c>
      <c r="I8" s="27">
        <f t="shared" si="0"/>
        <v>5.8204</v>
      </c>
      <c r="J8" s="28">
        <v>44743</v>
      </c>
    </row>
    <row r="9" s="19" customFormat="1" ht="16.5" customHeight="1" spans="1:10">
      <c r="A9" s="29" t="s">
        <v>208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5">
        <v>0.68</v>
      </c>
      <c r="H9" s="18">
        <f>VLOOKUP(D:D,'SHT0014778'!D:H,5,0)</f>
        <v>1.6814</v>
      </c>
      <c r="I9" s="27">
        <f t="shared" si="0"/>
        <v>1.143352</v>
      </c>
      <c r="J9" s="32">
        <v>44743</v>
      </c>
    </row>
    <row r="10" s="19" customFormat="1" ht="16.5" customHeight="1" spans="1:10">
      <c r="A10" s="24" t="s">
        <v>208</v>
      </c>
      <c r="B10" s="25" t="s">
        <v>611</v>
      </c>
      <c r="C10" s="25" t="s">
        <v>595</v>
      </c>
      <c r="D10" s="24" t="s">
        <v>753</v>
      </c>
      <c r="E10" s="24" t="s">
        <v>754</v>
      </c>
      <c r="F10" s="25" t="s">
        <v>751</v>
      </c>
      <c r="G10" s="34">
        <v>0.87</v>
      </c>
      <c r="H10" s="18">
        <f>VLOOKUP(D:D,'SHT0014778'!D:H,5,0)</f>
        <v>1.7257</v>
      </c>
      <c r="I10" s="27">
        <f t="shared" si="0"/>
        <v>1.501359</v>
      </c>
      <c r="J10" s="28">
        <v>44743</v>
      </c>
    </row>
    <row r="11" s="19" customFormat="1" ht="16.5" customHeight="1" spans="1:10">
      <c r="A11" s="29" t="s">
        <v>208</v>
      </c>
      <c r="B11" s="30" t="s">
        <v>611</v>
      </c>
      <c r="C11" s="30" t="s">
        <v>595</v>
      </c>
      <c r="D11" s="29" t="s">
        <v>755</v>
      </c>
      <c r="E11" s="29" t="s">
        <v>756</v>
      </c>
      <c r="F11" s="30" t="s">
        <v>752</v>
      </c>
      <c r="G11" s="35">
        <v>0.8</v>
      </c>
      <c r="H11" s="18">
        <v>1.6814</v>
      </c>
      <c r="I11" s="27">
        <f t="shared" si="0"/>
        <v>1.34512</v>
      </c>
      <c r="J11" s="32">
        <v>44743</v>
      </c>
    </row>
    <row r="12" s="19" customFormat="1" ht="16.5" customHeight="1" spans="1:10">
      <c r="A12" s="24" t="s">
        <v>208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0.05</v>
      </c>
      <c r="H12" s="18">
        <f>VLOOKUP(D:D,'SHT0014778'!D:H,5,0)</f>
        <v>0.4035</v>
      </c>
      <c r="I12" s="27">
        <f t="shared" si="0"/>
        <v>0.020175</v>
      </c>
      <c r="J12" s="28">
        <v>44865</v>
      </c>
    </row>
    <row r="13" s="19" customFormat="1" ht="16.5" customHeight="1" spans="1:10">
      <c r="A13" s="29" t="s">
        <v>208</v>
      </c>
      <c r="B13" s="30" t="s">
        <v>611</v>
      </c>
      <c r="C13" s="30" t="s">
        <v>595</v>
      </c>
      <c r="D13" s="29" t="s">
        <v>652</v>
      </c>
      <c r="E13" s="29" t="s">
        <v>653</v>
      </c>
      <c r="F13" s="30" t="s">
        <v>617</v>
      </c>
      <c r="G13" s="35">
        <v>1</v>
      </c>
      <c r="H13" s="18">
        <f>VLOOKUP(D:D,'SHT0014778'!D:H,5,0)</f>
        <v>0.0225664</v>
      </c>
      <c r="I13" s="27">
        <f t="shared" si="0"/>
        <v>0.0225664</v>
      </c>
      <c r="J13" s="32">
        <v>44743</v>
      </c>
    </row>
    <row r="14" s="19" customFormat="1" ht="16.5" customHeight="1" spans="1:10">
      <c r="A14" s="24" t="s">
        <v>208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0.0167</v>
      </c>
      <c r="H14" s="18">
        <f>VLOOKUP(D:D,'SHT0014778'!D:H,5,0)</f>
        <v>6.2128</v>
      </c>
      <c r="I14" s="27">
        <f t="shared" si="0"/>
        <v>0.10375376</v>
      </c>
      <c r="J14" s="28">
        <v>44865</v>
      </c>
    </row>
    <row r="15" s="19" customFormat="1" ht="16.5" customHeight="1" spans="1:10">
      <c r="A15" s="29" t="s">
        <v>208</v>
      </c>
      <c r="B15" s="30" t="s">
        <v>611</v>
      </c>
      <c r="C15" s="30" t="s">
        <v>595</v>
      </c>
      <c r="D15" s="29" t="s">
        <v>787</v>
      </c>
      <c r="E15" s="29" t="s">
        <v>788</v>
      </c>
      <c r="F15" s="30" t="s">
        <v>789</v>
      </c>
      <c r="G15" s="35">
        <v>1</v>
      </c>
      <c r="H15" s="18">
        <f>VLOOKUP(D:D,'SHT0014778'!D:H,5,0)</f>
        <v>0.1862</v>
      </c>
      <c r="I15" s="27">
        <f t="shared" si="0"/>
        <v>0.1862</v>
      </c>
      <c r="J15" s="32">
        <v>44743</v>
      </c>
    </row>
    <row r="16" s="19" customFormat="1" ht="16.5" customHeight="1" spans="1:10">
      <c r="A16" s="24" t="s">
        <v>208</v>
      </c>
      <c r="B16" s="25" t="s">
        <v>611</v>
      </c>
      <c r="C16" s="25" t="s">
        <v>595</v>
      </c>
      <c r="D16" s="24" t="s">
        <v>785</v>
      </c>
      <c r="E16" s="24" t="s">
        <v>786</v>
      </c>
      <c r="F16" s="25" t="s">
        <v>617</v>
      </c>
      <c r="G16" s="34">
        <v>1</v>
      </c>
      <c r="H16" s="18">
        <f>VLOOKUP(D:D,'SHT0014778'!D:H,5,0)</f>
        <v>0.2655</v>
      </c>
      <c r="I16" s="27">
        <f t="shared" si="0"/>
        <v>0.2655</v>
      </c>
      <c r="J16" s="28">
        <v>44743</v>
      </c>
    </row>
    <row r="17" s="19" customFormat="1" ht="16.5" customHeight="1" spans="1:10">
      <c r="A17" s="29" t="s">
        <v>208</v>
      </c>
      <c r="B17" s="30" t="s">
        <v>611</v>
      </c>
      <c r="C17" s="30" t="s">
        <v>595</v>
      </c>
      <c r="D17" s="29" t="s">
        <v>1391</v>
      </c>
      <c r="E17" s="29" t="s">
        <v>1392</v>
      </c>
      <c r="F17" s="30" t="s">
        <v>617</v>
      </c>
      <c r="G17" s="35">
        <v>1</v>
      </c>
      <c r="H17" s="18">
        <f>VLOOKUP(D:D,'SHT0014778'!D:H,5,0)</f>
        <v>0.965</v>
      </c>
      <c r="I17" s="27">
        <f t="shared" si="0"/>
        <v>0.965</v>
      </c>
      <c r="J17" s="32">
        <v>44743</v>
      </c>
    </row>
    <row r="18" s="19" customFormat="1" ht="16.5" customHeight="1" spans="1:10">
      <c r="A18" s="24" t="s">
        <v>208</v>
      </c>
      <c r="B18" s="25" t="s">
        <v>611</v>
      </c>
      <c r="C18" s="25" t="s">
        <v>595</v>
      </c>
      <c r="D18" s="24" t="s">
        <v>829</v>
      </c>
      <c r="E18" s="24" t="s">
        <v>830</v>
      </c>
      <c r="F18" s="25" t="s">
        <v>617</v>
      </c>
      <c r="G18" s="34">
        <v>1</v>
      </c>
      <c r="H18" s="18">
        <f>VLOOKUP(D:D,'SHT0014778'!D:H,5,0)</f>
        <v>0.26</v>
      </c>
      <c r="I18" s="27">
        <f t="shared" si="0"/>
        <v>0.26</v>
      </c>
      <c r="J18" s="28">
        <v>44743</v>
      </c>
    </row>
    <row r="19" spans="1:10">
      <c r="I19" s="20">
        <f>SUM(I2:I18)</f>
        <v>17.1387155006952</v>
      </c>
    </row>
  </sheetData>
  <pageMargins left="0.75" right="0.75" top="1" bottom="1" header="0.5" footer="0.5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P28" sqref="P28"/>
    </sheetView>
  </sheetViews>
  <sheetFormatPr defaultColWidth="8.72727272727273" defaultRowHeight="14" outlineLevelRow="7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83</v>
      </c>
      <c r="B2" s="25" t="s">
        <v>611</v>
      </c>
      <c r="C2" s="25" t="s">
        <v>595</v>
      </c>
      <c r="D2" s="24" t="s">
        <v>776</v>
      </c>
      <c r="E2" s="24" t="s">
        <v>777</v>
      </c>
      <c r="F2" s="25" t="s">
        <v>617</v>
      </c>
      <c r="G2" s="34">
        <v>1</v>
      </c>
      <c r="H2" s="18">
        <v>0.397694673198381</v>
      </c>
      <c r="I2" s="27">
        <f t="shared" ref="I2:I7" si="0">H2*G2</f>
        <v>0.397694673198381</v>
      </c>
      <c r="J2" s="28">
        <v>44295</v>
      </c>
    </row>
    <row r="3" s="19" customFormat="1" ht="16.5" customHeight="1" spans="1:10">
      <c r="A3" s="29" t="s">
        <v>83</v>
      </c>
      <c r="B3" s="30" t="s">
        <v>611</v>
      </c>
      <c r="C3" s="30" t="s">
        <v>595</v>
      </c>
      <c r="D3" s="29" t="s">
        <v>778</v>
      </c>
      <c r="E3" s="29" t="s">
        <v>779</v>
      </c>
      <c r="F3" s="30" t="s">
        <v>617</v>
      </c>
      <c r="G3" s="35">
        <v>1</v>
      </c>
      <c r="H3" s="18">
        <v>0.37158760582996</v>
      </c>
      <c r="I3" s="27">
        <f t="shared" si="0"/>
        <v>0.37158760582996</v>
      </c>
      <c r="J3" s="32">
        <v>44295</v>
      </c>
    </row>
    <row r="4" s="19" customFormat="1" ht="16.5" customHeight="1" spans="1:10">
      <c r="A4" s="24" t="s">
        <v>83</v>
      </c>
      <c r="B4" s="25" t="s">
        <v>611</v>
      </c>
      <c r="C4" s="25" t="s">
        <v>595</v>
      </c>
      <c r="D4" s="24" t="s">
        <v>599</v>
      </c>
      <c r="E4" s="24" t="s">
        <v>600</v>
      </c>
      <c r="F4" s="25" t="s">
        <v>601</v>
      </c>
      <c r="G4" s="34">
        <v>0.0034</v>
      </c>
      <c r="H4" s="18">
        <v>6.2128</v>
      </c>
      <c r="I4" s="27">
        <f t="shared" si="0"/>
        <v>0.02112352</v>
      </c>
      <c r="J4" s="28">
        <v>44469</v>
      </c>
    </row>
    <row r="5" s="19" customFormat="1" ht="16.5" customHeight="1" spans="1:10">
      <c r="A5" s="29" t="s">
        <v>83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0.0069</v>
      </c>
      <c r="H5" s="18">
        <v>0.4035</v>
      </c>
      <c r="I5" s="27">
        <f t="shared" si="0"/>
        <v>0.00278415</v>
      </c>
      <c r="J5" s="32">
        <v>44469</v>
      </c>
    </row>
    <row r="6" s="19" customFormat="1" ht="16.5" customHeight="1" spans="1:10">
      <c r="A6" s="24" t="s">
        <v>83</v>
      </c>
      <c r="B6" s="25" t="s">
        <v>611</v>
      </c>
      <c r="C6" s="25" t="s">
        <v>595</v>
      </c>
      <c r="D6" s="24" t="s">
        <v>790</v>
      </c>
      <c r="E6" s="24" t="s">
        <v>791</v>
      </c>
      <c r="F6" s="25" t="s">
        <v>792</v>
      </c>
      <c r="G6" s="34">
        <v>1</v>
      </c>
      <c r="H6" s="18">
        <v>1.19612240992647</v>
      </c>
      <c r="I6" s="27">
        <f t="shared" si="0"/>
        <v>1.19612240992647</v>
      </c>
      <c r="J6" s="28">
        <v>44295</v>
      </c>
    </row>
    <row r="7" s="19" customFormat="1" ht="16.5" customHeight="1" spans="1:10">
      <c r="A7" s="29" t="s">
        <v>83</v>
      </c>
      <c r="B7" s="30" t="s">
        <v>611</v>
      </c>
      <c r="C7" s="30" t="s">
        <v>595</v>
      </c>
      <c r="D7" s="29" t="s">
        <v>793</v>
      </c>
      <c r="E7" s="29" t="s">
        <v>794</v>
      </c>
      <c r="F7" s="30" t="s">
        <v>617</v>
      </c>
      <c r="G7" s="35">
        <v>1</v>
      </c>
      <c r="H7" s="18">
        <v>1.09621510523897</v>
      </c>
      <c r="I7" s="27">
        <f t="shared" si="0"/>
        <v>1.09621510523897</v>
      </c>
      <c r="J7" s="32">
        <v>44295</v>
      </c>
    </row>
    <row r="8" s="19" customFormat="1" ht="12.5" spans="1:10">
      <c r="G8" s="51"/>
      <c r="H8" s="51"/>
      <c r="I8" s="51">
        <f>SUM(I2:I7)</f>
        <v>3.08552746419378</v>
      </c>
    </row>
  </sheetData>
  <pageMargins left="0.75" right="0.75" top="1" bottom="1" header="0.5" footer="0.5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143</v>
      </c>
      <c r="B2" s="25" t="s">
        <v>611</v>
      </c>
      <c r="C2" s="25" t="s">
        <v>595</v>
      </c>
      <c r="D2" s="24" t="s">
        <v>1217</v>
      </c>
      <c r="E2" s="24" t="s">
        <v>1218</v>
      </c>
      <c r="F2" s="25" t="s">
        <v>617</v>
      </c>
      <c r="G2" s="34">
        <v>1</v>
      </c>
      <c r="H2" s="18">
        <v>0.992698225510204</v>
      </c>
      <c r="I2" s="27">
        <f t="shared" ref="I2:I9" si="0">H2*G2</f>
        <v>0.992698225510204</v>
      </c>
      <c r="J2" s="28">
        <v>43800</v>
      </c>
    </row>
    <row r="3" s="19" customFormat="1" ht="16.5" customHeight="1" spans="1:10">
      <c r="A3" s="29" t="s">
        <v>143</v>
      </c>
      <c r="B3" s="30" t="s">
        <v>611</v>
      </c>
      <c r="C3" s="30" t="s">
        <v>595</v>
      </c>
      <c r="D3" s="29" t="s">
        <v>1219</v>
      </c>
      <c r="E3" s="29" t="s">
        <v>1220</v>
      </c>
      <c r="F3" s="30" t="s">
        <v>617</v>
      </c>
      <c r="G3" s="35">
        <v>1</v>
      </c>
      <c r="H3" s="18">
        <v>1.36513201190476</v>
      </c>
      <c r="I3" s="27">
        <f t="shared" si="0"/>
        <v>1.36513201190476</v>
      </c>
      <c r="J3" s="32">
        <v>43800</v>
      </c>
    </row>
    <row r="4" s="19" customFormat="1" ht="16.5" customHeight="1" spans="1:10">
      <c r="A4" s="24" t="s">
        <v>143</v>
      </c>
      <c r="B4" s="25" t="s">
        <v>611</v>
      </c>
      <c r="C4" s="25" t="s">
        <v>595</v>
      </c>
      <c r="D4" s="24" t="s">
        <v>1393</v>
      </c>
      <c r="E4" s="24" t="s">
        <v>1110</v>
      </c>
      <c r="F4" s="25" t="s">
        <v>617</v>
      </c>
      <c r="G4" s="34">
        <v>1</v>
      </c>
      <c r="H4" s="18">
        <v>1.7</v>
      </c>
      <c r="I4" s="27">
        <f t="shared" si="0"/>
        <v>1.7</v>
      </c>
      <c r="J4" s="28">
        <v>43800</v>
      </c>
    </row>
    <row r="5" s="19" customFormat="1" ht="16.5" customHeight="1" spans="1:10">
      <c r="A5" s="29" t="s">
        <v>143</v>
      </c>
      <c r="B5" s="30" t="s">
        <v>611</v>
      </c>
      <c r="C5" s="30" t="s">
        <v>595</v>
      </c>
      <c r="D5" s="29" t="s">
        <v>1105</v>
      </c>
      <c r="E5" s="29" t="s">
        <v>1106</v>
      </c>
      <c r="F5" s="30" t="s">
        <v>617</v>
      </c>
      <c r="G5" s="35">
        <v>2</v>
      </c>
      <c r="H5" s="18">
        <v>0.5885</v>
      </c>
      <c r="I5" s="27">
        <f t="shared" si="0"/>
        <v>1.177</v>
      </c>
      <c r="J5" s="32">
        <v>43800</v>
      </c>
    </row>
    <row r="6" s="19" customFormat="1" ht="16.5" customHeight="1" spans="1:10">
      <c r="A6" s="24" t="s">
        <v>143</v>
      </c>
      <c r="B6" s="25" t="s">
        <v>611</v>
      </c>
      <c r="C6" s="25" t="s">
        <v>595</v>
      </c>
      <c r="D6" s="24" t="s">
        <v>599</v>
      </c>
      <c r="E6" s="24" t="s">
        <v>600</v>
      </c>
      <c r="F6" s="25" t="s">
        <v>601</v>
      </c>
      <c r="G6" s="34">
        <v>0.01</v>
      </c>
      <c r="H6" s="18">
        <v>6.2128</v>
      </c>
      <c r="I6" s="27">
        <f t="shared" si="0"/>
        <v>0.062128</v>
      </c>
      <c r="J6" s="28">
        <v>43800</v>
      </c>
    </row>
    <row r="7" s="19" customFormat="1" ht="16.5" customHeight="1" spans="1:10">
      <c r="A7" s="29" t="s">
        <v>143</v>
      </c>
      <c r="B7" s="30" t="s">
        <v>611</v>
      </c>
      <c r="C7" s="30" t="s">
        <v>595</v>
      </c>
      <c r="D7" s="29" t="s">
        <v>602</v>
      </c>
      <c r="E7" s="29" t="s">
        <v>603</v>
      </c>
      <c r="F7" s="30" t="s">
        <v>604</v>
      </c>
      <c r="G7" s="35">
        <v>0.07</v>
      </c>
      <c r="H7" s="18">
        <v>0.4035</v>
      </c>
      <c r="I7" s="27">
        <f t="shared" si="0"/>
        <v>0.028245</v>
      </c>
      <c r="J7" s="32">
        <v>43800</v>
      </c>
    </row>
    <row r="8" s="19" customFormat="1" ht="16.5" customHeight="1" spans="1:10">
      <c r="A8" s="24" t="s">
        <v>143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34">
        <v>1</v>
      </c>
      <c r="H8" s="18">
        <v>2.8</v>
      </c>
      <c r="I8" s="27">
        <f t="shared" si="0"/>
        <v>2.8</v>
      </c>
      <c r="J8" s="28">
        <v>44691</v>
      </c>
    </row>
    <row r="9" s="19" customFormat="1" ht="16.5" customHeight="1" spans="1:10">
      <c r="A9" s="29" t="s">
        <v>143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8.14776963741497</v>
      </c>
    </row>
  </sheetData>
  <pageMargins left="0.75" right="0.75" top="1" bottom="1" header="0.5" footer="0.5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169</v>
      </c>
      <c r="B2" s="25" t="s">
        <v>611</v>
      </c>
      <c r="C2" s="25" t="s">
        <v>595</v>
      </c>
      <c r="D2" s="24" t="s">
        <v>1393</v>
      </c>
      <c r="E2" s="24" t="s">
        <v>1110</v>
      </c>
      <c r="F2" s="25" t="s">
        <v>617</v>
      </c>
      <c r="G2" s="34">
        <v>1</v>
      </c>
      <c r="H2" s="18">
        <v>1.93185930833333</v>
      </c>
      <c r="I2" s="27">
        <f t="shared" ref="I2:I9" si="0">H2*G2</f>
        <v>1.93185930833333</v>
      </c>
      <c r="J2" s="28">
        <v>44166</v>
      </c>
    </row>
    <row r="3" s="19" customFormat="1" ht="16.5" customHeight="1" spans="1:10">
      <c r="A3" s="29" t="s">
        <v>169</v>
      </c>
      <c r="B3" s="30" t="s">
        <v>611</v>
      </c>
      <c r="C3" s="30" t="s">
        <v>595</v>
      </c>
      <c r="D3" s="29" t="s">
        <v>1105</v>
      </c>
      <c r="E3" s="29" t="s">
        <v>1106</v>
      </c>
      <c r="F3" s="30" t="s">
        <v>617</v>
      </c>
      <c r="G3" s="35">
        <v>2</v>
      </c>
      <c r="H3" s="18">
        <v>0.5885</v>
      </c>
      <c r="I3" s="27">
        <f t="shared" si="0"/>
        <v>1.177</v>
      </c>
      <c r="J3" s="32">
        <v>44166</v>
      </c>
    </row>
    <row r="4" s="19" customFormat="1" ht="16.5" customHeight="1" spans="1:10">
      <c r="A4" s="24" t="s">
        <v>169</v>
      </c>
      <c r="B4" s="25" t="s">
        <v>611</v>
      </c>
      <c r="C4" s="25" t="s">
        <v>595</v>
      </c>
      <c r="D4" s="24" t="s">
        <v>599</v>
      </c>
      <c r="E4" s="24" t="s">
        <v>600</v>
      </c>
      <c r="F4" s="25" t="s">
        <v>601</v>
      </c>
      <c r="G4" s="34">
        <v>0.01</v>
      </c>
      <c r="H4" s="18">
        <v>6.2128</v>
      </c>
      <c r="I4" s="27">
        <f t="shared" si="0"/>
        <v>0.062128</v>
      </c>
      <c r="J4" s="28">
        <v>44173</v>
      </c>
    </row>
    <row r="5" s="19" customFormat="1" ht="16.5" customHeight="1" spans="1:10">
      <c r="A5" s="29" t="s">
        <v>169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0.05</v>
      </c>
      <c r="H5" s="18">
        <v>0.4035</v>
      </c>
      <c r="I5" s="27">
        <f t="shared" si="0"/>
        <v>0.020175</v>
      </c>
      <c r="J5" s="32">
        <v>44173</v>
      </c>
    </row>
    <row r="6" s="19" customFormat="1" ht="16.5" customHeight="1" spans="1:10">
      <c r="A6" s="24" t="s">
        <v>169</v>
      </c>
      <c r="B6" s="25" t="s">
        <v>611</v>
      </c>
      <c r="C6" s="25" t="s">
        <v>595</v>
      </c>
      <c r="D6" s="24" t="s">
        <v>1111</v>
      </c>
      <c r="E6" s="24" t="s">
        <v>1112</v>
      </c>
      <c r="F6" s="25" t="s">
        <v>1113</v>
      </c>
      <c r="G6" s="34">
        <v>1</v>
      </c>
      <c r="H6" s="18">
        <v>1.98835682142857</v>
      </c>
      <c r="I6" s="27">
        <f t="shared" si="0"/>
        <v>1.98835682142857</v>
      </c>
      <c r="J6" s="28">
        <v>44166</v>
      </c>
    </row>
    <row r="7" s="19" customFormat="1" ht="16.5" customHeight="1" spans="1:10">
      <c r="A7" s="29" t="s">
        <v>169</v>
      </c>
      <c r="B7" s="30" t="s">
        <v>611</v>
      </c>
      <c r="C7" s="30" t="s">
        <v>595</v>
      </c>
      <c r="D7" s="29" t="s">
        <v>1114</v>
      </c>
      <c r="E7" s="29" t="s">
        <v>1115</v>
      </c>
      <c r="F7" s="30" t="s">
        <v>1116</v>
      </c>
      <c r="G7" s="35">
        <v>1</v>
      </c>
      <c r="H7" s="18">
        <v>1.61989967857143</v>
      </c>
      <c r="I7" s="27">
        <f t="shared" si="0"/>
        <v>1.61989967857143</v>
      </c>
      <c r="J7" s="32">
        <v>44166</v>
      </c>
    </row>
    <row r="8" s="19" customFormat="1" ht="16.5" customHeight="1" spans="1:10">
      <c r="A8" s="24" t="s">
        <v>169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34">
        <v>1</v>
      </c>
      <c r="H8" s="18">
        <v>2.8</v>
      </c>
      <c r="I8" s="27">
        <f t="shared" si="0"/>
        <v>2.8</v>
      </c>
      <c r="J8" s="28">
        <v>44691</v>
      </c>
    </row>
    <row r="9" s="19" customFormat="1" ht="16.5" customHeight="1" spans="1:10">
      <c r="A9" s="29" t="s">
        <v>169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9.62198520833333</v>
      </c>
    </row>
  </sheetData>
  <pageMargins left="0.75" right="0.75" top="1" bottom="1" header="0.5" footer="0.5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177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 t="shared" ref="I2:I9" si="0">H2*G2</f>
        <v>1.177</v>
      </c>
      <c r="J2" s="28">
        <v>44301</v>
      </c>
    </row>
    <row r="3" s="19" customFormat="1" ht="16.5" customHeight="1" spans="1:10">
      <c r="A3" s="29" t="s">
        <v>177</v>
      </c>
      <c r="B3" s="30" t="s">
        <v>611</v>
      </c>
      <c r="C3" s="30" t="s">
        <v>595</v>
      </c>
      <c r="D3" s="29" t="s">
        <v>599</v>
      </c>
      <c r="E3" s="29" t="s">
        <v>600</v>
      </c>
      <c r="F3" s="30" t="s">
        <v>601</v>
      </c>
      <c r="G3" s="35">
        <v>0.01</v>
      </c>
      <c r="H3" s="18">
        <v>6.2128</v>
      </c>
      <c r="I3" s="27">
        <f t="shared" si="0"/>
        <v>0.062128</v>
      </c>
      <c r="J3" s="32">
        <v>44301</v>
      </c>
    </row>
    <row r="4" s="19" customFormat="1" ht="16.5" customHeight="1" spans="1:10">
      <c r="A4" s="24" t="s">
        <v>177</v>
      </c>
      <c r="B4" s="25" t="s">
        <v>611</v>
      </c>
      <c r="C4" s="25" t="s">
        <v>595</v>
      </c>
      <c r="D4" s="24" t="s">
        <v>602</v>
      </c>
      <c r="E4" s="24" t="s">
        <v>603</v>
      </c>
      <c r="F4" s="25" t="s">
        <v>604</v>
      </c>
      <c r="G4" s="34">
        <v>0.05</v>
      </c>
      <c r="H4" s="18">
        <v>0.4035</v>
      </c>
      <c r="I4" s="27">
        <f t="shared" si="0"/>
        <v>0.020175</v>
      </c>
      <c r="J4" s="28">
        <v>44301</v>
      </c>
    </row>
    <row r="5" s="19" customFormat="1" ht="16.5" customHeight="1" spans="1:10">
      <c r="A5" s="29" t="s">
        <v>177</v>
      </c>
      <c r="B5" s="30" t="s">
        <v>611</v>
      </c>
      <c r="C5" s="30" t="s">
        <v>595</v>
      </c>
      <c r="D5" s="29" t="s">
        <v>1109</v>
      </c>
      <c r="E5" s="29" t="s">
        <v>1110</v>
      </c>
      <c r="F5" s="30" t="s">
        <v>792</v>
      </c>
      <c r="G5" s="35">
        <v>1</v>
      </c>
      <c r="H5" s="18">
        <v>2.32</v>
      </c>
      <c r="I5" s="27">
        <f t="shared" si="0"/>
        <v>2.32</v>
      </c>
      <c r="J5" s="32">
        <v>44301</v>
      </c>
    </row>
    <row r="6" s="19" customFormat="1" ht="16.5" customHeight="1" spans="1:10">
      <c r="A6" s="24" t="s">
        <v>177</v>
      </c>
      <c r="B6" s="25" t="s">
        <v>611</v>
      </c>
      <c r="C6" s="25" t="s">
        <v>595</v>
      </c>
      <c r="D6" s="24" t="s">
        <v>1111</v>
      </c>
      <c r="E6" s="24" t="s">
        <v>1112</v>
      </c>
      <c r="F6" s="25" t="s">
        <v>1113</v>
      </c>
      <c r="G6" s="34">
        <v>1</v>
      </c>
      <c r="H6" s="18">
        <v>1.98835682142857</v>
      </c>
      <c r="I6" s="27">
        <f t="shared" si="0"/>
        <v>1.98835682142857</v>
      </c>
      <c r="J6" s="28">
        <v>44301</v>
      </c>
    </row>
    <row r="7" s="19" customFormat="1" ht="16.5" customHeight="1" spans="1:10">
      <c r="A7" s="29" t="s">
        <v>177</v>
      </c>
      <c r="B7" s="30" t="s">
        <v>611</v>
      </c>
      <c r="C7" s="30" t="s">
        <v>595</v>
      </c>
      <c r="D7" s="29" t="s">
        <v>1114</v>
      </c>
      <c r="E7" s="29" t="s">
        <v>1115</v>
      </c>
      <c r="F7" s="30" t="s">
        <v>1116</v>
      </c>
      <c r="G7" s="35">
        <v>1</v>
      </c>
      <c r="H7" s="18">
        <v>1.61989967857143</v>
      </c>
      <c r="I7" s="27">
        <f t="shared" si="0"/>
        <v>1.61989967857143</v>
      </c>
      <c r="J7" s="32">
        <v>44301</v>
      </c>
    </row>
    <row r="8" s="19" customFormat="1" ht="16.5" customHeight="1" spans="1:10">
      <c r="A8" s="24" t="s">
        <v>177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34">
        <v>1</v>
      </c>
      <c r="H8" s="18">
        <v>2.8</v>
      </c>
      <c r="I8" s="27">
        <f t="shared" si="0"/>
        <v>2.8</v>
      </c>
      <c r="J8" s="28">
        <v>44691</v>
      </c>
    </row>
    <row r="9" s="19" customFormat="1" ht="16.5" customHeight="1" spans="1:10">
      <c r="A9" s="29" t="s">
        <v>177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10.0101259</v>
      </c>
    </row>
  </sheetData>
  <pageMargins left="0.75" right="0.75" top="1" bottom="1" header="0.5" footer="0.5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2" sqref="A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243</v>
      </c>
      <c r="B2" s="25" t="s">
        <v>611</v>
      </c>
      <c r="C2" s="25" t="s">
        <v>595</v>
      </c>
      <c r="D2" s="24" t="s">
        <v>621</v>
      </c>
      <c r="E2" s="24" t="s">
        <v>622</v>
      </c>
      <c r="F2" s="25" t="s">
        <v>623</v>
      </c>
      <c r="G2" s="34">
        <v>2</v>
      </c>
      <c r="H2" s="18">
        <v>0.1</v>
      </c>
      <c r="I2" s="27">
        <f t="shared" ref="I2:I19" si="0">H2*G2</f>
        <v>0.2</v>
      </c>
      <c r="J2" s="28">
        <v>45317</v>
      </c>
    </row>
    <row r="3" s="19" customFormat="1" ht="16.5" customHeight="1" spans="1:10">
      <c r="A3" s="29" t="s">
        <v>243</v>
      </c>
      <c r="B3" s="30" t="s">
        <v>611</v>
      </c>
      <c r="C3" s="30" t="s">
        <v>595</v>
      </c>
      <c r="D3" s="29" t="s">
        <v>624</v>
      </c>
      <c r="E3" s="29" t="s">
        <v>625</v>
      </c>
      <c r="F3" s="30" t="s">
        <v>617</v>
      </c>
      <c r="G3" s="35">
        <v>1</v>
      </c>
      <c r="H3" s="18">
        <v>0.35</v>
      </c>
      <c r="I3" s="27">
        <f t="shared" si="0"/>
        <v>0.35</v>
      </c>
      <c r="J3" s="32">
        <v>45706</v>
      </c>
    </row>
    <row r="4" s="19" customFormat="1" ht="16.5" customHeight="1" spans="1:10">
      <c r="A4" s="24" t="s">
        <v>243</v>
      </c>
      <c r="B4" s="25" t="s">
        <v>611</v>
      </c>
      <c r="C4" s="25" t="s">
        <v>595</v>
      </c>
      <c r="D4" s="24" t="s">
        <v>596</v>
      </c>
      <c r="E4" s="24" t="s">
        <v>597</v>
      </c>
      <c r="F4" s="25" t="s">
        <v>598</v>
      </c>
      <c r="G4" s="34">
        <v>1</v>
      </c>
      <c r="H4" s="18">
        <v>0.05</v>
      </c>
      <c r="I4" s="27">
        <f t="shared" si="0"/>
        <v>0.05</v>
      </c>
      <c r="J4" s="28">
        <v>45317</v>
      </c>
    </row>
    <row r="5" s="19" customFormat="1" ht="16.5" customHeight="1" spans="1:10">
      <c r="A5" s="29" t="s">
        <v>243</v>
      </c>
      <c r="B5" s="30" t="s">
        <v>611</v>
      </c>
      <c r="C5" s="30" t="s">
        <v>595</v>
      </c>
      <c r="D5" s="29" t="s">
        <v>1040</v>
      </c>
      <c r="E5" s="29" t="s">
        <v>1041</v>
      </c>
      <c r="F5" s="30" t="s">
        <v>617</v>
      </c>
      <c r="G5" s="35">
        <v>1</v>
      </c>
      <c r="H5" s="18">
        <v>0.148096335288421</v>
      </c>
      <c r="I5" s="27">
        <f t="shared" si="0"/>
        <v>0.148096335288421</v>
      </c>
      <c r="J5" s="32">
        <v>45317</v>
      </c>
    </row>
    <row r="6" s="19" customFormat="1" ht="16.5" customHeight="1" spans="1:10">
      <c r="A6" s="24" t="s">
        <v>243</v>
      </c>
      <c r="B6" s="25" t="s">
        <v>611</v>
      </c>
      <c r="C6" s="25" t="s">
        <v>595</v>
      </c>
      <c r="D6" s="24" t="s">
        <v>632</v>
      </c>
      <c r="E6" s="24" t="s">
        <v>633</v>
      </c>
      <c r="F6" s="25" t="s">
        <v>617</v>
      </c>
      <c r="G6" s="34">
        <v>1</v>
      </c>
      <c r="H6" s="18">
        <v>0.47788</v>
      </c>
      <c r="I6" s="27">
        <f t="shared" si="0"/>
        <v>0.47788</v>
      </c>
      <c r="J6" s="28">
        <v>45317</v>
      </c>
    </row>
    <row r="7" s="19" customFormat="1" ht="16.5" customHeight="1" spans="1:10">
      <c r="A7" s="29" t="s">
        <v>243</v>
      </c>
      <c r="B7" s="30" t="s">
        <v>611</v>
      </c>
      <c r="C7" s="30" t="s">
        <v>595</v>
      </c>
      <c r="D7" s="29" t="s">
        <v>615</v>
      </c>
      <c r="E7" s="29" t="s">
        <v>616</v>
      </c>
      <c r="F7" s="30" t="s">
        <v>617</v>
      </c>
      <c r="G7" s="35">
        <v>1</v>
      </c>
      <c r="H7" s="18">
        <v>2.3</v>
      </c>
      <c r="I7" s="27">
        <f t="shared" si="0"/>
        <v>2.3</v>
      </c>
      <c r="J7" s="32">
        <v>45317</v>
      </c>
    </row>
    <row r="8" s="19" customFormat="1" ht="16.5" customHeight="1" spans="1:10">
      <c r="A8" s="24" t="s">
        <v>243</v>
      </c>
      <c r="B8" s="25" t="s">
        <v>611</v>
      </c>
      <c r="C8" s="25" t="s">
        <v>595</v>
      </c>
      <c r="D8" s="24" t="s">
        <v>612</v>
      </c>
      <c r="E8" s="24" t="s">
        <v>613</v>
      </c>
      <c r="F8" s="25" t="s">
        <v>614</v>
      </c>
      <c r="G8" s="34">
        <v>1</v>
      </c>
      <c r="H8" s="18">
        <v>0.05</v>
      </c>
      <c r="I8" s="27">
        <f t="shared" si="0"/>
        <v>0.05</v>
      </c>
      <c r="J8" s="28">
        <v>45317</v>
      </c>
    </row>
    <row r="9" s="19" customFormat="1" ht="16.5" customHeight="1" spans="1:10">
      <c r="A9" s="29" t="s">
        <v>243</v>
      </c>
      <c r="B9" s="30" t="s">
        <v>611</v>
      </c>
      <c r="C9" s="30" t="s">
        <v>595</v>
      </c>
      <c r="D9" s="29" t="s">
        <v>618</v>
      </c>
      <c r="E9" s="29" t="s">
        <v>619</v>
      </c>
      <c r="F9" s="30" t="s">
        <v>620</v>
      </c>
      <c r="G9" s="35">
        <v>1</v>
      </c>
      <c r="H9" s="18">
        <v>0.35</v>
      </c>
      <c r="I9" s="27">
        <f t="shared" si="0"/>
        <v>0.35</v>
      </c>
      <c r="J9" s="32">
        <v>45317</v>
      </c>
    </row>
    <row r="10" s="19" customFormat="1" ht="16.5" customHeight="1" spans="1:10">
      <c r="A10" s="24" t="s">
        <v>243</v>
      </c>
      <c r="B10" s="25" t="s">
        <v>611</v>
      </c>
      <c r="C10" s="25" t="s">
        <v>595</v>
      </c>
      <c r="D10" s="24" t="s">
        <v>1038</v>
      </c>
      <c r="E10" s="24" t="s">
        <v>1039</v>
      </c>
      <c r="F10" s="25" t="s">
        <v>617</v>
      </c>
      <c r="G10" s="34">
        <v>1</v>
      </c>
      <c r="H10" s="18">
        <v>0.420596296191754</v>
      </c>
      <c r="I10" s="27">
        <f t="shared" si="0"/>
        <v>0.420596296191754</v>
      </c>
      <c r="J10" s="28">
        <v>45317</v>
      </c>
    </row>
    <row r="11" s="19" customFormat="1" ht="16.5" customHeight="1" spans="1:10">
      <c r="A11" s="29" t="s">
        <v>243</v>
      </c>
      <c r="B11" s="30" t="s">
        <v>611</v>
      </c>
      <c r="C11" s="30" t="s">
        <v>595</v>
      </c>
      <c r="D11" s="29" t="s">
        <v>630</v>
      </c>
      <c r="E11" s="29" t="s">
        <v>631</v>
      </c>
      <c r="F11" s="30" t="s">
        <v>617</v>
      </c>
      <c r="G11" s="35">
        <v>1</v>
      </c>
      <c r="H11" s="18">
        <v>0.142892568258421</v>
      </c>
      <c r="I11" s="27">
        <f t="shared" si="0"/>
        <v>0.142892568258421</v>
      </c>
      <c r="J11" s="32">
        <v>45317</v>
      </c>
    </row>
    <row r="12" s="19" customFormat="1" ht="16.5" customHeight="1" spans="1:10">
      <c r="A12" s="24" t="s">
        <v>243</v>
      </c>
      <c r="B12" s="25" t="s">
        <v>611</v>
      </c>
      <c r="C12" s="25" t="s">
        <v>595</v>
      </c>
      <c r="D12" s="24" t="s">
        <v>1045</v>
      </c>
      <c r="E12" s="24" t="s">
        <v>1046</v>
      </c>
      <c r="F12" s="25" t="s">
        <v>617</v>
      </c>
      <c r="G12" s="34">
        <v>1</v>
      </c>
      <c r="H12" s="18">
        <v>2.693705047825</v>
      </c>
      <c r="I12" s="27">
        <f t="shared" si="0"/>
        <v>2.693705047825</v>
      </c>
      <c r="J12" s="28">
        <v>45317</v>
      </c>
    </row>
    <row r="13" s="19" customFormat="1" ht="16.5" customHeight="1" spans="1:10">
      <c r="A13" s="29" t="s">
        <v>243</v>
      </c>
      <c r="B13" s="30" t="s">
        <v>611</v>
      </c>
      <c r="C13" s="30" t="s">
        <v>595</v>
      </c>
      <c r="D13" s="29" t="s">
        <v>652</v>
      </c>
      <c r="E13" s="29" t="s">
        <v>653</v>
      </c>
      <c r="F13" s="30" t="s">
        <v>617</v>
      </c>
      <c r="G13" s="35">
        <v>1</v>
      </c>
      <c r="H13" s="18">
        <v>0.0225664</v>
      </c>
      <c r="I13" s="27">
        <f t="shared" si="0"/>
        <v>0.0225664</v>
      </c>
      <c r="J13" s="32">
        <v>45559</v>
      </c>
    </row>
    <row r="14" s="19" customFormat="1" ht="16.5" customHeight="1" spans="1:10">
      <c r="A14" s="24" t="s">
        <v>243</v>
      </c>
      <c r="B14" s="25" t="s">
        <v>611</v>
      </c>
      <c r="C14" s="25" t="s">
        <v>595</v>
      </c>
      <c r="D14" s="24" t="s">
        <v>636</v>
      </c>
      <c r="E14" s="24" t="s">
        <v>637</v>
      </c>
      <c r="F14" s="25" t="s">
        <v>638</v>
      </c>
      <c r="G14" s="34">
        <v>1</v>
      </c>
      <c r="H14" s="18">
        <v>2.75258461538461</v>
      </c>
      <c r="I14" s="27">
        <f t="shared" si="0"/>
        <v>2.75258461538461</v>
      </c>
      <c r="J14" s="28">
        <v>45317</v>
      </c>
    </row>
    <row r="15" s="19" customFormat="1" ht="16.5" customHeight="1" spans="1:10">
      <c r="A15" s="29" t="s">
        <v>243</v>
      </c>
      <c r="B15" s="30" t="s">
        <v>611</v>
      </c>
      <c r="C15" s="30" t="s">
        <v>595</v>
      </c>
      <c r="D15" s="29" t="s">
        <v>645</v>
      </c>
      <c r="E15" s="29" t="s">
        <v>646</v>
      </c>
      <c r="F15" s="30" t="s">
        <v>647</v>
      </c>
      <c r="G15" s="35">
        <v>1</v>
      </c>
      <c r="H15" s="18">
        <v>3.85</v>
      </c>
      <c r="I15" s="27">
        <f t="shared" si="0"/>
        <v>3.85</v>
      </c>
      <c r="J15" s="32">
        <v>45317</v>
      </c>
    </row>
    <row r="16" s="19" customFormat="1" ht="16.5" customHeight="1" spans="1:10">
      <c r="A16" s="24" t="s">
        <v>243</v>
      </c>
      <c r="B16" s="25" t="s">
        <v>611</v>
      </c>
      <c r="C16" s="25" t="s">
        <v>595</v>
      </c>
      <c r="D16" s="24" t="s">
        <v>628</v>
      </c>
      <c r="E16" s="24" t="s">
        <v>629</v>
      </c>
      <c r="F16" s="25" t="s">
        <v>617</v>
      </c>
      <c r="G16" s="34">
        <v>2</v>
      </c>
      <c r="H16" s="18">
        <v>0.618294510866667</v>
      </c>
      <c r="I16" s="27">
        <f t="shared" si="0"/>
        <v>1.23658902173333</v>
      </c>
      <c r="J16" s="28">
        <v>45317</v>
      </c>
    </row>
    <row r="17" s="19" customFormat="1" ht="16.5" customHeight="1" spans="1:10">
      <c r="A17" s="29" t="s">
        <v>243</v>
      </c>
      <c r="B17" s="30" t="s">
        <v>611</v>
      </c>
      <c r="C17" s="30" t="s">
        <v>595</v>
      </c>
      <c r="D17" s="29" t="s">
        <v>1394</v>
      </c>
      <c r="E17" s="29" t="s">
        <v>1395</v>
      </c>
      <c r="F17" s="30" t="s">
        <v>1396</v>
      </c>
      <c r="G17" s="35">
        <v>1</v>
      </c>
      <c r="H17" s="18">
        <v>2.14457140350877</v>
      </c>
      <c r="I17" s="27">
        <f t="shared" si="0"/>
        <v>2.14457140350877</v>
      </c>
      <c r="J17" s="32">
        <v>45317</v>
      </c>
    </row>
    <row r="18" s="19" customFormat="1" ht="16.5" customHeight="1" spans="1:10">
      <c r="A18" s="24" t="s">
        <v>243</v>
      </c>
      <c r="B18" s="25" t="s">
        <v>611</v>
      </c>
      <c r="C18" s="25" t="s">
        <v>595</v>
      </c>
      <c r="D18" s="24" t="s">
        <v>626</v>
      </c>
      <c r="E18" s="24" t="s">
        <v>627</v>
      </c>
      <c r="F18" s="25" t="s">
        <v>617</v>
      </c>
      <c r="G18" s="34">
        <v>1</v>
      </c>
      <c r="H18" s="18">
        <v>1.02233373833333</v>
      </c>
      <c r="I18" s="27">
        <f t="shared" si="0"/>
        <v>1.02233373833333</v>
      </c>
      <c r="J18" s="28">
        <v>45317</v>
      </c>
    </row>
    <row r="19" s="19" customFormat="1" ht="16.5" customHeight="1" spans="1:10">
      <c r="A19" s="29" t="s">
        <v>243</v>
      </c>
      <c r="B19" s="30" t="s">
        <v>611</v>
      </c>
      <c r="C19" s="30" t="s">
        <v>595</v>
      </c>
      <c r="D19" s="29" t="s">
        <v>634</v>
      </c>
      <c r="E19" s="29" t="s">
        <v>635</v>
      </c>
      <c r="F19" s="30" t="s">
        <v>617</v>
      </c>
      <c r="G19" s="35">
        <v>1</v>
      </c>
      <c r="H19" s="18">
        <v>0.468602303788772</v>
      </c>
      <c r="I19" s="27">
        <f t="shared" si="0"/>
        <v>0.468602303788772</v>
      </c>
      <c r="J19" s="32">
        <v>45317</v>
      </c>
    </row>
    <row r="20" spans="1:10">
      <c r="I20" s="20">
        <f>SUM(I2:I19)</f>
        <v>18.6804177303124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14" workbookViewId="0">
      <selection activeCell="O40" sqref="O4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7272727272727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163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3" si="0">H2*G2</f>
        <v>0.05</v>
      </c>
      <c r="J2" s="28">
        <v>44593</v>
      </c>
    </row>
    <row r="3" s="19" customFormat="1" ht="16.5" customHeight="1" spans="1:10">
      <c r="A3" s="29" t="s">
        <v>163</v>
      </c>
      <c r="B3" s="30" t="s">
        <v>611</v>
      </c>
      <c r="C3" s="30" t="s">
        <v>595</v>
      </c>
      <c r="D3" s="29" t="s">
        <v>869</v>
      </c>
      <c r="E3" s="29" t="s">
        <v>870</v>
      </c>
      <c r="F3" s="30" t="s">
        <v>871</v>
      </c>
      <c r="G3" s="35">
        <v>2</v>
      </c>
      <c r="H3" s="18">
        <v>0.12</v>
      </c>
      <c r="I3" s="27">
        <f t="shared" si="0"/>
        <v>0.24</v>
      </c>
      <c r="J3" s="32">
        <v>44593</v>
      </c>
    </row>
    <row r="4" s="19" customFormat="1" ht="16.5" customHeight="1" spans="1:10">
      <c r="A4" s="24" t="s">
        <v>163</v>
      </c>
      <c r="B4" s="25" t="s">
        <v>611</v>
      </c>
      <c r="C4" s="25" t="s">
        <v>595</v>
      </c>
      <c r="D4" s="24" t="s">
        <v>70</v>
      </c>
      <c r="E4" s="24" t="s">
        <v>414</v>
      </c>
      <c r="F4" s="25" t="s">
        <v>617</v>
      </c>
      <c r="G4" s="34">
        <v>1</v>
      </c>
      <c r="H4" s="18">
        <f>I43</f>
        <v>8.15884286079429</v>
      </c>
      <c r="I4" s="27">
        <f t="shared" si="0"/>
        <v>8.15884286079429</v>
      </c>
      <c r="J4" s="28">
        <v>44593</v>
      </c>
    </row>
    <row r="5" s="19" customFormat="1" ht="16.5" customHeight="1" spans="1:10">
      <c r="A5" s="29" t="s">
        <v>163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44105</v>
      </c>
    </row>
    <row r="6" s="19" customFormat="1" ht="16.5" customHeight="1" spans="1:10">
      <c r="A6" s="24" t="s">
        <v>163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3</v>
      </c>
      <c r="H6" s="18">
        <v>0.120565034394672</v>
      </c>
      <c r="I6" s="27">
        <f t="shared" si="0"/>
        <v>0.361695103184016</v>
      </c>
      <c r="J6" s="28">
        <v>44419</v>
      </c>
    </row>
    <row r="7" s="19" customFormat="1" ht="16.5" customHeight="1" spans="1:10">
      <c r="A7" s="29" t="s">
        <v>163</v>
      </c>
      <c r="B7" s="30" t="s">
        <v>611</v>
      </c>
      <c r="C7" s="30" t="s">
        <v>595</v>
      </c>
      <c r="D7" s="29" t="s">
        <v>872</v>
      </c>
      <c r="E7" s="29" t="s">
        <v>873</v>
      </c>
      <c r="F7" s="30" t="s">
        <v>748</v>
      </c>
      <c r="G7" s="35">
        <v>2</v>
      </c>
      <c r="H7" s="18">
        <v>0.240939692439863</v>
      </c>
      <c r="I7" s="27">
        <f t="shared" si="0"/>
        <v>0.481879384879726</v>
      </c>
      <c r="J7" s="32">
        <v>44105</v>
      </c>
    </row>
    <row r="8" s="19" customFormat="1" ht="16.5" customHeight="1" spans="1:10">
      <c r="A8" s="24" t="s">
        <v>163</v>
      </c>
      <c r="B8" s="25" t="s">
        <v>611</v>
      </c>
      <c r="C8" s="25" t="s">
        <v>595</v>
      </c>
      <c r="D8" s="24" t="s">
        <v>874</v>
      </c>
      <c r="E8" s="24" t="s">
        <v>875</v>
      </c>
      <c r="F8" s="25" t="s">
        <v>748</v>
      </c>
      <c r="G8" s="34">
        <v>2</v>
      </c>
      <c r="H8" s="18">
        <v>0.344842944713074</v>
      </c>
      <c r="I8" s="27">
        <f t="shared" si="0"/>
        <v>0.689685889426148</v>
      </c>
      <c r="J8" s="28">
        <v>44105</v>
      </c>
    </row>
    <row r="9" s="19" customFormat="1" ht="16.5" customHeight="1" spans="1:10">
      <c r="A9" s="29" t="s">
        <v>163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0.72</v>
      </c>
      <c r="H9" s="18">
        <v>1.7257</v>
      </c>
      <c r="I9" s="27">
        <f t="shared" si="0"/>
        <v>1.242504</v>
      </c>
      <c r="J9" s="32">
        <v>44593</v>
      </c>
    </row>
    <row r="10" s="19" customFormat="1" ht="16.5" customHeight="1" spans="1:10">
      <c r="A10" s="24" t="s">
        <v>163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0.97</v>
      </c>
      <c r="H10" s="18">
        <v>1.6814</v>
      </c>
      <c r="I10" s="27">
        <f t="shared" si="0"/>
        <v>1.630958</v>
      </c>
      <c r="J10" s="28">
        <v>43439</v>
      </c>
    </row>
    <row r="11" s="19" customFormat="1" ht="16.5" customHeight="1" spans="1:10">
      <c r="A11" s="29" t="s">
        <v>163</v>
      </c>
      <c r="B11" s="30" t="s">
        <v>611</v>
      </c>
      <c r="C11" s="30" t="s">
        <v>595</v>
      </c>
      <c r="D11" s="29" t="s">
        <v>876</v>
      </c>
      <c r="E11" s="29" t="s">
        <v>877</v>
      </c>
      <c r="F11" s="30" t="s">
        <v>878</v>
      </c>
      <c r="G11" s="35">
        <v>1</v>
      </c>
      <c r="H11" s="18">
        <v>0.7743</v>
      </c>
      <c r="I11" s="27">
        <f t="shared" si="0"/>
        <v>0.7743</v>
      </c>
      <c r="J11" s="32">
        <v>44593</v>
      </c>
    </row>
    <row r="12" s="19" customFormat="1" ht="16.5" customHeight="1" spans="1:10">
      <c r="A12" s="24" t="s">
        <v>163</v>
      </c>
      <c r="B12" s="25" t="s">
        <v>611</v>
      </c>
      <c r="C12" s="25" t="s">
        <v>595</v>
      </c>
      <c r="D12" s="24" t="s">
        <v>879</v>
      </c>
      <c r="E12" s="24" t="s">
        <v>880</v>
      </c>
      <c r="F12" s="25" t="s">
        <v>617</v>
      </c>
      <c r="G12" s="34">
        <v>1</v>
      </c>
      <c r="H12" s="18">
        <v>0.757286067611336</v>
      </c>
      <c r="I12" s="27">
        <f t="shared" si="0"/>
        <v>0.757286067611336</v>
      </c>
      <c r="J12" s="28">
        <v>44593</v>
      </c>
    </row>
    <row r="13" s="19" customFormat="1" ht="16.5" customHeight="1" spans="1:10">
      <c r="A13" s="29" t="s">
        <v>163</v>
      </c>
      <c r="B13" s="30" t="s">
        <v>611</v>
      </c>
      <c r="C13" s="30" t="s">
        <v>595</v>
      </c>
      <c r="D13" s="29" t="s">
        <v>881</v>
      </c>
      <c r="E13" s="29" t="s">
        <v>882</v>
      </c>
      <c r="F13" s="30" t="s">
        <v>617</v>
      </c>
      <c r="G13" s="35">
        <v>1</v>
      </c>
      <c r="H13" s="18">
        <v>0.458891857647059</v>
      </c>
      <c r="I13" s="27">
        <f t="shared" si="0"/>
        <v>0.458891857647059</v>
      </c>
      <c r="J13" s="32">
        <v>44593</v>
      </c>
    </row>
    <row r="14" s="19" customFormat="1" ht="16.5" customHeight="1" spans="1:10">
      <c r="A14" s="24" t="s">
        <v>163</v>
      </c>
      <c r="B14" s="25" t="s">
        <v>611</v>
      </c>
      <c r="C14" s="25" t="s">
        <v>595</v>
      </c>
      <c r="D14" s="24" t="s">
        <v>883</v>
      </c>
      <c r="E14" s="24" t="s">
        <v>884</v>
      </c>
      <c r="F14" s="25" t="s">
        <v>617</v>
      </c>
      <c r="G14" s="34">
        <v>1</v>
      </c>
      <c r="H14" s="18">
        <v>0.271268194561403</v>
      </c>
      <c r="I14" s="27">
        <f t="shared" si="0"/>
        <v>0.271268194561403</v>
      </c>
      <c r="J14" s="28">
        <v>44593</v>
      </c>
    </row>
    <row r="15" s="19" customFormat="1" ht="16.5" customHeight="1" spans="1:10">
      <c r="A15" s="29" t="s">
        <v>163</v>
      </c>
      <c r="B15" s="30" t="s">
        <v>611</v>
      </c>
      <c r="C15" s="30" t="s">
        <v>595</v>
      </c>
      <c r="D15" s="29" t="s">
        <v>885</v>
      </c>
      <c r="E15" s="29" t="s">
        <v>886</v>
      </c>
      <c r="F15" s="30" t="s">
        <v>887</v>
      </c>
      <c r="G15" s="35">
        <v>1</v>
      </c>
      <c r="H15" s="18">
        <v>1.971</v>
      </c>
      <c r="I15" s="27">
        <f t="shared" si="0"/>
        <v>1.971</v>
      </c>
      <c r="J15" s="32">
        <v>44593</v>
      </c>
    </row>
    <row r="16" s="19" customFormat="1" ht="16.5" customHeight="1" spans="1:10">
      <c r="A16" s="24" t="s">
        <v>163</v>
      </c>
      <c r="B16" s="25" t="s">
        <v>611</v>
      </c>
      <c r="C16" s="25" t="s">
        <v>595</v>
      </c>
      <c r="D16" s="24" t="s">
        <v>888</v>
      </c>
      <c r="E16" s="24" t="s">
        <v>889</v>
      </c>
      <c r="F16" s="25" t="s">
        <v>617</v>
      </c>
      <c r="G16" s="34">
        <v>1</v>
      </c>
      <c r="H16" s="18">
        <v>1.71060640901961</v>
      </c>
      <c r="I16" s="27">
        <f t="shared" si="0"/>
        <v>1.71060640901961</v>
      </c>
      <c r="J16" s="28">
        <v>44593</v>
      </c>
    </row>
    <row r="17" s="19" customFormat="1" ht="16.5" customHeight="1" spans="1:10">
      <c r="A17" s="29" t="s">
        <v>163</v>
      </c>
      <c r="B17" s="30" t="s">
        <v>611</v>
      </c>
      <c r="C17" s="30" t="s">
        <v>595</v>
      </c>
      <c r="D17" s="29" t="s">
        <v>890</v>
      </c>
      <c r="E17" s="29" t="s">
        <v>891</v>
      </c>
      <c r="F17" s="30" t="s">
        <v>617</v>
      </c>
      <c r="G17" s="35">
        <v>1</v>
      </c>
      <c r="H17" s="18">
        <v>1.08206675157895</v>
      </c>
      <c r="I17" s="27">
        <f t="shared" si="0"/>
        <v>1.08206675157895</v>
      </c>
      <c r="J17" s="32">
        <v>44593</v>
      </c>
    </row>
    <row r="18" s="19" customFormat="1" ht="16.5" customHeight="1" spans="1:10">
      <c r="A18" s="24" t="s">
        <v>163</v>
      </c>
      <c r="B18" s="25" t="s">
        <v>611</v>
      </c>
      <c r="C18" s="25" t="s">
        <v>595</v>
      </c>
      <c r="D18" s="24" t="s">
        <v>599</v>
      </c>
      <c r="E18" s="24" t="s">
        <v>600</v>
      </c>
      <c r="F18" s="25" t="s">
        <v>601</v>
      </c>
      <c r="G18" s="34">
        <v>0.025</v>
      </c>
      <c r="H18" s="18">
        <v>6.2128</v>
      </c>
      <c r="I18" s="27">
        <f t="shared" si="0"/>
        <v>0.15532</v>
      </c>
      <c r="J18" s="28">
        <v>44508</v>
      </c>
    </row>
    <row r="19" s="19" customFormat="1" ht="16.5" customHeight="1" spans="1:10">
      <c r="A19" s="29" t="s">
        <v>163</v>
      </c>
      <c r="B19" s="30" t="s">
        <v>611</v>
      </c>
      <c r="C19" s="30" t="s">
        <v>595</v>
      </c>
      <c r="D19" s="29" t="s">
        <v>602</v>
      </c>
      <c r="E19" s="29" t="s">
        <v>603</v>
      </c>
      <c r="F19" s="30" t="s">
        <v>604</v>
      </c>
      <c r="G19" s="35">
        <v>0.075</v>
      </c>
      <c r="H19" s="18">
        <v>0.4035</v>
      </c>
      <c r="I19" s="27">
        <f t="shared" si="0"/>
        <v>0.0302625</v>
      </c>
      <c r="J19" s="32">
        <v>44508</v>
      </c>
    </row>
    <row r="20" s="19" customFormat="1" ht="16.5" customHeight="1" spans="1:10">
      <c r="A20" s="24" t="s">
        <v>163</v>
      </c>
      <c r="B20" s="25" t="s">
        <v>611</v>
      </c>
      <c r="C20" s="25" t="s">
        <v>595</v>
      </c>
      <c r="D20" s="24" t="s">
        <v>787</v>
      </c>
      <c r="E20" s="24" t="s">
        <v>788</v>
      </c>
      <c r="F20" s="25" t="s">
        <v>789</v>
      </c>
      <c r="G20" s="34">
        <v>1</v>
      </c>
      <c r="H20" s="18">
        <v>0.1862</v>
      </c>
      <c r="I20" s="27">
        <f t="shared" si="0"/>
        <v>0.1862</v>
      </c>
      <c r="J20" s="28">
        <v>44076</v>
      </c>
    </row>
    <row r="21" s="19" customFormat="1" ht="16.5" customHeight="1" spans="1:10">
      <c r="A21" s="29" t="s">
        <v>163</v>
      </c>
      <c r="B21" s="30" t="s">
        <v>611</v>
      </c>
      <c r="C21" s="30" t="s">
        <v>595</v>
      </c>
      <c r="D21" s="29" t="s">
        <v>892</v>
      </c>
      <c r="E21" s="29" t="s">
        <v>893</v>
      </c>
      <c r="F21" s="30" t="s">
        <v>617</v>
      </c>
      <c r="G21" s="35">
        <v>1</v>
      </c>
      <c r="H21" s="18">
        <v>0.305110689298246</v>
      </c>
      <c r="I21" s="27">
        <f t="shared" si="0"/>
        <v>0.305110689298246</v>
      </c>
      <c r="J21" s="32">
        <v>44593</v>
      </c>
    </row>
    <row r="22" s="19" customFormat="1" ht="16.5" customHeight="1" spans="1:10">
      <c r="A22" s="24" t="s">
        <v>163</v>
      </c>
      <c r="B22" s="25" t="s">
        <v>611</v>
      </c>
      <c r="C22" s="25" t="s">
        <v>595</v>
      </c>
      <c r="D22" s="24" t="s">
        <v>894</v>
      </c>
      <c r="E22" s="24" t="s">
        <v>895</v>
      </c>
      <c r="F22" s="25" t="s">
        <v>617</v>
      </c>
      <c r="G22" s="34">
        <v>1</v>
      </c>
      <c r="H22" s="18">
        <v>0.531</v>
      </c>
      <c r="I22" s="27">
        <f t="shared" si="0"/>
        <v>0.531</v>
      </c>
      <c r="J22" s="28">
        <v>44593</v>
      </c>
    </row>
    <row r="23" s="19" customFormat="1" ht="16.5" customHeight="1" spans="1:10">
      <c r="A23" s="29" t="s">
        <v>163</v>
      </c>
      <c r="B23" s="30" t="s">
        <v>611</v>
      </c>
      <c r="C23" s="30" t="s">
        <v>595</v>
      </c>
      <c r="D23" s="29" t="s">
        <v>896</v>
      </c>
      <c r="E23" s="29" t="s">
        <v>897</v>
      </c>
      <c r="F23" s="30" t="s">
        <v>617</v>
      </c>
      <c r="G23" s="35">
        <v>1</v>
      </c>
      <c r="H23" s="18">
        <v>1.5129404622807</v>
      </c>
      <c r="I23" s="27">
        <f t="shared" si="0"/>
        <v>1.5129404622807</v>
      </c>
      <c r="J23" s="32">
        <v>44593</v>
      </c>
    </row>
    <row r="24" spans="1:10">
      <c r="I24" s="20">
        <f>SUM(I2:I23)</f>
        <v>22.8904028627213</v>
      </c>
    </row>
    <row r="26" s="19" customFormat="1" ht="12.5" spans="1:10">
      <c r="A26" s="21" t="s">
        <v>586</v>
      </c>
      <c r="B26" s="21" t="s">
        <v>587</v>
      </c>
      <c r="C26" s="21" t="s">
        <v>588</v>
      </c>
      <c r="D26" s="21" t="s">
        <v>589</v>
      </c>
      <c r="E26" s="21" t="s">
        <v>590</v>
      </c>
      <c r="F26" s="21" t="s">
        <v>590</v>
      </c>
      <c r="G26" s="23" t="s">
        <v>591</v>
      </c>
      <c r="H26" s="23" t="s">
        <v>592</v>
      </c>
      <c r="I26" s="23" t="s">
        <v>593</v>
      </c>
      <c r="J26" s="22" t="s">
        <v>594</v>
      </c>
    </row>
    <row r="27" s="19" customFormat="1" ht="16.5" customHeight="1" spans="1:10">
      <c r="A27" s="24" t="s">
        <v>70</v>
      </c>
      <c r="B27" s="25" t="s">
        <v>611</v>
      </c>
      <c r="C27" s="25" t="s">
        <v>595</v>
      </c>
      <c r="D27" s="24" t="s">
        <v>65</v>
      </c>
      <c r="E27" s="24" t="s">
        <v>418</v>
      </c>
      <c r="F27" s="25" t="s">
        <v>898</v>
      </c>
      <c r="G27" s="34">
        <v>2</v>
      </c>
      <c r="H27" s="18">
        <v>0.7765</v>
      </c>
      <c r="I27" s="27">
        <f t="shared" ref="I27:I42" si="1">H27*G27</f>
        <v>1.553</v>
      </c>
      <c r="J27" s="28">
        <v>45417</v>
      </c>
    </row>
    <row r="28" s="19" customFormat="1" ht="16.5" customHeight="1" spans="1:10">
      <c r="A28" s="29" t="s">
        <v>70</v>
      </c>
      <c r="B28" s="30" t="s">
        <v>611</v>
      </c>
      <c r="C28" s="30" t="s">
        <v>595</v>
      </c>
      <c r="D28" s="29" t="s">
        <v>837</v>
      </c>
      <c r="E28" s="29" t="s">
        <v>838</v>
      </c>
      <c r="F28" s="30" t="s">
        <v>839</v>
      </c>
      <c r="G28" s="35">
        <v>2</v>
      </c>
      <c r="H28" s="18">
        <v>0.05</v>
      </c>
      <c r="I28" s="27">
        <f t="shared" si="1"/>
        <v>0.1</v>
      </c>
      <c r="J28" s="32">
        <v>43800</v>
      </c>
    </row>
    <row r="29" s="19" customFormat="1" ht="16.5" customHeight="1" spans="1:10">
      <c r="A29" s="24" t="s">
        <v>70</v>
      </c>
      <c r="B29" s="25" t="s">
        <v>611</v>
      </c>
      <c r="C29" s="25" t="s">
        <v>595</v>
      </c>
      <c r="D29" s="24" t="s">
        <v>899</v>
      </c>
      <c r="E29" s="24" t="s">
        <v>756</v>
      </c>
      <c r="F29" s="25" t="s">
        <v>900</v>
      </c>
      <c r="G29" s="34">
        <v>0.12</v>
      </c>
      <c r="H29" s="18">
        <v>2.7434</v>
      </c>
      <c r="I29" s="27">
        <f t="shared" si="1"/>
        <v>0.329208</v>
      </c>
      <c r="J29" s="28">
        <v>45417</v>
      </c>
    </row>
    <row r="30" s="19" customFormat="1" ht="16.5" customHeight="1" spans="1:10">
      <c r="A30" s="29" t="s">
        <v>70</v>
      </c>
      <c r="B30" s="30" t="s">
        <v>611</v>
      </c>
      <c r="C30" s="30" t="s">
        <v>595</v>
      </c>
      <c r="D30" s="29" t="s">
        <v>79</v>
      </c>
      <c r="E30" s="29" t="s">
        <v>443</v>
      </c>
      <c r="F30" s="30" t="s">
        <v>900</v>
      </c>
      <c r="G30" s="35">
        <v>0.12</v>
      </c>
      <c r="H30" s="18">
        <v>2.7434</v>
      </c>
      <c r="I30" s="27">
        <f t="shared" si="1"/>
        <v>0.329208</v>
      </c>
      <c r="J30" s="32">
        <v>45417</v>
      </c>
    </row>
    <row r="31" s="19" customFormat="1" ht="16.5" customHeight="1" spans="1:10">
      <c r="A31" s="24" t="s">
        <v>70</v>
      </c>
      <c r="B31" s="25" t="s">
        <v>611</v>
      </c>
      <c r="C31" s="25" t="s">
        <v>595</v>
      </c>
      <c r="D31" s="24" t="s">
        <v>901</v>
      </c>
      <c r="E31" s="24" t="s">
        <v>902</v>
      </c>
      <c r="F31" s="25" t="s">
        <v>903</v>
      </c>
      <c r="G31" s="34">
        <v>2</v>
      </c>
      <c r="H31" s="18">
        <v>0.0949</v>
      </c>
      <c r="I31" s="27">
        <f t="shared" si="1"/>
        <v>0.1898</v>
      </c>
      <c r="J31" s="28">
        <v>43800</v>
      </c>
    </row>
    <row r="32" s="19" customFormat="1" ht="16.5" customHeight="1" spans="1:10">
      <c r="A32" s="29" t="s">
        <v>70</v>
      </c>
      <c r="B32" s="30" t="s">
        <v>611</v>
      </c>
      <c r="C32" s="30" t="s">
        <v>595</v>
      </c>
      <c r="D32" s="29" t="s">
        <v>904</v>
      </c>
      <c r="E32" s="29" t="s">
        <v>905</v>
      </c>
      <c r="F32" s="30" t="s">
        <v>906</v>
      </c>
      <c r="G32" s="35">
        <v>1</v>
      </c>
      <c r="H32" s="18">
        <v>0.12</v>
      </c>
      <c r="I32" s="27">
        <f t="shared" si="1"/>
        <v>0.12</v>
      </c>
      <c r="J32" s="32">
        <v>44085</v>
      </c>
    </row>
    <row r="33" s="19" customFormat="1" ht="16.5" customHeight="1" spans="1:10">
      <c r="A33" s="24" t="s">
        <v>70</v>
      </c>
      <c r="B33" s="25" t="s">
        <v>611</v>
      </c>
      <c r="C33" s="25" t="s">
        <v>595</v>
      </c>
      <c r="D33" s="24" t="s">
        <v>907</v>
      </c>
      <c r="E33" s="24" t="s">
        <v>908</v>
      </c>
      <c r="F33" s="25" t="s">
        <v>617</v>
      </c>
      <c r="G33" s="34">
        <v>1</v>
      </c>
      <c r="H33" s="18">
        <v>1.05667498653846</v>
      </c>
      <c r="I33" s="27">
        <f t="shared" si="1"/>
        <v>1.05667498653846</v>
      </c>
      <c r="J33" s="28">
        <v>43800</v>
      </c>
    </row>
    <row r="34" s="19" customFormat="1" ht="16.5" customHeight="1" spans="1:10">
      <c r="A34" s="29" t="s">
        <v>70</v>
      </c>
      <c r="B34" s="30" t="s">
        <v>611</v>
      </c>
      <c r="C34" s="30" t="s">
        <v>595</v>
      </c>
      <c r="D34" s="29" t="s">
        <v>909</v>
      </c>
      <c r="E34" s="29" t="s">
        <v>910</v>
      </c>
      <c r="F34" s="30" t="s">
        <v>911</v>
      </c>
      <c r="G34" s="35">
        <v>2</v>
      </c>
      <c r="H34" s="18">
        <v>0.402766852083333</v>
      </c>
      <c r="I34" s="27">
        <f t="shared" si="1"/>
        <v>0.805533704166666</v>
      </c>
      <c r="J34" s="32">
        <v>43800</v>
      </c>
    </row>
    <row r="35" s="19" customFormat="1" ht="16.5" customHeight="1" spans="1:10">
      <c r="A35" s="24" t="s">
        <v>70</v>
      </c>
      <c r="B35" s="25" t="s">
        <v>611</v>
      </c>
      <c r="C35" s="25" t="s">
        <v>595</v>
      </c>
      <c r="D35" s="24" t="s">
        <v>912</v>
      </c>
      <c r="E35" s="24" t="s">
        <v>913</v>
      </c>
      <c r="F35" s="25" t="s">
        <v>617</v>
      </c>
      <c r="G35" s="34">
        <v>1</v>
      </c>
      <c r="H35" s="18">
        <v>0.350071225128205</v>
      </c>
      <c r="I35" s="27">
        <f t="shared" si="1"/>
        <v>0.350071225128205</v>
      </c>
      <c r="J35" s="28">
        <v>43800</v>
      </c>
    </row>
    <row r="36" s="19" customFormat="1" ht="16.5" customHeight="1" spans="1:10">
      <c r="A36" s="29" t="s">
        <v>70</v>
      </c>
      <c r="B36" s="30" t="s">
        <v>611</v>
      </c>
      <c r="C36" s="30" t="s">
        <v>595</v>
      </c>
      <c r="D36" s="29" t="s">
        <v>914</v>
      </c>
      <c r="E36" s="29" t="s">
        <v>915</v>
      </c>
      <c r="F36" s="30" t="s">
        <v>617</v>
      </c>
      <c r="G36" s="35">
        <v>3</v>
      </c>
      <c r="H36" s="18">
        <v>0.221911090659341</v>
      </c>
      <c r="I36" s="27">
        <f t="shared" si="1"/>
        <v>0.665733271978023</v>
      </c>
      <c r="J36" s="32">
        <v>44085</v>
      </c>
    </row>
    <row r="37" s="19" customFormat="1" ht="16.5" customHeight="1" spans="1:10">
      <c r="A37" s="24" t="s">
        <v>70</v>
      </c>
      <c r="B37" s="25" t="s">
        <v>611</v>
      </c>
      <c r="C37" s="25" t="s">
        <v>595</v>
      </c>
      <c r="D37" s="24" t="s">
        <v>761</v>
      </c>
      <c r="E37" s="24" t="s">
        <v>762</v>
      </c>
      <c r="F37" s="25" t="s">
        <v>617</v>
      </c>
      <c r="G37" s="34">
        <v>4</v>
      </c>
      <c r="H37" s="18">
        <v>0.119628418245735</v>
      </c>
      <c r="I37" s="27">
        <f t="shared" si="1"/>
        <v>0.47851367298294</v>
      </c>
      <c r="J37" s="28">
        <v>43800</v>
      </c>
    </row>
    <row r="38" s="19" customFormat="1" ht="16.5" customHeight="1" spans="1:10">
      <c r="A38" s="29" t="s">
        <v>70</v>
      </c>
      <c r="B38" s="30" t="s">
        <v>611</v>
      </c>
      <c r="C38" s="30" t="s">
        <v>595</v>
      </c>
      <c r="D38" s="29" t="s">
        <v>916</v>
      </c>
      <c r="E38" s="29" t="s">
        <v>917</v>
      </c>
      <c r="F38" s="30" t="s">
        <v>918</v>
      </c>
      <c r="G38" s="35">
        <v>2</v>
      </c>
      <c r="H38" s="18">
        <v>0.5173</v>
      </c>
      <c r="I38" s="27">
        <f t="shared" si="1"/>
        <v>1.0346</v>
      </c>
      <c r="J38" s="32">
        <v>43800</v>
      </c>
    </row>
    <row r="39" s="19" customFormat="1" ht="16.5" customHeight="1" spans="1:10">
      <c r="A39" s="24" t="s">
        <v>70</v>
      </c>
      <c r="B39" s="25" t="s">
        <v>611</v>
      </c>
      <c r="C39" s="25" t="s">
        <v>595</v>
      </c>
      <c r="D39" s="24" t="s">
        <v>919</v>
      </c>
      <c r="E39" s="24" t="s">
        <v>920</v>
      </c>
      <c r="F39" s="25" t="s">
        <v>921</v>
      </c>
      <c r="G39" s="34">
        <v>2</v>
      </c>
      <c r="H39" s="18">
        <v>0.1429</v>
      </c>
      <c r="I39" s="27">
        <f t="shared" si="1"/>
        <v>0.2858</v>
      </c>
      <c r="J39" s="28">
        <v>43800</v>
      </c>
    </row>
    <row r="40" s="19" customFormat="1" ht="16.5" customHeight="1" spans="1:10">
      <c r="A40" s="29" t="s">
        <v>70</v>
      </c>
      <c r="B40" s="30" t="s">
        <v>611</v>
      </c>
      <c r="C40" s="30" t="s">
        <v>595</v>
      </c>
      <c r="D40" s="29" t="s">
        <v>922</v>
      </c>
      <c r="E40" s="29" t="s">
        <v>923</v>
      </c>
      <c r="F40" s="30" t="s">
        <v>924</v>
      </c>
      <c r="G40" s="35">
        <v>3</v>
      </c>
      <c r="H40" s="18">
        <v>0.1357</v>
      </c>
      <c r="I40" s="27">
        <f t="shared" si="1"/>
        <v>0.4071</v>
      </c>
      <c r="J40" s="32">
        <v>44085</v>
      </c>
    </row>
    <row r="41" s="19" customFormat="1" ht="16.5" customHeight="1" spans="1:10">
      <c r="A41" s="24" t="s">
        <v>70</v>
      </c>
      <c r="B41" s="25" t="s">
        <v>611</v>
      </c>
      <c r="C41" s="25" t="s">
        <v>595</v>
      </c>
      <c r="D41" s="24" t="s">
        <v>763</v>
      </c>
      <c r="E41" s="24" t="s">
        <v>764</v>
      </c>
      <c r="F41" s="25" t="s">
        <v>765</v>
      </c>
      <c r="G41" s="34">
        <v>3</v>
      </c>
      <c r="H41" s="18">
        <v>0.0627</v>
      </c>
      <c r="I41" s="27">
        <f t="shared" si="1"/>
        <v>0.1881</v>
      </c>
      <c r="J41" s="28">
        <v>43800</v>
      </c>
    </row>
    <row r="42" s="19" customFormat="1" ht="16.5" customHeight="1" spans="1:10">
      <c r="A42" s="29" t="s">
        <v>70</v>
      </c>
      <c r="B42" s="30" t="s">
        <v>611</v>
      </c>
      <c r="C42" s="30" t="s">
        <v>595</v>
      </c>
      <c r="D42" s="29" t="s">
        <v>866</v>
      </c>
      <c r="E42" s="29" t="s">
        <v>867</v>
      </c>
      <c r="F42" s="30" t="s">
        <v>868</v>
      </c>
      <c r="G42" s="35">
        <v>1</v>
      </c>
      <c r="H42" s="18">
        <v>0.2655</v>
      </c>
      <c r="I42" s="27">
        <f t="shared" si="1"/>
        <v>0.2655</v>
      </c>
      <c r="J42" s="32">
        <v>43800</v>
      </c>
    </row>
    <row r="43" spans="1:10">
      <c r="I43" s="20">
        <f>SUM(I27:I42)</f>
        <v>8.15884286079429</v>
      </c>
    </row>
  </sheetData>
  <pageMargins left="0.75" right="0.75" top="1" bottom="1" header="0.5" footer="0.5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1" workbookViewId="0">
      <selection activeCell="D19" sqref="D1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215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7</v>
      </c>
      <c r="H2" s="18">
        <v>0.120565034394672</v>
      </c>
      <c r="I2" s="27">
        <f t="shared" ref="I2:I20" si="0">H2*G2</f>
        <v>0.843955240762704</v>
      </c>
      <c r="J2" s="28">
        <v>44882</v>
      </c>
    </row>
    <row r="3" s="19" customFormat="1" ht="16.5" customHeight="1" spans="1:10">
      <c r="A3" s="29" t="s">
        <v>215</v>
      </c>
      <c r="B3" s="30" t="s">
        <v>611</v>
      </c>
      <c r="C3" s="30" t="s">
        <v>595</v>
      </c>
      <c r="D3" s="29" t="s">
        <v>783</v>
      </c>
      <c r="E3" s="29" t="s">
        <v>784</v>
      </c>
      <c r="F3" s="30" t="s">
        <v>617</v>
      </c>
      <c r="G3" s="35">
        <v>2</v>
      </c>
      <c r="H3" s="18">
        <v>0.240939692439863</v>
      </c>
      <c r="I3" s="27">
        <f t="shared" si="0"/>
        <v>0.481879384879726</v>
      </c>
      <c r="J3" s="32">
        <v>44882</v>
      </c>
    </row>
    <row r="4" s="19" customFormat="1" ht="16.5" customHeight="1" spans="1:10">
      <c r="A4" s="24" t="s">
        <v>215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0.16</v>
      </c>
      <c r="H4" s="18">
        <v>0.589</v>
      </c>
      <c r="I4" s="27">
        <f t="shared" si="0"/>
        <v>0.09424</v>
      </c>
      <c r="J4" s="28">
        <v>44882</v>
      </c>
    </row>
    <row r="5" s="19" customFormat="1" ht="16.5" customHeight="1" spans="1:10">
      <c r="A5" s="29" t="s">
        <v>215</v>
      </c>
      <c r="B5" s="30" t="s">
        <v>611</v>
      </c>
      <c r="C5" s="30" t="s">
        <v>595</v>
      </c>
      <c r="D5" s="29" t="s">
        <v>749</v>
      </c>
      <c r="E5" s="29" t="s">
        <v>750</v>
      </c>
      <c r="F5" s="30" t="s">
        <v>751</v>
      </c>
      <c r="G5" s="35">
        <v>0.31</v>
      </c>
      <c r="H5" s="18">
        <v>1.7257</v>
      </c>
      <c r="I5" s="27">
        <f t="shared" si="0"/>
        <v>0.534967</v>
      </c>
      <c r="J5" s="32">
        <v>44882</v>
      </c>
    </row>
    <row r="6" s="19" customFormat="1" ht="16.5" customHeight="1" spans="1:10">
      <c r="A6" s="24" t="s">
        <v>215</v>
      </c>
      <c r="B6" s="25" t="s">
        <v>611</v>
      </c>
      <c r="C6" s="25" t="s">
        <v>595</v>
      </c>
      <c r="D6" s="24" t="s">
        <v>73</v>
      </c>
      <c r="E6" s="24" t="s">
        <v>396</v>
      </c>
      <c r="F6" s="25" t="s">
        <v>747</v>
      </c>
      <c r="G6" s="34">
        <v>1</v>
      </c>
      <c r="H6" s="18">
        <v>0.288584692439863</v>
      </c>
      <c r="I6" s="27">
        <f t="shared" si="0"/>
        <v>0.288584692439863</v>
      </c>
      <c r="J6" s="28">
        <v>44882</v>
      </c>
    </row>
    <row r="7" s="19" customFormat="1" ht="16.5" customHeight="1" spans="1:10">
      <c r="A7" s="29" t="s">
        <v>215</v>
      </c>
      <c r="B7" s="30" t="s">
        <v>611</v>
      </c>
      <c r="C7" s="30" t="s">
        <v>595</v>
      </c>
      <c r="D7" s="29" t="s">
        <v>824</v>
      </c>
      <c r="E7" s="29" t="s">
        <v>825</v>
      </c>
      <c r="F7" s="30" t="s">
        <v>617</v>
      </c>
      <c r="G7" s="35">
        <v>1</v>
      </c>
      <c r="H7" s="18">
        <v>2.34465367758959</v>
      </c>
      <c r="I7" s="27">
        <f t="shared" si="0"/>
        <v>2.34465367758959</v>
      </c>
      <c r="J7" s="32">
        <v>44882</v>
      </c>
    </row>
    <row r="8" s="19" customFormat="1" ht="16.5" customHeight="1" spans="1:10">
      <c r="A8" s="24" t="s">
        <v>215</v>
      </c>
      <c r="B8" s="25" t="s">
        <v>611</v>
      </c>
      <c r="C8" s="25" t="s">
        <v>595</v>
      </c>
      <c r="D8" s="24" t="s">
        <v>596</v>
      </c>
      <c r="E8" s="24" t="s">
        <v>597</v>
      </c>
      <c r="F8" s="25" t="s">
        <v>598</v>
      </c>
      <c r="G8" s="34">
        <v>1</v>
      </c>
      <c r="H8" s="18">
        <v>0.05</v>
      </c>
      <c r="I8" s="27">
        <f t="shared" si="0"/>
        <v>0.05</v>
      </c>
      <c r="J8" s="28">
        <v>44882</v>
      </c>
    </row>
    <row r="9" s="19" customFormat="1" ht="16.5" customHeight="1" spans="1:10">
      <c r="A9" s="29" t="s">
        <v>215</v>
      </c>
      <c r="B9" s="30" t="s">
        <v>611</v>
      </c>
      <c r="C9" s="30" t="s">
        <v>595</v>
      </c>
      <c r="D9" s="29" t="s">
        <v>822</v>
      </c>
      <c r="E9" s="29" t="s">
        <v>823</v>
      </c>
      <c r="F9" s="30" t="s">
        <v>617</v>
      </c>
      <c r="G9" s="35">
        <v>1</v>
      </c>
      <c r="H9" s="18">
        <v>3.10834578384212</v>
      </c>
      <c r="I9" s="27">
        <f t="shared" si="0"/>
        <v>3.10834578384212</v>
      </c>
      <c r="J9" s="32">
        <v>44882</v>
      </c>
    </row>
    <row r="10" s="19" customFormat="1" ht="16.5" customHeight="1" spans="1:10">
      <c r="A10" s="24" t="s">
        <v>215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0.55</v>
      </c>
      <c r="H10" s="18">
        <v>1.6814</v>
      </c>
      <c r="I10" s="27">
        <f t="shared" si="0"/>
        <v>0.92477</v>
      </c>
      <c r="J10" s="28">
        <v>44882</v>
      </c>
    </row>
    <row r="11" s="19" customFormat="1" ht="16.5" customHeight="1" spans="1:10">
      <c r="A11" s="29" t="s">
        <v>215</v>
      </c>
      <c r="B11" s="30" t="s">
        <v>611</v>
      </c>
      <c r="C11" s="30" t="s">
        <v>595</v>
      </c>
      <c r="D11" s="29" t="s">
        <v>753</v>
      </c>
      <c r="E11" s="29" t="s">
        <v>754</v>
      </c>
      <c r="F11" s="30" t="s">
        <v>751</v>
      </c>
      <c r="G11" s="35">
        <v>0.55</v>
      </c>
      <c r="H11" s="18">
        <v>1.7257</v>
      </c>
      <c r="I11" s="27">
        <f t="shared" si="0"/>
        <v>0.949135</v>
      </c>
      <c r="J11" s="32">
        <v>44882</v>
      </c>
    </row>
    <row r="12" s="19" customFormat="1" ht="16.5" customHeight="1" spans="1:10">
      <c r="A12" s="24" t="s">
        <v>215</v>
      </c>
      <c r="B12" s="25" t="s">
        <v>611</v>
      </c>
      <c r="C12" s="25" t="s">
        <v>595</v>
      </c>
      <c r="D12" s="24" t="s">
        <v>755</v>
      </c>
      <c r="E12" s="24" t="s">
        <v>756</v>
      </c>
      <c r="F12" s="25" t="s">
        <v>752</v>
      </c>
      <c r="G12" s="34">
        <v>0.43</v>
      </c>
      <c r="H12" s="18">
        <v>1.6814</v>
      </c>
      <c r="I12" s="27">
        <f t="shared" si="0"/>
        <v>0.723002</v>
      </c>
      <c r="J12" s="28">
        <v>44882</v>
      </c>
    </row>
    <row r="13" s="19" customFormat="1" ht="16.5" customHeight="1" spans="1:10">
      <c r="A13" s="29" t="s">
        <v>215</v>
      </c>
      <c r="B13" s="30" t="s">
        <v>611</v>
      </c>
      <c r="C13" s="30" t="s">
        <v>595</v>
      </c>
      <c r="D13" s="29" t="s">
        <v>99</v>
      </c>
      <c r="E13" s="29" t="s">
        <v>397</v>
      </c>
      <c r="F13" s="30" t="s">
        <v>617</v>
      </c>
      <c r="G13" s="35">
        <v>1</v>
      </c>
      <c r="H13" s="18">
        <v>0.35</v>
      </c>
      <c r="I13" s="27">
        <f t="shared" si="0"/>
        <v>0.35</v>
      </c>
      <c r="J13" s="32">
        <v>44882</v>
      </c>
    </row>
    <row r="14" s="19" customFormat="1" ht="16.5" customHeight="1" spans="1:10">
      <c r="A14" s="24" t="s">
        <v>215</v>
      </c>
      <c r="B14" s="25" t="s">
        <v>611</v>
      </c>
      <c r="C14" s="25" t="s">
        <v>595</v>
      </c>
      <c r="D14" s="24" t="s">
        <v>652</v>
      </c>
      <c r="E14" s="24" t="s">
        <v>653</v>
      </c>
      <c r="F14" s="25" t="s">
        <v>617</v>
      </c>
      <c r="G14" s="34">
        <v>1</v>
      </c>
      <c r="H14" s="18">
        <v>0.0225664</v>
      </c>
      <c r="I14" s="27">
        <f t="shared" si="0"/>
        <v>0.0225664</v>
      </c>
      <c r="J14" s="28">
        <v>44882</v>
      </c>
    </row>
    <row r="15" s="19" customFormat="1" ht="16.5" customHeight="1" spans="1:10">
      <c r="A15" s="29" t="s">
        <v>215</v>
      </c>
      <c r="B15" s="30" t="s">
        <v>611</v>
      </c>
      <c r="C15" s="30" t="s">
        <v>595</v>
      </c>
      <c r="D15" s="29" t="s">
        <v>829</v>
      </c>
      <c r="E15" s="29" t="s">
        <v>830</v>
      </c>
      <c r="F15" s="30" t="s">
        <v>617</v>
      </c>
      <c r="G15" s="35">
        <v>1</v>
      </c>
      <c r="H15" s="18">
        <v>0.26</v>
      </c>
      <c r="I15" s="27">
        <f t="shared" si="0"/>
        <v>0.26</v>
      </c>
      <c r="J15" s="32">
        <v>44882</v>
      </c>
    </row>
    <row r="16" s="19" customFormat="1" ht="16.5" customHeight="1" spans="1:10">
      <c r="A16" s="24" t="s">
        <v>215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0.0444</v>
      </c>
      <c r="H16" s="18">
        <v>0.4035</v>
      </c>
      <c r="I16" s="27">
        <f t="shared" si="0"/>
        <v>0.0179154</v>
      </c>
      <c r="J16" s="28">
        <v>44882</v>
      </c>
    </row>
    <row r="17" s="19" customFormat="1" ht="16.5" customHeight="1" spans="1:10">
      <c r="A17" s="29" t="s">
        <v>215</v>
      </c>
      <c r="B17" s="30" t="s">
        <v>611</v>
      </c>
      <c r="C17" s="30" t="s">
        <v>595</v>
      </c>
      <c r="D17" s="29" t="s">
        <v>785</v>
      </c>
      <c r="E17" s="29" t="s">
        <v>786</v>
      </c>
      <c r="F17" s="30" t="s">
        <v>617</v>
      </c>
      <c r="G17" s="35">
        <v>1</v>
      </c>
      <c r="H17" s="18">
        <v>0.2655</v>
      </c>
      <c r="I17" s="27">
        <f t="shared" si="0"/>
        <v>0.2655</v>
      </c>
      <c r="J17" s="32">
        <v>44882</v>
      </c>
    </row>
    <row r="18" s="19" customFormat="1" ht="16.5" customHeight="1" spans="1:10">
      <c r="A18" s="24" t="s">
        <v>215</v>
      </c>
      <c r="B18" s="25" t="s">
        <v>611</v>
      </c>
      <c r="C18" s="25" t="s">
        <v>595</v>
      </c>
      <c r="D18" s="24" t="s">
        <v>787</v>
      </c>
      <c r="E18" s="24" t="s">
        <v>788</v>
      </c>
      <c r="F18" s="25" t="s">
        <v>789</v>
      </c>
      <c r="G18" s="34">
        <v>1</v>
      </c>
      <c r="H18" s="18">
        <v>0.1862</v>
      </c>
      <c r="I18" s="27">
        <f t="shared" si="0"/>
        <v>0.1862</v>
      </c>
      <c r="J18" s="28">
        <v>44882</v>
      </c>
    </row>
    <row r="19" s="19" customFormat="1" ht="16.5" customHeight="1" spans="1:10">
      <c r="A19" s="29" t="s">
        <v>215</v>
      </c>
      <c r="B19" s="30" t="s">
        <v>611</v>
      </c>
      <c r="C19" s="30" t="s">
        <v>595</v>
      </c>
      <c r="D19" s="29" t="s">
        <v>92</v>
      </c>
      <c r="E19" s="29" t="s">
        <v>820</v>
      </c>
      <c r="F19" s="30" t="s">
        <v>617</v>
      </c>
      <c r="G19" s="35">
        <v>1</v>
      </c>
      <c r="H19" s="18">
        <f>I36</f>
        <v>5.9088</v>
      </c>
      <c r="I19" s="27">
        <f t="shared" si="0"/>
        <v>5.9088</v>
      </c>
      <c r="J19" s="32">
        <v>45300</v>
      </c>
    </row>
    <row r="20" s="19" customFormat="1" ht="16.5" customHeight="1" spans="1:10">
      <c r="A20" s="24" t="s">
        <v>215</v>
      </c>
      <c r="B20" s="25" t="s">
        <v>611</v>
      </c>
      <c r="C20" s="25" t="s">
        <v>595</v>
      </c>
      <c r="D20" s="24" t="s">
        <v>599</v>
      </c>
      <c r="E20" s="24" t="s">
        <v>600</v>
      </c>
      <c r="F20" s="25" t="s">
        <v>601</v>
      </c>
      <c r="G20" s="34">
        <v>0.0111</v>
      </c>
      <c r="H20" s="18">
        <v>6.2128</v>
      </c>
      <c r="I20" s="27">
        <f t="shared" si="0"/>
        <v>0.06896208</v>
      </c>
      <c r="J20" s="28">
        <v>44882</v>
      </c>
    </row>
    <row r="21" spans="1:10">
      <c r="I21" s="20">
        <f>SUM(I2:I20)</f>
        <v>17.423476659514</v>
      </c>
    </row>
    <row r="23" s="19" customFormat="1" ht="12.5" spans="1:10">
      <c r="A23" s="21" t="s">
        <v>586</v>
      </c>
      <c r="B23" s="21" t="s">
        <v>587</v>
      </c>
      <c r="C23" s="21" t="s">
        <v>588</v>
      </c>
      <c r="D23" s="21" t="s">
        <v>589</v>
      </c>
      <c r="E23" s="21" t="s">
        <v>590</v>
      </c>
      <c r="F23" s="21" t="s">
        <v>590</v>
      </c>
      <c r="G23" s="23" t="s">
        <v>591</v>
      </c>
      <c r="H23" s="23" t="s">
        <v>592</v>
      </c>
      <c r="I23" s="23" t="s">
        <v>593</v>
      </c>
      <c r="J23" s="22" t="s">
        <v>594</v>
      </c>
    </row>
    <row r="24" s="19" customFormat="1" ht="16.5" customHeight="1" spans="1:10">
      <c r="A24" s="24" t="s">
        <v>92</v>
      </c>
      <c r="B24" s="25" t="s">
        <v>611</v>
      </c>
      <c r="C24" s="25" t="s">
        <v>595</v>
      </c>
      <c r="D24" s="24" t="s">
        <v>842</v>
      </c>
      <c r="E24" s="24" t="s">
        <v>843</v>
      </c>
      <c r="F24" s="25" t="s">
        <v>617</v>
      </c>
      <c r="G24" s="34">
        <v>1</v>
      </c>
      <c r="H24" s="18">
        <v>0.64</v>
      </c>
      <c r="I24" s="27">
        <f t="shared" ref="I24:I35" si="1">H24*G24</f>
        <v>0.64</v>
      </c>
      <c r="J24" s="28">
        <v>45097</v>
      </c>
    </row>
    <row r="25" s="19" customFormat="1" ht="16.5" customHeight="1" spans="1:10">
      <c r="A25" s="29" t="s">
        <v>92</v>
      </c>
      <c r="B25" s="30" t="s">
        <v>611</v>
      </c>
      <c r="C25" s="30" t="s">
        <v>595</v>
      </c>
      <c r="D25" s="29" t="s">
        <v>844</v>
      </c>
      <c r="E25" s="29" t="s">
        <v>845</v>
      </c>
      <c r="F25" s="30" t="s">
        <v>617</v>
      </c>
      <c r="G25" s="35">
        <v>1</v>
      </c>
      <c r="H25" s="18">
        <v>0.63</v>
      </c>
      <c r="I25" s="27">
        <f t="shared" si="1"/>
        <v>0.63</v>
      </c>
      <c r="J25" s="32">
        <v>45097</v>
      </c>
    </row>
    <row r="26" s="19" customFormat="1" ht="16.5" customHeight="1" spans="1:10">
      <c r="A26" s="24" t="s">
        <v>92</v>
      </c>
      <c r="B26" s="25" t="s">
        <v>611</v>
      </c>
      <c r="C26" s="25" t="s">
        <v>595</v>
      </c>
      <c r="D26" s="24" t="s">
        <v>840</v>
      </c>
      <c r="E26" s="24" t="s">
        <v>841</v>
      </c>
      <c r="F26" s="25" t="s">
        <v>617</v>
      </c>
      <c r="G26" s="34">
        <v>1</v>
      </c>
      <c r="H26" s="18">
        <v>1.05</v>
      </c>
      <c r="I26" s="27">
        <f t="shared" si="1"/>
        <v>1.05</v>
      </c>
      <c r="J26" s="28">
        <v>45097</v>
      </c>
    </row>
    <row r="27" s="19" customFormat="1" ht="16.5" customHeight="1" spans="1:10">
      <c r="A27" s="29" t="s">
        <v>92</v>
      </c>
      <c r="B27" s="30" t="s">
        <v>611</v>
      </c>
      <c r="C27" s="30" t="s">
        <v>595</v>
      </c>
      <c r="D27" s="29" t="s">
        <v>846</v>
      </c>
      <c r="E27" s="29" t="s">
        <v>847</v>
      </c>
      <c r="F27" s="30" t="s">
        <v>617</v>
      </c>
      <c r="G27" s="35">
        <v>1</v>
      </c>
      <c r="H27" s="18">
        <v>0.58</v>
      </c>
      <c r="I27" s="27">
        <f t="shared" si="1"/>
        <v>0.58</v>
      </c>
      <c r="J27" s="32">
        <v>45097</v>
      </c>
    </row>
    <row r="28" s="19" customFormat="1" ht="16.5" customHeight="1" spans="1:10">
      <c r="A28" s="24" t="s">
        <v>92</v>
      </c>
      <c r="B28" s="25" t="s">
        <v>611</v>
      </c>
      <c r="C28" s="25" t="s">
        <v>595</v>
      </c>
      <c r="D28" s="24" t="s">
        <v>837</v>
      </c>
      <c r="E28" s="24" t="s">
        <v>838</v>
      </c>
      <c r="F28" s="25" t="s">
        <v>839</v>
      </c>
      <c r="G28" s="34">
        <v>2</v>
      </c>
      <c r="H28" s="18">
        <v>0.05</v>
      </c>
      <c r="I28" s="27">
        <f t="shared" si="1"/>
        <v>0.1</v>
      </c>
      <c r="J28" s="28">
        <v>45097</v>
      </c>
    </row>
    <row r="29" s="19" customFormat="1" ht="16.5" customHeight="1" spans="1:10">
      <c r="A29" s="29" t="s">
        <v>92</v>
      </c>
      <c r="B29" s="30" t="s">
        <v>611</v>
      </c>
      <c r="C29" s="30" t="s">
        <v>595</v>
      </c>
      <c r="D29" s="29" t="s">
        <v>848</v>
      </c>
      <c r="E29" s="29" t="s">
        <v>849</v>
      </c>
      <c r="F29" s="30" t="s">
        <v>617</v>
      </c>
      <c r="G29" s="35">
        <v>1</v>
      </c>
      <c r="H29" s="18">
        <v>0.59</v>
      </c>
      <c r="I29" s="27">
        <f t="shared" si="1"/>
        <v>0.59</v>
      </c>
      <c r="J29" s="32">
        <v>45097</v>
      </c>
    </row>
    <row r="30" s="19" customFormat="1" ht="16.5" customHeight="1" spans="1:10">
      <c r="A30" s="24" t="s">
        <v>92</v>
      </c>
      <c r="B30" s="25" t="s">
        <v>611</v>
      </c>
      <c r="C30" s="25" t="s">
        <v>595</v>
      </c>
      <c r="D30" s="24" t="s">
        <v>850</v>
      </c>
      <c r="E30" s="24" t="s">
        <v>851</v>
      </c>
      <c r="F30" s="25" t="s">
        <v>617</v>
      </c>
      <c r="G30" s="34">
        <v>1</v>
      </c>
      <c r="H30" s="18">
        <v>0.4</v>
      </c>
      <c r="I30" s="27">
        <f t="shared" si="1"/>
        <v>0.4</v>
      </c>
      <c r="J30" s="28">
        <v>45097</v>
      </c>
    </row>
    <row r="31" s="19" customFormat="1" ht="16.5" customHeight="1" spans="1:10">
      <c r="A31" s="29" t="s">
        <v>92</v>
      </c>
      <c r="B31" s="30" t="s">
        <v>611</v>
      </c>
      <c r="C31" s="30" t="s">
        <v>595</v>
      </c>
      <c r="D31" s="29" t="s">
        <v>860</v>
      </c>
      <c r="E31" s="29" t="s">
        <v>861</v>
      </c>
      <c r="F31" s="30" t="s">
        <v>617</v>
      </c>
      <c r="G31" s="35">
        <v>2</v>
      </c>
      <c r="H31" s="18">
        <v>0.15</v>
      </c>
      <c r="I31" s="27">
        <f t="shared" si="1"/>
        <v>0.3</v>
      </c>
      <c r="J31" s="32">
        <v>45097</v>
      </c>
    </row>
    <row r="32" s="19" customFormat="1" ht="16.5" customHeight="1" spans="1:10">
      <c r="A32" s="24" t="s">
        <v>92</v>
      </c>
      <c r="B32" s="25" t="s">
        <v>611</v>
      </c>
      <c r="C32" s="25" t="s">
        <v>595</v>
      </c>
      <c r="D32" s="24" t="s">
        <v>852</v>
      </c>
      <c r="E32" s="24" t="s">
        <v>853</v>
      </c>
      <c r="F32" s="25" t="s">
        <v>617</v>
      </c>
      <c r="G32" s="34">
        <v>1</v>
      </c>
      <c r="H32" s="18">
        <v>0.4</v>
      </c>
      <c r="I32" s="27">
        <f t="shared" si="1"/>
        <v>0.4</v>
      </c>
      <c r="J32" s="28">
        <v>45097</v>
      </c>
    </row>
    <row r="33" s="19" customFormat="1" ht="16.5" customHeight="1" spans="1:10">
      <c r="A33" s="29" t="s">
        <v>92</v>
      </c>
      <c r="B33" s="30" t="s">
        <v>611</v>
      </c>
      <c r="C33" s="30" t="s">
        <v>595</v>
      </c>
      <c r="D33" s="29" t="s">
        <v>1397</v>
      </c>
      <c r="E33" s="29" t="s">
        <v>920</v>
      </c>
      <c r="F33" s="30" t="s">
        <v>1398</v>
      </c>
      <c r="G33" s="35">
        <v>2</v>
      </c>
      <c r="H33" s="18">
        <v>0.0442</v>
      </c>
      <c r="I33" s="27">
        <f t="shared" si="1"/>
        <v>0.0884</v>
      </c>
      <c r="J33" s="32">
        <v>45097</v>
      </c>
    </row>
    <row r="34" s="19" customFormat="1" ht="16.5" customHeight="1" spans="1:10">
      <c r="A34" s="24" t="s">
        <v>92</v>
      </c>
      <c r="B34" s="25" t="s">
        <v>611</v>
      </c>
      <c r="C34" s="25" t="s">
        <v>595</v>
      </c>
      <c r="D34" s="24" t="s">
        <v>854</v>
      </c>
      <c r="E34" s="24" t="s">
        <v>855</v>
      </c>
      <c r="F34" s="25" t="s">
        <v>856</v>
      </c>
      <c r="G34" s="34">
        <v>4</v>
      </c>
      <c r="H34" s="18">
        <v>0.1196</v>
      </c>
      <c r="I34" s="27">
        <f t="shared" si="1"/>
        <v>0.4784</v>
      </c>
      <c r="J34" s="28">
        <v>45097</v>
      </c>
    </row>
    <row r="35" s="19" customFormat="1" ht="16.5" customHeight="1" spans="1:10">
      <c r="A35" s="29" t="s">
        <v>92</v>
      </c>
      <c r="B35" s="30" t="s">
        <v>611</v>
      </c>
      <c r="C35" s="30" t="s">
        <v>595</v>
      </c>
      <c r="D35" s="29" t="s">
        <v>857</v>
      </c>
      <c r="E35" s="29" t="s">
        <v>858</v>
      </c>
      <c r="F35" s="30" t="s">
        <v>859</v>
      </c>
      <c r="G35" s="35">
        <v>4</v>
      </c>
      <c r="H35" s="18">
        <v>0.163</v>
      </c>
      <c r="I35" s="27">
        <f t="shared" si="1"/>
        <v>0.652</v>
      </c>
      <c r="J35" s="32">
        <v>45097</v>
      </c>
    </row>
    <row r="36" spans="1:10">
      <c r="I36" s="20">
        <f>SUM(I24:I35)</f>
        <v>5.9088</v>
      </c>
    </row>
  </sheetData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H12" sqref="H1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227</v>
      </c>
      <c r="B2" s="25" t="s">
        <v>611</v>
      </c>
      <c r="C2" s="25" t="s">
        <v>595</v>
      </c>
      <c r="D2" s="24" t="s">
        <v>817</v>
      </c>
      <c r="E2" s="24" t="s">
        <v>818</v>
      </c>
      <c r="F2" s="25" t="s">
        <v>819</v>
      </c>
      <c r="G2" s="34">
        <v>1</v>
      </c>
      <c r="H2" s="18">
        <v>0.293920220482456</v>
      </c>
      <c r="I2" s="27">
        <f t="shared" ref="I2:I11" si="0">H2*G2</f>
        <v>0.293920220482456</v>
      </c>
      <c r="J2" s="28">
        <v>45126</v>
      </c>
    </row>
    <row r="3" s="19" customFormat="1" ht="16.5" customHeight="1" spans="1:10">
      <c r="A3" s="29" t="s">
        <v>227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0.39</v>
      </c>
      <c r="H3" s="18">
        <v>0.589</v>
      </c>
      <c r="I3" s="27">
        <f t="shared" si="0"/>
        <v>0.22971</v>
      </c>
      <c r="J3" s="32">
        <v>45126</v>
      </c>
    </row>
    <row r="4" s="19" customFormat="1" ht="16.5" customHeight="1" spans="1:10">
      <c r="A4" s="24" t="s">
        <v>227</v>
      </c>
      <c r="B4" s="25" t="s">
        <v>611</v>
      </c>
      <c r="C4" s="25" t="s">
        <v>595</v>
      </c>
      <c r="D4" s="24" t="s">
        <v>74</v>
      </c>
      <c r="E4" s="24" t="s">
        <v>394</v>
      </c>
      <c r="F4" s="25" t="s">
        <v>748</v>
      </c>
      <c r="G4" s="34">
        <v>2</v>
      </c>
      <c r="H4" s="18">
        <v>0.120565034394672</v>
      </c>
      <c r="I4" s="27">
        <f t="shared" si="0"/>
        <v>0.241130068789344</v>
      </c>
      <c r="J4" s="28">
        <v>45126</v>
      </c>
    </row>
    <row r="5" s="19" customFormat="1" ht="16.5" customHeight="1" spans="1:10">
      <c r="A5" s="29" t="s">
        <v>227</v>
      </c>
      <c r="B5" s="30" t="s">
        <v>611</v>
      </c>
      <c r="C5" s="30" t="s">
        <v>595</v>
      </c>
      <c r="D5" s="29" t="s">
        <v>813</v>
      </c>
      <c r="E5" s="29" t="s">
        <v>814</v>
      </c>
      <c r="F5" s="30" t="s">
        <v>617</v>
      </c>
      <c r="G5" s="35">
        <v>2</v>
      </c>
      <c r="H5" s="18">
        <v>0.05</v>
      </c>
      <c r="I5" s="27">
        <f t="shared" si="0"/>
        <v>0.1</v>
      </c>
      <c r="J5" s="32">
        <v>45126</v>
      </c>
    </row>
    <row r="6" s="19" customFormat="1" ht="16.5" customHeight="1" spans="1:10">
      <c r="A6" s="24" t="s">
        <v>227</v>
      </c>
      <c r="B6" s="25" t="s">
        <v>611</v>
      </c>
      <c r="C6" s="25" t="s">
        <v>595</v>
      </c>
      <c r="D6" s="24" t="s">
        <v>78</v>
      </c>
      <c r="E6" s="24" t="s">
        <v>443</v>
      </c>
      <c r="F6" s="25" t="s">
        <v>752</v>
      </c>
      <c r="G6" s="34">
        <v>0.84</v>
      </c>
      <c r="H6" s="18">
        <v>1.6814</v>
      </c>
      <c r="I6" s="27">
        <f t="shared" si="0"/>
        <v>1.412376</v>
      </c>
      <c r="J6" s="28">
        <v>45126</v>
      </c>
    </row>
    <row r="7" s="19" customFormat="1" ht="16.5" customHeight="1" spans="1:10">
      <c r="A7" s="29" t="s">
        <v>227</v>
      </c>
      <c r="B7" s="30" t="s">
        <v>611</v>
      </c>
      <c r="C7" s="30" t="s">
        <v>595</v>
      </c>
      <c r="D7" s="29" t="s">
        <v>753</v>
      </c>
      <c r="E7" s="29" t="s">
        <v>754</v>
      </c>
      <c r="F7" s="30" t="s">
        <v>751</v>
      </c>
      <c r="G7" s="35">
        <v>0.84</v>
      </c>
      <c r="H7" s="18">
        <v>1.7257</v>
      </c>
      <c r="I7" s="27">
        <f t="shared" si="0"/>
        <v>1.449588</v>
      </c>
      <c r="J7" s="32">
        <v>45126</v>
      </c>
    </row>
    <row r="8" s="19" customFormat="1" ht="16.5" customHeight="1" spans="1:10">
      <c r="A8" s="24" t="s">
        <v>227</v>
      </c>
      <c r="B8" s="25" t="s">
        <v>611</v>
      </c>
      <c r="C8" s="25" t="s">
        <v>595</v>
      </c>
      <c r="D8" s="24" t="s">
        <v>834</v>
      </c>
      <c r="E8" s="24" t="s">
        <v>835</v>
      </c>
      <c r="F8" s="25" t="s">
        <v>836</v>
      </c>
      <c r="G8" s="34">
        <v>1</v>
      </c>
      <c r="H8" s="18">
        <v>0.35</v>
      </c>
      <c r="I8" s="27">
        <f t="shared" si="0"/>
        <v>0.35</v>
      </c>
      <c r="J8" s="28">
        <v>45126</v>
      </c>
    </row>
    <row r="9" s="19" customFormat="1" ht="16.5" customHeight="1" spans="1:10">
      <c r="A9" s="29" t="s">
        <v>227</v>
      </c>
      <c r="B9" s="30" t="s">
        <v>611</v>
      </c>
      <c r="C9" s="30" t="s">
        <v>595</v>
      </c>
      <c r="D9" s="29" t="s">
        <v>826</v>
      </c>
      <c r="E9" s="29" t="s">
        <v>827</v>
      </c>
      <c r="F9" s="30" t="s">
        <v>617</v>
      </c>
      <c r="G9" s="35">
        <v>1</v>
      </c>
      <c r="H9" s="18">
        <v>0.164911146886447</v>
      </c>
      <c r="I9" s="27">
        <f t="shared" si="0"/>
        <v>0.164911146886447</v>
      </c>
      <c r="J9" s="32">
        <v>45138</v>
      </c>
    </row>
    <row r="10" s="19" customFormat="1" ht="16.5" customHeight="1" spans="1:10">
      <c r="A10" s="24" t="s">
        <v>227</v>
      </c>
      <c r="B10" s="25" t="s">
        <v>611</v>
      </c>
      <c r="C10" s="25" t="s">
        <v>595</v>
      </c>
      <c r="D10" s="24" t="s">
        <v>831</v>
      </c>
      <c r="E10" s="24" t="s">
        <v>832</v>
      </c>
      <c r="F10" s="25" t="s">
        <v>833</v>
      </c>
      <c r="G10" s="34">
        <v>1</v>
      </c>
      <c r="H10" s="18">
        <v>0.4036</v>
      </c>
      <c r="I10" s="27">
        <f t="shared" si="0"/>
        <v>0.4036</v>
      </c>
      <c r="J10" s="28">
        <v>45126</v>
      </c>
    </row>
    <row r="11" s="19" customFormat="1" ht="16.5" customHeight="1" spans="1:10">
      <c r="A11" s="29" t="s">
        <v>227</v>
      </c>
      <c r="B11" s="30" t="s">
        <v>611</v>
      </c>
      <c r="C11" s="30" t="s">
        <v>595</v>
      </c>
      <c r="D11" s="29" t="s">
        <v>85</v>
      </c>
      <c r="E11" s="29" t="s">
        <v>828</v>
      </c>
      <c r="F11" s="30" t="s">
        <v>617</v>
      </c>
      <c r="G11" s="35">
        <v>1</v>
      </c>
      <c r="H11" s="18">
        <f>I18</f>
        <v>3.55741340567766</v>
      </c>
      <c r="I11" s="27">
        <f t="shared" si="0"/>
        <v>3.55741340567766</v>
      </c>
      <c r="J11" s="32">
        <v>45126</v>
      </c>
    </row>
    <row r="12" spans="1:10">
      <c r="I12" s="20">
        <f>SUM(I2:I11)</f>
        <v>8.2026488418359</v>
      </c>
    </row>
    <row r="13" customHeight="1"/>
    <row r="14" s="19" customFormat="1" ht="12.5" spans="1:10">
      <c r="A14" s="21" t="s">
        <v>586</v>
      </c>
      <c r="B14" s="21" t="s">
        <v>587</v>
      </c>
      <c r="C14" s="21" t="s">
        <v>588</v>
      </c>
      <c r="D14" s="21" t="s">
        <v>589</v>
      </c>
      <c r="E14" s="21" t="s">
        <v>590</v>
      </c>
      <c r="F14" s="21" t="s">
        <v>590</v>
      </c>
      <c r="G14" s="23" t="s">
        <v>591</v>
      </c>
      <c r="H14" s="23" t="s">
        <v>592</v>
      </c>
      <c r="I14" s="23" t="s">
        <v>593</v>
      </c>
      <c r="J14" s="22" t="s">
        <v>594</v>
      </c>
    </row>
    <row r="15" s="19" customFormat="1" ht="16.5" customHeight="1" spans="1:10">
      <c r="A15" s="24" t="s">
        <v>85</v>
      </c>
      <c r="B15" s="25" t="s">
        <v>611</v>
      </c>
      <c r="C15" s="25" t="s">
        <v>595</v>
      </c>
      <c r="D15" s="24" t="s">
        <v>862</v>
      </c>
      <c r="E15" s="24" t="s">
        <v>863</v>
      </c>
      <c r="F15" s="25" t="s">
        <v>617</v>
      </c>
      <c r="G15" s="34">
        <v>1</v>
      </c>
      <c r="H15" s="18">
        <v>0.291913405677656</v>
      </c>
      <c r="I15" s="27">
        <f>H15*G15</f>
        <v>0.291913405677656</v>
      </c>
      <c r="J15" s="28">
        <v>44835</v>
      </c>
    </row>
    <row r="16" s="19" customFormat="1" ht="16.5" customHeight="1" spans="1:10">
      <c r="A16" s="29" t="s">
        <v>85</v>
      </c>
      <c r="B16" s="30" t="s">
        <v>611</v>
      </c>
      <c r="C16" s="30" t="s">
        <v>595</v>
      </c>
      <c r="D16" s="29" t="s">
        <v>864</v>
      </c>
      <c r="E16" s="29" t="s">
        <v>865</v>
      </c>
      <c r="F16" s="30" t="s">
        <v>617</v>
      </c>
      <c r="G16" s="35">
        <v>1</v>
      </c>
      <c r="H16" s="18">
        <v>3</v>
      </c>
      <c r="I16" s="27">
        <f>H16*G16</f>
        <v>3</v>
      </c>
      <c r="J16" s="32">
        <v>44835</v>
      </c>
    </row>
    <row r="17" s="19" customFormat="1" ht="16.5" customHeight="1" spans="1:10">
      <c r="A17" s="24" t="s">
        <v>85</v>
      </c>
      <c r="B17" s="25" t="s">
        <v>611</v>
      </c>
      <c r="C17" s="25" t="s">
        <v>595</v>
      </c>
      <c r="D17" s="24" t="s">
        <v>866</v>
      </c>
      <c r="E17" s="24" t="s">
        <v>867</v>
      </c>
      <c r="F17" s="25" t="s">
        <v>868</v>
      </c>
      <c r="G17" s="34">
        <v>1</v>
      </c>
      <c r="H17" s="18">
        <v>0.2655</v>
      </c>
      <c r="I17" s="27">
        <f>H17*G17</f>
        <v>0.2655</v>
      </c>
      <c r="J17" s="28">
        <v>44835</v>
      </c>
    </row>
    <row r="18" customFormat="1" spans="1:10">
      <c r="G18" s="20"/>
      <c r="H18" s="20"/>
      <c r="I18" s="20">
        <f>SUM(I15:I17)</f>
        <v>3.55741340567766</v>
      </c>
    </row>
    <row r="19" customFormat="1" spans="1:10">
      <c r="G19" s="20"/>
      <c r="H19" s="20"/>
      <c r="I19" s="20"/>
    </row>
  </sheetData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1" workbookViewId="0">
      <selection activeCell="I25" sqref="I2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231</v>
      </c>
      <c r="B2" s="25" t="s">
        <v>611</v>
      </c>
      <c r="C2" s="25" t="s">
        <v>595</v>
      </c>
      <c r="D2" s="24" t="s">
        <v>817</v>
      </c>
      <c r="E2" s="24" t="s">
        <v>818</v>
      </c>
      <c r="F2" s="25" t="s">
        <v>819</v>
      </c>
      <c r="G2" s="34">
        <v>1</v>
      </c>
      <c r="H2" s="18">
        <v>0.293920220482456</v>
      </c>
      <c r="I2" s="27">
        <f t="shared" ref="I2:I23" si="0">H2*G2</f>
        <v>0.293920220482456</v>
      </c>
      <c r="J2" s="28">
        <v>45097</v>
      </c>
    </row>
    <row r="3" s="19" customFormat="1" ht="16.5" customHeight="1" spans="1:10">
      <c r="A3" s="29" t="s">
        <v>231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0.16</v>
      </c>
      <c r="H3" s="18">
        <v>0.589</v>
      </c>
      <c r="I3" s="27">
        <f t="shared" si="0"/>
        <v>0.09424</v>
      </c>
      <c r="J3" s="32">
        <v>45120</v>
      </c>
    </row>
    <row r="4" s="19" customFormat="1" ht="16.5" customHeight="1" spans="1:10">
      <c r="A4" s="24" t="s">
        <v>231</v>
      </c>
      <c r="B4" s="25" t="s">
        <v>611</v>
      </c>
      <c r="C4" s="25" t="s">
        <v>595</v>
      </c>
      <c r="D4" s="24" t="s">
        <v>824</v>
      </c>
      <c r="E4" s="24" t="s">
        <v>825</v>
      </c>
      <c r="F4" s="25" t="s">
        <v>617</v>
      </c>
      <c r="G4" s="34">
        <v>1</v>
      </c>
      <c r="H4" s="18">
        <v>2.34465367758959</v>
      </c>
      <c r="I4" s="27">
        <f t="shared" si="0"/>
        <v>2.34465367758959</v>
      </c>
      <c r="J4" s="28">
        <v>45097</v>
      </c>
    </row>
    <row r="5" s="19" customFormat="1" ht="16.5" customHeight="1" spans="1:10">
      <c r="A5" s="29" t="s">
        <v>231</v>
      </c>
      <c r="B5" s="30" t="s">
        <v>611</v>
      </c>
      <c r="C5" s="30" t="s">
        <v>595</v>
      </c>
      <c r="D5" s="29" t="s">
        <v>783</v>
      </c>
      <c r="E5" s="29" t="s">
        <v>784</v>
      </c>
      <c r="F5" s="30" t="s">
        <v>617</v>
      </c>
      <c r="G5" s="35">
        <v>2</v>
      </c>
      <c r="H5" s="18">
        <v>0.240939692439863</v>
      </c>
      <c r="I5" s="27">
        <f t="shared" si="0"/>
        <v>0.481879384879726</v>
      </c>
      <c r="J5" s="32">
        <v>45097</v>
      </c>
    </row>
    <row r="6" s="19" customFormat="1" ht="16.5" customHeight="1" spans="1:10">
      <c r="A6" s="24" t="s">
        <v>231</v>
      </c>
      <c r="B6" s="25" t="s">
        <v>611</v>
      </c>
      <c r="C6" s="25" t="s">
        <v>595</v>
      </c>
      <c r="D6" s="24" t="s">
        <v>813</v>
      </c>
      <c r="E6" s="24" t="s">
        <v>814</v>
      </c>
      <c r="F6" s="25" t="s">
        <v>617</v>
      </c>
      <c r="G6" s="34">
        <v>2</v>
      </c>
      <c r="H6" s="18">
        <v>0.05</v>
      </c>
      <c r="I6" s="27">
        <f t="shared" si="0"/>
        <v>0.1</v>
      </c>
      <c r="J6" s="28">
        <v>45183</v>
      </c>
    </row>
    <row r="7" s="19" customFormat="1" ht="16.5" customHeight="1" spans="1:10">
      <c r="A7" s="29" t="s">
        <v>231</v>
      </c>
      <c r="B7" s="30" t="s">
        <v>611</v>
      </c>
      <c r="C7" s="30" t="s">
        <v>595</v>
      </c>
      <c r="D7" s="29" t="s">
        <v>822</v>
      </c>
      <c r="E7" s="29" t="s">
        <v>823</v>
      </c>
      <c r="F7" s="30" t="s">
        <v>617</v>
      </c>
      <c r="G7" s="35">
        <v>1</v>
      </c>
      <c r="H7" s="18">
        <v>3.10834578384212</v>
      </c>
      <c r="I7" s="27">
        <f t="shared" si="0"/>
        <v>3.10834578384212</v>
      </c>
      <c r="J7" s="32">
        <v>45097</v>
      </c>
    </row>
    <row r="8" s="19" customFormat="1" ht="16.5" customHeight="1" spans="1:10">
      <c r="A8" s="24" t="s">
        <v>231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34">
        <v>0.31</v>
      </c>
      <c r="H8" s="18">
        <v>1.7257</v>
      </c>
      <c r="I8" s="27">
        <f t="shared" si="0"/>
        <v>0.534967</v>
      </c>
      <c r="J8" s="28">
        <v>45097</v>
      </c>
    </row>
    <row r="9" s="19" customFormat="1" ht="16.5" customHeight="1" spans="1:10">
      <c r="A9" s="29" t="s">
        <v>231</v>
      </c>
      <c r="B9" s="30" t="s">
        <v>611</v>
      </c>
      <c r="C9" s="30" t="s">
        <v>595</v>
      </c>
      <c r="D9" s="29" t="s">
        <v>74</v>
      </c>
      <c r="E9" s="29" t="s">
        <v>394</v>
      </c>
      <c r="F9" s="30" t="s">
        <v>748</v>
      </c>
      <c r="G9" s="35">
        <v>8</v>
      </c>
      <c r="H9" s="18">
        <v>0.120565034394672</v>
      </c>
      <c r="I9" s="27">
        <f t="shared" si="0"/>
        <v>0.964520275157376</v>
      </c>
      <c r="J9" s="32">
        <v>45097</v>
      </c>
    </row>
    <row r="10" s="19" customFormat="1" ht="16.5" customHeight="1" spans="1:10">
      <c r="A10" s="24" t="s">
        <v>231</v>
      </c>
      <c r="B10" s="25" t="s">
        <v>611</v>
      </c>
      <c r="C10" s="25" t="s">
        <v>595</v>
      </c>
      <c r="D10" s="24" t="s">
        <v>596</v>
      </c>
      <c r="E10" s="24" t="s">
        <v>597</v>
      </c>
      <c r="F10" s="25" t="s">
        <v>598</v>
      </c>
      <c r="G10" s="34">
        <v>1</v>
      </c>
      <c r="H10" s="18">
        <v>0.05</v>
      </c>
      <c r="I10" s="27">
        <f t="shared" si="0"/>
        <v>0.05</v>
      </c>
      <c r="J10" s="28">
        <v>45097</v>
      </c>
    </row>
    <row r="11" s="19" customFormat="1" ht="16.5" customHeight="1" spans="1:10">
      <c r="A11" s="29" t="s">
        <v>231</v>
      </c>
      <c r="B11" s="30" t="s">
        <v>611</v>
      </c>
      <c r="C11" s="30" t="s">
        <v>595</v>
      </c>
      <c r="D11" s="29" t="s">
        <v>73</v>
      </c>
      <c r="E11" s="29" t="s">
        <v>396</v>
      </c>
      <c r="F11" s="30" t="s">
        <v>747</v>
      </c>
      <c r="G11" s="35">
        <v>1</v>
      </c>
      <c r="H11" s="18">
        <v>0.288584692439863</v>
      </c>
      <c r="I11" s="27">
        <f t="shared" si="0"/>
        <v>0.288584692439863</v>
      </c>
      <c r="J11" s="32">
        <v>45097</v>
      </c>
    </row>
    <row r="12" s="19" customFormat="1" ht="16.5" customHeight="1" spans="1:10">
      <c r="A12" s="24" t="s">
        <v>231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0.55</v>
      </c>
      <c r="H12" s="18">
        <v>1.6814</v>
      </c>
      <c r="I12" s="27">
        <f t="shared" si="0"/>
        <v>0.92477</v>
      </c>
      <c r="J12" s="28">
        <v>45097</v>
      </c>
    </row>
    <row r="13" s="19" customFormat="1" ht="16.5" customHeight="1" spans="1:10">
      <c r="A13" s="29" t="s">
        <v>231</v>
      </c>
      <c r="B13" s="30" t="s">
        <v>611</v>
      </c>
      <c r="C13" s="30" t="s">
        <v>595</v>
      </c>
      <c r="D13" s="29" t="s">
        <v>753</v>
      </c>
      <c r="E13" s="29" t="s">
        <v>754</v>
      </c>
      <c r="F13" s="30" t="s">
        <v>751</v>
      </c>
      <c r="G13" s="35">
        <v>0.69</v>
      </c>
      <c r="H13" s="18">
        <v>1.7257</v>
      </c>
      <c r="I13" s="27">
        <f t="shared" si="0"/>
        <v>1.190733</v>
      </c>
      <c r="J13" s="32">
        <v>45120</v>
      </c>
    </row>
    <row r="14" s="19" customFormat="1" ht="16.5" customHeight="1" spans="1:10">
      <c r="A14" s="24" t="s">
        <v>231</v>
      </c>
      <c r="B14" s="25" t="s">
        <v>611</v>
      </c>
      <c r="C14" s="25" t="s">
        <v>595</v>
      </c>
      <c r="D14" s="24" t="s">
        <v>829</v>
      </c>
      <c r="E14" s="24" t="s">
        <v>830</v>
      </c>
      <c r="F14" s="25" t="s">
        <v>617</v>
      </c>
      <c r="G14" s="34">
        <v>1</v>
      </c>
      <c r="H14" s="18">
        <v>0.26</v>
      </c>
      <c r="I14" s="27">
        <f t="shared" si="0"/>
        <v>0.26</v>
      </c>
      <c r="J14" s="28">
        <v>45097</v>
      </c>
    </row>
    <row r="15" s="19" customFormat="1" ht="16.5" customHeight="1" spans="1:10">
      <c r="A15" s="29" t="s">
        <v>231</v>
      </c>
      <c r="B15" s="30" t="s">
        <v>611</v>
      </c>
      <c r="C15" s="30" t="s">
        <v>595</v>
      </c>
      <c r="D15" s="29" t="s">
        <v>834</v>
      </c>
      <c r="E15" s="29" t="s">
        <v>835</v>
      </c>
      <c r="F15" s="30" t="s">
        <v>836</v>
      </c>
      <c r="G15" s="35">
        <v>1</v>
      </c>
      <c r="H15" s="18">
        <v>0.35</v>
      </c>
      <c r="I15" s="27">
        <f t="shared" si="0"/>
        <v>0.35</v>
      </c>
      <c r="J15" s="32">
        <v>45097</v>
      </c>
    </row>
    <row r="16" s="19" customFormat="1" ht="16.5" customHeight="1" spans="1:10">
      <c r="A16" s="24" t="s">
        <v>231</v>
      </c>
      <c r="B16" s="25" t="s">
        <v>611</v>
      </c>
      <c r="C16" s="25" t="s">
        <v>595</v>
      </c>
      <c r="D16" s="24" t="s">
        <v>92</v>
      </c>
      <c r="E16" s="24" t="s">
        <v>820</v>
      </c>
      <c r="F16" s="25" t="s">
        <v>617</v>
      </c>
      <c r="G16" s="34">
        <v>1</v>
      </c>
      <c r="H16" s="18">
        <f>I39</f>
        <v>5.9088</v>
      </c>
      <c r="I16" s="27">
        <f t="shared" si="0"/>
        <v>5.9088</v>
      </c>
      <c r="J16" s="28">
        <v>45097</v>
      </c>
    </row>
    <row r="17" s="19" customFormat="1" ht="16.5" customHeight="1" spans="1:10">
      <c r="A17" s="29" t="s">
        <v>231</v>
      </c>
      <c r="B17" s="30" t="s">
        <v>611</v>
      </c>
      <c r="C17" s="30" t="s">
        <v>595</v>
      </c>
      <c r="D17" s="29" t="s">
        <v>755</v>
      </c>
      <c r="E17" s="29" t="s">
        <v>756</v>
      </c>
      <c r="F17" s="30" t="s">
        <v>752</v>
      </c>
      <c r="G17" s="35">
        <v>0.55</v>
      </c>
      <c r="H17" s="18">
        <v>1.6814</v>
      </c>
      <c r="I17" s="27">
        <f t="shared" si="0"/>
        <v>0.92477</v>
      </c>
      <c r="J17" s="32">
        <v>45120</v>
      </c>
    </row>
    <row r="18" s="19" customFormat="1" ht="16.5" customHeight="1" spans="1:10">
      <c r="A18" s="24" t="s">
        <v>231</v>
      </c>
      <c r="B18" s="25" t="s">
        <v>611</v>
      </c>
      <c r="C18" s="25" t="s">
        <v>595</v>
      </c>
      <c r="D18" s="24" t="s">
        <v>85</v>
      </c>
      <c r="E18" s="24" t="s">
        <v>828</v>
      </c>
      <c r="F18" s="25" t="s">
        <v>617</v>
      </c>
      <c r="G18" s="34">
        <v>1</v>
      </c>
      <c r="H18" s="18">
        <v>3.55741340567766</v>
      </c>
      <c r="I18" s="27">
        <f t="shared" si="0"/>
        <v>3.55741340567766</v>
      </c>
      <c r="J18" s="28">
        <v>45097</v>
      </c>
    </row>
    <row r="19" s="19" customFormat="1" ht="16.5" customHeight="1" spans="1:10">
      <c r="A19" s="29" t="s">
        <v>231</v>
      </c>
      <c r="B19" s="30" t="s">
        <v>611</v>
      </c>
      <c r="C19" s="30" t="s">
        <v>595</v>
      </c>
      <c r="D19" s="29" t="s">
        <v>787</v>
      </c>
      <c r="E19" s="29" t="s">
        <v>788</v>
      </c>
      <c r="F19" s="30" t="s">
        <v>789</v>
      </c>
      <c r="G19" s="35">
        <v>2</v>
      </c>
      <c r="H19" s="18">
        <v>0.1862</v>
      </c>
      <c r="I19" s="27">
        <f t="shared" si="0"/>
        <v>0.3724</v>
      </c>
      <c r="J19" s="32">
        <v>45097</v>
      </c>
    </row>
    <row r="20" s="19" customFormat="1" ht="16.5" customHeight="1" spans="1:10">
      <c r="A20" s="24" t="s">
        <v>231</v>
      </c>
      <c r="B20" s="25" t="s">
        <v>611</v>
      </c>
      <c r="C20" s="25" t="s">
        <v>595</v>
      </c>
      <c r="D20" s="24" t="s">
        <v>785</v>
      </c>
      <c r="E20" s="24" t="s">
        <v>786</v>
      </c>
      <c r="F20" s="25" t="s">
        <v>617</v>
      </c>
      <c r="G20" s="34">
        <v>1</v>
      </c>
      <c r="H20" s="18">
        <v>0.2655</v>
      </c>
      <c r="I20" s="27">
        <f t="shared" si="0"/>
        <v>0.2655</v>
      </c>
      <c r="J20" s="28">
        <v>45097</v>
      </c>
    </row>
    <row r="21" s="19" customFormat="1" ht="16.5" customHeight="1" spans="1:10">
      <c r="A21" s="29" t="s">
        <v>231</v>
      </c>
      <c r="B21" s="30" t="s">
        <v>611</v>
      </c>
      <c r="C21" s="30" t="s">
        <v>595</v>
      </c>
      <c r="D21" s="29" t="s">
        <v>826</v>
      </c>
      <c r="E21" s="29" t="s">
        <v>827</v>
      </c>
      <c r="F21" s="30" t="s">
        <v>617</v>
      </c>
      <c r="G21" s="35">
        <v>1</v>
      </c>
      <c r="H21" s="18">
        <v>0.164911146886447</v>
      </c>
      <c r="I21" s="27">
        <f t="shared" si="0"/>
        <v>0.164911146886447</v>
      </c>
      <c r="J21" s="32">
        <v>45183</v>
      </c>
    </row>
    <row r="22" s="19" customFormat="1" ht="16.5" customHeight="1" spans="1:10">
      <c r="A22" s="24" t="s">
        <v>231</v>
      </c>
      <c r="B22" s="25" t="s">
        <v>611</v>
      </c>
      <c r="C22" s="25" t="s">
        <v>595</v>
      </c>
      <c r="D22" s="24" t="s">
        <v>831</v>
      </c>
      <c r="E22" s="24" t="s">
        <v>832</v>
      </c>
      <c r="F22" s="25" t="s">
        <v>833</v>
      </c>
      <c r="G22" s="34">
        <v>1</v>
      </c>
      <c r="H22" s="18">
        <v>0.4036</v>
      </c>
      <c r="I22" s="27">
        <f t="shared" si="0"/>
        <v>0.4036</v>
      </c>
      <c r="J22" s="28">
        <v>45097</v>
      </c>
    </row>
    <row r="23" s="19" customFormat="1" ht="16.5" customHeight="1" spans="1:10">
      <c r="A23" s="29" t="s">
        <v>231</v>
      </c>
      <c r="B23" s="30" t="s">
        <v>611</v>
      </c>
      <c r="C23" s="30" t="s">
        <v>595</v>
      </c>
      <c r="D23" s="29" t="s">
        <v>99</v>
      </c>
      <c r="E23" s="29" t="s">
        <v>397</v>
      </c>
      <c r="F23" s="30" t="s">
        <v>617</v>
      </c>
      <c r="G23" s="35">
        <v>1</v>
      </c>
      <c r="H23" s="18">
        <v>0.35</v>
      </c>
      <c r="I23" s="27">
        <f t="shared" si="0"/>
        <v>0.35</v>
      </c>
      <c r="J23" s="32">
        <v>45097</v>
      </c>
    </row>
    <row r="24" spans="1:10">
      <c r="I24" s="20">
        <f>SUM(I2:I23)</f>
        <v>22.9340085869552</v>
      </c>
    </row>
    <row r="26" s="19" customFormat="1" ht="12.5" spans="1:10">
      <c r="A26" s="21" t="s">
        <v>586</v>
      </c>
      <c r="B26" s="21" t="s">
        <v>587</v>
      </c>
      <c r="C26" s="21" t="s">
        <v>588</v>
      </c>
      <c r="D26" s="21" t="s">
        <v>589</v>
      </c>
      <c r="E26" s="21" t="s">
        <v>590</v>
      </c>
      <c r="F26" s="21" t="s">
        <v>590</v>
      </c>
      <c r="G26" s="23" t="s">
        <v>591</v>
      </c>
      <c r="H26" s="23" t="s">
        <v>592</v>
      </c>
      <c r="I26" s="23" t="s">
        <v>593</v>
      </c>
      <c r="J26" s="22" t="s">
        <v>594</v>
      </c>
    </row>
    <row r="27" s="19" customFormat="1" ht="16.5" customHeight="1" spans="1:10">
      <c r="A27" s="24" t="s">
        <v>92</v>
      </c>
      <c r="B27" s="25" t="s">
        <v>611</v>
      </c>
      <c r="C27" s="25" t="s">
        <v>595</v>
      </c>
      <c r="D27" s="24" t="s">
        <v>842</v>
      </c>
      <c r="E27" s="24" t="s">
        <v>843</v>
      </c>
      <c r="F27" s="25" t="s">
        <v>617</v>
      </c>
      <c r="G27" s="34">
        <v>1</v>
      </c>
      <c r="H27" s="18">
        <v>0.64</v>
      </c>
      <c r="I27" s="27">
        <f t="shared" ref="I27:I38" si="1">H27*G27</f>
        <v>0.64</v>
      </c>
      <c r="J27" s="28">
        <v>45097</v>
      </c>
    </row>
    <row r="28" s="19" customFormat="1" ht="16.5" customHeight="1" spans="1:10">
      <c r="A28" s="29" t="s">
        <v>92</v>
      </c>
      <c r="B28" s="30" t="s">
        <v>611</v>
      </c>
      <c r="C28" s="30" t="s">
        <v>595</v>
      </c>
      <c r="D28" s="29" t="s">
        <v>844</v>
      </c>
      <c r="E28" s="29" t="s">
        <v>845</v>
      </c>
      <c r="F28" s="30" t="s">
        <v>617</v>
      </c>
      <c r="G28" s="35">
        <v>1</v>
      </c>
      <c r="H28" s="18">
        <v>0.63</v>
      </c>
      <c r="I28" s="27">
        <f t="shared" si="1"/>
        <v>0.63</v>
      </c>
      <c r="J28" s="32">
        <v>45097</v>
      </c>
    </row>
    <row r="29" s="19" customFormat="1" ht="16.5" customHeight="1" spans="1:10">
      <c r="A29" s="24" t="s">
        <v>92</v>
      </c>
      <c r="B29" s="25" t="s">
        <v>611</v>
      </c>
      <c r="C29" s="25" t="s">
        <v>595</v>
      </c>
      <c r="D29" s="24" t="s">
        <v>840</v>
      </c>
      <c r="E29" s="24" t="s">
        <v>841</v>
      </c>
      <c r="F29" s="25" t="s">
        <v>617</v>
      </c>
      <c r="G29" s="34">
        <v>1</v>
      </c>
      <c r="H29" s="18">
        <v>1.05</v>
      </c>
      <c r="I29" s="27">
        <f t="shared" si="1"/>
        <v>1.05</v>
      </c>
      <c r="J29" s="28">
        <v>45097</v>
      </c>
    </row>
    <row r="30" s="19" customFormat="1" ht="16.5" customHeight="1" spans="1:10">
      <c r="A30" s="29" t="s">
        <v>92</v>
      </c>
      <c r="B30" s="30" t="s">
        <v>611</v>
      </c>
      <c r="C30" s="30" t="s">
        <v>595</v>
      </c>
      <c r="D30" s="29" t="s">
        <v>846</v>
      </c>
      <c r="E30" s="29" t="s">
        <v>847</v>
      </c>
      <c r="F30" s="30" t="s">
        <v>617</v>
      </c>
      <c r="G30" s="35">
        <v>1</v>
      </c>
      <c r="H30" s="18">
        <v>0.58</v>
      </c>
      <c r="I30" s="27">
        <f t="shared" si="1"/>
        <v>0.58</v>
      </c>
      <c r="J30" s="32">
        <v>45097</v>
      </c>
    </row>
    <row r="31" s="19" customFormat="1" ht="16.5" customHeight="1" spans="1:10">
      <c r="A31" s="24" t="s">
        <v>92</v>
      </c>
      <c r="B31" s="25" t="s">
        <v>611</v>
      </c>
      <c r="C31" s="25" t="s">
        <v>595</v>
      </c>
      <c r="D31" s="24" t="s">
        <v>837</v>
      </c>
      <c r="E31" s="24" t="s">
        <v>838</v>
      </c>
      <c r="F31" s="25" t="s">
        <v>839</v>
      </c>
      <c r="G31" s="34">
        <v>2</v>
      </c>
      <c r="H31" s="18">
        <v>0.05</v>
      </c>
      <c r="I31" s="27">
        <f t="shared" si="1"/>
        <v>0.1</v>
      </c>
      <c r="J31" s="28">
        <v>45097</v>
      </c>
    </row>
    <row r="32" s="19" customFormat="1" ht="16.5" customHeight="1" spans="1:10">
      <c r="A32" s="29" t="s">
        <v>92</v>
      </c>
      <c r="B32" s="30" t="s">
        <v>611</v>
      </c>
      <c r="C32" s="30" t="s">
        <v>595</v>
      </c>
      <c r="D32" s="29" t="s">
        <v>848</v>
      </c>
      <c r="E32" s="29" t="s">
        <v>849</v>
      </c>
      <c r="F32" s="30" t="s">
        <v>617</v>
      </c>
      <c r="G32" s="35">
        <v>1</v>
      </c>
      <c r="H32" s="18">
        <v>0.59</v>
      </c>
      <c r="I32" s="27">
        <f t="shared" si="1"/>
        <v>0.59</v>
      </c>
      <c r="J32" s="32">
        <v>45097</v>
      </c>
    </row>
    <row r="33" s="19" customFormat="1" ht="16.5" customHeight="1" spans="1:10">
      <c r="A33" s="24" t="s">
        <v>92</v>
      </c>
      <c r="B33" s="25" t="s">
        <v>611</v>
      </c>
      <c r="C33" s="25" t="s">
        <v>595</v>
      </c>
      <c r="D33" s="24" t="s">
        <v>850</v>
      </c>
      <c r="E33" s="24" t="s">
        <v>851</v>
      </c>
      <c r="F33" s="25" t="s">
        <v>617</v>
      </c>
      <c r="G33" s="34">
        <v>1</v>
      </c>
      <c r="H33" s="18">
        <v>0.4</v>
      </c>
      <c r="I33" s="27">
        <f t="shared" si="1"/>
        <v>0.4</v>
      </c>
      <c r="J33" s="28">
        <v>45097</v>
      </c>
    </row>
    <row r="34" s="19" customFormat="1" ht="16.5" customHeight="1" spans="1:10">
      <c r="A34" s="29" t="s">
        <v>92</v>
      </c>
      <c r="B34" s="30" t="s">
        <v>611</v>
      </c>
      <c r="C34" s="30" t="s">
        <v>595</v>
      </c>
      <c r="D34" s="29" t="s">
        <v>860</v>
      </c>
      <c r="E34" s="29" t="s">
        <v>861</v>
      </c>
      <c r="F34" s="30" t="s">
        <v>617</v>
      </c>
      <c r="G34" s="35">
        <v>2</v>
      </c>
      <c r="H34" s="18">
        <v>0.15</v>
      </c>
      <c r="I34" s="27">
        <f t="shared" si="1"/>
        <v>0.3</v>
      </c>
      <c r="J34" s="32">
        <v>45097</v>
      </c>
    </row>
    <row r="35" s="19" customFormat="1" ht="16.5" customHeight="1" spans="1:10">
      <c r="A35" s="24" t="s">
        <v>92</v>
      </c>
      <c r="B35" s="25" t="s">
        <v>611</v>
      </c>
      <c r="C35" s="25" t="s">
        <v>595</v>
      </c>
      <c r="D35" s="24" t="s">
        <v>852</v>
      </c>
      <c r="E35" s="24" t="s">
        <v>853</v>
      </c>
      <c r="F35" s="25" t="s">
        <v>617</v>
      </c>
      <c r="G35" s="34">
        <v>1</v>
      </c>
      <c r="H35" s="18">
        <v>0.4</v>
      </c>
      <c r="I35" s="27">
        <f t="shared" si="1"/>
        <v>0.4</v>
      </c>
      <c r="J35" s="28">
        <v>45097</v>
      </c>
    </row>
    <row r="36" s="19" customFormat="1" ht="16.5" customHeight="1" spans="1:10">
      <c r="A36" s="29" t="s">
        <v>92</v>
      </c>
      <c r="B36" s="30" t="s">
        <v>611</v>
      </c>
      <c r="C36" s="30" t="s">
        <v>595</v>
      </c>
      <c r="D36" s="29" t="s">
        <v>1397</v>
      </c>
      <c r="E36" s="29" t="s">
        <v>920</v>
      </c>
      <c r="F36" s="30" t="s">
        <v>1398</v>
      </c>
      <c r="G36" s="35">
        <v>2</v>
      </c>
      <c r="H36" s="18">
        <v>0.0442</v>
      </c>
      <c r="I36" s="27">
        <f t="shared" si="1"/>
        <v>0.0884</v>
      </c>
      <c r="J36" s="32">
        <v>45097</v>
      </c>
    </row>
    <row r="37" s="19" customFormat="1" ht="16.5" customHeight="1" spans="1:10">
      <c r="A37" s="24" t="s">
        <v>92</v>
      </c>
      <c r="B37" s="25" t="s">
        <v>611</v>
      </c>
      <c r="C37" s="25" t="s">
        <v>595</v>
      </c>
      <c r="D37" s="24" t="s">
        <v>854</v>
      </c>
      <c r="E37" s="24" t="s">
        <v>855</v>
      </c>
      <c r="F37" s="25" t="s">
        <v>856</v>
      </c>
      <c r="G37" s="34">
        <v>4</v>
      </c>
      <c r="H37" s="18">
        <v>0.1196</v>
      </c>
      <c r="I37" s="27">
        <f t="shared" si="1"/>
        <v>0.4784</v>
      </c>
      <c r="J37" s="28">
        <v>45097</v>
      </c>
    </row>
    <row r="38" s="19" customFormat="1" ht="16.5" customHeight="1" spans="1:10">
      <c r="A38" s="29" t="s">
        <v>92</v>
      </c>
      <c r="B38" s="30" t="s">
        <v>611</v>
      </c>
      <c r="C38" s="30" t="s">
        <v>595</v>
      </c>
      <c r="D38" s="29" t="s">
        <v>857</v>
      </c>
      <c r="E38" s="29" t="s">
        <v>858</v>
      </c>
      <c r="F38" s="30" t="s">
        <v>859</v>
      </c>
      <c r="G38" s="35">
        <v>4</v>
      </c>
      <c r="H38" s="18">
        <v>0.163</v>
      </c>
      <c r="I38" s="27">
        <f t="shared" si="1"/>
        <v>0.652</v>
      </c>
      <c r="J38" s="32">
        <v>45097</v>
      </c>
    </row>
    <row r="39" customFormat="1" spans="1:10">
      <c r="G39" s="20"/>
      <c r="H39" s="20"/>
      <c r="I39" s="20">
        <f>SUM(I27:I38)</f>
        <v>5.9088</v>
      </c>
    </row>
    <row r="40" customFormat="1" spans="1:10">
      <c r="G40" s="20"/>
      <c r="H40" s="20"/>
      <c r="I40" s="20"/>
    </row>
  </sheetData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72727272727273" defaultRowHeight="14" outlineLevelRow="7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200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44927</v>
      </c>
    </row>
    <row r="3" s="19" customFormat="1" ht="16.5" customHeight="1" spans="1:10">
      <c r="A3" s="29" t="s">
        <v>200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v>15.4185576659097</v>
      </c>
      <c r="I3" s="27">
        <f t="shared" si="0"/>
        <v>15.4185576659097</v>
      </c>
      <c r="J3" s="32">
        <v>45265</v>
      </c>
    </row>
    <row r="4" s="19" customFormat="1" ht="16.5" customHeight="1" spans="1:10">
      <c r="A4" s="24" t="s">
        <v>200</v>
      </c>
      <c r="B4" s="25" t="s">
        <v>611</v>
      </c>
      <c r="C4" s="25" t="s">
        <v>595</v>
      </c>
      <c r="D4" s="24" t="s">
        <v>1065</v>
      </c>
      <c r="E4" s="24" t="s">
        <v>1066</v>
      </c>
      <c r="F4" s="25" t="s">
        <v>782</v>
      </c>
      <c r="G4" s="34">
        <v>1</v>
      </c>
      <c r="H4" s="18">
        <v>0.747797595703125</v>
      </c>
      <c r="I4" s="27">
        <f t="shared" si="0"/>
        <v>0.747797595703125</v>
      </c>
      <c r="J4" s="28">
        <v>44927</v>
      </c>
    </row>
    <row r="5" s="19" customFormat="1" ht="16.5" customHeight="1" spans="1:10">
      <c r="A5" s="29" t="s">
        <v>200</v>
      </c>
      <c r="B5" s="30" t="s">
        <v>611</v>
      </c>
      <c r="C5" s="30" t="s">
        <v>595</v>
      </c>
      <c r="D5" s="29" t="s">
        <v>1213</v>
      </c>
      <c r="E5" s="29" t="s">
        <v>1214</v>
      </c>
      <c r="F5" s="30" t="s">
        <v>782</v>
      </c>
      <c r="G5" s="35">
        <v>1</v>
      </c>
      <c r="H5" s="18">
        <v>0.251508267857143</v>
      </c>
      <c r="I5" s="27">
        <f t="shared" si="0"/>
        <v>0.251508267857143</v>
      </c>
      <c r="J5" s="32">
        <v>44927</v>
      </c>
    </row>
    <row r="6" s="19" customFormat="1" ht="16.5" customHeight="1" spans="1:10">
      <c r="A6" s="24" t="s">
        <v>200</v>
      </c>
      <c r="B6" s="25" t="s">
        <v>611</v>
      </c>
      <c r="C6" s="25" t="s">
        <v>595</v>
      </c>
      <c r="D6" s="24" t="s">
        <v>1067</v>
      </c>
      <c r="E6" s="24" t="s">
        <v>1068</v>
      </c>
      <c r="F6" s="25" t="s">
        <v>617</v>
      </c>
      <c r="G6" s="34">
        <v>1</v>
      </c>
      <c r="H6" s="18">
        <v>0.562188796572475</v>
      </c>
      <c r="I6" s="27">
        <f t="shared" si="0"/>
        <v>0.562188796572475</v>
      </c>
      <c r="J6" s="28">
        <v>44927</v>
      </c>
    </row>
    <row r="7" s="19" customFormat="1" ht="16.5" customHeight="1" spans="1:10">
      <c r="A7" s="29" t="s">
        <v>200</v>
      </c>
      <c r="B7" s="30" t="s">
        <v>611</v>
      </c>
      <c r="C7" s="30" t="s">
        <v>595</v>
      </c>
      <c r="D7" s="29" t="s">
        <v>1069</v>
      </c>
      <c r="E7" s="29" t="s">
        <v>1070</v>
      </c>
      <c r="F7" s="30" t="s">
        <v>617</v>
      </c>
      <c r="G7" s="35">
        <v>1</v>
      </c>
      <c r="H7" s="18">
        <v>0.562188796572475</v>
      </c>
      <c r="I7" s="27">
        <f t="shared" si="0"/>
        <v>0.562188796572475</v>
      </c>
      <c r="J7" s="32">
        <v>44927</v>
      </c>
    </row>
    <row r="8" spans="1:10">
      <c r="I8" s="20">
        <f>SUM(I2:I7)</f>
        <v>17.6422411226149</v>
      </c>
    </row>
  </sheetData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" sqref="D2:D3"/>
    </sheetView>
  </sheetViews>
  <sheetFormatPr defaultColWidth="8.72727272727273" defaultRowHeight="14" outlineLevelRow="3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7.8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254</v>
      </c>
      <c r="B2" s="25" t="s">
        <v>611</v>
      </c>
      <c r="C2" s="25" t="s">
        <v>595</v>
      </c>
      <c r="D2" s="24" t="s">
        <v>79</v>
      </c>
      <c r="E2" s="24" t="s">
        <v>443</v>
      </c>
      <c r="F2" s="25" t="s">
        <v>900</v>
      </c>
      <c r="G2" s="34">
        <v>0.1</v>
      </c>
      <c r="H2" s="18">
        <v>2.7434</v>
      </c>
      <c r="I2" s="27">
        <v>0.27434</v>
      </c>
      <c r="J2" s="28">
        <v>45492</v>
      </c>
    </row>
    <row r="3" s="19" customFormat="1" ht="16.5" customHeight="1" spans="1:10">
      <c r="A3" s="29" t="s">
        <v>254</v>
      </c>
      <c r="B3" s="30" t="s">
        <v>611</v>
      </c>
      <c r="C3" s="30" t="s">
        <v>595</v>
      </c>
      <c r="D3" s="29" t="s">
        <v>1054</v>
      </c>
      <c r="E3" s="29" t="s">
        <v>1055</v>
      </c>
      <c r="F3" s="30" t="s">
        <v>1056</v>
      </c>
      <c r="G3" s="35">
        <v>1</v>
      </c>
      <c r="H3" s="33">
        <v>1.5487</v>
      </c>
      <c r="I3" s="52">
        <v>1.5487</v>
      </c>
      <c r="J3" s="32">
        <v>45492</v>
      </c>
    </row>
    <row r="4" spans="1:10">
      <c r="I4" s="20">
        <f>SUM(I2:I3)</f>
        <v>1.82304</v>
      </c>
    </row>
  </sheetData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6" sqref="I16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4545454545455" customWidth="1"/>
    <col min="5" max="5" width="9.27272727272727" customWidth="1"/>
    <col min="6" max="6" width="11.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97</v>
      </c>
      <c r="B2" s="25" t="s">
        <v>611</v>
      </c>
      <c r="C2" s="25" t="s">
        <v>595</v>
      </c>
      <c r="D2" s="24" t="s">
        <v>904</v>
      </c>
      <c r="E2" s="24" t="s">
        <v>905</v>
      </c>
      <c r="F2" s="25" t="s">
        <v>906</v>
      </c>
      <c r="G2" s="34">
        <v>1</v>
      </c>
      <c r="H2" s="18">
        <v>0.12</v>
      </c>
      <c r="I2" s="27">
        <f t="shared" ref="I2:I14" si="0">H2*G2</f>
        <v>0.12</v>
      </c>
      <c r="J2" s="28">
        <v>45558</v>
      </c>
    </row>
    <row r="3" s="19" customFormat="1" ht="16.5" customHeight="1" spans="1:10">
      <c r="A3" s="29" t="s">
        <v>97</v>
      </c>
      <c r="B3" s="30" t="s">
        <v>611</v>
      </c>
      <c r="C3" s="30" t="s">
        <v>595</v>
      </c>
      <c r="D3" s="29" t="s">
        <v>907</v>
      </c>
      <c r="E3" s="29" t="s">
        <v>908</v>
      </c>
      <c r="F3" s="30" t="s">
        <v>617</v>
      </c>
      <c r="G3" s="35">
        <v>1</v>
      </c>
      <c r="H3" s="18">
        <v>1.05667498653846</v>
      </c>
      <c r="I3" s="27">
        <f t="shared" si="0"/>
        <v>1.05667498653846</v>
      </c>
      <c r="J3" s="32">
        <v>45558</v>
      </c>
    </row>
    <row r="4" s="19" customFormat="1" ht="16.5" customHeight="1" spans="1:10">
      <c r="A4" s="24" t="s">
        <v>97</v>
      </c>
      <c r="B4" s="25" t="s">
        <v>611</v>
      </c>
      <c r="C4" s="25" t="s">
        <v>595</v>
      </c>
      <c r="D4" s="24" t="s">
        <v>901</v>
      </c>
      <c r="E4" s="24" t="s">
        <v>902</v>
      </c>
      <c r="F4" s="25" t="s">
        <v>903</v>
      </c>
      <c r="G4" s="34">
        <v>2</v>
      </c>
      <c r="H4" s="18">
        <v>0.0949</v>
      </c>
      <c r="I4" s="27">
        <f t="shared" si="0"/>
        <v>0.1898</v>
      </c>
      <c r="J4" s="28">
        <v>45558</v>
      </c>
    </row>
    <row r="5" s="19" customFormat="1" ht="16.5" customHeight="1" spans="1:10">
      <c r="A5" s="29" t="s">
        <v>97</v>
      </c>
      <c r="B5" s="30" t="s">
        <v>611</v>
      </c>
      <c r="C5" s="30" t="s">
        <v>595</v>
      </c>
      <c r="D5" s="29" t="s">
        <v>909</v>
      </c>
      <c r="E5" s="29" t="s">
        <v>910</v>
      </c>
      <c r="F5" s="30" t="s">
        <v>911</v>
      </c>
      <c r="G5" s="35">
        <v>2</v>
      </c>
      <c r="H5" s="18">
        <v>0.402766852083333</v>
      </c>
      <c r="I5" s="27">
        <f t="shared" si="0"/>
        <v>0.805533704166666</v>
      </c>
      <c r="J5" s="32">
        <v>45558</v>
      </c>
    </row>
    <row r="6" s="19" customFormat="1" ht="16.5" customHeight="1" spans="1:10">
      <c r="A6" s="24" t="s">
        <v>97</v>
      </c>
      <c r="B6" s="25" t="s">
        <v>611</v>
      </c>
      <c r="C6" s="25" t="s">
        <v>595</v>
      </c>
      <c r="D6" s="24" t="s">
        <v>837</v>
      </c>
      <c r="E6" s="24" t="s">
        <v>838</v>
      </c>
      <c r="F6" s="25" t="s">
        <v>839</v>
      </c>
      <c r="G6" s="34">
        <v>2</v>
      </c>
      <c r="H6" s="18">
        <v>0.05</v>
      </c>
      <c r="I6" s="27">
        <f t="shared" si="0"/>
        <v>0.1</v>
      </c>
      <c r="J6" s="28">
        <v>45558</v>
      </c>
    </row>
    <row r="7" s="19" customFormat="1" ht="16.5" customHeight="1" spans="1:10">
      <c r="A7" s="29" t="s">
        <v>97</v>
      </c>
      <c r="B7" s="30" t="s">
        <v>611</v>
      </c>
      <c r="C7" s="30" t="s">
        <v>595</v>
      </c>
      <c r="D7" s="29" t="s">
        <v>912</v>
      </c>
      <c r="E7" s="29" t="s">
        <v>913</v>
      </c>
      <c r="F7" s="30" t="s">
        <v>617</v>
      </c>
      <c r="G7" s="35">
        <v>1</v>
      </c>
      <c r="H7" s="18">
        <v>0.350071225128205</v>
      </c>
      <c r="I7" s="27">
        <f t="shared" si="0"/>
        <v>0.350071225128205</v>
      </c>
      <c r="J7" s="32">
        <v>45558</v>
      </c>
    </row>
    <row r="8" s="19" customFormat="1" ht="16.5" customHeight="1" spans="1:10">
      <c r="A8" s="24" t="s">
        <v>97</v>
      </c>
      <c r="B8" s="25" t="s">
        <v>611</v>
      </c>
      <c r="C8" s="25" t="s">
        <v>595</v>
      </c>
      <c r="D8" s="24" t="s">
        <v>914</v>
      </c>
      <c r="E8" s="24" t="s">
        <v>915</v>
      </c>
      <c r="F8" s="25" t="s">
        <v>617</v>
      </c>
      <c r="G8" s="34">
        <v>3</v>
      </c>
      <c r="H8" s="18">
        <v>0.221911090659341</v>
      </c>
      <c r="I8" s="27">
        <f t="shared" si="0"/>
        <v>0.665733271978023</v>
      </c>
      <c r="J8" s="28">
        <v>45558</v>
      </c>
    </row>
    <row r="9" s="19" customFormat="1" ht="16.5" customHeight="1" spans="1:10">
      <c r="A9" s="29" t="s">
        <v>97</v>
      </c>
      <c r="B9" s="30" t="s">
        <v>611</v>
      </c>
      <c r="C9" s="30" t="s">
        <v>595</v>
      </c>
      <c r="D9" s="29" t="s">
        <v>761</v>
      </c>
      <c r="E9" s="29" t="s">
        <v>762</v>
      </c>
      <c r="F9" s="30" t="s">
        <v>617</v>
      </c>
      <c r="G9" s="35">
        <v>4</v>
      </c>
      <c r="H9" s="18">
        <v>0.119628418245735</v>
      </c>
      <c r="I9" s="27">
        <f t="shared" si="0"/>
        <v>0.47851367298294</v>
      </c>
      <c r="J9" s="32">
        <v>45558</v>
      </c>
    </row>
    <row r="10" s="19" customFormat="1" ht="16.5" customHeight="1" spans="1:10">
      <c r="A10" s="24" t="s">
        <v>97</v>
      </c>
      <c r="B10" s="25" t="s">
        <v>611</v>
      </c>
      <c r="C10" s="25" t="s">
        <v>595</v>
      </c>
      <c r="D10" s="24" t="s">
        <v>866</v>
      </c>
      <c r="E10" s="24" t="s">
        <v>867</v>
      </c>
      <c r="F10" s="25" t="s">
        <v>868</v>
      </c>
      <c r="G10" s="34">
        <v>1</v>
      </c>
      <c r="H10" s="18">
        <v>0.2655</v>
      </c>
      <c r="I10" s="27">
        <f t="shared" si="0"/>
        <v>0.2655</v>
      </c>
      <c r="J10" s="28">
        <v>45558</v>
      </c>
    </row>
    <row r="11" s="19" customFormat="1" ht="16.5" customHeight="1" spans="1:10">
      <c r="A11" s="29" t="s">
        <v>97</v>
      </c>
      <c r="B11" s="30" t="s">
        <v>611</v>
      </c>
      <c r="C11" s="30" t="s">
        <v>595</v>
      </c>
      <c r="D11" s="29" t="s">
        <v>916</v>
      </c>
      <c r="E11" s="29" t="s">
        <v>917</v>
      </c>
      <c r="F11" s="30" t="s">
        <v>918</v>
      </c>
      <c r="G11" s="35">
        <v>2</v>
      </c>
      <c r="H11" s="18">
        <v>0.5173</v>
      </c>
      <c r="I11" s="27">
        <f t="shared" si="0"/>
        <v>1.0346</v>
      </c>
      <c r="J11" s="32">
        <v>45558</v>
      </c>
    </row>
    <row r="12" s="19" customFormat="1" ht="16.5" customHeight="1" spans="1:10">
      <c r="A12" s="24" t="s">
        <v>97</v>
      </c>
      <c r="B12" s="25" t="s">
        <v>611</v>
      </c>
      <c r="C12" s="25" t="s">
        <v>595</v>
      </c>
      <c r="D12" s="24" t="s">
        <v>763</v>
      </c>
      <c r="E12" s="24" t="s">
        <v>764</v>
      </c>
      <c r="F12" s="25" t="s">
        <v>765</v>
      </c>
      <c r="G12" s="34">
        <v>3</v>
      </c>
      <c r="H12" s="18">
        <v>0.0627</v>
      </c>
      <c r="I12" s="27">
        <f t="shared" si="0"/>
        <v>0.1881</v>
      </c>
      <c r="J12" s="28">
        <v>45558</v>
      </c>
    </row>
    <row r="13" s="19" customFormat="1" ht="16.5" customHeight="1" spans="1:10">
      <c r="A13" s="29" t="s">
        <v>97</v>
      </c>
      <c r="B13" s="30" t="s">
        <v>611</v>
      </c>
      <c r="C13" s="30" t="s">
        <v>595</v>
      </c>
      <c r="D13" s="29" t="s">
        <v>919</v>
      </c>
      <c r="E13" s="29" t="s">
        <v>920</v>
      </c>
      <c r="F13" s="30" t="s">
        <v>921</v>
      </c>
      <c r="G13" s="35">
        <v>2</v>
      </c>
      <c r="H13" s="18">
        <v>0.1429</v>
      </c>
      <c r="I13" s="27">
        <f t="shared" si="0"/>
        <v>0.2858</v>
      </c>
      <c r="J13" s="32">
        <v>45558</v>
      </c>
    </row>
    <row r="14" s="19" customFormat="1" ht="16.5" customHeight="1" spans="1:10">
      <c r="A14" s="24" t="s">
        <v>97</v>
      </c>
      <c r="B14" s="25" t="s">
        <v>611</v>
      </c>
      <c r="C14" s="25" t="s">
        <v>595</v>
      </c>
      <c r="D14" s="24" t="s">
        <v>922</v>
      </c>
      <c r="E14" s="24" t="s">
        <v>923</v>
      </c>
      <c r="F14" s="25" t="s">
        <v>924</v>
      </c>
      <c r="G14" s="34">
        <v>3</v>
      </c>
      <c r="H14" s="18">
        <v>0.1357</v>
      </c>
      <c r="I14" s="27">
        <f t="shared" si="0"/>
        <v>0.4071</v>
      </c>
      <c r="J14" s="28">
        <v>45558</v>
      </c>
    </row>
    <row r="15" spans="1:10">
      <c r="I15" s="20">
        <f>SUM(I2:I14)</f>
        <v>5.94742686079429</v>
      </c>
    </row>
  </sheetData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5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138</v>
      </c>
      <c r="B2" s="25" t="s">
        <v>611</v>
      </c>
      <c r="C2" s="25" t="s">
        <v>595</v>
      </c>
      <c r="D2" s="24" t="s">
        <v>618</v>
      </c>
      <c r="E2" s="24" t="s">
        <v>619</v>
      </c>
      <c r="F2" s="25" t="s">
        <v>620</v>
      </c>
      <c r="G2" s="34">
        <v>1</v>
      </c>
      <c r="H2" s="18">
        <v>0.35</v>
      </c>
      <c r="I2" s="27">
        <f t="shared" ref="I2:I21" si="0">H2*G2</f>
        <v>0.35</v>
      </c>
      <c r="J2" s="28">
        <v>43800</v>
      </c>
    </row>
    <row r="3" s="19" customFormat="1" ht="16.5" customHeight="1" spans="1:10">
      <c r="A3" s="29" t="s">
        <v>138</v>
      </c>
      <c r="B3" s="30" t="s">
        <v>611</v>
      </c>
      <c r="C3" s="30" t="s">
        <v>595</v>
      </c>
      <c r="D3" s="29" t="s">
        <v>1399</v>
      </c>
      <c r="E3" s="29" t="s">
        <v>1400</v>
      </c>
      <c r="F3" s="30" t="s">
        <v>1401</v>
      </c>
      <c r="G3" s="35">
        <v>1</v>
      </c>
      <c r="H3" s="18">
        <v>0.0336</v>
      </c>
      <c r="I3" s="27">
        <f t="shared" si="0"/>
        <v>0.0336</v>
      </c>
      <c r="J3" s="32">
        <v>43800</v>
      </c>
    </row>
    <row r="4" s="19" customFormat="1" ht="16.5" customHeight="1" spans="1:10">
      <c r="A4" s="24" t="s">
        <v>138</v>
      </c>
      <c r="B4" s="25" t="s">
        <v>611</v>
      </c>
      <c r="C4" s="25" t="s">
        <v>595</v>
      </c>
      <c r="D4" s="24" t="s">
        <v>1402</v>
      </c>
      <c r="E4" s="24" t="s">
        <v>1403</v>
      </c>
      <c r="F4" s="25" t="s">
        <v>1404</v>
      </c>
      <c r="G4" s="34">
        <v>1</v>
      </c>
      <c r="H4" s="18">
        <v>2.15085713070175</v>
      </c>
      <c r="I4" s="27">
        <f t="shared" si="0"/>
        <v>2.15085713070175</v>
      </c>
      <c r="J4" s="28">
        <v>43800</v>
      </c>
    </row>
    <row r="5" s="19" customFormat="1" ht="16.5" customHeight="1" spans="1:10">
      <c r="A5" s="29" t="s">
        <v>138</v>
      </c>
      <c r="B5" s="30" t="s">
        <v>611</v>
      </c>
      <c r="C5" s="30" t="s">
        <v>595</v>
      </c>
      <c r="D5" s="29" t="s">
        <v>615</v>
      </c>
      <c r="E5" s="29" t="s">
        <v>616</v>
      </c>
      <c r="F5" s="30" t="s">
        <v>617</v>
      </c>
      <c r="G5" s="35">
        <v>1</v>
      </c>
      <c r="H5" s="18">
        <v>2.3</v>
      </c>
      <c r="I5" s="27">
        <f t="shared" si="0"/>
        <v>2.3</v>
      </c>
      <c r="J5" s="32">
        <v>43800</v>
      </c>
    </row>
    <row r="6" s="19" customFormat="1" ht="16.5" customHeight="1" spans="1:10">
      <c r="A6" s="24" t="s">
        <v>138</v>
      </c>
      <c r="B6" s="25" t="s">
        <v>611</v>
      </c>
      <c r="C6" s="25" t="s">
        <v>595</v>
      </c>
      <c r="D6" s="24" t="s">
        <v>1405</v>
      </c>
      <c r="E6" s="24" t="s">
        <v>1108</v>
      </c>
      <c r="F6" s="25" t="s">
        <v>617</v>
      </c>
      <c r="G6" s="34">
        <v>1</v>
      </c>
      <c r="H6" s="18">
        <v>4.1633</v>
      </c>
      <c r="I6" s="27">
        <f t="shared" si="0"/>
        <v>4.1633</v>
      </c>
      <c r="J6" s="28">
        <v>43800</v>
      </c>
    </row>
    <row r="7" s="19" customFormat="1" ht="16.5" customHeight="1" spans="1:10">
      <c r="A7" s="29" t="s">
        <v>138</v>
      </c>
      <c r="B7" s="30" t="s">
        <v>611</v>
      </c>
      <c r="C7" s="30" t="s">
        <v>595</v>
      </c>
      <c r="D7" s="29" t="s">
        <v>1406</v>
      </c>
      <c r="E7" s="29" t="s">
        <v>1407</v>
      </c>
      <c r="F7" s="30" t="s">
        <v>1408</v>
      </c>
      <c r="G7" s="35">
        <v>1</v>
      </c>
      <c r="H7" s="18">
        <v>1.74517823333333</v>
      </c>
      <c r="I7" s="27">
        <f t="shared" si="0"/>
        <v>1.74517823333333</v>
      </c>
      <c r="J7" s="32">
        <v>43800</v>
      </c>
    </row>
    <row r="8" s="19" customFormat="1" ht="16.5" customHeight="1" spans="1:10">
      <c r="A8" s="24" t="s">
        <v>138</v>
      </c>
      <c r="B8" s="25" t="s">
        <v>611</v>
      </c>
      <c r="C8" s="25" t="s">
        <v>595</v>
      </c>
      <c r="D8" s="24" t="s">
        <v>621</v>
      </c>
      <c r="E8" s="24" t="s">
        <v>622</v>
      </c>
      <c r="F8" s="25" t="s">
        <v>623</v>
      </c>
      <c r="G8" s="34">
        <v>2</v>
      </c>
      <c r="H8" s="18">
        <v>0.1</v>
      </c>
      <c r="I8" s="27">
        <f t="shared" si="0"/>
        <v>0.2</v>
      </c>
      <c r="J8" s="28">
        <v>43800</v>
      </c>
    </row>
    <row r="9" s="19" customFormat="1" ht="16.5" customHeight="1" spans="1:10">
      <c r="A9" s="29" t="s">
        <v>138</v>
      </c>
      <c r="B9" s="30" t="s">
        <v>611</v>
      </c>
      <c r="C9" s="30" t="s">
        <v>595</v>
      </c>
      <c r="D9" s="29" t="s">
        <v>596</v>
      </c>
      <c r="E9" s="29" t="s">
        <v>597</v>
      </c>
      <c r="F9" s="30" t="s">
        <v>598</v>
      </c>
      <c r="G9" s="35">
        <v>1</v>
      </c>
      <c r="H9" s="18">
        <v>0.05</v>
      </c>
      <c r="I9" s="27">
        <f t="shared" si="0"/>
        <v>0.05</v>
      </c>
      <c r="J9" s="32">
        <v>43800</v>
      </c>
    </row>
    <row r="10" s="19" customFormat="1" ht="16.5" customHeight="1" spans="1:10">
      <c r="A10" s="24" t="s">
        <v>138</v>
      </c>
      <c r="B10" s="25" t="s">
        <v>611</v>
      </c>
      <c r="C10" s="25" t="s">
        <v>595</v>
      </c>
      <c r="D10" s="24" t="s">
        <v>1409</v>
      </c>
      <c r="E10" s="24" t="s">
        <v>1380</v>
      </c>
      <c r="F10" s="25" t="s">
        <v>1410</v>
      </c>
      <c r="G10" s="34">
        <v>1</v>
      </c>
      <c r="H10" s="18">
        <v>0.17</v>
      </c>
      <c r="I10" s="27">
        <f t="shared" si="0"/>
        <v>0.17</v>
      </c>
      <c r="J10" s="28">
        <v>43800</v>
      </c>
    </row>
    <row r="11" s="19" customFormat="1" ht="16.5" customHeight="1" spans="1:10">
      <c r="A11" s="29" t="s">
        <v>138</v>
      </c>
      <c r="B11" s="30" t="s">
        <v>611</v>
      </c>
      <c r="C11" s="30" t="s">
        <v>595</v>
      </c>
      <c r="D11" s="29" t="s">
        <v>626</v>
      </c>
      <c r="E11" s="29" t="s">
        <v>627</v>
      </c>
      <c r="F11" s="30" t="s">
        <v>617</v>
      </c>
      <c r="G11" s="35">
        <v>1</v>
      </c>
      <c r="H11" s="18">
        <v>1.02233373833333</v>
      </c>
      <c r="I11" s="27">
        <f t="shared" si="0"/>
        <v>1.02233373833333</v>
      </c>
      <c r="J11" s="32">
        <v>43800</v>
      </c>
    </row>
    <row r="12" s="19" customFormat="1" ht="16.5" customHeight="1" spans="1:10">
      <c r="A12" s="24" t="s">
        <v>138</v>
      </c>
      <c r="B12" s="25" t="s">
        <v>611</v>
      </c>
      <c r="C12" s="25" t="s">
        <v>595</v>
      </c>
      <c r="D12" s="24" t="s">
        <v>1411</v>
      </c>
      <c r="E12" s="24" t="s">
        <v>1412</v>
      </c>
      <c r="F12" s="25" t="s">
        <v>617</v>
      </c>
      <c r="G12" s="34">
        <v>1</v>
      </c>
      <c r="H12" s="18">
        <v>3.2743</v>
      </c>
      <c r="I12" s="27">
        <f t="shared" si="0"/>
        <v>3.2743</v>
      </c>
      <c r="J12" s="28">
        <v>43800</v>
      </c>
    </row>
    <row r="13" s="19" customFormat="1" ht="16.5" customHeight="1" spans="1:10">
      <c r="A13" s="29" t="s">
        <v>138</v>
      </c>
      <c r="B13" s="30" t="s">
        <v>611</v>
      </c>
      <c r="C13" s="30" t="s">
        <v>595</v>
      </c>
      <c r="D13" s="29" t="s">
        <v>632</v>
      </c>
      <c r="E13" s="29" t="s">
        <v>633</v>
      </c>
      <c r="F13" s="30" t="s">
        <v>617</v>
      </c>
      <c r="G13" s="35">
        <v>1</v>
      </c>
      <c r="H13" s="18">
        <v>0.47788</v>
      </c>
      <c r="I13" s="27">
        <f t="shared" si="0"/>
        <v>0.47788</v>
      </c>
      <c r="J13" s="32">
        <v>43800</v>
      </c>
    </row>
    <row r="14" s="19" customFormat="1" ht="16.5" customHeight="1" spans="1:10">
      <c r="A14" s="24" t="s">
        <v>138</v>
      </c>
      <c r="B14" s="25" t="s">
        <v>611</v>
      </c>
      <c r="C14" s="25" t="s">
        <v>595</v>
      </c>
      <c r="D14" s="24" t="s">
        <v>634</v>
      </c>
      <c r="E14" s="24" t="s">
        <v>635</v>
      </c>
      <c r="F14" s="25" t="s">
        <v>617</v>
      </c>
      <c r="G14" s="34">
        <v>1</v>
      </c>
      <c r="H14" s="18">
        <v>0.468602303788772</v>
      </c>
      <c r="I14" s="27">
        <f t="shared" si="0"/>
        <v>0.468602303788772</v>
      </c>
      <c r="J14" s="28">
        <v>43800</v>
      </c>
    </row>
    <row r="15" s="19" customFormat="1" ht="16.5" customHeight="1" spans="1:10">
      <c r="A15" s="29" t="s">
        <v>138</v>
      </c>
      <c r="B15" s="30" t="s">
        <v>611</v>
      </c>
      <c r="C15" s="30" t="s">
        <v>595</v>
      </c>
      <c r="D15" s="29" t="s">
        <v>1038</v>
      </c>
      <c r="E15" s="29" t="s">
        <v>1039</v>
      </c>
      <c r="F15" s="30" t="s">
        <v>617</v>
      </c>
      <c r="G15" s="35">
        <v>1</v>
      </c>
      <c r="H15" s="18">
        <v>0.420596296191754</v>
      </c>
      <c r="I15" s="27">
        <f t="shared" si="0"/>
        <v>0.420596296191754</v>
      </c>
      <c r="J15" s="32">
        <v>43800</v>
      </c>
    </row>
    <row r="16" s="19" customFormat="1" ht="16.5" customHeight="1" spans="1:10">
      <c r="A16" s="24" t="s">
        <v>138</v>
      </c>
      <c r="B16" s="25" t="s">
        <v>611</v>
      </c>
      <c r="C16" s="25" t="s">
        <v>595</v>
      </c>
      <c r="D16" s="24" t="s">
        <v>1413</v>
      </c>
      <c r="E16" s="24" t="s">
        <v>1414</v>
      </c>
      <c r="F16" s="25" t="s">
        <v>617</v>
      </c>
      <c r="G16" s="34">
        <v>1</v>
      </c>
      <c r="H16" s="18">
        <v>0.54766331754386</v>
      </c>
      <c r="I16" s="27">
        <f t="shared" si="0"/>
        <v>0.54766331754386</v>
      </c>
      <c r="J16" s="28">
        <v>43800</v>
      </c>
    </row>
    <row r="17" s="19" customFormat="1" ht="16.5" customHeight="1" spans="1:10">
      <c r="A17" s="29" t="s">
        <v>138</v>
      </c>
      <c r="B17" s="30" t="s">
        <v>611</v>
      </c>
      <c r="C17" s="30" t="s">
        <v>595</v>
      </c>
      <c r="D17" s="29" t="s">
        <v>630</v>
      </c>
      <c r="E17" s="29" t="s">
        <v>631</v>
      </c>
      <c r="F17" s="30" t="s">
        <v>617</v>
      </c>
      <c r="G17" s="35">
        <v>1</v>
      </c>
      <c r="H17" s="18">
        <v>0.142892568258421</v>
      </c>
      <c r="I17" s="27">
        <f t="shared" si="0"/>
        <v>0.142892568258421</v>
      </c>
      <c r="J17" s="32">
        <v>43800</v>
      </c>
    </row>
    <row r="18" s="19" customFormat="1" ht="16.5" customHeight="1" spans="1:10">
      <c r="A18" s="24" t="s">
        <v>138</v>
      </c>
      <c r="B18" s="25" t="s">
        <v>611</v>
      </c>
      <c r="C18" s="25" t="s">
        <v>595</v>
      </c>
      <c r="D18" s="24" t="s">
        <v>602</v>
      </c>
      <c r="E18" s="24" t="s">
        <v>603</v>
      </c>
      <c r="F18" s="25" t="s">
        <v>604</v>
      </c>
      <c r="G18" s="34">
        <v>0.0625</v>
      </c>
      <c r="H18" s="18">
        <v>0.4035</v>
      </c>
      <c r="I18" s="27">
        <f t="shared" si="0"/>
        <v>0.02521875</v>
      </c>
      <c r="J18" s="28">
        <v>44298</v>
      </c>
    </row>
    <row r="19" s="19" customFormat="1" ht="16.5" customHeight="1" spans="1:10">
      <c r="A19" s="29" t="s">
        <v>138</v>
      </c>
      <c r="B19" s="30" t="s">
        <v>611</v>
      </c>
      <c r="C19" s="30" t="s">
        <v>595</v>
      </c>
      <c r="D19" s="29" t="s">
        <v>628</v>
      </c>
      <c r="E19" s="29" t="s">
        <v>629</v>
      </c>
      <c r="F19" s="30" t="s">
        <v>617</v>
      </c>
      <c r="G19" s="35">
        <v>2</v>
      </c>
      <c r="H19" s="18">
        <v>0.618294510866667</v>
      </c>
      <c r="I19" s="27">
        <f t="shared" si="0"/>
        <v>1.23658902173333</v>
      </c>
      <c r="J19" s="32">
        <v>43800</v>
      </c>
    </row>
    <row r="20" s="19" customFormat="1" ht="16.5" customHeight="1" spans="1:10">
      <c r="A20" s="24" t="s">
        <v>138</v>
      </c>
      <c r="B20" s="25" t="s">
        <v>611</v>
      </c>
      <c r="C20" s="25" t="s">
        <v>595</v>
      </c>
      <c r="D20" s="24" t="s">
        <v>744</v>
      </c>
      <c r="E20" s="24" t="s">
        <v>745</v>
      </c>
      <c r="F20" s="25" t="s">
        <v>746</v>
      </c>
      <c r="G20" s="34">
        <v>0.0125</v>
      </c>
      <c r="H20" s="18">
        <v>6.1792</v>
      </c>
      <c r="I20" s="27">
        <f t="shared" si="0"/>
        <v>0.07724</v>
      </c>
      <c r="J20" s="28">
        <v>43800</v>
      </c>
    </row>
    <row r="21" s="19" customFormat="1" ht="16.5" customHeight="1" spans="1:10">
      <c r="A21" s="29" t="s">
        <v>138</v>
      </c>
      <c r="B21" s="30" t="s">
        <v>611</v>
      </c>
      <c r="C21" s="30" t="s">
        <v>595</v>
      </c>
      <c r="D21" s="29" t="s">
        <v>1040</v>
      </c>
      <c r="E21" s="29" t="s">
        <v>1041</v>
      </c>
      <c r="F21" s="30" t="s">
        <v>617</v>
      </c>
      <c r="G21" s="35">
        <v>1</v>
      </c>
      <c r="H21" s="18">
        <v>0.148096335288421</v>
      </c>
      <c r="I21" s="27">
        <f t="shared" si="0"/>
        <v>0.148096335288421</v>
      </c>
      <c r="J21" s="32">
        <v>43800</v>
      </c>
    </row>
    <row r="22" spans="1:10">
      <c r="I22" s="20">
        <f>SUM(I2:I21)</f>
        <v>19.004347695173</v>
      </c>
    </row>
  </sheetData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141</v>
      </c>
      <c r="B2" s="25" t="s">
        <v>611</v>
      </c>
      <c r="C2" s="25" t="s">
        <v>595</v>
      </c>
      <c r="D2" s="24" t="s">
        <v>1224</v>
      </c>
      <c r="E2" s="24" t="s">
        <v>1225</v>
      </c>
      <c r="F2" s="25" t="s">
        <v>1150</v>
      </c>
      <c r="G2" s="34">
        <v>1</v>
      </c>
      <c r="H2" s="18">
        <v>56.24</v>
      </c>
      <c r="I2" s="27">
        <f t="shared" ref="I2:I25" si="0">H2*G2</f>
        <v>56.24</v>
      </c>
      <c r="J2" s="28">
        <v>43891</v>
      </c>
    </row>
    <row r="3" s="19" customFormat="1" ht="16.5" customHeight="1" spans="1:10">
      <c r="A3" s="29" t="s">
        <v>141</v>
      </c>
      <c r="B3" s="30" t="s">
        <v>611</v>
      </c>
      <c r="C3" s="30" t="s">
        <v>595</v>
      </c>
      <c r="D3" s="29" t="s">
        <v>1222</v>
      </c>
      <c r="E3" s="29" t="s">
        <v>1223</v>
      </c>
      <c r="F3" s="30" t="s">
        <v>1150</v>
      </c>
      <c r="G3" s="35">
        <v>1</v>
      </c>
      <c r="H3" s="18">
        <v>20.32</v>
      </c>
      <c r="I3" s="27">
        <f t="shared" si="0"/>
        <v>20.32</v>
      </c>
      <c r="J3" s="32">
        <v>43891</v>
      </c>
    </row>
    <row r="4" s="19" customFormat="1" ht="16.5" customHeight="1" spans="1:10">
      <c r="A4" s="24" t="s">
        <v>141</v>
      </c>
      <c r="B4" s="25" t="s">
        <v>611</v>
      </c>
      <c r="C4" s="25" t="s">
        <v>595</v>
      </c>
      <c r="D4" s="24" t="s">
        <v>596</v>
      </c>
      <c r="E4" s="24" t="s">
        <v>597</v>
      </c>
      <c r="F4" s="25" t="s">
        <v>598</v>
      </c>
      <c r="G4" s="34">
        <v>1</v>
      </c>
      <c r="H4" s="18">
        <v>0.05</v>
      </c>
      <c r="I4" s="27">
        <f t="shared" si="0"/>
        <v>0.05</v>
      </c>
      <c r="J4" s="28">
        <v>43891</v>
      </c>
    </row>
    <row r="5" s="19" customFormat="1" ht="16.5" customHeight="1" spans="1:10">
      <c r="A5" s="29" t="s">
        <v>141</v>
      </c>
      <c r="B5" s="30" t="s">
        <v>611</v>
      </c>
      <c r="C5" s="30" t="s">
        <v>595</v>
      </c>
      <c r="D5" s="29" t="s">
        <v>1232</v>
      </c>
      <c r="E5" s="29" t="s">
        <v>1233</v>
      </c>
      <c r="F5" s="30" t="s">
        <v>1234</v>
      </c>
      <c r="G5" s="35">
        <v>0.88</v>
      </c>
      <c r="H5" s="18">
        <v>0.51</v>
      </c>
      <c r="I5" s="27">
        <f t="shared" si="0"/>
        <v>0.4488</v>
      </c>
      <c r="J5" s="32">
        <v>43891</v>
      </c>
    </row>
    <row r="6" s="19" customFormat="1" ht="16.5" customHeight="1" spans="1:10">
      <c r="A6" s="24" t="s">
        <v>141</v>
      </c>
      <c r="B6" s="25" t="s">
        <v>611</v>
      </c>
      <c r="C6" s="25" t="s">
        <v>595</v>
      </c>
      <c r="D6" s="24" t="s">
        <v>1235</v>
      </c>
      <c r="E6" s="24" t="s">
        <v>1236</v>
      </c>
      <c r="F6" s="25" t="s">
        <v>1234</v>
      </c>
      <c r="G6" s="34">
        <v>1.45</v>
      </c>
      <c r="H6" s="18">
        <v>0.51</v>
      </c>
      <c r="I6" s="27">
        <f t="shared" si="0"/>
        <v>0.7395</v>
      </c>
      <c r="J6" s="28">
        <v>43891</v>
      </c>
    </row>
    <row r="7" s="19" customFormat="1" ht="16.5" customHeight="1" spans="1:10">
      <c r="A7" s="29" t="s">
        <v>141</v>
      </c>
      <c r="B7" s="30" t="s">
        <v>611</v>
      </c>
      <c r="C7" s="30" t="s">
        <v>595</v>
      </c>
      <c r="D7" s="29" t="s">
        <v>612</v>
      </c>
      <c r="E7" s="29" t="s">
        <v>613</v>
      </c>
      <c r="F7" s="30" t="s">
        <v>614</v>
      </c>
      <c r="G7" s="35">
        <v>5</v>
      </c>
      <c r="H7" s="18">
        <v>0.05</v>
      </c>
      <c r="I7" s="27">
        <f t="shared" si="0"/>
        <v>0.25</v>
      </c>
      <c r="J7" s="32">
        <v>43891</v>
      </c>
    </row>
    <row r="8" s="19" customFormat="1" ht="16.5" customHeight="1" spans="1:10">
      <c r="A8" s="24" t="s">
        <v>141</v>
      </c>
      <c r="B8" s="25" t="s">
        <v>611</v>
      </c>
      <c r="C8" s="25" t="s">
        <v>595</v>
      </c>
      <c r="D8" s="24" t="s">
        <v>1230</v>
      </c>
      <c r="E8" s="24" t="s">
        <v>1231</v>
      </c>
      <c r="F8" s="25" t="s">
        <v>1150</v>
      </c>
      <c r="G8" s="34">
        <v>2</v>
      </c>
      <c r="H8" s="18">
        <v>0.48</v>
      </c>
      <c r="I8" s="27">
        <f t="shared" si="0"/>
        <v>0.96</v>
      </c>
      <c r="J8" s="28">
        <v>43891</v>
      </c>
    </row>
    <row r="9" s="19" customFormat="1" ht="16.5" customHeight="1" spans="1:10">
      <c r="A9" s="29" t="s">
        <v>141</v>
      </c>
      <c r="B9" s="30" t="s">
        <v>611</v>
      </c>
      <c r="C9" s="30" t="s">
        <v>595</v>
      </c>
      <c r="D9" s="29" t="s">
        <v>1237</v>
      </c>
      <c r="E9" s="29" t="s">
        <v>1238</v>
      </c>
      <c r="F9" s="30" t="s">
        <v>1234</v>
      </c>
      <c r="G9" s="35">
        <v>0.345</v>
      </c>
      <c r="H9" s="18">
        <v>0.51</v>
      </c>
      <c r="I9" s="27">
        <f t="shared" si="0"/>
        <v>0.17595</v>
      </c>
      <c r="J9" s="32">
        <v>43891</v>
      </c>
    </row>
    <row r="10" s="19" customFormat="1" ht="16.5" customHeight="1" spans="1:10">
      <c r="A10" s="24" t="s">
        <v>141</v>
      </c>
      <c r="B10" s="25" t="s">
        <v>611</v>
      </c>
      <c r="C10" s="25" t="s">
        <v>595</v>
      </c>
      <c r="D10" s="24" t="s">
        <v>1228</v>
      </c>
      <c r="E10" s="24" t="s">
        <v>1229</v>
      </c>
      <c r="F10" s="25" t="s">
        <v>1150</v>
      </c>
      <c r="G10" s="34">
        <v>22</v>
      </c>
      <c r="H10" s="18">
        <v>0.52</v>
      </c>
      <c r="I10" s="27">
        <f t="shared" si="0"/>
        <v>11.44</v>
      </c>
      <c r="J10" s="28">
        <v>43891</v>
      </c>
    </row>
    <row r="11" s="19" customFormat="1" ht="16.5" customHeight="1" spans="1:10">
      <c r="A11" s="29" t="s">
        <v>141</v>
      </c>
      <c r="B11" s="30" t="s">
        <v>611</v>
      </c>
      <c r="C11" s="30" t="s">
        <v>595</v>
      </c>
      <c r="D11" s="29" t="s">
        <v>925</v>
      </c>
      <c r="E11" s="29" t="s">
        <v>926</v>
      </c>
      <c r="F11" s="30" t="s">
        <v>927</v>
      </c>
      <c r="G11" s="35">
        <v>1</v>
      </c>
      <c r="H11" s="18">
        <v>0.05</v>
      </c>
      <c r="I11" s="27">
        <f t="shared" si="0"/>
        <v>0.05</v>
      </c>
      <c r="J11" s="32">
        <v>44469</v>
      </c>
    </row>
    <row r="12" s="19" customFormat="1" ht="16.5" customHeight="1" spans="1:10">
      <c r="A12" s="24" t="s">
        <v>141</v>
      </c>
      <c r="B12" s="25" t="s">
        <v>611</v>
      </c>
      <c r="C12" s="25" t="s">
        <v>595</v>
      </c>
      <c r="D12" s="24" t="s">
        <v>1226</v>
      </c>
      <c r="E12" s="24" t="s">
        <v>1227</v>
      </c>
      <c r="F12" s="25" t="s">
        <v>1150</v>
      </c>
      <c r="G12" s="34">
        <v>4</v>
      </c>
      <c r="H12" s="18">
        <v>0.87</v>
      </c>
      <c r="I12" s="27">
        <f t="shared" si="0"/>
        <v>3.48</v>
      </c>
      <c r="J12" s="28">
        <v>44409</v>
      </c>
    </row>
    <row r="13" s="19" customFormat="1" ht="16.5" customHeight="1" spans="1:10">
      <c r="A13" s="29" t="s">
        <v>141</v>
      </c>
      <c r="B13" s="30" t="s">
        <v>611</v>
      </c>
      <c r="C13" s="30" t="s">
        <v>595</v>
      </c>
      <c r="D13" s="29" t="s">
        <v>1239</v>
      </c>
      <c r="E13" s="29" t="s">
        <v>730</v>
      </c>
      <c r="F13" s="30" t="s">
        <v>1234</v>
      </c>
      <c r="G13" s="35">
        <v>0.71</v>
      </c>
      <c r="H13" s="18">
        <v>0.51</v>
      </c>
      <c r="I13" s="27">
        <f t="shared" si="0"/>
        <v>0.3621</v>
      </c>
      <c r="J13" s="32">
        <v>43891</v>
      </c>
    </row>
    <row r="14" s="19" customFormat="1" ht="16.5" customHeight="1" spans="1:10">
      <c r="A14" s="24" t="s">
        <v>141</v>
      </c>
      <c r="B14" s="25" t="s">
        <v>611</v>
      </c>
      <c r="C14" s="25" t="s">
        <v>595</v>
      </c>
      <c r="D14" s="24" t="s">
        <v>815</v>
      </c>
      <c r="E14" s="24" t="s">
        <v>816</v>
      </c>
      <c r="F14" s="25" t="s">
        <v>617</v>
      </c>
      <c r="G14" s="34">
        <v>0.5</v>
      </c>
      <c r="H14" s="18">
        <v>0.589</v>
      </c>
      <c r="I14" s="27">
        <f t="shared" si="0"/>
        <v>0.2945</v>
      </c>
      <c r="J14" s="28">
        <v>43891</v>
      </c>
    </row>
    <row r="15" s="19" customFormat="1" ht="16.5" customHeight="1" spans="1:10">
      <c r="A15" s="29" t="s">
        <v>141</v>
      </c>
      <c r="B15" s="30" t="s">
        <v>611</v>
      </c>
      <c r="C15" s="30" t="s">
        <v>595</v>
      </c>
      <c r="D15" s="29" t="s">
        <v>831</v>
      </c>
      <c r="E15" s="29" t="s">
        <v>832</v>
      </c>
      <c r="F15" s="30" t="s">
        <v>833</v>
      </c>
      <c r="G15" s="35">
        <v>1</v>
      </c>
      <c r="H15" s="18">
        <v>0.4036</v>
      </c>
      <c r="I15" s="27">
        <f t="shared" si="0"/>
        <v>0.4036</v>
      </c>
      <c r="J15" s="32">
        <v>43891</v>
      </c>
    </row>
    <row r="16" s="19" customFormat="1" ht="16.5" customHeight="1" spans="1:10">
      <c r="A16" s="24" t="s">
        <v>141</v>
      </c>
      <c r="B16" s="25" t="s">
        <v>611</v>
      </c>
      <c r="C16" s="25" t="s">
        <v>595</v>
      </c>
      <c r="D16" s="24" t="s">
        <v>787</v>
      </c>
      <c r="E16" s="24" t="s">
        <v>788</v>
      </c>
      <c r="F16" s="25" t="s">
        <v>789</v>
      </c>
      <c r="G16" s="34">
        <v>1</v>
      </c>
      <c r="H16" s="18">
        <v>0.1862</v>
      </c>
      <c r="I16" s="27">
        <f t="shared" si="0"/>
        <v>0.1862</v>
      </c>
      <c r="J16" s="28">
        <v>44409</v>
      </c>
    </row>
    <row r="17" s="19" customFormat="1" ht="16.5" customHeight="1" spans="1:10">
      <c r="A17" s="29" t="s">
        <v>141</v>
      </c>
      <c r="B17" s="30" t="s">
        <v>611</v>
      </c>
      <c r="C17" s="30" t="s">
        <v>595</v>
      </c>
      <c r="D17" s="29" t="s">
        <v>1415</v>
      </c>
      <c r="E17" s="29" t="s">
        <v>835</v>
      </c>
      <c r="F17" s="30" t="s">
        <v>1416</v>
      </c>
      <c r="G17" s="35">
        <v>1</v>
      </c>
      <c r="H17" s="18">
        <v>0.34</v>
      </c>
      <c r="I17" s="27">
        <f t="shared" si="0"/>
        <v>0.34</v>
      </c>
      <c r="J17" s="32">
        <v>44013</v>
      </c>
    </row>
    <row r="18" s="19" customFormat="1" ht="16.5" customHeight="1" spans="1:10">
      <c r="A18" s="24" t="s">
        <v>141</v>
      </c>
      <c r="B18" s="25" t="s">
        <v>611</v>
      </c>
      <c r="C18" s="25" t="s">
        <v>595</v>
      </c>
      <c r="D18" s="24" t="s">
        <v>928</v>
      </c>
      <c r="E18" s="24" t="s">
        <v>929</v>
      </c>
      <c r="F18" s="25" t="s">
        <v>617</v>
      </c>
      <c r="G18" s="34">
        <v>0.54</v>
      </c>
      <c r="H18" s="18">
        <v>0.283185</v>
      </c>
      <c r="I18" s="27">
        <f t="shared" si="0"/>
        <v>0.1529199</v>
      </c>
      <c r="J18" s="28">
        <v>43891</v>
      </c>
    </row>
    <row r="19" s="19" customFormat="1" ht="16.5" customHeight="1" spans="1:10">
      <c r="A19" s="29" t="s">
        <v>141</v>
      </c>
      <c r="B19" s="30" t="s">
        <v>611</v>
      </c>
      <c r="C19" s="30" t="s">
        <v>595</v>
      </c>
      <c r="D19" s="29" t="s">
        <v>939</v>
      </c>
      <c r="E19" s="29" t="s">
        <v>434</v>
      </c>
      <c r="F19" s="30" t="s">
        <v>940</v>
      </c>
      <c r="G19" s="35">
        <v>2</v>
      </c>
      <c r="H19" s="18">
        <v>0.1422</v>
      </c>
      <c r="I19" s="27">
        <f t="shared" si="0"/>
        <v>0.2844</v>
      </c>
      <c r="J19" s="32">
        <v>44409</v>
      </c>
    </row>
    <row r="20" s="19" customFormat="1" ht="16.5" customHeight="1" spans="1:10">
      <c r="A20" s="24" t="s">
        <v>141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34">
        <v>0.0889</v>
      </c>
      <c r="H20" s="18">
        <v>0.4035</v>
      </c>
      <c r="I20" s="27">
        <f t="shared" si="0"/>
        <v>0.03587115</v>
      </c>
      <c r="J20" s="28">
        <v>44409</v>
      </c>
    </row>
    <row r="21" s="19" customFormat="1" ht="16.5" customHeight="1" spans="1:10">
      <c r="A21" s="29" t="s">
        <v>141</v>
      </c>
      <c r="B21" s="30" t="s">
        <v>611</v>
      </c>
      <c r="C21" s="30" t="s">
        <v>595</v>
      </c>
      <c r="D21" s="29" t="s">
        <v>817</v>
      </c>
      <c r="E21" s="29" t="s">
        <v>818</v>
      </c>
      <c r="F21" s="30" t="s">
        <v>819</v>
      </c>
      <c r="G21" s="35">
        <v>1</v>
      </c>
      <c r="H21" s="18">
        <v>0.293920220482456</v>
      </c>
      <c r="I21" s="27">
        <f t="shared" si="0"/>
        <v>0.293920220482456</v>
      </c>
      <c r="J21" s="32">
        <v>43891</v>
      </c>
    </row>
    <row r="22" s="19" customFormat="1" ht="16.5" customHeight="1" spans="1:10">
      <c r="A22" s="24" t="s">
        <v>141</v>
      </c>
      <c r="B22" s="25" t="s">
        <v>611</v>
      </c>
      <c r="C22" s="25" t="s">
        <v>595</v>
      </c>
      <c r="D22" s="24" t="s">
        <v>1417</v>
      </c>
      <c r="E22" s="24" t="s">
        <v>1418</v>
      </c>
      <c r="F22" s="25" t="s">
        <v>1419</v>
      </c>
      <c r="G22" s="34">
        <v>1</v>
      </c>
      <c r="H22" s="18">
        <v>0.56</v>
      </c>
      <c r="I22" s="27">
        <f t="shared" si="0"/>
        <v>0.56</v>
      </c>
      <c r="J22" s="28">
        <v>44044</v>
      </c>
    </row>
    <row r="23" s="19" customFormat="1" ht="16.5" customHeight="1" spans="1:10">
      <c r="A23" s="29" t="s">
        <v>141</v>
      </c>
      <c r="B23" s="30" t="s">
        <v>611</v>
      </c>
      <c r="C23" s="30" t="s">
        <v>595</v>
      </c>
      <c r="D23" s="29" t="s">
        <v>599</v>
      </c>
      <c r="E23" s="29" t="s">
        <v>600</v>
      </c>
      <c r="F23" s="30" t="s">
        <v>601</v>
      </c>
      <c r="G23" s="35">
        <v>0.0222</v>
      </c>
      <c r="H23" s="18">
        <v>6.2128</v>
      </c>
      <c r="I23" s="27">
        <f t="shared" si="0"/>
        <v>0.13792416</v>
      </c>
      <c r="J23" s="32">
        <v>44409</v>
      </c>
    </row>
    <row r="24" s="19" customFormat="1" ht="16.5" customHeight="1" spans="1:10">
      <c r="A24" s="24" t="s">
        <v>141</v>
      </c>
      <c r="B24" s="25" t="s">
        <v>611</v>
      </c>
      <c r="C24" s="25" t="s">
        <v>595</v>
      </c>
      <c r="D24" s="24" t="s">
        <v>1420</v>
      </c>
      <c r="E24" s="24" t="s">
        <v>1211</v>
      </c>
      <c r="F24" s="25" t="s">
        <v>617</v>
      </c>
      <c r="G24" s="34">
        <v>1</v>
      </c>
      <c r="H24" s="18">
        <v>0.72</v>
      </c>
      <c r="I24" s="27">
        <f t="shared" si="0"/>
        <v>0.72</v>
      </c>
      <c r="J24" s="28">
        <v>43891</v>
      </c>
    </row>
    <row r="25" s="19" customFormat="1" ht="16.5" customHeight="1" spans="1:10">
      <c r="A25" s="29" t="s">
        <v>141</v>
      </c>
      <c r="B25" s="30" t="s">
        <v>611</v>
      </c>
      <c r="C25" s="30" t="s">
        <v>595</v>
      </c>
      <c r="D25" s="29" t="s">
        <v>1421</v>
      </c>
      <c r="E25" s="29" t="s">
        <v>1422</v>
      </c>
      <c r="F25" s="30" t="s">
        <v>1423</v>
      </c>
      <c r="G25" s="35">
        <v>1</v>
      </c>
      <c r="H25" s="18">
        <v>0.72</v>
      </c>
      <c r="I25" s="27">
        <f t="shared" si="0"/>
        <v>0.72</v>
      </c>
      <c r="J25" s="32">
        <v>44002</v>
      </c>
    </row>
    <row r="26" spans="1:10">
      <c r="I26" s="20">
        <f>SUM(I2:I25)</f>
        <v>98.6456854304825</v>
      </c>
    </row>
  </sheetData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2" sqref="E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142</v>
      </c>
      <c r="B2" s="25" t="s">
        <v>611</v>
      </c>
      <c r="C2" s="25" t="s">
        <v>595</v>
      </c>
      <c r="D2" s="24" t="s">
        <v>801</v>
      </c>
      <c r="E2" s="24" t="s">
        <v>802</v>
      </c>
      <c r="F2" s="25" t="s">
        <v>617</v>
      </c>
      <c r="G2" s="34">
        <v>1</v>
      </c>
      <c r="H2" s="18">
        <v>1.4159</v>
      </c>
      <c r="I2" s="27">
        <f t="shared" ref="I2:I10" si="0">H2*G2</f>
        <v>1.4159</v>
      </c>
      <c r="J2" s="28">
        <v>44699</v>
      </c>
    </row>
    <row r="3" s="19" customFormat="1" ht="16.5" customHeight="1" spans="1:10">
      <c r="A3" s="29" t="s">
        <v>142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0.3</v>
      </c>
      <c r="H3" s="18">
        <v>1.6814</v>
      </c>
      <c r="I3" s="27">
        <f t="shared" si="0"/>
        <v>0.50442</v>
      </c>
      <c r="J3" s="32">
        <v>44699</v>
      </c>
    </row>
    <row r="4" s="19" customFormat="1" ht="16.5" customHeight="1" spans="1:10">
      <c r="A4" s="24" t="s">
        <v>142</v>
      </c>
      <c r="B4" s="25" t="s">
        <v>611</v>
      </c>
      <c r="C4" s="25" t="s">
        <v>595</v>
      </c>
      <c r="D4" s="24" t="s">
        <v>74</v>
      </c>
      <c r="E4" s="24" t="s">
        <v>394</v>
      </c>
      <c r="F4" s="25" t="s">
        <v>748</v>
      </c>
      <c r="G4" s="34">
        <v>1</v>
      </c>
      <c r="H4" s="18">
        <v>0.120565034394672</v>
      </c>
      <c r="I4" s="27">
        <f t="shared" si="0"/>
        <v>0.120565034394672</v>
      </c>
      <c r="J4" s="28">
        <v>44699</v>
      </c>
    </row>
    <row r="5" s="19" customFormat="1" ht="16.5" customHeight="1" spans="1:10">
      <c r="A5" s="29" t="s">
        <v>142</v>
      </c>
      <c r="B5" s="30" t="s">
        <v>611</v>
      </c>
      <c r="C5" s="30" t="s">
        <v>595</v>
      </c>
      <c r="D5" s="29" t="s">
        <v>1035</v>
      </c>
      <c r="E5" s="29" t="s">
        <v>1036</v>
      </c>
      <c r="F5" s="30" t="s">
        <v>617</v>
      </c>
      <c r="G5" s="35">
        <v>1</v>
      </c>
      <c r="H5" s="18">
        <v>6.36013503157894</v>
      </c>
      <c r="I5" s="27">
        <f t="shared" si="0"/>
        <v>6.36013503157894</v>
      </c>
      <c r="J5" s="32">
        <v>43800</v>
      </c>
    </row>
    <row r="6" s="19" customFormat="1" ht="16.5" customHeight="1" spans="1:10">
      <c r="A6" s="24" t="s">
        <v>142</v>
      </c>
      <c r="B6" s="25" t="s">
        <v>611</v>
      </c>
      <c r="C6" s="25" t="s">
        <v>595</v>
      </c>
      <c r="D6" s="24" t="s">
        <v>744</v>
      </c>
      <c r="E6" s="24" t="s">
        <v>745</v>
      </c>
      <c r="F6" s="25" t="s">
        <v>746</v>
      </c>
      <c r="G6" s="34">
        <v>0.0333</v>
      </c>
      <c r="H6" s="18">
        <v>6.1792</v>
      </c>
      <c r="I6" s="27">
        <f t="shared" si="0"/>
        <v>0.20576736</v>
      </c>
      <c r="J6" s="28">
        <v>43800</v>
      </c>
    </row>
    <row r="7" s="19" customFormat="1" ht="16.5" customHeight="1" spans="1:10">
      <c r="A7" s="29" t="s">
        <v>142</v>
      </c>
      <c r="B7" s="30" t="s">
        <v>611</v>
      </c>
      <c r="C7" s="30" t="s">
        <v>595</v>
      </c>
      <c r="D7" s="29" t="s">
        <v>602</v>
      </c>
      <c r="E7" s="29" t="s">
        <v>603</v>
      </c>
      <c r="F7" s="30" t="s">
        <v>604</v>
      </c>
      <c r="G7" s="35">
        <v>0.0333</v>
      </c>
      <c r="H7" s="18">
        <v>0.4035</v>
      </c>
      <c r="I7" s="27">
        <f t="shared" si="0"/>
        <v>0.01343655</v>
      </c>
      <c r="J7" s="32">
        <v>44298</v>
      </c>
    </row>
    <row r="8" s="19" customFormat="1" ht="16.5" customHeight="1" spans="1:10">
      <c r="A8" s="24" t="s">
        <v>142</v>
      </c>
      <c r="B8" s="25" t="s">
        <v>611</v>
      </c>
      <c r="C8" s="25" t="s">
        <v>595</v>
      </c>
      <c r="D8" s="24" t="s">
        <v>1037</v>
      </c>
      <c r="E8" s="24" t="s">
        <v>806</v>
      </c>
      <c r="F8" s="25" t="s">
        <v>617</v>
      </c>
      <c r="G8" s="34">
        <v>1</v>
      </c>
      <c r="H8" s="18">
        <v>6.94897547894737</v>
      </c>
      <c r="I8" s="27">
        <f t="shared" si="0"/>
        <v>6.94897547894737</v>
      </c>
      <c r="J8" s="28">
        <v>44699</v>
      </c>
    </row>
    <row r="9" s="19" customFormat="1" ht="16.5" customHeight="1" spans="1:10">
      <c r="A9" s="29" t="s">
        <v>142</v>
      </c>
      <c r="B9" s="30" t="s">
        <v>611</v>
      </c>
      <c r="C9" s="30" t="s">
        <v>595</v>
      </c>
      <c r="D9" s="29" t="s">
        <v>810</v>
      </c>
      <c r="E9" s="29" t="s">
        <v>811</v>
      </c>
      <c r="F9" s="30" t="s">
        <v>812</v>
      </c>
      <c r="G9" s="35">
        <v>2</v>
      </c>
      <c r="H9" s="18">
        <v>1.55</v>
      </c>
      <c r="I9" s="27">
        <f t="shared" si="0"/>
        <v>3.1</v>
      </c>
      <c r="J9" s="32">
        <v>44298</v>
      </c>
    </row>
    <row r="10" s="19" customFormat="1" ht="16.5" customHeight="1" spans="1:10">
      <c r="A10" s="24" t="s">
        <v>142</v>
      </c>
      <c r="B10" s="25" t="s">
        <v>611</v>
      </c>
      <c r="C10" s="25" t="s">
        <v>595</v>
      </c>
      <c r="D10" s="24" t="s">
        <v>807</v>
      </c>
      <c r="E10" s="24" t="s">
        <v>808</v>
      </c>
      <c r="F10" s="25" t="s">
        <v>809</v>
      </c>
      <c r="G10" s="34">
        <v>1</v>
      </c>
      <c r="H10" s="18">
        <v>16.2</v>
      </c>
      <c r="I10" s="27">
        <f t="shared" si="0"/>
        <v>16.2</v>
      </c>
      <c r="J10" s="28">
        <v>44699</v>
      </c>
    </row>
    <row r="11" spans="1:10">
      <c r="I11" s="27">
        <f>SUM(I2:I10)</f>
        <v>34.869199454921</v>
      </c>
    </row>
  </sheetData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170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8" si="0">H2*G2</f>
        <v>0.120565034394672</v>
      </c>
      <c r="J2" s="28">
        <v>44404</v>
      </c>
    </row>
    <row r="3" s="19" customFormat="1" ht="16.5" customHeight="1" spans="1:10">
      <c r="A3" s="29" t="s">
        <v>170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0.77</v>
      </c>
      <c r="H3" s="18">
        <v>1.6814</v>
      </c>
      <c r="I3" s="27">
        <f t="shared" si="0"/>
        <v>1.294678</v>
      </c>
      <c r="J3" s="32">
        <v>44379</v>
      </c>
    </row>
    <row r="4" s="19" customFormat="1" ht="16.5" customHeight="1" spans="1:10">
      <c r="A4" s="24" t="s">
        <v>170</v>
      </c>
      <c r="B4" s="25" t="s">
        <v>611</v>
      </c>
      <c r="C4" s="25" t="s">
        <v>595</v>
      </c>
      <c r="D4" s="24" t="s">
        <v>801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44379</v>
      </c>
    </row>
    <row r="5" s="19" customFormat="1" ht="16.5" customHeight="1" spans="1:10">
      <c r="A5" s="29" t="s">
        <v>170</v>
      </c>
      <c r="B5" s="30" t="s">
        <v>611</v>
      </c>
      <c r="C5" s="30" t="s">
        <v>595</v>
      </c>
      <c r="D5" s="29" t="s">
        <v>803</v>
      </c>
      <c r="E5" s="29" t="s">
        <v>804</v>
      </c>
      <c r="F5" s="30" t="s">
        <v>782</v>
      </c>
      <c r="G5" s="35">
        <v>1</v>
      </c>
      <c r="H5" s="18">
        <v>3.14912957631579</v>
      </c>
      <c r="I5" s="27">
        <f t="shared" si="0"/>
        <v>3.14912957631579</v>
      </c>
      <c r="J5" s="32">
        <v>44232</v>
      </c>
    </row>
    <row r="6" s="19" customFormat="1" ht="16.5" customHeight="1" spans="1:10">
      <c r="A6" s="24" t="s">
        <v>170</v>
      </c>
      <c r="B6" s="25" t="s">
        <v>611</v>
      </c>
      <c r="C6" s="25" t="s">
        <v>595</v>
      </c>
      <c r="D6" s="24" t="s">
        <v>805</v>
      </c>
      <c r="E6" s="24" t="s">
        <v>806</v>
      </c>
      <c r="F6" s="25" t="s">
        <v>782</v>
      </c>
      <c r="G6" s="34">
        <v>1</v>
      </c>
      <c r="H6" s="18">
        <v>6.59564594684211</v>
      </c>
      <c r="I6" s="27">
        <f t="shared" si="0"/>
        <v>6.59564594684211</v>
      </c>
      <c r="J6" s="28">
        <v>44232</v>
      </c>
    </row>
    <row r="7" s="19" customFormat="1" ht="16.5" customHeight="1" spans="1:10">
      <c r="A7" s="29" t="s">
        <v>170</v>
      </c>
      <c r="B7" s="30" t="s">
        <v>611</v>
      </c>
      <c r="C7" s="30" t="s">
        <v>595</v>
      </c>
      <c r="D7" s="29" t="s">
        <v>807</v>
      </c>
      <c r="E7" s="29" t="s">
        <v>808</v>
      </c>
      <c r="F7" s="30" t="s">
        <v>809</v>
      </c>
      <c r="G7" s="35">
        <v>1</v>
      </c>
      <c r="H7" s="18">
        <v>16.2</v>
      </c>
      <c r="I7" s="27">
        <f t="shared" si="0"/>
        <v>16.2</v>
      </c>
      <c r="J7" s="32">
        <v>44379</v>
      </c>
    </row>
    <row r="8" s="19" customFormat="1" ht="16.5" customHeight="1" spans="1:10">
      <c r="A8" s="24" t="s">
        <v>170</v>
      </c>
      <c r="B8" s="25" t="s">
        <v>611</v>
      </c>
      <c r="C8" s="25" t="s">
        <v>595</v>
      </c>
      <c r="D8" s="24" t="s">
        <v>810</v>
      </c>
      <c r="E8" s="24" t="s">
        <v>811</v>
      </c>
      <c r="F8" s="25" t="s">
        <v>812</v>
      </c>
      <c r="G8" s="34">
        <v>2</v>
      </c>
      <c r="H8" s="18">
        <v>1.55</v>
      </c>
      <c r="I8" s="27">
        <f t="shared" si="0"/>
        <v>3.1</v>
      </c>
      <c r="J8" s="28">
        <v>44232</v>
      </c>
    </row>
    <row r="9" spans="1:10">
      <c r="I9" s="20">
        <f>SUM(I2:I8)</f>
        <v>31.8759185575526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9" workbookViewId="0">
      <selection activeCell="A20" sqref="$A20:$XFD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167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17" si="0">H2*G2</f>
        <v>0.1</v>
      </c>
      <c r="J2" s="28">
        <v>45650</v>
      </c>
    </row>
    <row r="3" s="19" customFormat="1" ht="16.5" customHeight="1" spans="1:10">
      <c r="A3" s="29" t="s">
        <v>167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0.35</v>
      </c>
      <c r="H3" s="18">
        <v>0.283186</v>
      </c>
      <c r="I3" s="27">
        <f t="shared" si="0"/>
        <v>0.0991151</v>
      </c>
      <c r="J3" s="32">
        <v>44835</v>
      </c>
    </row>
    <row r="4" s="19" customFormat="1" ht="16.5" customHeight="1" spans="1:10">
      <c r="A4" s="24" t="s">
        <v>167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0.577169384879726</v>
      </c>
      <c r="J4" s="28">
        <v>44337</v>
      </c>
    </row>
    <row r="5" s="19" customFormat="1" ht="16.5" customHeight="1" spans="1:10">
      <c r="A5" s="29" t="s">
        <v>167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7</v>
      </c>
      <c r="H5" s="18">
        <v>0.120565034394672</v>
      </c>
      <c r="I5" s="27">
        <f t="shared" si="0"/>
        <v>0.843955240762704</v>
      </c>
      <c r="J5" s="32">
        <v>44593</v>
      </c>
    </row>
    <row r="6" s="19" customFormat="1" ht="16.5" customHeight="1" spans="1:10">
      <c r="A6" s="24" t="s">
        <v>167</v>
      </c>
      <c r="B6" s="25" t="s">
        <v>611</v>
      </c>
      <c r="C6" s="25" t="s">
        <v>595</v>
      </c>
      <c r="D6" s="24" t="s">
        <v>930</v>
      </c>
      <c r="E6" s="24" t="s">
        <v>931</v>
      </c>
      <c r="F6" s="25" t="s">
        <v>782</v>
      </c>
      <c r="G6" s="34">
        <v>1</v>
      </c>
      <c r="H6" s="18">
        <v>1.43</v>
      </c>
      <c r="I6" s="27">
        <f t="shared" si="0"/>
        <v>1.43</v>
      </c>
      <c r="J6" s="28">
        <v>44835</v>
      </c>
    </row>
    <row r="7" s="19" customFormat="1" ht="16.5" customHeight="1" spans="1:10">
      <c r="A7" s="29" t="s">
        <v>167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5">
        <v>1</v>
      </c>
      <c r="H7" s="18">
        <v>0.372943271008403</v>
      </c>
      <c r="I7" s="27">
        <f t="shared" si="0"/>
        <v>0.372943271008403</v>
      </c>
      <c r="J7" s="32">
        <v>44621</v>
      </c>
    </row>
    <row r="8" s="19" customFormat="1" ht="16.5" customHeight="1" spans="1:10">
      <c r="A8" s="24" t="s">
        <v>167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34">
        <v>1</v>
      </c>
      <c r="H8" s="18">
        <f>I35</f>
        <v>18.6613012188425</v>
      </c>
      <c r="I8" s="27">
        <f t="shared" si="0"/>
        <v>18.6613012188425</v>
      </c>
      <c r="J8" s="28">
        <v>44337</v>
      </c>
    </row>
    <row r="9" s="19" customFormat="1" ht="16.5" customHeight="1" spans="1:10">
      <c r="A9" s="29" t="s">
        <v>167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44621</v>
      </c>
    </row>
    <row r="10" s="19" customFormat="1" ht="16.5" customHeight="1" spans="1:10">
      <c r="A10" s="24" t="s">
        <v>167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34">
        <v>0.95</v>
      </c>
      <c r="H10" s="18">
        <v>1.7257</v>
      </c>
      <c r="I10" s="27">
        <f t="shared" si="0"/>
        <v>1.639415</v>
      </c>
      <c r="J10" s="28">
        <v>44593</v>
      </c>
    </row>
    <row r="11" s="19" customFormat="1" ht="16.5" customHeight="1" spans="1:10">
      <c r="A11" s="29" t="s">
        <v>167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5">
        <v>1.4</v>
      </c>
      <c r="H11" s="18">
        <v>1.6814</v>
      </c>
      <c r="I11" s="27">
        <f t="shared" si="0"/>
        <v>2.35396</v>
      </c>
      <c r="J11" s="32">
        <v>44835</v>
      </c>
    </row>
    <row r="12" s="19" customFormat="1" ht="16.5" customHeight="1" spans="1:10">
      <c r="A12" s="24" t="s">
        <v>167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34">
        <v>1</v>
      </c>
      <c r="H12" s="18">
        <v>0.53</v>
      </c>
      <c r="I12" s="27">
        <f t="shared" si="0"/>
        <v>0.53</v>
      </c>
      <c r="J12" s="28">
        <v>44593</v>
      </c>
    </row>
    <row r="13" s="19" customFormat="1" ht="16.5" customHeight="1" spans="1:10">
      <c r="A13" s="29" t="s">
        <v>167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5">
        <v>1</v>
      </c>
      <c r="H13" s="18">
        <v>1.05755528846154</v>
      </c>
      <c r="I13" s="27">
        <f t="shared" si="0"/>
        <v>1.05755528846154</v>
      </c>
      <c r="J13" s="32">
        <v>45503</v>
      </c>
    </row>
    <row r="14" s="19" customFormat="1" ht="16.5" customHeight="1" spans="1:10">
      <c r="A14" s="24" t="s">
        <v>167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34">
        <v>2</v>
      </c>
      <c r="H14" s="18">
        <v>0.1422</v>
      </c>
      <c r="I14" s="27">
        <f t="shared" si="0"/>
        <v>0.2844</v>
      </c>
      <c r="J14" s="28">
        <v>44593</v>
      </c>
    </row>
    <row r="15" s="19" customFormat="1" ht="16.5" customHeight="1" spans="1:10">
      <c r="A15" s="29" t="s">
        <v>167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5">
        <v>0.0167</v>
      </c>
      <c r="H15" s="18">
        <v>6.2128</v>
      </c>
      <c r="I15" s="27">
        <f t="shared" si="0"/>
        <v>0.10375376</v>
      </c>
      <c r="J15" s="32">
        <v>45139</v>
      </c>
    </row>
    <row r="16" s="19" customFormat="1" ht="16.5" customHeight="1" spans="1:10">
      <c r="A16" s="24" t="s">
        <v>167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0.1</v>
      </c>
      <c r="H16" s="18">
        <v>0.4035</v>
      </c>
      <c r="I16" s="27">
        <f t="shared" si="0"/>
        <v>0.04035</v>
      </c>
      <c r="J16" s="28">
        <v>44835</v>
      </c>
    </row>
    <row r="17" s="19" customFormat="1" ht="16.5" customHeight="1" spans="1:10">
      <c r="A17" s="29" t="s">
        <v>167</v>
      </c>
      <c r="B17" s="30" t="s">
        <v>611</v>
      </c>
      <c r="C17" s="30" t="s">
        <v>595</v>
      </c>
      <c r="D17" s="29" t="s">
        <v>941</v>
      </c>
      <c r="E17" s="29" t="s">
        <v>942</v>
      </c>
      <c r="F17" s="30" t="s">
        <v>943</v>
      </c>
      <c r="G17" s="35">
        <v>1</v>
      </c>
      <c r="H17" s="18">
        <v>0.32</v>
      </c>
      <c r="I17" s="27">
        <f t="shared" si="0"/>
        <v>0.32</v>
      </c>
      <c r="J17" s="32">
        <v>45650</v>
      </c>
    </row>
    <row r="18" spans="1:10">
      <c r="I18" s="20">
        <f>SUM(I2:I17)</f>
        <v>29.1929182639548</v>
      </c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77</v>
      </c>
      <c r="B21" s="25" t="s">
        <v>611</v>
      </c>
      <c r="C21" s="25" t="s">
        <v>595</v>
      </c>
      <c r="D21" s="24" t="s">
        <v>944</v>
      </c>
      <c r="E21" s="24" t="s">
        <v>945</v>
      </c>
      <c r="F21" s="25" t="s">
        <v>617</v>
      </c>
      <c r="G21" s="34">
        <v>3</v>
      </c>
      <c r="H21" s="18">
        <v>0.1327</v>
      </c>
      <c r="I21" s="27">
        <f t="shared" ref="I21:I34" si="1">H21*G21</f>
        <v>0.3981</v>
      </c>
      <c r="J21" s="28">
        <v>44327</v>
      </c>
    </row>
    <row r="22" s="19" customFormat="1" ht="16.5" customHeight="1" spans="1:10">
      <c r="A22" s="29" t="s">
        <v>77</v>
      </c>
      <c r="B22" s="30" t="s">
        <v>611</v>
      </c>
      <c r="C22" s="30" t="s">
        <v>595</v>
      </c>
      <c r="D22" s="29" t="s">
        <v>946</v>
      </c>
      <c r="E22" s="29" t="s">
        <v>947</v>
      </c>
      <c r="F22" s="30" t="s">
        <v>948</v>
      </c>
      <c r="G22" s="35">
        <v>1</v>
      </c>
      <c r="H22" s="18">
        <v>2.3894</v>
      </c>
      <c r="I22" s="27">
        <f t="shared" si="1"/>
        <v>2.3894</v>
      </c>
      <c r="J22" s="32">
        <v>44328</v>
      </c>
    </row>
    <row r="23" s="19" customFormat="1" ht="16.5" customHeight="1" spans="1:10">
      <c r="A23" s="24" t="s">
        <v>77</v>
      </c>
      <c r="B23" s="25" t="s">
        <v>611</v>
      </c>
      <c r="C23" s="25" t="s">
        <v>595</v>
      </c>
      <c r="D23" s="24" t="s">
        <v>949</v>
      </c>
      <c r="E23" s="24" t="s">
        <v>771</v>
      </c>
      <c r="F23" s="25" t="s">
        <v>617</v>
      </c>
      <c r="G23" s="34">
        <v>1</v>
      </c>
      <c r="H23" s="18">
        <f>VLOOKUP(D:D,'[1]安路普产品报价 （不考虑合格率）'!$B:$AG,32,0)</f>
        <v>1.55695201710526</v>
      </c>
      <c r="I23" s="27">
        <f t="shared" si="1"/>
        <v>1.55695201710526</v>
      </c>
      <c r="J23" s="28">
        <v>44327</v>
      </c>
    </row>
    <row r="24" s="19" customFormat="1" ht="16.5" customHeight="1" spans="1:10">
      <c r="A24" s="29" t="s">
        <v>77</v>
      </c>
      <c r="B24" s="30" t="s">
        <v>611</v>
      </c>
      <c r="C24" s="30" t="s">
        <v>595</v>
      </c>
      <c r="D24" s="29" t="s">
        <v>950</v>
      </c>
      <c r="E24" s="29" t="s">
        <v>951</v>
      </c>
      <c r="F24" s="30" t="s">
        <v>952</v>
      </c>
      <c r="G24" s="35">
        <v>1</v>
      </c>
      <c r="H24" s="18">
        <f>VLOOKUP(D:D,'[1]安路普产品报价 （不考虑合格率）'!$B:$AG,32,0)</f>
        <v>0.941865145432692</v>
      </c>
      <c r="I24" s="27">
        <f t="shared" si="1"/>
        <v>0.941865145432692</v>
      </c>
      <c r="J24" s="32">
        <v>44327</v>
      </c>
    </row>
    <row r="25" s="19" customFormat="1" ht="16.5" customHeight="1" spans="1:10">
      <c r="A25" s="24" t="s">
        <v>77</v>
      </c>
      <c r="B25" s="25" t="s">
        <v>611</v>
      </c>
      <c r="C25" s="25" t="s">
        <v>595</v>
      </c>
      <c r="D25" s="24" t="s">
        <v>953</v>
      </c>
      <c r="E25" s="24" t="s">
        <v>954</v>
      </c>
      <c r="F25" s="25" t="s">
        <v>955</v>
      </c>
      <c r="G25" s="34">
        <v>1</v>
      </c>
      <c r="H25" s="18">
        <f>VLOOKUP(D:D,'[1]安路普产品报价 （不考虑合格率）'!$B:$AG,32,0)</f>
        <v>0.928708371995192</v>
      </c>
      <c r="I25" s="27">
        <f t="shared" si="1"/>
        <v>0.928708371995192</v>
      </c>
      <c r="J25" s="28">
        <v>44327</v>
      </c>
    </row>
    <row r="26" s="19" customFormat="1" ht="16.5" customHeight="1" spans="1:10">
      <c r="A26" s="29" t="s">
        <v>77</v>
      </c>
      <c r="B26" s="30" t="s">
        <v>611</v>
      </c>
      <c r="C26" s="30" t="s">
        <v>595</v>
      </c>
      <c r="D26" s="29" t="s">
        <v>956</v>
      </c>
      <c r="E26" s="29" t="s">
        <v>957</v>
      </c>
      <c r="F26" s="30" t="s">
        <v>958</v>
      </c>
      <c r="G26" s="35">
        <v>1</v>
      </c>
      <c r="H26" s="18">
        <f>VLOOKUP(D:D,'[1]安路普产品报价 （不考虑合格率）'!$B:$AG,32,0)</f>
        <v>0.947845496995192</v>
      </c>
      <c r="I26" s="27">
        <f t="shared" si="1"/>
        <v>0.947845496995192</v>
      </c>
      <c r="J26" s="32">
        <v>44327</v>
      </c>
    </row>
    <row r="27" s="19" customFormat="1" ht="16.5" customHeight="1" spans="1:10">
      <c r="A27" s="24" t="s">
        <v>77</v>
      </c>
      <c r="B27" s="25" t="s">
        <v>611</v>
      </c>
      <c r="C27" s="25" t="s">
        <v>595</v>
      </c>
      <c r="D27" s="24" t="s">
        <v>959</v>
      </c>
      <c r="E27" s="24" t="s">
        <v>775</v>
      </c>
      <c r="F27" s="25" t="s">
        <v>617</v>
      </c>
      <c r="G27" s="34">
        <v>1</v>
      </c>
      <c r="H27" s="18">
        <v>4.05</v>
      </c>
      <c r="I27" s="27">
        <f t="shared" si="1"/>
        <v>4.05</v>
      </c>
      <c r="J27" s="28">
        <v>44327</v>
      </c>
    </row>
    <row r="28" s="19" customFormat="1" ht="16.5" customHeight="1" spans="1:10">
      <c r="A28" s="29" t="s">
        <v>77</v>
      </c>
      <c r="B28" s="30" t="s">
        <v>611</v>
      </c>
      <c r="C28" s="30" t="s">
        <v>595</v>
      </c>
      <c r="D28" s="29" t="s">
        <v>960</v>
      </c>
      <c r="E28" s="29" t="s">
        <v>961</v>
      </c>
      <c r="F28" s="30" t="s">
        <v>617</v>
      </c>
      <c r="G28" s="35">
        <v>1</v>
      </c>
      <c r="H28" s="18">
        <f>VLOOKUP(D:D,'[1]安路普产品报价 （不考虑合格率）'!$B:$AG,32,0)</f>
        <v>1.437294625</v>
      </c>
      <c r="I28" s="27">
        <f t="shared" si="1"/>
        <v>1.437294625</v>
      </c>
      <c r="J28" s="32">
        <v>44327</v>
      </c>
    </row>
    <row r="29" s="19" customFormat="1" ht="16.5" customHeight="1" spans="1:10">
      <c r="A29" s="24" t="s">
        <v>77</v>
      </c>
      <c r="B29" s="25" t="s">
        <v>611</v>
      </c>
      <c r="C29" s="25" t="s">
        <v>595</v>
      </c>
      <c r="D29" s="24" t="s">
        <v>962</v>
      </c>
      <c r="E29" s="24" t="s">
        <v>963</v>
      </c>
      <c r="F29" s="25" t="s">
        <v>964</v>
      </c>
      <c r="G29" s="34">
        <v>1</v>
      </c>
      <c r="H29" s="18">
        <f>VLOOKUP(D:D,'[1]安路普产品报价 （不考虑合格率）'!$B:$AG,32,0)</f>
        <v>0.409741331904762</v>
      </c>
      <c r="I29" s="27">
        <f t="shared" si="1"/>
        <v>0.409741331904762</v>
      </c>
      <c r="J29" s="28">
        <v>44327</v>
      </c>
    </row>
    <row r="30" s="19" customFormat="1" ht="16.5" customHeight="1" spans="1:10">
      <c r="A30" s="29" t="s">
        <v>77</v>
      </c>
      <c r="B30" s="30" t="s">
        <v>611</v>
      </c>
      <c r="C30" s="30" t="s">
        <v>595</v>
      </c>
      <c r="D30" s="29" t="s">
        <v>965</v>
      </c>
      <c r="E30" s="29" t="s">
        <v>966</v>
      </c>
      <c r="F30" s="30" t="s">
        <v>617</v>
      </c>
      <c r="G30" s="35">
        <v>2</v>
      </c>
      <c r="H30" s="18">
        <v>0.1204</v>
      </c>
      <c r="I30" s="27">
        <f t="shared" si="1"/>
        <v>0.2408</v>
      </c>
      <c r="J30" s="32">
        <v>44327</v>
      </c>
    </row>
    <row r="31" s="19" customFormat="1" ht="16.5" customHeight="1" spans="1:10">
      <c r="A31" s="24" t="s">
        <v>77</v>
      </c>
      <c r="B31" s="25" t="s">
        <v>611</v>
      </c>
      <c r="C31" s="25" t="s">
        <v>595</v>
      </c>
      <c r="D31" s="24" t="s">
        <v>967</v>
      </c>
      <c r="E31" s="24" t="s">
        <v>968</v>
      </c>
      <c r="F31" s="25" t="s">
        <v>617</v>
      </c>
      <c r="G31" s="34">
        <v>1</v>
      </c>
      <c r="H31" s="18">
        <f>VLOOKUP(D:D,'[1]安路普产品报价 （不考虑合格率）'!$B:$AG,32,0)</f>
        <v>0.324502754093567</v>
      </c>
      <c r="I31" s="27">
        <f t="shared" si="1"/>
        <v>0.324502754093567</v>
      </c>
      <c r="J31" s="28">
        <v>44327</v>
      </c>
    </row>
    <row r="32" s="19" customFormat="1" ht="16.5" customHeight="1" spans="1:10">
      <c r="A32" s="29" t="s">
        <v>77</v>
      </c>
      <c r="B32" s="30" t="s">
        <v>611</v>
      </c>
      <c r="C32" s="30" t="s">
        <v>595</v>
      </c>
      <c r="D32" s="29" t="s">
        <v>969</v>
      </c>
      <c r="E32" s="29" t="s">
        <v>970</v>
      </c>
      <c r="F32" s="30" t="s">
        <v>617</v>
      </c>
      <c r="G32" s="35">
        <v>1</v>
      </c>
      <c r="H32" s="18">
        <f>VLOOKUP(D:D,'[1]安路普产品报价 （不考虑合格率）'!$B:$AG,32,0)</f>
        <v>0.273739011988304</v>
      </c>
      <c r="I32" s="27">
        <f t="shared" si="1"/>
        <v>0.273739011988304</v>
      </c>
      <c r="J32" s="32">
        <v>44327</v>
      </c>
    </row>
    <row r="33" s="19" customFormat="1" ht="16.5" customHeight="1" spans="1:10">
      <c r="A33" s="24" t="s">
        <v>77</v>
      </c>
      <c r="B33" s="25" t="s">
        <v>611</v>
      </c>
      <c r="C33" s="25" t="s">
        <v>595</v>
      </c>
      <c r="D33" s="24" t="s">
        <v>971</v>
      </c>
      <c r="E33" s="24" t="s">
        <v>972</v>
      </c>
      <c r="F33" s="25" t="s">
        <v>617</v>
      </c>
      <c r="G33" s="34">
        <v>2</v>
      </c>
      <c r="H33" s="18">
        <f>VLOOKUP(D:D,'[1]安路普产品报价 （不考虑合格率）'!$B:$AG,32,0)</f>
        <v>0.186476232163743</v>
      </c>
      <c r="I33" s="27">
        <f t="shared" si="1"/>
        <v>0.372952464327486</v>
      </c>
      <c r="J33" s="28">
        <v>44327</v>
      </c>
    </row>
    <row r="34" s="19" customFormat="1" ht="16.5" customHeight="1" spans="1:10">
      <c r="A34" s="29" t="s">
        <v>77</v>
      </c>
      <c r="B34" s="30" t="s">
        <v>611</v>
      </c>
      <c r="C34" s="30" t="s">
        <v>595</v>
      </c>
      <c r="D34" s="29" t="s">
        <v>973</v>
      </c>
      <c r="E34" s="29" t="s">
        <v>974</v>
      </c>
      <c r="F34" s="30" t="s">
        <v>975</v>
      </c>
      <c r="G34" s="35">
        <v>2</v>
      </c>
      <c r="H34" s="18">
        <v>2.1947</v>
      </c>
      <c r="I34" s="27">
        <f t="shared" si="1"/>
        <v>4.3894</v>
      </c>
      <c r="J34" s="32">
        <v>44327</v>
      </c>
    </row>
    <row r="35" spans="1:10">
      <c r="I35" s="20">
        <f>SUM(I21:I34)</f>
        <v>18.6613012188425</v>
      </c>
    </row>
  </sheetData>
  <pageMargins left="0.75" right="0.75" top="1" bottom="1" header="0.5" footer="0.5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72727272727273" defaultRowHeight="14" outlineLevelRow="7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155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 t="shared" ref="I2:I7" si="0">H2*G2</f>
        <v>1.177</v>
      </c>
      <c r="J2" s="28">
        <v>44232</v>
      </c>
    </row>
    <row r="3" s="19" customFormat="1" ht="16.5" customHeight="1" spans="1:10">
      <c r="A3" s="29" t="s">
        <v>155</v>
      </c>
      <c r="B3" s="30" t="s">
        <v>611</v>
      </c>
      <c r="C3" s="30" t="s">
        <v>595</v>
      </c>
      <c r="D3" s="29" t="s">
        <v>1193</v>
      </c>
      <c r="E3" s="29" t="s">
        <v>1115</v>
      </c>
      <c r="F3" s="30" t="s">
        <v>782</v>
      </c>
      <c r="G3" s="35">
        <v>1</v>
      </c>
      <c r="H3" s="18">
        <v>0.780764471969697</v>
      </c>
      <c r="I3" s="27">
        <f t="shared" si="0"/>
        <v>0.780764471969697</v>
      </c>
      <c r="J3" s="32">
        <v>44044</v>
      </c>
    </row>
    <row r="4" s="19" customFormat="1" ht="16.5" customHeight="1" spans="1:10">
      <c r="A4" s="24" t="s">
        <v>155</v>
      </c>
      <c r="B4" s="25" t="s">
        <v>611</v>
      </c>
      <c r="C4" s="25" t="s">
        <v>595</v>
      </c>
      <c r="D4" s="24" t="s">
        <v>1194</v>
      </c>
      <c r="E4" s="24" t="s">
        <v>1195</v>
      </c>
      <c r="F4" s="25" t="s">
        <v>782</v>
      </c>
      <c r="G4" s="34">
        <v>1</v>
      </c>
      <c r="H4" s="18">
        <v>1.06621910714286</v>
      </c>
      <c r="I4" s="27">
        <f t="shared" si="0"/>
        <v>1.06621910714286</v>
      </c>
      <c r="J4" s="28">
        <v>44044</v>
      </c>
    </row>
    <row r="5" s="19" customFormat="1" ht="16.5" customHeight="1" spans="1:10">
      <c r="A5" s="29" t="s">
        <v>155</v>
      </c>
      <c r="B5" s="30" t="s">
        <v>611</v>
      </c>
      <c r="C5" s="30" t="s">
        <v>595</v>
      </c>
      <c r="D5" s="29" t="s">
        <v>1424</v>
      </c>
      <c r="E5" s="29" t="s">
        <v>1425</v>
      </c>
      <c r="F5" s="30" t="s">
        <v>782</v>
      </c>
      <c r="G5" s="35">
        <v>1</v>
      </c>
      <c r="H5" s="18">
        <v>4.19</v>
      </c>
      <c r="I5" s="27">
        <f t="shared" si="0"/>
        <v>4.19</v>
      </c>
      <c r="J5" s="32">
        <v>44044</v>
      </c>
    </row>
    <row r="6" s="19" customFormat="1" ht="16.5" customHeight="1" spans="1:10">
      <c r="A6" s="24" t="s">
        <v>155</v>
      </c>
      <c r="B6" s="25" t="s">
        <v>611</v>
      </c>
      <c r="C6" s="25" t="s">
        <v>595</v>
      </c>
      <c r="D6" s="24" t="s">
        <v>1426</v>
      </c>
      <c r="E6" s="24" t="s">
        <v>1427</v>
      </c>
      <c r="F6" s="25" t="s">
        <v>782</v>
      </c>
      <c r="G6" s="34">
        <v>1</v>
      </c>
      <c r="H6" s="18">
        <v>0.917316669736842</v>
      </c>
      <c r="I6" s="27">
        <f t="shared" si="0"/>
        <v>0.917316669736842</v>
      </c>
      <c r="J6" s="28">
        <v>44044</v>
      </c>
    </row>
    <row r="7" s="19" customFormat="1" ht="16.5" customHeight="1" spans="1:10">
      <c r="A7" s="29" t="s">
        <v>155</v>
      </c>
      <c r="B7" s="30" t="s">
        <v>611</v>
      </c>
      <c r="C7" s="30" t="s">
        <v>595</v>
      </c>
      <c r="D7" s="29" t="s">
        <v>652</v>
      </c>
      <c r="E7" s="29" t="s">
        <v>653</v>
      </c>
      <c r="F7" s="30" t="s">
        <v>617</v>
      </c>
      <c r="G7" s="35">
        <v>1</v>
      </c>
      <c r="H7" s="18">
        <v>0.0225664</v>
      </c>
      <c r="I7" s="27">
        <f t="shared" si="0"/>
        <v>0.0225664</v>
      </c>
      <c r="J7" s="32">
        <v>44746</v>
      </c>
    </row>
    <row r="8" spans="1:10">
      <c r="I8" s="20">
        <f>SUM(I2:I7)</f>
        <v>8.1538666488494</v>
      </c>
    </row>
  </sheetData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182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 t="shared" ref="I2:I9" si="0">H2*G2</f>
        <v>1.177</v>
      </c>
      <c r="J2" s="28">
        <v>44327</v>
      </c>
    </row>
    <row r="3" s="19" customFormat="1" ht="16.5" customHeight="1" spans="1:10">
      <c r="A3" s="29" t="s">
        <v>182</v>
      </c>
      <c r="B3" s="30" t="s">
        <v>611</v>
      </c>
      <c r="C3" s="30" t="s">
        <v>595</v>
      </c>
      <c r="D3" s="29" t="s">
        <v>599</v>
      </c>
      <c r="E3" s="29" t="s">
        <v>600</v>
      </c>
      <c r="F3" s="30" t="s">
        <v>601</v>
      </c>
      <c r="G3" s="35">
        <v>0.01</v>
      </c>
      <c r="H3" s="18">
        <v>6.2128</v>
      </c>
      <c r="I3" s="27">
        <f t="shared" si="0"/>
        <v>0.062128</v>
      </c>
      <c r="J3" s="32">
        <v>44378</v>
      </c>
    </row>
    <row r="4" s="19" customFormat="1" ht="16.5" customHeight="1" spans="1:10">
      <c r="A4" s="24" t="s">
        <v>182</v>
      </c>
      <c r="B4" s="25" t="s">
        <v>611</v>
      </c>
      <c r="C4" s="25" t="s">
        <v>595</v>
      </c>
      <c r="D4" s="24" t="s">
        <v>602</v>
      </c>
      <c r="E4" s="24" t="s">
        <v>603</v>
      </c>
      <c r="F4" s="25" t="s">
        <v>604</v>
      </c>
      <c r="G4" s="34">
        <v>0.05</v>
      </c>
      <c r="H4" s="18">
        <v>0.4035</v>
      </c>
      <c r="I4" s="27">
        <f t="shared" si="0"/>
        <v>0.020175</v>
      </c>
      <c r="J4" s="28">
        <v>44378</v>
      </c>
    </row>
    <row r="5" s="19" customFormat="1" ht="16.5" customHeight="1" spans="1:10">
      <c r="A5" s="29" t="s">
        <v>182</v>
      </c>
      <c r="B5" s="30" t="s">
        <v>611</v>
      </c>
      <c r="C5" s="30" t="s">
        <v>595</v>
      </c>
      <c r="D5" s="29" t="s">
        <v>1114</v>
      </c>
      <c r="E5" s="29" t="s">
        <v>1115</v>
      </c>
      <c r="F5" s="30" t="s">
        <v>1116</v>
      </c>
      <c r="G5" s="35">
        <v>1</v>
      </c>
      <c r="H5" s="18">
        <v>1.61989967857143</v>
      </c>
      <c r="I5" s="27">
        <f t="shared" si="0"/>
        <v>1.61989967857143</v>
      </c>
      <c r="J5" s="32">
        <v>44327</v>
      </c>
    </row>
    <row r="6" s="19" customFormat="1" ht="16.5" customHeight="1" spans="1:10">
      <c r="A6" s="24" t="s">
        <v>182</v>
      </c>
      <c r="B6" s="25" t="s">
        <v>611</v>
      </c>
      <c r="C6" s="25" t="s">
        <v>595</v>
      </c>
      <c r="D6" s="24" t="s">
        <v>1428</v>
      </c>
      <c r="E6" s="24" t="s">
        <v>1429</v>
      </c>
      <c r="F6" s="25" t="s">
        <v>617</v>
      </c>
      <c r="G6" s="34">
        <v>1</v>
      </c>
      <c r="H6" s="18">
        <v>2.86683500260417</v>
      </c>
      <c r="I6" s="27">
        <f t="shared" si="0"/>
        <v>2.86683500260417</v>
      </c>
      <c r="J6" s="28">
        <v>44327</v>
      </c>
    </row>
    <row r="7" s="19" customFormat="1" ht="16.5" customHeight="1" spans="1:10">
      <c r="A7" s="29" t="s">
        <v>182</v>
      </c>
      <c r="B7" s="30" t="s">
        <v>611</v>
      </c>
      <c r="C7" s="30" t="s">
        <v>595</v>
      </c>
      <c r="D7" s="29" t="s">
        <v>1430</v>
      </c>
      <c r="E7" s="29" t="s">
        <v>1431</v>
      </c>
      <c r="F7" s="30" t="s">
        <v>617</v>
      </c>
      <c r="G7" s="35">
        <v>1</v>
      </c>
      <c r="H7" s="18">
        <v>1.5814335</v>
      </c>
      <c r="I7" s="27">
        <f t="shared" si="0"/>
        <v>1.5814335</v>
      </c>
      <c r="J7" s="32">
        <v>44327</v>
      </c>
    </row>
    <row r="8" s="19" customFormat="1" ht="16.5" customHeight="1" spans="1:10">
      <c r="A8" s="24" t="s">
        <v>182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34">
        <v>1</v>
      </c>
      <c r="H8" s="18">
        <v>2.8</v>
      </c>
      <c r="I8" s="27">
        <f t="shared" si="0"/>
        <v>2.8</v>
      </c>
      <c r="J8" s="28">
        <v>44691</v>
      </c>
    </row>
    <row r="9" s="19" customFormat="1" ht="16.5" customHeight="1" spans="1:10">
      <c r="A9" s="29" t="s">
        <v>182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10.1500375811756</v>
      </c>
    </row>
  </sheetData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N11" sqref="N11"/>
    </sheetView>
  </sheetViews>
  <sheetFormatPr defaultColWidth="8.72727272727273" defaultRowHeight="14" outlineLevelRow="3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7.81818181818182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187</v>
      </c>
      <c r="B2" s="25" t="s">
        <v>611</v>
      </c>
      <c r="C2" s="25" t="s">
        <v>595</v>
      </c>
      <c r="D2" s="24" t="s">
        <v>1432</v>
      </c>
      <c r="E2" s="24" t="s">
        <v>392</v>
      </c>
      <c r="F2" s="25" t="s">
        <v>617</v>
      </c>
      <c r="G2" s="34">
        <v>1</v>
      </c>
      <c r="H2" s="18">
        <v>1.3177</v>
      </c>
      <c r="I2" s="27">
        <v>1.3177</v>
      </c>
      <c r="J2" s="28">
        <v>44529</v>
      </c>
    </row>
    <row r="3" s="19" customFormat="1" ht="16.5" customHeight="1" spans="1:10">
      <c r="A3" s="29" t="s">
        <v>187</v>
      </c>
      <c r="B3" s="30" t="s">
        <v>611</v>
      </c>
      <c r="C3" s="30" t="s">
        <v>595</v>
      </c>
      <c r="D3" s="29" t="s">
        <v>1054</v>
      </c>
      <c r="E3" s="29" t="s">
        <v>1055</v>
      </c>
      <c r="F3" s="30" t="s">
        <v>1056</v>
      </c>
      <c r="G3" s="35">
        <v>1</v>
      </c>
      <c r="H3" s="33">
        <v>1.5487</v>
      </c>
      <c r="I3" s="52">
        <v>1.5487</v>
      </c>
      <c r="J3" s="32">
        <v>44328</v>
      </c>
    </row>
    <row r="4" spans="1:10">
      <c r="I4" s="20">
        <f>SUM(I2:I3)</f>
        <v>2.8664</v>
      </c>
    </row>
  </sheetData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N17" sqref="N17"/>
    </sheetView>
  </sheetViews>
  <sheetFormatPr defaultColWidth="8.72727272727273" defaultRowHeight="14" outlineLevelRow="6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6.1818181818182" customWidth="1"/>
    <col min="6" max="6" width="7.54545454545455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185</v>
      </c>
      <c r="B2" s="25" t="s">
        <v>611</v>
      </c>
      <c r="C2" s="25" t="s">
        <v>595</v>
      </c>
      <c r="D2" s="24" t="s">
        <v>1114</v>
      </c>
      <c r="E2" s="24" t="s">
        <v>1115</v>
      </c>
      <c r="F2" s="25" t="s">
        <v>1116</v>
      </c>
      <c r="G2" s="34">
        <v>1</v>
      </c>
      <c r="H2" s="18">
        <v>1.61989967857143</v>
      </c>
      <c r="I2" s="27">
        <f>H2*G2</f>
        <v>1.61989967857143</v>
      </c>
      <c r="J2" s="28">
        <v>44379</v>
      </c>
    </row>
    <row r="3" s="19" customFormat="1" ht="16.5" customHeight="1" spans="1:10">
      <c r="A3" s="29" t="s">
        <v>185</v>
      </c>
      <c r="B3" s="30" t="s">
        <v>611</v>
      </c>
      <c r="C3" s="30" t="s">
        <v>595</v>
      </c>
      <c r="D3" s="29" t="s">
        <v>1430</v>
      </c>
      <c r="E3" s="29" t="s">
        <v>1431</v>
      </c>
      <c r="F3" s="30" t="s">
        <v>617</v>
      </c>
      <c r="G3" s="35">
        <v>1</v>
      </c>
      <c r="H3" s="18">
        <v>1.5814335</v>
      </c>
      <c r="I3" s="27">
        <f>H3*G3</f>
        <v>1.5814335</v>
      </c>
      <c r="J3" s="32">
        <v>44378</v>
      </c>
    </row>
    <row r="4" s="19" customFormat="1" ht="16.5" customHeight="1" spans="1:10">
      <c r="A4" s="24" t="s">
        <v>185</v>
      </c>
      <c r="B4" s="25" t="s">
        <v>611</v>
      </c>
      <c r="C4" s="25" t="s">
        <v>595</v>
      </c>
      <c r="D4" s="24" t="s">
        <v>1433</v>
      </c>
      <c r="E4" s="24" t="s">
        <v>1434</v>
      </c>
      <c r="F4" s="25" t="s">
        <v>450</v>
      </c>
      <c r="G4" s="34">
        <v>1</v>
      </c>
      <c r="H4" s="18">
        <v>3.89</v>
      </c>
      <c r="I4" s="27">
        <f>H4*G4</f>
        <v>3.89</v>
      </c>
      <c r="J4" s="28">
        <v>44378</v>
      </c>
    </row>
    <row r="5" s="19" customFormat="1" ht="16.5" customHeight="1" spans="1:10">
      <c r="A5" s="29" t="s">
        <v>185</v>
      </c>
      <c r="B5" s="30" t="s">
        <v>611</v>
      </c>
      <c r="C5" s="30" t="s">
        <v>595</v>
      </c>
      <c r="D5" s="29" t="s">
        <v>1435</v>
      </c>
      <c r="E5" s="29" t="s">
        <v>1436</v>
      </c>
      <c r="F5" s="30" t="s">
        <v>1044</v>
      </c>
      <c r="G5" s="35">
        <v>1</v>
      </c>
      <c r="H5" s="18">
        <v>2.86683500260417</v>
      </c>
      <c r="I5" s="27">
        <f>H5*G5</f>
        <v>2.86683500260417</v>
      </c>
      <c r="J5" s="32">
        <v>44378</v>
      </c>
    </row>
    <row r="6" s="19" customFormat="1" ht="16.5" customHeight="1" spans="1:10">
      <c r="A6" s="24" t="s">
        <v>185</v>
      </c>
      <c r="B6" s="25" t="s">
        <v>611</v>
      </c>
      <c r="C6" s="25" t="s">
        <v>595</v>
      </c>
      <c r="D6" s="24" t="s">
        <v>652</v>
      </c>
      <c r="E6" s="24" t="s">
        <v>653</v>
      </c>
      <c r="F6" s="25" t="s">
        <v>617</v>
      </c>
      <c r="G6" s="34">
        <v>1</v>
      </c>
      <c r="H6" s="18">
        <v>0.0225540218</v>
      </c>
      <c r="I6" s="27">
        <f>H6*G6</f>
        <v>0.0225540218</v>
      </c>
      <c r="J6" s="28">
        <v>44746</v>
      </c>
    </row>
    <row r="7" spans="1:10">
      <c r="I7" s="20">
        <f>SUM(I2:I6)</f>
        <v>9.9807222029756</v>
      </c>
    </row>
  </sheetData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72727272727273" defaultRowHeight="14" outlineLevelRow="7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7272727272727" customWidth="1"/>
    <col min="6" max="6" width="8.1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191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34">
        <v>1</v>
      </c>
      <c r="H2" s="18">
        <v>0.178</v>
      </c>
      <c r="I2" s="27">
        <f t="shared" ref="I2:I7" si="0">H2*G2</f>
        <v>0.178</v>
      </c>
      <c r="J2" s="28">
        <v>44440</v>
      </c>
    </row>
    <row r="3" s="19" customFormat="1" ht="16.5" customHeight="1" spans="1:10">
      <c r="A3" s="29" t="s">
        <v>191</v>
      </c>
      <c r="B3" s="30" t="s">
        <v>611</v>
      </c>
      <c r="C3" s="30" t="s">
        <v>595</v>
      </c>
      <c r="D3" s="29" t="s">
        <v>1437</v>
      </c>
      <c r="E3" s="29" t="s">
        <v>1438</v>
      </c>
      <c r="F3" s="30" t="s">
        <v>617</v>
      </c>
      <c r="G3" s="35">
        <v>0.00054</v>
      </c>
      <c r="H3" s="18">
        <v>4.1593</v>
      </c>
      <c r="I3" s="27">
        <f t="shared" si="0"/>
        <v>0.002246022</v>
      </c>
      <c r="J3" s="32">
        <v>44440</v>
      </c>
    </row>
    <row r="4" s="19" customFormat="1" ht="16.5" customHeight="1" spans="1:10">
      <c r="A4" s="24" t="s">
        <v>191</v>
      </c>
      <c r="B4" s="25" t="s">
        <v>611</v>
      </c>
      <c r="C4" s="25" t="s">
        <v>595</v>
      </c>
      <c r="D4" s="24" t="s">
        <v>1051</v>
      </c>
      <c r="E4" s="24" t="s">
        <v>597</v>
      </c>
      <c r="F4" s="25" t="s">
        <v>1052</v>
      </c>
      <c r="G4" s="34">
        <v>1</v>
      </c>
      <c r="H4" s="18">
        <v>0.04</v>
      </c>
      <c r="I4" s="27">
        <f t="shared" si="0"/>
        <v>0.04</v>
      </c>
      <c r="J4" s="28">
        <v>44440</v>
      </c>
    </row>
    <row r="5" s="19" customFormat="1" ht="16.5" customHeight="1" spans="1:10">
      <c r="A5" s="29" t="s">
        <v>191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1.09</v>
      </c>
      <c r="H5" s="18">
        <v>0.283186</v>
      </c>
      <c r="I5" s="27">
        <f t="shared" si="0"/>
        <v>0.30867274</v>
      </c>
      <c r="J5" s="32">
        <v>44440</v>
      </c>
    </row>
    <row r="6" s="19" customFormat="1" ht="16.5" customHeight="1" spans="1:10">
      <c r="A6" s="24" t="s">
        <v>191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34">
        <v>1</v>
      </c>
      <c r="H6" s="18">
        <v>1.254</v>
      </c>
      <c r="I6" s="27">
        <f t="shared" si="0"/>
        <v>1.254</v>
      </c>
      <c r="J6" s="28">
        <v>44440</v>
      </c>
    </row>
    <row r="7" s="19" customFormat="1" ht="16.5" customHeight="1" spans="1:10">
      <c r="A7" s="29" t="s">
        <v>191</v>
      </c>
      <c r="B7" s="30" t="s">
        <v>611</v>
      </c>
      <c r="C7" s="30" t="s">
        <v>595</v>
      </c>
      <c r="D7" s="29" t="s">
        <v>78</v>
      </c>
      <c r="E7" s="29" t="s">
        <v>443</v>
      </c>
      <c r="F7" s="30" t="s">
        <v>752</v>
      </c>
      <c r="G7" s="35">
        <v>1.1</v>
      </c>
      <c r="H7" s="18">
        <v>1.6814</v>
      </c>
      <c r="I7" s="27">
        <f t="shared" si="0"/>
        <v>1.84954</v>
      </c>
      <c r="J7" s="32">
        <v>44439</v>
      </c>
    </row>
    <row r="8" spans="1:10">
      <c r="I8" s="20">
        <f>SUM(I2:I7)</f>
        <v>3.632458762</v>
      </c>
    </row>
  </sheetData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H10" sqref="H1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168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9</v>
      </c>
      <c r="H2" s="18">
        <v>0.120565034394672</v>
      </c>
      <c r="I2" s="27">
        <f t="shared" ref="I2:I11" si="0">H2*G2</f>
        <v>1.08508530955205</v>
      </c>
      <c r="J2" s="28">
        <v>44406</v>
      </c>
    </row>
    <row r="3" s="19" customFormat="1" ht="16.5" customHeight="1" spans="1:10">
      <c r="A3" s="29" t="s">
        <v>168</v>
      </c>
      <c r="B3" s="30" t="s">
        <v>611</v>
      </c>
      <c r="C3" s="30" t="s">
        <v>595</v>
      </c>
      <c r="D3" s="29" t="s">
        <v>73</v>
      </c>
      <c r="E3" s="29" t="s">
        <v>396</v>
      </c>
      <c r="F3" s="30" t="s">
        <v>747</v>
      </c>
      <c r="G3" s="35">
        <v>2</v>
      </c>
      <c r="H3" s="18">
        <v>0.288584692439863</v>
      </c>
      <c r="I3" s="27">
        <f t="shared" si="0"/>
        <v>0.577169384879726</v>
      </c>
      <c r="J3" s="32">
        <v>44337</v>
      </c>
    </row>
    <row r="4" s="19" customFormat="1" ht="16.5" customHeight="1" spans="1:10">
      <c r="A4" s="24" t="s">
        <v>168</v>
      </c>
      <c r="B4" s="25" t="s">
        <v>611</v>
      </c>
      <c r="C4" s="25" t="s">
        <v>595</v>
      </c>
      <c r="D4" s="24" t="s">
        <v>932</v>
      </c>
      <c r="E4" s="24" t="s">
        <v>933</v>
      </c>
      <c r="F4" s="25" t="s">
        <v>617</v>
      </c>
      <c r="G4" s="34">
        <v>1</v>
      </c>
      <c r="H4" s="18">
        <v>0.372943271008403</v>
      </c>
      <c r="I4" s="27">
        <f t="shared" si="0"/>
        <v>0.372943271008403</v>
      </c>
      <c r="J4" s="28">
        <v>44621</v>
      </c>
    </row>
    <row r="5" s="19" customFormat="1" ht="16.5" customHeight="1" spans="1:10">
      <c r="A5" s="29" t="s">
        <v>168</v>
      </c>
      <c r="B5" s="30" t="s">
        <v>611</v>
      </c>
      <c r="C5" s="30" t="s">
        <v>595</v>
      </c>
      <c r="D5" s="29" t="s">
        <v>925</v>
      </c>
      <c r="E5" s="29" t="s">
        <v>926</v>
      </c>
      <c r="F5" s="30" t="s">
        <v>927</v>
      </c>
      <c r="G5" s="35">
        <v>1</v>
      </c>
      <c r="H5" s="18">
        <v>0.05</v>
      </c>
      <c r="I5" s="27">
        <f t="shared" si="0"/>
        <v>0.05</v>
      </c>
      <c r="J5" s="32">
        <v>44644</v>
      </c>
    </row>
    <row r="6" s="19" customFormat="1" ht="16.5" customHeight="1" spans="1:10">
      <c r="A6" s="24" t="s">
        <v>168</v>
      </c>
      <c r="B6" s="25" t="s">
        <v>611</v>
      </c>
      <c r="C6" s="25" t="s">
        <v>595</v>
      </c>
      <c r="D6" s="24" t="s">
        <v>77</v>
      </c>
      <c r="E6" s="24" t="s">
        <v>410</v>
      </c>
      <c r="F6" s="25" t="s">
        <v>617</v>
      </c>
      <c r="G6" s="34">
        <v>1</v>
      </c>
      <c r="H6" s="18">
        <f>'SHT0012172'!I35</f>
        <v>18.6613012188425</v>
      </c>
      <c r="I6" s="27">
        <f t="shared" si="0"/>
        <v>18.6613012188425</v>
      </c>
      <c r="J6" s="28">
        <v>44337</v>
      </c>
    </row>
    <row r="7" s="19" customFormat="1" ht="16.5" customHeight="1" spans="1:10">
      <c r="A7" s="29" t="s">
        <v>168</v>
      </c>
      <c r="B7" s="30" t="s">
        <v>611</v>
      </c>
      <c r="C7" s="30" t="s">
        <v>595</v>
      </c>
      <c r="D7" s="29" t="s">
        <v>1439</v>
      </c>
      <c r="E7" s="29" t="s">
        <v>938</v>
      </c>
      <c r="F7" s="30" t="s">
        <v>617</v>
      </c>
      <c r="G7" s="35">
        <v>1</v>
      </c>
      <c r="H7" s="18">
        <v>1.46711829052632</v>
      </c>
      <c r="I7" s="27">
        <f t="shared" si="0"/>
        <v>1.46711829052632</v>
      </c>
      <c r="J7" s="32">
        <v>44621</v>
      </c>
    </row>
    <row r="8" s="19" customFormat="1" ht="16.5" customHeight="1" spans="1:10">
      <c r="A8" s="24" t="s">
        <v>168</v>
      </c>
      <c r="B8" s="25" t="s">
        <v>611</v>
      </c>
      <c r="C8" s="25" t="s">
        <v>595</v>
      </c>
      <c r="D8" s="24" t="s">
        <v>1440</v>
      </c>
      <c r="E8" s="24" t="s">
        <v>1441</v>
      </c>
      <c r="F8" s="25" t="s">
        <v>617</v>
      </c>
      <c r="G8" s="34">
        <v>2</v>
      </c>
      <c r="H8" s="18">
        <v>0.1422</v>
      </c>
      <c r="I8" s="27">
        <f t="shared" si="0"/>
        <v>0.2844</v>
      </c>
      <c r="J8" s="28">
        <v>44406</v>
      </c>
    </row>
    <row r="9" s="19" customFormat="1" ht="16.5" customHeight="1" spans="1:10">
      <c r="A9" s="29" t="s">
        <v>168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44621</v>
      </c>
    </row>
    <row r="10" s="19" customFormat="1" ht="16.5" customHeight="1" spans="1:10">
      <c r="A10" s="24" t="s">
        <v>168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1.94</v>
      </c>
      <c r="H10" s="18">
        <v>1.6814</v>
      </c>
      <c r="I10" s="27">
        <f t="shared" si="0"/>
        <v>3.261916</v>
      </c>
      <c r="J10" s="28">
        <v>44406</v>
      </c>
    </row>
    <row r="11" s="19" customFormat="1" ht="16.5" customHeight="1" spans="1:10">
      <c r="A11" s="29" t="s">
        <v>168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0.98</v>
      </c>
      <c r="H11" s="18">
        <v>1.7257</v>
      </c>
      <c r="I11" s="27">
        <f t="shared" si="0"/>
        <v>1.691186</v>
      </c>
      <c r="J11" s="32">
        <v>44406</v>
      </c>
    </row>
    <row r="12" spans="1:10">
      <c r="I12" s="20">
        <f>SUM(I2:I11)</f>
        <v>28.230119474809</v>
      </c>
    </row>
  </sheetData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J10" sqref="J1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180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1</v>
      </c>
      <c r="H2" s="18">
        <v>0.05</v>
      </c>
      <c r="I2" s="27">
        <f t="shared" ref="I2:I9" si="0">H2*G2</f>
        <v>0.05</v>
      </c>
      <c r="J2" s="28">
        <v>44644</v>
      </c>
    </row>
    <row r="3" s="19" customFormat="1" ht="16.5" customHeight="1" spans="1:10">
      <c r="A3" s="29" t="s">
        <v>180</v>
      </c>
      <c r="B3" s="30" t="s">
        <v>611</v>
      </c>
      <c r="C3" s="30" t="s">
        <v>595</v>
      </c>
      <c r="D3" s="29" t="s">
        <v>73</v>
      </c>
      <c r="E3" s="29" t="s">
        <v>396</v>
      </c>
      <c r="F3" s="30" t="s">
        <v>747</v>
      </c>
      <c r="G3" s="35">
        <v>2</v>
      </c>
      <c r="H3" s="18">
        <v>0.288584692439863</v>
      </c>
      <c r="I3" s="27">
        <f t="shared" si="0"/>
        <v>0.577169384879726</v>
      </c>
      <c r="J3" s="32">
        <v>44327</v>
      </c>
    </row>
    <row r="4" s="19" customFormat="1" ht="16.5" customHeight="1" spans="1:10">
      <c r="A4" s="24" t="s">
        <v>180</v>
      </c>
      <c r="B4" s="25" t="s">
        <v>611</v>
      </c>
      <c r="C4" s="25" t="s">
        <v>595</v>
      </c>
      <c r="D4" s="24" t="s">
        <v>932</v>
      </c>
      <c r="E4" s="24" t="s">
        <v>933</v>
      </c>
      <c r="F4" s="25" t="s">
        <v>617</v>
      </c>
      <c r="G4" s="34">
        <v>1</v>
      </c>
      <c r="H4" s="18">
        <v>0.372943271008403</v>
      </c>
      <c r="I4" s="27">
        <f t="shared" si="0"/>
        <v>0.372943271008403</v>
      </c>
      <c r="J4" s="28">
        <v>44621</v>
      </c>
    </row>
    <row r="5" s="19" customFormat="1" ht="16.5" customHeight="1" spans="1:10">
      <c r="A5" s="29" t="s">
        <v>180</v>
      </c>
      <c r="B5" s="30" t="s">
        <v>611</v>
      </c>
      <c r="C5" s="30" t="s">
        <v>595</v>
      </c>
      <c r="D5" s="29" t="s">
        <v>77</v>
      </c>
      <c r="E5" s="29" t="s">
        <v>410</v>
      </c>
      <c r="F5" s="30" t="s">
        <v>617</v>
      </c>
      <c r="G5" s="35">
        <v>1</v>
      </c>
      <c r="H5" s="18">
        <v>18.6613012188425</v>
      </c>
      <c r="I5" s="27">
        <f t="shared" si="0"/>
        <v>18.6613012188425</v>
      </c>
      <c r="J5" s="32">
        <v>44327</v>
      </c>
    </row>
    <row r="6" s="19" customFormat="1" ht="16.5" customHeight="1" spans="1:10">
      <c r="A6" s="24" t="s">
        <v>180</v>
      </c>
      <c r="B6" s="25" t="s">
        <v>611</v>
      </c>
      <c r="C6" s="25" t="s">
        <v>595</v>
      </c>
      <c r="D6" s="24" t="s">
        <v>1439</v>
      </c>
      <c r="E6" s="24" t="s">
        <v>938</v>
      </c>
      <c r="F6" s="25" t="s">
        <v>617</v>
      </c>
      <c r="G6" s="34">
        <v>1</v>
      </c>
      <c r="H6" s="18">
        <v>1.46711829052632</v>
      </c>
      <c r="I6" s="27">
        <f t="shared" si="0"/>
        <v>1.46711829052632</v>
      </c>
      <c r="J6" s="28">
        <v>44621</v>
      </c>
    </row>
    <row r="7" s="19" customFormat="1" ht="16.5" customHeight="1" spans="1:10">
      <c r="A7" s="29" t="s">
        <v>180</v>
      </c>
      <c r="B7" s="30" t="s">
        <v>611</v>
      </c>
      <c r="C7" s="30" t="s">
        <v>595</v>
      </c>
      <c r="D7" s="29" t="s">
        <v>934</v>
      </c>
      <c r="E7" s="29" t="s">
        <v>786</v>
      </c>
      <c r="F7" s="30" t="s">
        <v>617</v>
      </c>
      <c r="G7" s="35">
        <v>1</v>
      </c>
      <c r="H7" s="18">
        <v>0.779</v>
      </c>
      <c r="I7" s="27">
        <f t="shared" si="0"/>
        <v>0.779</v>
      </c>
      <c r="J7" s="32">
        <v>44621</v>
      </c>
    </row>
    <row r="8" s="19" customFormat="1" ht="16.5" customHeight="1" spans="1:10">
      <c r="A8" s="24" t="s">
        <v>180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34">
        <v>1</v>
      </c>
      <c r="H8" s="18">
        <v>1.7257</v>
      </c>
      <c r="I8" s="27">
        <f t="shared" si="0"/>
        <v>1.7257</v>
      </c>
      <c r="J8" s="28">
        <v>44327</v>
      </c>
    </row>
    <row r="9" s="19" customFormat="1" ht="16.5" customHeight="1" spans="1:10">
      <c r="A9" s="29" t="s">
        <v>180</v>
      </c>
      <c r="B9" s="30" t="s">
        <v>611</v>
      </c>
      <c r="C9" s="30" t="s">
        <v>595</v>
      </c>
      <c r="D9" s="29" t="s">
        <v>755</v>
      </c>
      <c r="E9" s="29" t="s">
        <v>756</v>
      </c>
      <c r="F9" s="30" t="s">
        <v>752</v>
      </c>
      <c r="G9" s="35">
        <v>1.89</v>
      </c>
      <c r="H9" s="18">
        <v>1.6814</v>
      </c>
      <c r="I9" s="27">
        <f t="shared" si="0"/>
        <v>3.177846</v>
      </c>
      <c r="J9" s="32">
        <v>44327</v>
      </c>
    </row>
    <row r="10" spans="1:10">
      <c r="I10" s="20">
        <f>SUM(I2:I9)</f>
        <v>26.8110781652569</v>
      </c>
    </row>
  </sheetData>
  <pageMargins left="0.75" right="0.75" top="1" bottom="1" header="0.5" footer="0.5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I33" sqref="I3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7272727272727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214</v>
      </c>
      <c r="B2" s="25" t="s">
        <v>611</v>
      </c>
      <c r="C2" s="25" t="s">
        <v>595</v>
      </c>
      <c r="D2" s="24" t="s">
        <v>1178</v>
      </c>
      <c r="E2" s="24" t="s">
        <v>1179</v>
      </c>
      <c r="F2" s="25" t="s">
        <v>617</v>
      </c>
      <c r="G2" s="34">
        <v>1</v>
      </c>
      <c r="H2" s="18">
        <v>1.254</v>
      </c>
      <c r="I2" s="27">
        <f t="shared" ref="I2:I12" si="0">H2*G2</f>
        <v>1.254</v>
      </c>
      <c r="J2" s="28">
        <v>44804</v>
      </c>
    </row>
    <row r="3" s="19" customFormat="1" ht="16.5" customHeight="1" spans="1:10">
      <c r="A3" s="29" t="s">
        <v>214</v>
      </c>
      <c r="B3" s="30" t="s">
        <v>611</v>
      </c>
      <c r="C3" s="30" t="s">
        <v>595</v>
      </c>
      <c r="D3" s="29" t="s">
        <v>869</v>
      </c>
      <c r="E3" s="29" t="s">
        <v>870</v>
      </c>
      <c r="F3" s="30" t="s">
        <v>871</v>
      </c>
      <c r="G3" s="35">
        <v>2</v>
      </c>
      <c r="H3" s="18">
        <v>0.12</v>
      </c>
      <c r="I3" s="27">
        <f t="shared" si="0"/>
        <v>0.24</v>
      </c>
      <c r="J3" s="32">
        <v>44804</v>
      </c>
    </row>
    <row r="4" s="19" customFormat="1" ht="16.5" customHeight="1" spans="1:10">
      <c r="A4" s="24" t="s">
        <v>214</v>
      </c>
      <c r="B4" s="25" t="s">
        <v>611</v>
      </c>
      <c r="C4" s="25" t="s">
        <v>595</v>
      </c>
      <c r="D4" s="24" t="s">
        <v>1442</v>
      </c>
      <c r="E4" s="24" t="s">
        <v>1180</v>
      </c>
      <c r="F4" s="25" t="s">
        <v>617</v>
      </c>
      <c r="G4" s="34">
        <v>1</v>
      </c>
      <c r="H4" s="18">
        <f>I32</f>
        <v>9.04080846079429</v>
      </c>
      <c r="I4" s="27">
        <f t="shared" si="0"/>
        <v>9.04080846079429</v>
      </c>
      <c r="J4" s="28">
        <v>45467</v>
      </c>
    </row>
    <row r="5" s="19" customFormat="1" ht="16.5" customHeight="1" spans="1:10">
      <c r="A5" s="29" t="s">
        <v>214</v>
      </c>
      <c r="B5" s="30" t="s">
        <v>611</v>
      </c>
      <c r="C5" s="30" t="s">
        <v>595</v>
      </c>
      <c r="D5" s="29" t="s">
        <v>1049</v>
      </c>
      <c r="E5" s="29" t="s">
        <v>1050</v>
      </c>
      <c r="F5" s="30" t="s">
        <v>617</v>
      </c>
      <c r="G5" s="35">
        <v>1</v>
      </c>
      <c r="H5" s="18">
        <v>0.178</v>
      </c>
      <c r="I5" s="27">
        <f t="shared" si="0"/>
        <v>0.178</v>
      </c>
      <c r="J5" s="32">
        <v>44804</v>
      </c>
    </row>
    <row r="6" s="19" customFormat="1" ht="16.5" customHeight="1" spans="1:10">
      <c r="A6" s="24" t="s">
        <v>214</v>
      </c>
      <c r="B6" s="25" t="s">
        <v>611</v>
      </c>
      <c r="C6" s="25" t="s">
        <v>595</v>
      </c>
      <c r="D6" s="24" t="s">
        <v>881</v>
      </c>
      <c r="E6" s="24" t="s">
        <v>882</v>
      </c>
      <c r="F6" s="25" t="s">
        <v>617</v>
      </c>
      <c r="G6" s="34">
        <v>1</v>
      </c>
      <c r="H6" s="18">
        <v>0.458891857647059</v>
      </c>
      <c r="I6" s="27">
        <f t="shared" si="0"/>
        <v>0.458891857647059</v>
      </c>
      <c r="J6" s="28">
        <v>44804</v>
      </c>
    </row>
    <row r="7" s="19" customFormat="1" ht="16.5" customHeight="1" spans="1:10">
      <c r="A7" s="29" t="s">
        <v>214</v>
      </c>
      <c r="B7" s="30" t="s">
        <v>611</v>
      </c>
      <c r="C7" s="30" t="s">
        <v>595</v>
      </c>
      <c r="D7" s="29" t="s">
        <v>599</v>
      </c>
      <c r="E7" s="29" t="s">
        <v>600</v>
      </c>
      <c r="F7" s="30" t="s">
        <v>601</v>
      </c>
      <c r="G7" s="35">
        <v>0.017</v>
      </c>
      <c r="H7" s="18">
        <v>6.2128</v>
      </c>
      <c r="I7" s="27">
        <f t="shared" si="0"/>
        <v>0.1056176</v>
      </c>
      <c r="J7" s="32">
        <v>44835</v>
      </c>
    </row>
    <row r="8" s="19" customFormat="1" ht="16.5" customHeight="1" spans="1:10">
      <c r="A8" s="24" t="s">
        <v>214</v>
      </c>
      <c r="B8" s="25" t="s">
        <v>611</v>
      </c>
      <c r="C8" s="25" t="s">
        <v>595</v>
      </c>
      <c r="D8" s="24" t="s">
        <v>602</v>
      </c>
      <c r="E8" s="24" t="s">
        <v>603</v>
      </c>
      <c r="F8" s="25" t="s">
        <v>604</v>
      </c>
      <c r="G8" s="34">
        <v>0.067</v>
      </c>
      <c r="H8" s="18">
        <v>0.4035</v>
      </c>
      <c r="I8" s="27">
        <f t="shared" si="0"/>
        <v>0.0270345</v>
      </c>
      <c r="J8" s="28">
        <v>44835</v>
      </c>
    </row>
    <row r="9" s="19" customFormat="1" ht="16.5" customHeight="1" spans="1:10">
      <c r="A9" s="29" t="s">
        <v>214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44804</v>
      </c>
    </row>
    <row r="10" s="19" customFormat="1" ht="16.5" customHeight="1" spans="1:10">
      <c r="A10" s="24" t="s">
        <v>214</v>
      </c>
      <c r="B10" s="25" t="s">
        <v>611</v>
      </c>
      <c r="C10" s="25" t="s">
        <v>595</v>
      </c>
      <c r="D10" s="24" t="s">
        <v>1181</v>
      </c>
      <c r="E10" s="24" t="s">
        <v>1182</v>
      </c>
      <c r="F10" s="25" t="s">
        <v>617</v>
      </c>
      <c r="G10" s="34">
        <v>1</v>
      </c>
      <c r="H10" s="18">
        <v>0.95</v>
      </c>
      <c r="I10" s="27">
        <f t="shared" si="0"/>
        <v>0.95</v>
      </c>
      <c r="J10" s="28">
        <v>44804</v>
      </c>
    </row>
    <row r="11" s="19" customFormat="1" ht="16.5" customHeight="1" spans="1:10">
      <c r="A11" s="29" t="s">
        <v>214</v>
      </c>
      <c r="B11" s="30" t="s">
        <v>611</v>
      </c>
      <c r="C11" s="30" t="s">
        <v>595</v>
      </c>
      <c r="D11" s="29" t="s">
        <v>1186</v>
      </c>
      <c r="E11" s="29" t="s">
        <v>1187</v>
      </c>
      <c r="F11" s="30" t="s">
        <v>617</v>
      </c>
      <c r="G11" s="35">
        <v>1</v>
      </c>
      <c r="H11" s="18">
        <v>1.14296686929825</v>
      </c>
      <c r="I11" s="27">
        <f t="shared" si="0"/>
        <v>1.14296686929825</v>
      </c>
      <c r="J11" s="32">
        <v>44804</v>
      </c>
    </row>
    <row r="12" s="19" customFormat="1" ht="16.5" customHeight="1" spans="1:10">
      <c r="A12" s="24" t="s">
        <v>214</v>
      </c>
      <c r="B12" s="25" t="s">
        <v>611</v>
      </c>
      <c r="C12" s="25" t="s">
        <v>595</v>
      </c>
      <c r="D12" s="24" t="s">
        <v>1183</v>
      </c>
      <c r="E12" s="24" t="s">
        <v>1184</v>
      </c>
      <c r="F12" s="25" t="s">
        <v>1185</v>
      </c>
      <c r="G12" s="34">
        <v>1</v>
      </c>
      <c r="H12" s="18">
        <v>1.89955238026316</v>
      </c>
      <c r="I12" s="27">
        <f t="shared" si="0"/>
        <v>1.89955238026316</v>
      </c>
      <c r="J12" s="28">
        <v>44804</v>
      </c>
    </row>
    <row r="13" spans="1:10">
      <c r="I13" s="20">
        <f>SUM(I2:I12)</f>
        <v>15.3194380680028</v>
      </c>
    </row>
    <row r="15" s="19" customFormat="1" ht="12.5" spans="1:10">
      <c r="A15" s="21" t="s">
        <v>586</v>
      </c>
      <c r="B15" s="21" t="s">
        <v>587</v>
      </c>
      <c r="C15" s="21" t="s">
        <v>588</v>
      </c>
      <c r="D15" s="21" t="s">
        <v>589</v>
      </c>
      <c r="E15" s="21" t="s">
        <v>590</v>
      </c>
      <c r="F15" s="21" t="s">
        <v>590</v>
      </c>
      <c r="G15" s="23" t="s">
        <v>591</v>
      </c>
      <c r="H15" s="23" t="s">
        <v>592</v>
      </c>
      <c r="I15" s="23" t="s">
        <v>593</v>
      </c>
      <c r="J15" s="22" t="s">
        <v>594</v>
      </c>
    </row>
    <row r="16" s="19" customFormat="1" ht="16.5" customHeight="1" spans="1:10">
      <c r="A16" s="24" t="s">
        <v>1442</v>
      </c>
      <c r="B16" s="25" t="s">
        <v>611</v>
      </c>
      <c r="C16" s="25" t="s">
        <v>595</v>
      </c>
      <c r="D16" s="24" t="s">
        <v>79</v>
      </c>
      <c r="E16" s="24" t="s">
        <v>443</v>
      </c>
      <c r="F16" s="25" t="s">
        <v>900</v>
      </c>
      <c r="G16" s="34">
        <v>0.84</v>
      </c>
      <c r="H16" s="18">
        <v>2.7434</v>
      </c>
      <c r="I16" s="27">
        <f t="shared" ref="I16:I31" si="1">H16*G16</f>
        <v>2.304456</v>
      </c>
      <c r="J16" s="28">
        <v>45467</v>
      </c>
    </row>
    <row r="17" s="19" customFormat="1" ht="16.5" customHeight="1" spans="1:10">
      <c r="A17" s="29" t="s">
        <v>1442</v>
      </c>
      <c r="B17" s="30" t="s">
        <v>611</v>
      </c>
      <c r="C17" s="30" t="s">
        <v>595</v>
      </c>
      <c r="D17" s="29" t="s">
        <v>907</v>
      </c>
      <c r="E17" s="29" t="s">
        <v>908</v>
      </c>
      <c r="F17" s="30" t="s">
        <v>617</v>
      </c>
      <c r="G17" s="35">
        <v>1</v>
      </c>
      <c r="H17" s="18">
        <v>1.05667498653846</v>
      </c>
      <c r="I17" s="27">
        <f t="shared" si="1"/>
        <v>1.05667498653846</v>
      </c>
      <c r="J17" s="32">
        <v>45467</v>
      </c>
    </row>
    <row r="18" s="19" customFormat="1" ht="16.5" customHeight="1" spans="1:10">
      <c r="A18" s="24" t="s">
        <v>1442</v>
      </c>
      <c r="B18" s="25" t="s">
        <v>611</v>
      </c>
      <c r="C18" s="25" t="s">
        <v>595</v>
      </c>
      <c r="D18" s="24" t="s">
        <v>837</v>
      </c>
      <c r="E18" s="24" t="s">
        <v>838</v>
      </c>
      <c r="F18" s="25" t="s">
        <v>839</v>
      </c>
      <c r="G18" s="34">
        <v>2</v>
      </c>
      <c r="H18" s="18">
        <v>0.05</v>
      </c>
      <c r="I18" s="27">
        <f t="shared" si="1"/>
        <v>0.1</v>
      </c>
      <c r="J18" s="28">
        <v>45467</v>
      </c>
    </row>
    <row r="19" s="19" customFormat="1" ht="16.5" customHeight="1" spans="1:10">
      <c r="A19" s="29" t="s">
        <v>1442</v>
      </c>
      <c r="B19" s="30" t="s">
        <v>611</v>
      </c>
      <c r="C19" s="30" t="s">
        <v>595</v>
      </c>
      <c r="D19" s="29" t="s">
        <v>909</v>
      </c>
      <c r="E19" s="29" t="s">
        <v>910</v>
      </c>
      <c r="F19" s="30" t="s">
        <v>911</v>
      </c>
      <c r="G19" s="35">
        <v>2</v>
      </c>
      <c r="H19" s="18">
        <v>0.402766852083333</v>
      </c>
      <c r="I19" s="27">
        <f t="shared" si="1"/>
        <v>0.805533704166666</v>
      </c>
      <c r="J19" s="32">
        <v>45467</v>
      </c>
    </row>
    <row r="20" s="19" customFormat="1" ht="16.5" customHeight="1" spans="1:10">
      <c r="A20" s="24" t="s">
        <v>1442</v>
      </c>
      <c r="B20" s="25" t="s">
        <v>611</v>
      </c>
      <c r="C20" s="25" t="s">
        <v>595</v>
      </c>
      <c r="D20" s="24" t="s">
        <v>904</v>
      </c>
      <c r="E20" s="24" t="s">
        <v>905</v>
      </c>
      <c r="F20" s="25" t="s">
        <v>906</v>
      </c>
      <c r="G20" s="34">
        <v>1</v>
      </c>
      <c r="H20" s="18">
        <v>0.12</v>
      </c>
      <c r="I20" s="27">
        <f t="shared" si="1"/>
        <v>0.12</v>
      </c>
      <c r="J20" s="28">
        <v>45594</v>
      </c>
    </row>
    <row r="21" s="19" customFormat="1" ht="16.5" customHeight="1" spans="1:10">
      <c r="A21" s="29" t="s">
        <v>1442</v>
      </c>
      <c r="B21" s="30" t="s">
        <v>611</v>
      </c>
      <c r="C21" s="30" t="s">
        <v>595</v>
      </c>
      <c r="D21" s="29" t="s">
        <v>65</v>
      </c>
      <c r="E21" s="29" t="s">
        <v>418</v>
      </c>
      <c r="F21" s="30" t="s">
        <v>898</v>
      </c>
      <c r="G21" s="35">
        <v>1</v>
      </c>
      <c r="H21" s="18">
        <v>0.7765</v>
      </c>
      <c r="I21" s="27">
        <f t="shared" si="1"/>
        <v>0.7765</v>
      </c>
      <c r="J21" s="32">
        <v>45467</v>
      </c>
    </row>
    <row r="22" s="19" customFormat="1" ht="16.5" customHeight="1" spans="1:10">
      <c r="A22" s="24" t="s">
        <v>1442</v>
      </c>
      <c r="B22" s="25" t="s">
        <v>611</v>
      </c>
      <c r="C22" s="25" t="s">
        <v>595</v>
      </c>
      <c r="D22" s="24" t="s">
        <v>901</v>
      </c>
      <c r="E22" s="24" t="s">
        <v>902</v>
      </c>
      <c r="F22" s="25" t="s">
        <v>903</v>
      </c>
      <c r="G22" s="34">
        <v>2</v>
      </c>
      <c r="H22" s="18">
        <v>0.0949</v>
      </c>
      <c r="I22" s="27">
        <f t="shared" si="1"/>
        <v>0.1898</v>
      </c>
      <c r="J22" s="28">
        <v>45467</v>
      </c>
    </row>
    <row r="23" s="19" customFormat="1" ht="16.5" customHeight="1" spans="1:10">
      <c r="A23" s="29" t="s">
        <v>1442</v>
      </c>
      <c r="B23" s="30" t="s">
        <v>611</v>
      </c>
      <c r="C23" s="30" t="s">
        <v>595</v>
      </c>
      <c r="D23" s="29" t="s">
        <v>912</v>
      </c>
      <c r="E23" s="29" t="s">
        <v>913</v>
      </c>
      <c r="F23" s="30" t="s">
        <v>617</v>
      </c>
      <c r="G23" s="35">
        <v>1</v>
      </c>
      <c r="H23" s="18">
        <v>0.350071225128205</v>
      </c>
      <c r="I23" s="27">
        <f t="shared" si="1"/>
        <v>0.350071225128205</v>
      </c>
      <c r="J23" s="32">
        <v>45467</v>
      </c>
    </row>
    <row r="24" s="19" customFormat="1" ht="16.5" customHeight="1" spans="1:10">
      <c r="A24" s="24" t="s">
        <v>1442</v>
      </c>
      <c r="B24" s="25" t="s">
        <v>611</v>
      </c>
      <c r="C24" s="25" t="s">
        <v>595</v>
      </c>
      <c r="D24" s="24" t="s">
        <v>914</v>
      </c>
      <c r="E24" s="24" t="s">
        <v>915</v>
      </c>
      <c r="F24" s="25" t="s">
        <v>617</v>
      </c>
      <c r="G24" s="34">
        <v>3</v>
      </c>
      <c r="H24" s="18">
        <v>0.221911090659341</v>
      </c>
      <c r="I24" s="27">
        <f t="shared" si="1"/>
        <v>0.665733271978023</v>
      </c>
      <c r="J24" s="28">
        <v>45594</v>
      </c>
    </row>
    <row r="25" s="19" customFormat="1" ht="16.5" customHeight="1" spans="1:10">
      <c r="A25" s="29" t="s">
        <v>1442</v>
      </c>
      <c r="B25" s="30" t="s">
        <v>611</v>
      </c>
      <c r="C25" s="30" t="s">
        <v>595</v>
      </c>
      <c r="D25" s="29" t="s">
        <v>922</v>
      </c>
      <c r="E25" s="29" t="s">
        <v>923</v>
      </c>
      <c r="F25" s="30" t="s">
        <v>924</v>
      </c>
      <c r="G25" s="35">
        <v>3</v>
      </c>
      <c r="H25" s="18">
        <v>0.1357</v>
      </c>
      <c r="I25" s="27">
        <f t="shared" si="1"/>
        <v>0.4071</v>
      </c>
      <c r="J25" s="32">
        <v>45594</v>
      </c>
    </row>
    <row r="26" s="19" customFormat="1" ht="16.5" customHeight="1" spans="1:10">
      <c r="A26" s="24" t="s">
        <v>1442</v>
      </c>
      <c r="B26" s="25" t="s">
        <v>611</v>
      </c>
      <c r="C26" s="25" t="s">
        <v>595</v>
      </c>
      <c r="D26" s="24" t="s">
        <v>599</v>
      </c>
      <c r="E26" s="24" t="s">
        <v>600</v>
      </c>
      <c r="F26" s="25" t="s">
        <v>601</v>
      </c>
      <c r="G26" s="34">
        <v>0.002</v>
      </c>
      <c r="H26" s="18">
        <v>6.2128</v>
      </c>
      <c r="I26" s="27">
        <f t="shared" si="1"/>
        <v>0.0124256</v>
      </c>
      <c r="J26" s="28">
        <v>45467</v>
      </c>
    </row>
    <row r="27" s="19" customFormat="1" ht="16.5" customHeight="1" spans="1:10">
      <c r="A27" s="29" t="s">
        <v>1442</v>
      </c>
      <c r="B27" s="30" t="s">
        <v>611</v>
      </c>
      <c r="C27" s="30" t="s">
        <v>595</v>
      </c>
      <c r="D27" s="29" t="s">
        <v>919</v>
      </c>
      <c r="E27" s="29" t="s">
        <v>920</v>
      </c>
      <c r="F27" s="30" t="s">
        <v>921</v>
      </c>
      <c r="G27" s="35">
        <v>2</v>
      </c>
      <c r="H27" s="18">
        <v>0.1429</v>
      </c>
      <c r="I27" s="27">
        <f t="shared" si="1"/>
        <v>0.2858</v>
      </c>
      <c r="J27" s="32">
        <v>45467</v>
      </c>
    </row>
    <row r="28" s="19" customFormat="1" ht="16.5" customHeight="1" spans="1:10">
      <c r="A28" s="24" t="s">
        <v>1442</v>
      </c>
      <c r="B28" s="25" t="s">
        <v>611</v>
      </c>
      <c r="C28" s="25" t="s">
        <v>595</v>
      </c>
      <c r="D28" s="24" t="s">
        <v>761</v>
      </c>
      <c r="E28" s="24" t="s">
        <v>762</v>
      </c>
      <c r="F28" s="25" t="s">
        <v>617</v>
      </c>
      <c r="G28" s="34">
        <v>4</v>
      </c>
      <c r="H28" s="18">
        <v>0.119628418245735</v>
      </c>
      <c r="I28" s="27">
        <f t="shared" si="1"/>
        <v>0.47851367298294</v>
      </c>
      <c r="J28" s="28">
        <v>45467</v>
      </c>
    </row>
    <row r="29" s="19" customFormat="1" ht="16.5" customHeight="1" spans="1:10">
      <c r="A29" s="29" t="s">
        <v>1442</v>
      </c>
      <c r="B29" s="30" t="s">
        <v>611</v>
      </c>
      <c r="C29" s="30" t="s">
        <v>595</v>
      </c>
      <c r="D29" s="29" t="s">
        <v>866</v>
      </c>
      <c r="E29" s="29" t="s">
        <v>867</v>
      </c>
      <c r="F29" s="30" t="s">
        <v>868</v>
      </c>
      <c r="G29" s="35">
        <v>1</v>
      </c>
      <c r="H29" s="18">
        <v>0.2655</v>
      </c>
      <c r="I29" s="27">
        <f t="shared" si="1"/>
        <v>0.2655</v>
      </c>
      <c r="J29" s="32">
        <v>45467</v>
      </c>
    </row>
    <row r="30" s="19" customFormat="1" ht="16.5" customHeight="1" spans="1:10">
      <c r="A30" s="24" t="s">
        <v>1442</v>
      </c>
      <c r="B30" s="25" t="s">
        <v>611</v>
      </c>
      <c r="C30" s="25" t="s">
        <v>595</v>
      </c>
      <c r="D30" s="24" t="s">
        <v>916</v>
      </c>
      <c r="E30" s="24" t="s">
        <v>917</v>
      </c>
      <c r="F30" s="25" t="s">
        <v>918</v>
      </c>
      <c r="G30" s="34">
        <v>2</v>
      </c>
      <c r="H30" s="18">
        <v>0.5173</v>
      </c>
      <c r="I30" s="27">
        <f t="shared" si="1"/>
        <v>1.0346</v>
      </c>
      <c r="J30" s="28">
        <v>45467</v>
      </c>
    </row>
    <row r="31" s="19" customFormat="1" ht="16.5" customHeight="1" spans="1:10">
      <c r="A31" s="29" t="s">
        <v>1442</v>
      </c>
      <c r="B31" s="30" t="s">
        <v>611</v>
      </c>
      <c r="C31" s="30" t="s">
        <v>595</v>
      </c>
      <c r="D31" s="29" t="s">
        <v>763</v>
      </c>
      <c r="E31" s="29" t="s">
        <v>764</v>
      </c>
      <c r="F31" s="30" t="s">
        <v>765</v>
      </c>
      <c r="G31" s="35">
        <v>3</v>
      </c>
      <c r="H31" s="18">
        <v>0.0627</v>
      </c>
      <c r="I31" s="27">
        <f t="shared" si="1"/>
        <v>0.1881</v>
      </c>
      <c r="J31" s="32">
        <v>45467</v>
      </c>
    </row>
    <row r="32" spans="1:10">
      <c r="I32" s="20">
        <f>SUM(I16:I31)</f>
        <v>9.04080846079429</v>
      </c>
    </row>
  </sheetData>
  <pageMargins left="0.75" right="0.75" top="1" bottom="1" header="0.5" footer="0.5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216</v>
      </c>
      <c r="B2" s="25" t="s">
        <v>611</v>
      </c>
      <c r="C2" s="25" t="s">
        <v>595</v>
      </c>
      <c r="D2" s="24" t="s">
        <v>73</v>
      </c>
      <c r="E2" s="24" t="s">
        <v>396</v>
      </c>
      <c r="F2" s="25" t="s">
        <v>747</v>
      </c>
      <c r="G2" s="34">
        <v>2</v>
      </c>
      <c r="H2" s="18">
        <v>0.288584692439863</v>
      </c>
      <c r="I2" s="27">
        <f t="shared" ref="I2:I16" si="0">G2*H2</f>
        <v>0.577169384879726</v>
      </c>
      <c r="J2" s="28">
        <v>44859</v>
      </c>
    </row>
    <row r="3" s="19" customFormat="1" ht="16.5" customHeight="1" spans="1:10">
      <c r="A3" s="29" t="s">
        <v>216</v>
      </c>
      <c r="B3" s="30" t="s">
        <v>611</v>
      </c>
      <c r="C3" s="30" t="s">
        <v>595</v>
      </c>
      <c r="D3" s="29" t="s">
        <v>69</v>
      </c>
      <c r="E3" s="29" t="s">
        <v>419</v>
      </c>
      <c r="F3" s="30" t="s">
        <v>1053</v>
      </c>
      <c r="G3" s="35">
        <v>1</v>
      </c>
      <c r="H3" s="18">
        <v>1.254</v>
      </c>
      <c r="I3" s="27">
        <f t="shared" si="0"/>
        <v>1.254</v>
      </c>
      <c r="J3" s="32">
        <v>44859</v>
      </c>
    </row>
    <row r="4" s="19" customFormat="1" ht="16.5" customHeight="1" spans="1:10">
      <c r="A4" s="24" t="s">
        <v>216</v>
      </c>
      <c r="B4" s="25" t="s">
        <v>611</v>
      </c>
      <c r="C4" s="25" t="s">
        <v>595</v>
      </c>
      <c r="D4" s="24" t="s">
        <v>74</v>
      </c>
      <c r="E4" s="24" t="s">
        <v>394</v>
      </c>
      <c r="F4" s="25" t="s">
        <v>748</v>
      </c>
      <c r="G4" s="34">
        <v>6</v>
      </c>
      <c r="H4" s="18">
        <v>0.120565034394672</v>
      </c>
      <c r="I4" s="27">
        <f t="shared" si="0"/>
        <v>0.723390206368032</v>
      </c>
      <c r="J4" s="28">
        <v>44859</v>
      </c>
    </row>
    <row r="5" s="19" customFormat="1" ht="16.5" customHeight="1" spans="1:10">
      <c r="A5" s="29" t="s">
        <v>216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0.12</v>
      </c>
      <c r="H5" s="18">
        <v>0.283186</v>
      </c>
      <c r="I5" s="27">
        <f t="shared" si="0"/>
        <v>0.03398232</v>
      </c>
      <c r="J5" s="32">
        <v>44859</v>
      </c>
    </row>
    <row r="6" s="19" customFormat="1" ht="16.5" customHeight="1" spans="1:10">
      <c r="A6" s="24" t="s">
        <v>216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44868</v>
      </c>
    </row>
    <row r="7" s="19" customFormat="1" ht="16.5" customHeight="1" spans="1:10">
      <c r="A7" s="29" t="s">
        <v>216</v>
      </c>
      <c r="B7" s="30" t="s">
        <v>611</v>
      </c>
      <c r="C7" s="30" t="s">
        <v>595</v>
      </c>
      <c r="D7" s="29" t="s">
        <v>925</v>
      </c>
      <c r="E7" s="29" t="s">
        <v>926</v>
      </c>
      <c r="F7" s="30" t="s">
        <v>927</v>
      </c>
      <c r="G7" s="35">
        <v>1</v>
      </c>
      <c r="H7" s="18">
        <v>0.05</v>
      </c>
      <c r="I7" s="27">
        <f t="shared" si="0"/>
        <v>0.05</v>
      </c>
      <c r="J7" s="32">
        <v>44859</v>
      </c>
    </row>
    <row r="8" s="19" customFormat="1" ht="16.5" customHeight="1" spans="1:10">
      <c r="A8" s="24" t="s">
        <v>216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34">
        <v>1</v>
      </c>
      <c r="H8" s="18">
        <f>'SHT0012172'!I35</f>
        <v>18.6613012188425</v>
      </c>
      <c r="I8" s="27">
        <f t="shared" si="0"/>
        <v>18.6613012188425</v>
      </c>
      <c r="J8" s="28">
        <v>44859</v>
      </c>
    </row>
    <row r="9" s="19" customFormat="1" ht="16.5" customHeight="1" spans="1:10">
      <c r="A9" s="29" t="s">
        <v>216</v>
      </c>
      <c r="B9" s="30" t="s">
        <v>611</v>
      </c>
      <c r="C9" s="30" t="s">
        <v>595</v>
      </c>
      <c r="D9" s="29" t="s">
        <v>1439</v>
      </c>
      <c r="E9" s="29" t="s">
        <v>938</v>
      </c>
      <c r="F9" s="30" t="s">
        <v>617</v>
      </c>
      <c r="G9" s="35">
        <v>1</v>
      </c>
      <c r="H9" s="18">
        <v>1.46711829052632</v>
      </c>
      <c r="I9" s="27">
        <f t="shared" si="0"/>
        <v>1.46711829052632</v>
      </c>
      <c r="J9" s="32">
        <v>44868</v>
      </c>
    </row>
    <row r="10" s="19" customFormat="1" ht="16.5" customHeight="1" spans="1:10">
      <c r="A10" s="24" t="s">
        <v>216</v>
      </c>
      <c r="B10" s="25" t="s">
        <v>611</v>
      </c>
      <c r="C10" s="25" t="s">
        <v>595</v>
      </c>
      <c r="D10" s="24" t="s">
        <v>934</v>
      </c>
      <c r="E10" s="24" t="s">
        <v>786</v>
      </c>
      <c r="F10" s="25" t="s">
        <v>617</v>
      </c>
      <c r="G10" s="34">
        <v>1</v>
      </c>
      <c r="H10" s="18">
        <v>0.779</v>
      </c>
      <c r="I10" s="27">
        <f t="shared" si="0"/>
        <v>0.779</v>
      </c>
      <c r="J10" s="28">
        <v>44868</v>
      </c>
    </row>
    <row r="11" s="19" customFormat="1" ht="16.5" customHeight="1" spans="1:10">
      <c r="A11" s="29" t="s">
        <v>216</v>
      </c>
      <c r="B11" s="30" t="s">
        <v>611</v>
      </c>
      <c r="C11" s="30" t="s">
        <v>595</v>
      </c>
      <c r="D11" s="29" t="s">
        <v>602</v>
      </c>
      <c r="E11" s="29" t="s">
        <v>603</v>
      </c>
      <c r="F11" s="30" t="s">
        <v>604</v>
      </c>
      <c r="G11" s="35">
        <v>0.1</v>
      </c>
      <c r="H11" s="18">
        <v>0.4035</v>
      </c>
      <c r="I11" s="27">
        <f t="shared" si="0"/>
        <v>0.04035</v>
      </c>
      <c r="J11" s="32">
        <v>44865</v>
      </c>
    </row>
    <row r="12" s="19" customFormat="1" ht="16.5" customHeight="1" spans="1:10">
      <c r="A12" s="24" t="s">
        <v>216</v>
      </c>
      <c r="B12" s="25" t="s">
        <v>611</v>
      </c>
      <c r="C12" s="25" t="s">
        <v>595</v>
      </c>
      <c r="D12" s="24" t="s">
        <v>749</v>
      </c>
      <c r="E12" s="24" t="s">
        <v>750</v>
      </c>
      <c r="F12" s="25" t="s">
        <v>751</v>
      </c>
      <c r="G12" s="34">
        <v>0.68</v>
      </c>
      <c r="H12" s="18">
        <v>1.7257</v>
      </c>
      <c r="I12" s="27">
        <f t="shared" si="0"/>
        <v>1.173476</v>
      </c>
      <c r="J12" s="28">
        <v>44859</v>
      </c>
    </row>
    <row r="13" s="19" customFormat="1" ht="16.5" customHeight="1" spans="1:10">
      <c r="A13" s="29" t="s">
        <v>216</v>
      </c>
      <c r="B13" s="30" t="s">
        <v>611</v>
      </c>
      <c r="C13" s="30" t="s">
        <v>595</v>
      </c>
      <c r="D13" s="29" t="s">
        <v>599</v>
      </c>
      <c r="E13" s="29" t="s">
        <v>600</v>
      </c>
      <c r="F13" s="30" t="s">
        <v>601</v>
      </c>
      <c r="G13" s="35">
        <v>0.0167</v>
      </c>
      <c r="H13" s="18">
        <v>6.2128</v>
      </c>
      <c r="I13" s="27">
        <f t="shared" si="0"/>
        <v>0.10375376</v>
      </c>
      <c r="J13" s="32">
        <v>44865</v>
      </c>
    </row>
    <row r="14" s="19" customFormat="1" ht="16.5" customHeight="1" spans="1:10">
      <c r="A14" s="24" t="s">
        <v>216</v>
      </c>
      <c r="B14" s="25" t="s">
        <v>611</v>
      </c>
      <c r="C14" s="25" t="s">
        <v>595</v>
      </c>
      <c r="D14" s="24" t="s">
        <v>78</v>
      </c>
      <c r="E14" s="24" t="s">
        <v>443</v>
      </c>
      <c r="F14" s="25" t="s">
        <v>752</v>
      </c>
      <c r="G14" s="34">
        <v>1.43</v>
      </c>
      <c r="H14" s="18">
        <v>1.6814</v>
      </c>
      <c r="I14" s="27">
        <f t="shared" si="0"/>
        <v>2.404402</v>
      </c>
      <c r="J14" s="28">
        <v>44859</v>
      </c>
    </row>
    <row r="15" s="19" customFormat="1" ht="16.5" customHeight="1" spans="1:10">
      <c r="A15" s="29" t="s">
        <v>216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5">
        <v>3</v>
      </c>
      <c r="H15" s="18">
        <v>0.1422</v>
      </c>
      <c r="I15" s="27">
        <f t="shared" si="0"/>
        <v>0.4266</v>
      </c>
      <c r="J15" s="32">
        <v>44859</v>
      </c>
    </row>
    <row r="16" s="19" customFormat="1" ht="16.5" customHeight="1" spans="1:10">
      <c r="A16" s="24" t="s">
        <v>216</v>
      </c>
      <c r="B16" s="25" t="s">
        <v>611</v>
      </c>
      <c r="C16" s="25" t="s">
        <v>595</v>
      </c>
      <c r="D16" s="24" t="s">
        <v>935</v>
      </c>
      <c r="E16" s="24" t="s">
        <v>936</v>
      </c>
      <c r="F16" s="25" t="s">
        <v>617</v>
      </c>
      <c r="G16" s="34">
        <v>1</v>
      </c>
      <c r="H16" s="18">
        <v>0.53</v>
      </c>
      <c r="I16" s="27">
        <f t="shared" si="0"/>
        <v>0.53</v>
      </c>
      <c r="J16" s="28">
        <v>44859</v>
      </c>
    </row>
    <row r="17" spans="9:9">
      <c r="I17" s="20">
        <f>SUM(I2:I16)</f>
        <v>28.597486451625</v>
      </c>
    </row>
  </sheetData>
  <pageMargins left="0.75" right="0.75" top="1" bottom="1" header="0.5" footer="0.5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9" sqref="I19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9.81818181818182" customWidth="1"/>
    <col min="6" max="6" width="11.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70</v>
      </c>
      <c r="B2" s="25" t="s">
        <v>611</v>
      </c>
      <c r="C2" s="25" t="s">
        <v>595</v>
      </c>
      <c r="D2" s="24" t="s">
        <v>899</v>
      </c>
      <c r="E2" s="24" t="s">
        <v>756</v>
      </c>
      <c r="F2" s="25" t="s">
        <v>900</v>
      </c>
      <c r="G2" s="34">
        <v>0.12</v>
      </c>
      <c r="H2" s="18">
        <v>2.7434</v>
      </c>
      <c r="I2" s="27">
        <f t="shared" ref="I2:I17" si="0">H2*G2</f>
        <v>0.329208</v>
      </c>
      <c r="J2" s="28">
        <v>45417</v>
      </c>
    </row>
    <row r="3" s="19" customFormat="1" ht="16.5" customHeight="1" spans="1:10">
      <c r="A3" s="29" t="s">
        <v>70</v>
      </c>
      <c r="B3" s="30" t="s">
        <v>611</v>
      </c>
      <c r="C3" s="30" t="s">
        <v>595</v>
      </c>
      <c r="D3" s="29" t="s">
        <v>904</v>
      </c>
      <c r="E3" s="29" t="s">
        <v>905</v>
      </c>
      <c r="F3" s="30" t="s">
        <v>906</v>
      </c>
      <c r="G3" s="35">
        <v>1</v>
      </c>
      <c r="H3" s="18">
        <v>0.12</v>
      </c>
      <c r="I3" s="27">
        <f t="shared" si="0"/>
        <v>0.12</v>
      </c>
      <c r="J3" s="32">
        <v>44085</v>
      </c>
    </row>
    <row r="4" s="19" customFormat="1" ht="16.5" customHeight="1" spans="1:10">
      <c r="A4" s="24" t="s">
        <v>70</v>
      </c>
      <c r="B4" s="25" t="s">
        <v>611</v>
      </c>
      <c r="C4" s="25" t="s">
        <v>595</v>
      </c>
      <c r="D4" s="24" t="s">
        <v>837</v>
      </c>
      <c r="E4" s="24" t="s">
        <v>838</v>
      </c>
      <c r="F4" s="25" t="s">
        <v>839</v>
      </c>
      <c r="G4" s="34">
        <v>2</v>
      </c>
      <c r="H4" s="18">
        <v>0.05</v>
      </c>
      <c r="I4" s="27">
        <f t="shared" si="0"/>
        <v>0.1</v>
      </c>
      <c r="J4" s="28">
        <v>43800</v>
      </c>
    </row>
    <row r="5" s="19" customFormat="1" ht="16.5" customHeight="1" spans="1:10">
      <c r="A5" s="29" t="s">
        <v>70</v>
      </c>
      <c r="B5" s="30" t="s">
        <v>611</v>
      </c>
      <c r="C5" s="30" t="s">
        <v>595</v>
      </c>
      <c r="D5" s="29" t="s">
        <v>907</v>
      </c>
      <c r="E5" s="29" t="s">
        <v>908</v>
      </c>
      <c r="F5" s="30" t="s">
        <v>617</v>
      </c>
      <c r="G5" s="35">
        <v>1</v>
      </c>
      <c r="H5" s="18">
        <v>1.05667498653846</v>
      </c>
      <c r="I5" s="27">
        <f t="shared" si="0"/>
        <v>1.05667498653846</v>
      </c>
      <c r="J5" s="32">
        <v>43800</v>
      </c>
    </row>
    <row r="6" s="19" customFormat="1" ht="16.5" customHeight="1" spans="1:10">
      <c r="A6" s="24" t="s">
        <v>70</v>
      </c>
      <c r="B6" s="25" t="s">
        <v>611</v>
      </c>
      <c r="C6" s="25" t="s">
        <v>595</v>
      </c>
      <c r="D6" s="24" t="s">
        <v>901</v>
      </c>
      <c r="E6" s="24" t="s">
        <v>902</v>
      </c>
      <c r="F6" s="25" t="s">
        <v>903</v>
      </c>
      <c r="G6" s="34">
        <v>2</v>
      </c>
      <c r="H6" s="18">
        <v>0.0949</v>
      </c>
      <c r="I6" s="27">
        <f t="shared" si="0"/>
        <v>0.1898</v>
      </c>
      <c r="J6" s="28">
        <v>43800</v>
      </c>
    </row>
    <row r="7" s="19" customFormat="1" ht="16.5" customHeight="1" spans="1:10">
      <c r="A7" s="29" t="s">
        <v>70</v>
      </c>
      <c r="B7" s="30" t="s">
        <v>611</v>
      </c>
      <c r="C7" s="30" t="s">
        <v>595</v>
      </c>
      <c r="D7" s="29" t="s">
        <v>65</v>
      </c>
      <c r="E7" s="29" t="s">
        <v>418</v>
      </c>
      <c r="F7" s="30" t="s">
        <v>898</v>
      </c>
      <c r="G7" s="35">
        <v>2</v>
      </c>
      <c r="H7" s="18">
        <v>0.7765</v>
      </c>
      <c r="I7" s="27">
        <f t="shared" si="0"/>
        <v>1.553</v>
      </c>
      <c r="J7" s="32">
        <v>45417</v>
      </c>
    </row>
    <row r="8" s="19" customFormat="1" ht="16.5" customHeight="1" spans="1:10">
      <c r="A8" s="24" t="s">
        <v>70</v>
      </c>
      <c r="B8" s="25" t="s">
        <v>611</v>
      </c>
      <c r="C8" s="25" t="s">
        <v>595</v>
      </c>
      <c r="D8" s="24" t="s">
        <v>79</v>
      </c>
      <c r="E8" s="24" t="s">
        <v>443</v>
      </c>
      <c r="F8" s="25" t="s">
        <v>900</v>
      </c>
      <c r="G8" s="34">
        <v>0.12</v>
      </c>
      <c r="H8" s="18">
        <v>2.7434</v>
      </c>
      <c r="I8" s="27">
        <f t="shared" si="0"/>
        <v>0.329208</v>
      </c>
      <c r="J8" s="28">
        <v>45417</v>
      </c>
    </row>
    <row r="9" s="19" customFormat="1" ht="16.5" customHeight="1" spans="1:10">
      <c r="A9" s="29" t="s">
        <v>70</v>
      </c>
      <c r="B9" s="30" t="s">
        <v>611</v>
      </c>
      <c r="C9" s="30" t="s">
        <v>595</v>
      </c>
      <c r="D9" s="29" t="s">
        <v>909</v>
      </c>
      <c r="E9" s="29" t="s">
        <v>910</v>
      </c>
      <c r="F9" s="30" t="s">
        <v>911</v>
      </c>
      <c r="G9" s="35">
        <v>2</v>
      </c>
      <c r="H9" s="18">
        <v>0.402766852083333</v>
      </c>
      <c r="I9" s="27">
        <f t="shared" si="0"/>
        <v>0.805533704166666</v>
      </c>
      <c r="J9" s="32">
        <v>43800</v>
      </c>
    </row>
    <row r="10" s="19" customFormat="1" ht="16.5" customHeight="1" spans="1:10">
      <c r="A10" s="24" t="s">
        <v>70</v>
      </c>
      <c r="B10" s="25" t="s">
        <v>611</v>
      </c>
      <c r="C10" s="25" t="s">
        <v>595</v>
      </c>
      <c r="D10" s="24" t="s">
        <v>912</v>
      </c>
      <c r="E10" s="24" t="s">
        <v>913</v>
      </c>
      <c r="F10" s="25" t="s">
        <v>617</v>
      </c>
      <c r="G10" s="34">
        <v>1</v>
      </c>
      <c r="H10" s="18">
        <v>0.350071225128205</v>
      </c>
      <c r="I10" s="27">
        <f t="shared" si="0"/>
        <v>0.350071225128205</v>
      </c>
      <c r="J10" s="28">
        <v>43800</v>
      </c>
    </row>
    <row r="11" s="19" customFormat="1" ht="16.5" customHeight="1" spans="1:10">
      <c r="A11" s="29" t="s">
        <v>70</v>
      </c>
      <c r="B11" s="30" t="s">
        <v>611</v>
      </c>
      <c r="C11" s="30" t="s">
        <v>595</v>
      </c>
      <c r="D11" s="29" t="s">
        <v>919</v>
      </c>
      <c r="E11" s="29" t="s">
        <v>920</v>
      </c>
      <c r="F11" s="30" t="s">
        <v>921</v>
      </c>
      <c r="G11" s="35">
        <v>2</v>
      </c>
      <c r="H11" s="18">
        <v>0.1429</v>
      </c>
      <c r="I11" s="27">
        <f t="shared" si="0"/>
        <v>0.2858</v>
      </c>
      <c r="J11" s="32">
        <v>43800</v>
      </c>
    </row>
    <row r="12" s="19" customFormat="1" ht="16.5" customHeight="1" spans="1:10">
      <c r="A12" s="24" t="s">
        <v>70</v>
      </c>
      <c r="B12" s="25" t="s">
        <v>611</v>
      </c>
      <c r="C12" s="25" t="s">
        <v>595</v>
      </c>
      <c r="D12" s="24" t="s">
        <v>866</v>
      </c>
      <c r="E12" s="24" t="s">
        <v>867</v>
      </c>
      <c r="F12" s="25" t="s">
        <v>868</v>
      </c>
      <c r="G12" s="34">
        <v>1</v>
      </c>
      <c r="H12" s="18">
        <v>0.2655</v>
      </c>
      <c r="I12" s="27">
        <f t="shared" si="0"/>
        <v>0.2655</v>
      </c>
      <c r="J12" s="28">
        <v>43800</v>
      </c>
    </row>
    <row r="13" s="19" customFormat="1" ht="16.5" customHeight="1" spans="1:10">
      <c r="A13" s="29" t="s">
        <v>70</v>
      </c>
      <c r="B13" s="30" t="s">
        <v>611</v>
      </c>
      <c r="C13" s="30" t="s">
        <v>595</v>
      </c>
      <c r="D13" s="29" t="s">
        <v>916</v>
      </c>
      <c r="E13" s="29" t="s">
        <v>917</v>
      </c>
      <c r="F13" s="30" t="s">
        <v>918</v>
      </c>
      <c r="G13" s="35">
        <v>2</v>
      </c>
      <c r="H13" s="18">
        <v>0.5173</v>
      </c>
      <c r="I13" s="27">
        <f t="shared" si="0"/>
        <v>1.0346</v>
      </c>
      <c r="J13" s="32">
        <v>43800</v>
      </c>
    </row>
    <row r="14" s="19" customFormat="1" ht="16.5" customHeight="1" spans="1:10">
      <c r="A14" s="24" t="s">
        <v>70</v>
      </c>
      <c r="B14" s="25" t="s">
        <v>611</v>
      </c>
      <c r="C14" s="25" t="s">
        <v>595</v>
      </c>
      <c r="D14" s="24" t="s">
        <v>914</v>
      </c>
      <c r="E14" s="24" t="s">
        <v>915</v>
      </c>
      <c r="F14" s="25" t="s">
        <v>617</v>
      </c>
      <c r="G14" s="34">
        <v>3</v>
      </c>
      <c r="H14" s="18">
        <v>0.221911090659341</v>
      </c>
      <c r="I14" s="27">
        <f t="shared" si="0"/>
        <v>0.665733271978023</v>
      </c>
      <c r="J14" s="28">
        <v>44085</v>
      </c>
    </row>
    <row r="15" s="19" customFormat="1" ht="16.5" customHeight="1" spans="1:10">
      <c r="A15" s="29" t="s">
        <v>70</v>
      </c>
      <c r="B15" s="30" t="s">
        <v>611</v>
      </c>
      <c r="C15" s="30" t="s">
        <v>595</v>
      </c>
      <c r="D15" s="29" t="s">
        <v>763</v>
      </c>
      <c r="E15" s="29" t="s">
        <v>764</v>
      </c>
      <c r="F15" s="30" t="s">
        <v>765</v>
      </c>
      <c r="G15" s="35">
        <v>3</v>
      </c>
      <c r="H15" s="18">
        <v>0.0627</v>
      </c>
      <c r="I15" s="27">
        <f t="shared" si="0"/>
        <v>0.1881</v>
      </c>
      <c r="J15" s="32">
        <v>43800</v>
      </c>
    </row>
    <row r="16" s="19" customFormat="1" ht="16.5" customHeight="1" spans="1:10">
      <c r="A16" s="24" t="s">
        <v>70</v>
      </c>
      <c r="B16" s="25" t="s">
        <v>611</v>
      </c>
      <c r="C16" s="25" t="s">
        <v>595</v>
      </c>
      <c r="D16" s="24" t="s">
        <v>761</v>
      </c>
      <c r="E16" s="24" t="s">
        <v>762</v>
      </c>
      <c r="F16" s="25" t="s">
        <v>617</v>
      </c>
      <c r="G16" s="34">
        <v>4</v>
      </c>
      <c r="H16" s="18">
        <v>0.119628418245735</v>
      </c>
      <c r="I16" s="27">
        <f t="shared" si="0"/>
        <v>0.47851367298294</v>
      </c>
      <c r="J16" s="28">
        <v>43800</v>
      </c>
    </row>
    <row r="17" s="19" customFormat="1" ht="16.5" customHeight="1" spans="1:10">
      <c r="A17" s="29" t="s">
        <v>70</v>
      </c>
      <c r="B17" s="30" t="s">
        <v>611</v>
      </c>
      <c r="C17" s="30" t="s">
        <v>595</v>
      </c>
      <c r="D17" s="29" t="s">
        <v>922</v>
      </c>
      <c r="E17" s="29" t="s">
        <v>923</v>
      </c>
      <c r="F17" s="30" t="s">
        <v>924</v>
      </c>
      <c r="G17" s="35">
        <v>3</v>
      </c>
      <c r="H17" s="18">
        <v>0.1357</v>
      </c>
      <c r="I17" s="27">
        <f t="shared" si="0"/>
        <v>0.4071</v>
      </c>
      <c r="J17" s="32">
        <v>44085</v>
      </c>
    </row>
    <row r="18" spans="1:10">
      <c r="I18" s="20">
        <f>SUM(I2:I17)</f>
        <v>8.15884286079429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7" sqref="A7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7.72727272727273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173</v>
      </c>
      <c r="B2" s="25" t="s">
        <v>611</v>
      </c>
      <c r="C2" s="25" t="s">
        <v>595</v>
      </c>
      <c r="D2" s="24" t="s">
        <v>976</v>
      </c>
      <c r="E2" s="24" t="s">
        <v>977</v>
      </c>
      <c r="F2" s="25" t="s">
        <v>978</v>
      </c>
      <c r="G2" s="34">
        <v>4</v>
      </c>
      <c r="H2" s="18">
        <v>0.18</v>
      </c>
      <c r="I2" s="27">
        <f t="shared" ref="I2:I10" si="0">H2*G2</f>
        <v>0.72</v>
      </c>
      <c r="J2" s="28">
        <v>44614</v>
      </c>
    </row>
    <row r="3" s="19" customFormat="1" ht="16.5" customHeight="1" spans="1:10">
      <c r="A3" s="29" t="s">
        <v>173</v>
      </c>
      <c r="B3" s="30" t="s">
        <v>611</v>
      </c>
      <c r="C3" s="30" t="s">
        <v>595</v>
      </c>
      <c r="D3" s="29" t="s">
        <v>979</v>
      </c>
      <c r="E3" s="29" t="s">
        <v>980</v>
      </c>
      <c r="F3" s="30" t="s">
        <v>978</v>
      </c>
      <c r="G3" s="35">
        <v>1</v>
      </c>
      <c r="H3" s="18">
        <v>14.5</v>
      </c>
      <c r="I3" s="27">
        <f t="shared" si="0"/>
        <v>14.5</v>
      </c>
      <c r="J3" s="32">
        <v>44614</v>
      </c>
    </row>
    <row r="4" s="19" customFormat="1" ht="16.5" customHeight="1" spans="1:10">
      <c r="A4" s="24" t="s">
        <v>173</v>
      </c>
      <c r="B4" s="25" t="s">
        <v>611</v>
      </c>
      <c r="C4" s="25" t="s">
        <v>595</v>
      </c>
      <c r="D4" s="24" t="s">
        <v>981</v>
      </c>
      <c r="E4" s="24" t="s">
        <v>982</v>
      </c>
      <c r="F4" s="25" t="s">
        <v>978</v>
      </c>
      <c r="G4" s="34">
        <v>1</v>
      </c>
      <c r="H4" s="18">
        <v>26.75</v>
      </c>
      <c r="I4" s="27">
        <f t="shared" si="0"/>
        <v>26.75</v>
      </c>
      <c r="J4" s="28">
        <v>44614</v>
      </c>
    </row>
    <row r="5" s="19" customFormat="1" ht="16.5" customHeight="1" spans="1:10">
      <c r="A5" s="29" t="s">
        <v>173</v>
      </c>
      <c r="B5" s="30" t="s">
        <v>611</v>
      </c>
      <c r="C5" s="30" t="s">
        <v>595</v>
      </c>
      <c r="D5" s="29" t="s">
        <v>983</v>
      </c>
      <c r="E5" s="29" t="s">
        <v>984</v>
      </c>
      <c r="F5" s="30" t="s">
        <v>978</v>
      </c>
      <c r="G5" s="35">
        <v>1</v>
      </c>
      <c r="H5" s="18">
        <v>1</v>
      </c>
      <c r="I5" s="27">
        <f t="shared" si="0"/>
        <v>1</v>
      </c>
      <c r="J5" s="32">
        <v>44679</v>
      </c>
    </row>
    <row r="6" s="19" customFormat="1" ht="16.5" customHeight="1" spans="1:10">
      <c r="A6" s="24" t="s">
        <v>173</v>
      </c>
      <c r="B6" s="25" t="s">
        <v>611</v>
      </c>
      <c r="C6" s="25" t="s">
        <v>595</v>
      </c>
      <c r="D6" s="24" t="s">
        <v>985</v>
      </c>
      <c r="E6" s="24" t="s">
        <v>986</v>
      </c>
      <c r="F6" s="25" t="s">
        <v>617</v>
      </c>
      <c r="G6" s="34">
        <v>0.1</v>
      </c>
      <c r="H6" s="18">
        <v>9.292</v>
      </c>
      <c r="I6" s="27">
        <f t="shared" si="0"/>
        <v>0.9292</v>
      </c>
      <c r="J6" s="28">
        <v>44621</v>
      </c>
    </row>
    <row r="7" s="19" customFormat="1" ht="16.5" customHeight="1" spans="1:10">
      <c r="A7" s="29" t="s">
        <v>173</v>
      </c>
      <c r="B7" s="30" t="s">
        <v>611</v>
      </c>
      <c r="C7" s="30" t="s">
        <v>595</v>
      </c>
      <c r="D7" s="29" t="s">
        <v>987</v>
      </c>
      <c r="E7" s="29" t="s">
        <v>988</v>
      </c>
      <c r="F7" s="30" t="s">
        <v>617</v>
      </c>
      <c r="G7" s="35">
        <v>1</v>
      </c>
      <c r="H7" s="18">
        <v>0.29</v>
      </c>
      <c r="I7" s="27">
        <f t="shared" si="0"/>
        <v>0.29</v>
      </c>
      <c r="J7" s="32">
        <v>44621</v>
      </c>
    </row>
    <row r="8" s="19" customFormat="1" ht="16.5" customHeight="1" spans="1:10">
      <c r="A8" s="24" t="s">
        <v>173</v>
      </c>
      <c r="B8" s="25" t="s">
        <v>611</v>
      </c>
      <c r="C8" s="25" t="s">
        <v>595</v>
      </c>
      <c r="D8" s="24" t="s">
        <v>989</v>
      </c>
      <c r="E8" s="24" t="s">
        <v>990</v>
      </c>
      <c r="F8" s="25" t="s">
        <v>617</v>
      </c>
      <c r="G8" s="34">
        <v>0.2</v>
      </c>
      <c r="H8" s="18">
        <v>3.64</v>
      </c>
      <c r="I8" s="27">
        <f t="shared" si="0"/>
        <v>0.728</v>
      </c>
      <c r="J8" s="28">
        <v>44621</v>
      </c>
    </row>
    <row r="9" s="19" customFormat="1" ht="16.5" customHeight="1" spans="1:10">
      <c r="A9" s="29" t="s">
        <v>173</v>
      </c>
      <c r="B9" s="30" t="s">
        <v>611</v>
      </c>
      <c r="C9" s="30" t="s">
        <v>595</v>
      </c>
      <c r="D9" s="29" t="s">
        <v>991</v>
      </c>
      <c r="E9" s="29" t="s">
        <v>992</v>
      </c>
      <c r="F9" s="30" t="s">
        <v>617</v>
      </c>
      <c r="G9" s="35">
        <v>0.1</v>
      </c>
      <c r="H9" s="18">
        <v>1.3274</v>
      </c>
      <c r="I9" s="27">
        <f t="shared" si="0"/>
        <v>0.13274</v>
      </c>
      <c r="J9" s="32">
        <v>44621</v>
      </c>
    </row>
    <row r="10" s="19" customFormat="1" ht="16.5" customHeight="1" spans="1:10">
      <c r="A10" s="24" t="s">
        <v>173</v>
      </c>
      <c r="B10" s="25" t="s">
        <v>611</v>
      </c>
      <c r="C10" s="25" t="s">
        <v>595</v>
      </c>
      <c r="D10" s="24" t="s">
        <v>993</v>
      </c>
      <c r="E10" s="24" t="s">
        <v>994</v>
      </c>
      <c r="F10" s="25" t="s">
        <v>617</v>
      </c>
      <c r="G10" s="34">
        <v>1</v>
      </c>
      <c r="H10" s="18">
        <v>0.12</v>
      </c>
      <c r="I10" s="27">
        <f t="shared" si="0"/>
        <v>0.12</v>
      </c>
      <c r="J10" s="28">
        <v>44679</v>
      </c>
    </row>
    <row r="11" spans="1:10">
      <c r="I11" s="20">
        <f>SUM(I2:I10)</f>
        <v>45.16994</v>
      </c>
    </row>
  </sheetData>
  <pageMargins left="0.75" right="0.75" top="1" bottom="1" header="0.5" footer="0.5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P28" sqref="P28"/>
    </sheetView>
  </sheetViews>
  <sheetFormatPr defaultColWidth="8.72727272727273" defaultRowHeight="14" outlineLevelRow="7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1.5454545454545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81</v>
      </c>
      <c r="B2" s="25" t="s">
        <v>611</v>
      </c>
      <c r="C2" s="25" t="s">
        <v>595</v>
      </c>
      <c r="D2" s="24" t="s">
        <v>795</v>
      </c>
      <c r="E2" s="24" t="s">
        <v>771</v>
      </c>
      <c r="F2" s="25" t="s">
        <v>617</v>
      </c>
      <c r="G2" s="34">
        <v>1</v>
      </c>
      <c r="H2" s="18">
        <f>VLOOKUP(D:D,'[4]安路普产品报价 （不考虑合格率）'!$B:$AG,32,0)</f>
        <v>1.13067667424242</v>
      </c>
      <c r="I2" s="27">
        <f t="shared" ref="I2:I7" si="0">H2*G2</f>
        <v>1.13067667424242</v>
      </c>
      <c r="J2" s="28">
        <v>44295</v>
      </c>
    </row>
    <row r="3" s="19" customFormat="1" ht="16.5" customHeight="1" spans="1:10">
      <c r="A3" s="29" t="s">
        <v>81</v>
      </c>
      <c r="B3" s="30" t="s">
        <v>611</v>
      </c>
      <c r="C3" s="30" t="s">
        <v>595</v>
      </c>
      <c r="D3" s="29" t="s">
        <v>796</v>
      </c>
      <c r="E3" s="29" t="s">
        <v>797</v>
      </c>
      <c r="F3" s="30" t="s">
        <v>617</v>
      </c>
      <c r="G3" s="35">
        <v>2</v>
      </c>
      <c r="H3" s="18">
        <f>VLOOKUP(D:D,'[4]安路普产品报价 （不考虑合格率）'!$B:$AG,32,0)</f>
        <v>0.224021875060729</v>
      </c>
      <c r="I3" s="27">
        <f t="shared" si="0"/>
        <v>0.448043750121458</v>
      </c>
      <c r="J3" s="32">
        <v>44295</v>
      </c>
    </row>
    <row r="4" s="19" customFormat="1" ht="16.5" customHeight="1" spans="1:10">
      <c r="A4" s="24" t="s">
        <v>81</v>
      </c>
      <c r="B4" s="25" t="s">
        <v>611</v>
      </c>
      <c r="C4" s="25" t="s">
        <v>595</v>
      </c>
      <c r="D4" s="24" t="s">
        <v>798</v>
      </c>
      <c r="E4" s="24" t="s">
        <v>775</v>
      </c>
      <c r="F4" s="25" t="s">
        <v>617</v>
      </c>
      <c r="G4" s="34">
        <v>1</v>
      </c>
      <c r="H4" s="18">
        <f>VLOOKUP(D:D,'[4]安路普产品报价 （不考虑合格率）'!$B:$AG,32,0)</f>
        <v>0.159931546128342</v>
      </c>
      <c r="I4" s="27">
        <f t="shared" si="0"/>
        <v>0.159931546128342</v>
      </c>
      <c r="J4" s="28">
        <v>44295</v>
      </c>
    </row>
    <row r="5" s="19" customFormat="1" ht="16.5" customHeight="1" spans="1:10">
      <c r="A5" s="29" t="s">
        <v>81</v>
      </c>
      <c r="B5" s="30" t="s">
        <v>611</v>
      </c>
      <c r="C5" s="30" t="s">
        <v>595</v>
      </c>
      <c r="D5" s="29" t="s">
        <v>766</v>
      </c>
      <c r="E5" s="29" t="s">
        <v>767</v>
      </c>
      <c r="F5" s="30" t="s">
        <v>617</v>
      </c>
      <c r="G5" s="35">
        <v>1</v>
      </c>
      <c r="H5" s="18">
        <f>VLOOKUP(D:D,'[4]安路普产品报价 （不考虑合格率）'!$B:$AG,32,0)</f>
        <v>0.122682221214575</v>
      </c>
      <c r="I5" s="27">
        <f t="shared" si="0"/>
        <v>0.122682221214575</v>
      </c>
      <c r="J5" s="32">
        <v>44295</v>
      </c>
    </row>
    <row r="6" s="19" customFormat="1" ht="16.5" customHeight="1" spans="1:10">
      <c r="A6" s="24" t="s">
        <v>81</v>
      </c>
      <c r="B6" s="25" t="s">
        <v>611</v>
      </c>
      <c r="C6" s="25" t="s">
        <v>595</v>
      </c>
      <c r="D6" s="24" t="s">
        <v>768</v>
      </c>
      <c r="E6" s="24" t="s">
        <v>769</v>
      </c>
      <c r="F6" s="25" t="s">
        <v>617</v>
      </c>
      <c r="G6" s="34">
        <v>3</v>
      </c>
      <c r="H6" s="18">
        <v>0.15</v>
      </c>
      <c r="I6" s="27">
        <f t="shared" si="0"/>
        <v>0.45</v>
      </c>
      <c r="J6" s="28">
        <v>44295</v>
      </c>
    </row>
    <row r="7" s="19" customFormat="1" ht="16.5" customHeight="1" spans="1:10">
      <c r="A7" s="29" t="s">
        <v>81</v>
      </c>
      <c r="B7" s="30" t="s">
        <v>611</v>
      </c>
      <c r="C7" s="30" t="s">
        <v>595</v>
      </c>
      <c r="D7" s="29" t="s">
        <v>799</v>
      </c>
      <c r="E7" s="29" t="s">
        <v>800</v>
      </c>
      <c r="F7" s="30" t="s">
        <v>617</v>
      </c>
      <c r="G7" s="35">
        <v>1</v>
      </c>
      <c r="H7" s="18">
        <v>0.19</v>
      </c>
      <c r="I7" s="27">
        <f t="shared" si="0"/>
        <v>0.19</v>
      </c>
      <c r="J7" s="32">
        <v>44295</v>
      </c>
    </row>
    <row r="8" spans="1:10">
      <c r="I8" s="20">
        <f>SUM(I2:I7)</f>
        <v>2.50133419170679</v>
      </c>
    </row>
  </sheetData>
  <pageMargins left="0.75" right="0.75" top="1" bottom="1" header="0.5" footer="0.5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K13" sqref="K13"/>
    </sheetView>
  </sheetViews>
  <sheetFormatPr defaultColWidth="8.72727272727273" defaultRowHeight="14" outlineLevelRow="3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12.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186</v>
      </c>
      <c r="B2" s="25" t="s">
        <v>611</v>
      </c>
      <c r="C2" s="25" t="s">
        <v>595</v>
      </c>
      <c r="D2" s="24" t="s">
        <v>1188</v>
      </c>
      <c r="E2" s="24" t="s">
        <v>730</v>
      </c>
      <c r="F2" s="25" t="s">
        <v>1189</v>
      </c>
      <c r="G2" s="34">
        <v>1</v>
      </c>
      <c r="H2" s="18">
        <v>0.78</v>
      </c>
      <c r="I2" s="27">
        <v>0.78</v>
      </c>
      <c r="J2" s="28">
        <v>44328</v>
      </c>
    </row>
    <row r="3" s="19" customFormat="1" ht="16.5" customHeight="1" spans="1:10">
      <c r="A3" s="29" t="s">
        <v>186</v>
      </c>
      <c r="B3" s="30" t="s">
        <v>611</v>
      </c>
      <c r="C3" s="30" t="s">
        <v>595</v>
      </c>
      <c r="D3" s="29" t="s">
        <v>1054</v>
      </c>
      <c r="E3" s="29" t="s">
        <v>1055</v>
      </c>
      <c r="F3" s="30" t="s">
        <v>1056</v>
      </c>
      <c r="G3" s="35">
        <v>1</v>
      </c>
      <c r="H3" s="33">
        <v>1.5487</v>
      </c>
      <c r="I3" s="52">
        <v>1.5487</v>
      </c>
      <c r="J3" s="32">
        <v>44328</v>
      </c>
    </row>
    <row r="4" spans="1:10">
      <c r="I4" s="20">
        <f>SUM(I2:I3)</f>
        <v>2.3287</v>
      </c>
    </row>
  </sheetData>
  <pageMargins left="0.75" right="0.75" top="1" bottom="1" header="0.5" footer="0.5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213</v>
      </c>
      <c r="B2" s="25" t="s">
        <v>611</v>
      </c>
      <c r="C2" s="25" t="s">
        <v>595</v>
      </c>
      <c r="D2" s="24" t="s">
        <v>75</v>
      </c>
      <c r="E2" s="24" t="s">
        <v>820</v>
      </c>
      <c r="F2" s="25" t="s">
        <v>821</v>
      </c>
      <c r="G2" s="34">
        <v>1</v>
      </c>
      <c r="H2" s="18">
        <v>5.8204</v>
      </c>
      <c r="I2" s="27">
        <f t="shared" ref="I2:I16" si="0">H2*G2</f>
        <v>5.8204</v>
      </c>
      <c r="J2" s="28">
        <v>44743</v>
      </c>
    </row>
    <row r="3" s="19" customFormat="1" ht="16.5" customHeight="1" spans="1:10">
      <c r="A3" s="29" t="s">
        <v>213</v>
      </c>
      <c r="B3" s="30" t="s">
        <v>611</v>
      </c>
      <c r="C3" s="30" t="s">
        <v>595</v>
      </c>
      <c r="D3" s="29" t="s">
        <v>74</v>
      </c>
      <c r="E3" s="29" t="s">
        <v>394</v>
      </c>
      <c r="F3" s="30" t="s">
        <v>748</v>
      </c>
      <c r="G3" s="35">
        <v>4</v>
      </c>
      <c r="H3" s="33">
        <v>0.120565034394672</v>
      </c>
      <c r="I3" s="27">
        <f t="shared" si="0"/>
        <v>0.482260137578688</v>
      </c>
      <c r="J3" s="32">
        <v>44743</v>
      </c>
    </row>
    <row r="4" s="19" customFormat="1" ht="16.5" customHeight="1" spans="1:10">
      <c r="A4" s="24" t="s">
        <v>213</v>
      </c>
      <c r="B4" s="25" t="s">
        <v>611</v>
      </c>
      <c r="C4" s="25" t="s">
        <v>595</v>
      </c>
      <c r="D4" s="24" t="s">
        <v>822</v>
      </c>
      <c r="E4" s="24" t="s">
        <v>823</v>
      </c>
      <c r="F4" s="25" t="s">
        <v>617</v>
      </c>
      <c r="G4" s="34">
        <v>1</v>
      </c>
      <c r="H4" s="33">
        <v>3.10834578384212</v>
      </c>
      <c r="I4" s="27">
        <f t="shared" si="0"/>
        <v>3.10834578384212</v>
      </c>
      <c r="J4" s="28">
        <v>44743</v>
      </c>
    </row>
    <row r="5" s="19" customFormat="1" ht="16.5" customHeight="1" spans="1:10">
      <c r="A5" s="29" t="s">
        <v>213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5">
        <v>0.18</v>
      </c>
      <c r="H5" s="33">
        <v>0.589</v>
      </c>
      <c r="I5" s="27">
        <f t="shared" si="0"/>
        <v>0.10602</v>
      </c>
      <c r="J5" s="32">
        <v>44743</v>
      </c>
    </row>
    <row r="6" s="19" customFormat="1" ht="16.5" customHeight="1" spans="1:10">
      <c r="A6" s="24" t="s">
        <v>213</v>
      </c>
      <c r="B6" s="25" t="s">
        <v>611</v>
      </c>
      <c r="C6" s="25" t="s">
        <v>595</v>
      </c>
      <c r="D6" s="24" t="s">
        <v>783</v>
      </c>
      <c r="E6" s="24" t="s">
        <v>784</v>
      </c>
      <c r="F6" s="25" t="s">
        <v>617</v>
      </c>
      <c r="G6" s="34">
        <v>1</v>
      </c>
      <c r="H6" s="33">
        <v>0.240939692439863</v>
      </c>
      <c r="I6" s="27">
        <f t="shared" si="0"/>
        <v>0.240939692439863</v>
      </c>
      <c r="J6" s="28">
        <v>44743</v>
      </c>
    </row>
    <row r="7" s="19" customFormat="1" ht="16.5" customHeight="1" spans="1:10">
      <c r="A7" s="29" t="s">
        <v>213</v>
      </c>
      <c r="B7" s="30" t="s">
        <v>611</v>
      </c>
      <c r="C7" s="30" t="s">
        <v>595</v>
      </c>
      <c r="D7" s="29" t="s">
        <v>596</v>
      </c>
      <c r="E7" s="29" t="s">
        <v>597</v>
      </c>
      <c r="F7" s="30" t="s">
        <v>598</v>
      </c>
      <c r="G7" s="35">
        <v>1</v>
      </c>
      <c r="H7" s="33">
        <f>VLOOKUP(D:D,'SHT0016985'!D:H,5,0)</f>
        <v>0.05</v>
      </c>
      <c r="I7" s="27">
        <f t="shared" si="0"/>
        <v>0.05</v>
      </c>
      <c r="J7" s="32">
        <v>44743</v>
      </c>
    </row>
    <row r="8" s="19" customFormat="1" ht="16.5" customHeight="1" spans="1:10">
      <c r="A8" s="24" t="s">
        <v>213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34">
        <v>0.69</v>
      </c>
      <c r="H8" s="33">
        <v>1.7257</v>
      </c>
      <c r="I8" s="27">
        <f t="shared" si="0"/>
        <v>1.190733</v>
      </c>
      <c r="J8" s="28">
        <v>44743</v>
      </c>
    </row>
    <row r="9" s="19" customFormat="1" ht="16.5" customHeight="1" spans="1:10">
      <c r="A9" s="29" t="s">
        <v>213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5">
        <v>0.7</v>
      </c>
      <c r="H9" s="33">
        <v>1.6814</v>
      </c>
      <c r="I9" s="27">
        <f t="shared" si="0"/>
        <v>1.17698</v>
      </c>
      <c r="J9" s="32">
        <v>44743</v>
      </c>
    </row>
    <row r="10" s="19" customFormat="1" ht="16.5" customHeight="1" spans="1:10">
      <c r="A10" s="24" t="s">
        <v>213</v>
      </c>
      <c r="B10" s="25" t="s">
        <v>611</v>
      </c>
      <c r="C10" s="25" t="s">
        <v>595</v>
      </c>
      <c r="D10" s="24" t="s">
        <v>753</v>
      </c>
      <c r="E10" s="24" t="s">
        <v>754</v>
      </c>
      <c r="F10" s="25" t="s">
        <v>751</v>
      </c>
      <c r="G10" s="34">
        <v>1.37</v>
      </c>
      <c r="H10" s="33">
        <v>1.7257</v>
      </c>
      <c r="I10" s="27">
        <f t="shared" si="0"/>
        <v>2.364209</v>
      </c>
      <c r="J10" s="28">
        <v>44804</v>
      </c>
    </row>
    <row r="11" s="19" customFormat="1" ht="16.5" customHeight="1" spans="1:10">
      <c r="A11" s="29" t="s">
        <v>213</v>
      </c>
      <c r="B11" s="30" t="s">
        <v>611</v>
      </c>
      <c r="C11" s="30" t="s">
        <v>595</v>
      </c>
      <c r="D11" s="29" t="s">
        <v>1391</v>
      </c>
      <c r="E11" s="29" t="s">
        <v>1392</v>
      </c>
      <c r="F11" s="30" t="s">
        <v>617</v>
      </c>
      <c r="G11" s="35">
        <v>1</v>
      </c>
      <c r="H11" s="33">
        <v>0.965</v>
      </c>
      <c r="I11" s="27">
        <f t="shared" si="0"/>
        <v>0.965</v>
      </c>
      <c r="J11" s="32">
        <v>44743</v>
      </c>
    </row>
    <row r="12" s="19" customFormat="1" ht="16.5" customHeight="1" spans="1:10">
      <c r="A12" s="24" t="s">
        <v>213</v>
      </c>
      <c r="B12" s="25" t="s">
        <v>611</v>
      </c>
      <c r="C12" s="25" t="s">
        <v>595</v>
      </c>
      <c r="D12" s="24" t="s">
        <v>785</v>
      </c>
      <c r="E12" s="24" t="s">
        <v>786</v>
      </c>
      <c r="F12" s="25" t="s">
        <v>617</v>
      </c>
      <c r="G12" s="34">
        <v>1</v>
      </c>
      <c r="H12" s="33">
        <v>0.2655</v>
      </c>
      <c r="I12" s="27">
        <f t="shared" si="0"/>
        <v>0.2655</v>
      </c>
      <c r="J12" s="28">
        <v>44743</v>
      </c>
    </row>
    <row r="13" s="19" customFormat="1" ht="16.5" customHeight="1" spans="1:10">
      <c r="A13" s="29" t="s">
        <v>213</v>
      </c>
      <c r="B13" s="30" t="s">
        <v>611</v>
      </c>
      <c r="C13" s="30" t="s">
        <v>595</v>
      </c>
      <c r="D13" s="29" t="s">
        <v>787</v>
      </c>
      <c r="E13" s="29" t="s">
        <v>788</v>
      </c>
      <c r="F13" s="30" t="s">
        <v>789</v>
      </c>
      <c r="G13" s="35">
        <v>1</v>
      </c>
      <c r="H13" s="33">
        <v>0.1862</v>
      </c>
      <c r="I13" s="27">
        <f t="shared" si="0"/>
        <v>0.1862</v>
      </c>
      <c r="J13" s="32">
        <v>44743</v>
      </c>
    </row>
    <row r="14" s="19" customFormat="1" ht="16.5" customHeight="1" spans="1:10">
      <c r="A14" s="24" t="s">
        <v>213</v>
      </c>
      <c r="B14" s="25" t="s">
        <v>611</v>
      </c>
      <c r="C14" s="25" t="s">
        <v>595</v>
      </c>
      <c r="D14" s="24" t="s">
        <v>829</v>
      </c>
      <c r="E14" s="24" t="s">
        <v>830</v>
      </c>
      <c r="F14" s="25" t="s">
        <v>617</v>
      </c>
      <c r="G14" s="34">
        <v>1</v>
      </c>
      <c r="H14" s="33">
        <v>0.26</v>
      </c>
      <c r="I14" s="27">
        <f t="shared" si="0"/>
        <v>0.26</v>
      </c>
      <c r="J14" s="28">
        <v>44743</v>
      </c>
    </row>
    <row r="15" s="19" customFormat="1" ht="16.5" customHeight="1" spans="1:10">
      <c r="A15" s="29" t="s">
        <v>213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0.05</v>
      </c>
      <c r="H15" s="33">
        <v>0.4035</v>
      </c>
      <c r="I15" s="27">
        <f t="shared" si="0"/>
        <v>0.020175</v>
      </c>
      <c r="J15" s="32">
        <v>44837</v>
      </c>
    </row>
    <row r="16" s="19" customFormat="1" ht="16.5" customHeight="1" spans="1:10">
      <c r="A16" s="24" t="s">
        <v>213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34">
        <v>0.0167</v>
      </c>
      <c r="H16" s="33">
        <v>6.2128</v>
      </c>
      <c r="I16" s="27">
        <f t="shared" si="0"/>
        <v>0.10375376</v>
      </c>
      <c r="J16" s="28">
        <v>44837</v>
      </c>
    </row>
    <row r="17" spans="1:10">
      <c r="I17" s="20">
        <f>SUM(I2:I16)</f>
        <v>16.3405163738607</v>
      </c>
    </row>
    <row r="19" s="19" customFormat="1" ht="12.5" spans="1:10">
      <c r="A19" s="21" t="s">
        <v>586</v>
      </c>
      <c r="B19" s="21" t="s">
        <v>587</v>
      </c>
      <c r="C19" s="21" t="s">
        <v>588</v>
      </c>
      <c r="D19" s="21" t="s">
        <v>589</v>
      </c>
      <c r="E19" s="21" t="s">
        <v>590</v>
      </c>
      <c r="F19" s="21" t="s">
        <v>590</v>
      </c>
      <c r="G19" s="23" t="s">
        <v>591</v>
      </c>
      <c r="H19" s="23" t="s">
        <v>592</v>
      </c>
      <c r="I19" s="23" t="s">
        <v>593</v>
      </c>
      <c r="J19" s="22" t="s">
        <v>594</v>
      </c>
    </row>
    <row r="20" s="19" customFormat="1" ht="16.5" customHeight="1" spans="1:10">
      <c r="A20" s="24" t="s">
        <v>75</v>
      </c>
      <c r="B20" s="25" t="s">
        <v>611</v>
      </c>
      <c r="C20" s="25" t="s">
        <v>595</v>
      </c>
      <c r="D20" s="24" t="s">
        <v>837</v>
      </c>
      <c r="E20" s="24" t="s">
        <v>838</v>
      </c>
      <c r="F20" s="25" t="s">
        <v>839</v>
      </c>
      <c r="G20" s="34">
        <v>2</v>
      </c>
      <c r="H20" s="18">
        <v>0.05</v>
      </c>
      <c r="I20" s="27">
        <f t="shared" ref="I20:I30" si="1">H20*G20</f>
        <v>0.1</v>
      </c>
      <c r="J20" s="28">
        <v>44136</v>
      </c>
    </row>
    <row r="21" s="19" customFormat="1" ht="16.5" customHeight="1" spans="1:10">
      <c r="A21" s="29" t="s">
        <v>75</v>
      </c>
      <c r="B21" s="30" t="s">
        <v>611</v>
      </c>
      <c r="C21" s="30" t="s">
        <v>595</v>
      </c>
      <c r="D21" s="29" t="s">
        <v>840</v>
      </c>
      <c r="E21" s="29" t="s">
        <v>841</v>
      </c>
      <c r="F21" s="30" t="s">
        <v>617</v>
      </c>
      <c r="G21" s="35">
        <v>1</v>
      </c>
      <c r="H21" s="18">
        <v>1.05</v>
      </c>
      <c r="I21" s="27">
        <f t="shared" si="1"/>
        <v>1.05</v>
      </c>
      <c r="J21" s="32">
        <v>44136</v>
      </c>
    </row>
    <row r="22" s="19" customFormat="1" ht="16.5" customHeight="1" spans="1:10">
      <c r="A22" s="24" t="s">
        <v>75</v>
      </c>
      <c r="B22" s="25" t="s">
        <v>611</v>
      </c>
      <c r="C22" s="25" t="s">
        <v>595</v>
      </c>
      <c r="D22" s="24" t="s">
        <v>842</v>
      </c>
      <c r="E22" s="24" t="s">
        <v>843</v>
      </c>
      <c r="F22" s="25" t="s">
        <v>617</v>
      </c>
      <c r="G22" s="34">
        <v>1</v>
      </c>
      <c r="H22" s="18">
        <v>0.64</v>
      </c>
      <c r="I22" s="27">
        <f t="shared" si="1"/>
        <v>0.64</v>
      </c>
      <c r="J22" s="28">
        <v>44136</v>
      </c>
    </row>
    <row r="23" s="19" customFormat="1" ht="16.5" customHeight="1" spans="1:10">
      <c r="A23" s="29" t="s">
        <v>75</v>
      </c>
      <c r="B23" s="30" t="s">
        <v>611</v>
      </c>
      <c r="C23" s="30" t="s">
        <v>595</v>
      </c>
      <c r="D23" s="29" t="s">
        <v>844</v>
      </c>
      <c r="E23" s="29" t="s">
        <v>845</v>
      </c>
      <c r="F23" s="30" t="s">
        <v>617</v>
      </c>
      <c r="G23" s="35">
        <v>1</v>
      </c>
      <c r="H23" s="18">
        <v>0.63</v>
      </c>
      <c r="I23" s="27">
        <f t="shared" si="1"/>
        <v>0.63</v>
      </c>
      <c r="J23" s="32">
        <v>44136</v>
      </c>
    </row>
    <row r="24" s="19" customFormat="1" ht="16.5" customHeight="1" spans="1:10">
      <c r="A24" s="24" t="s">
        <v>75</v>
      </c>
      <c r="B24" s="25" t="s">
        <v>611</v>
      </c>
      <c r="C24" s="25" t="s">
        <v>595</v>
      </c>
      <c r="D24" s="24" t="s">
        <v>846</v>
      </c>
      <c r="E24" s="24" t="s">
        <v>847</v>
      </c>
      <c r="F24" s="25" t="s">
        <v>617</v>
      </c>
      <c r="G24" s="34">
        <v>1</v>
      </c>
      <c r="H24" s="18">
        <v>0.58</v>
      </c>
      <c r="I24" s="27">
        <f t="shared" si="1"/>
        <v>0.58</v>
      </c>
      <c r="J24" s="28">
        <v>44136</v>
      </c>
    </row>
    <row r="25" s="19" customFormat="1" ht="16.5" customHeight="1" spans="1:10">
      <c r="A25" s="29" t="s">
        <v>75</v>
      </c>
      <c r="B25" s="30" t="s">
        <v>611</v>
      </c>
      <c r="C25" s="30" t="s">
        <v>595</v>
      </c>
      <c r="D25" s="29" t="s">
        <v>848</v>
      </c>
      <c r="E25" s="29" t="s">
        <v>849</v>
      </c>
      <c r="F25" s="30" t="s">
        <v>617</v>
      </c>
      <c r="G25" s="35">
        <v>1</v>
      </c>
      <c r="H25" s="18">
        <v>0.59</v>
      </c>
      <c r="I25" s="27">
        <f t="shared" si="1"/>
        <v>0.59</v>
      </c>
      <c r="J25" s="32">
        <v>44136</v>
      </c>
    </row>
    <row r="26" s="19" customFormat="1" ht="16.5" customHeight="1" spans="1:10">
      <c r="A26" s="24" t="s">
        <v>75</v>
      </c>
      <c r="B26" s="25" t="s">
        <v>611</v>
      </c>
      <c r="C26" s="25" t="s">
        <v>595</v>
      </c>
      <c r="D26" s="24" t="s">
        <v>850</v>
      </c>
      <c r="E26" s="24" t="s">
        <v>851</v>
      </c>
      <c r="F26" s="25" t="s">
        <v>617</v>
      </c>
      <c r="G26" s="34">
        <v>1</v>
      </c>
      <c r="H26" s="18">
        <v>0.4</v>
      </c>
      <c r="I26" s="27">
        <f t="shared" si="1"/>
        <v>0.4</v>
      </c>
      <c r="J26" s="28">
        <v>44136</v>
      </c>
    </row>
    <row r="27" s="19" customFormat="1" ht="16.5" customHeight="1" spans="1:10">
      <c r="A27" s="29" t="s">
        <v>75</v>
      </c>
      <c r="B27" s="30" t="s">
        <v>611</v>
      </c>
      <c r="C27" s="30" t="s">
        <v>595</v>
      </c>
      <c r="D27" s="29" t="s">
        <v>852</v>
      </c>
      <c r="E27" s="29" t="s">
        <v>853</v>
      </c>
      <c r="F27" s="30" t="s">
        <v>617</v>
      </c>
      <c r="G27" s="35">
        <v>1</v>
      </c>
      <c r="H27" s="18">
        <v>0.4</v>
      </c>
      <c r="I27" s="27">
        <f t="shared" si="1"/>
        <v>0.4</v>
      </c>
      <c r="J27" s="32">
        <v>44136</v>
      </c>
    </row>
    <row r="28" s="19" customFormat="1" ht="16.5" customHeight="1" spans="1:10">
      <c r="A28" s="24" t="s">
        <v>75</v>
      </c>
      <c r="B28" s="25" t="s">
        <v>611</v>
      </c>
      <c r="C28" s="25" t="s">
        <v>595</v>
      </c>
      <c r="D28" s="24" t="s">
        <v>854</v>
      </c>
      <c r="E28" s="24" t="s">
        <v>855</v>
      </c>
      <c r="F28" s="25" t="s">
        <v>856</v>
      </c>
      <c r="G28" s="34">
        <v>4</v>
      </c>
      <c r="H28" s="18">
        <v>0.1196</v>
      </c>
      <c r="I28" s="27">
        <f t="shared" si="1"/>
        <v>0.4784</v>
      </c>
      <c r="J28" s="28">
        <v>44136</v>
      </c>
    </row>
    <row r="29" s="19" customFormat="1" ht="16.5" customHeight="1" spans="1:10">
      <c r="A29" s="29" t="s">
        <v>75</v>
      </c>
      <c r="B29" s="30" t="s">
        <v>611</v>
      </c>
      <c r="C29" s="30" t="s">
        <v>595</v>
      </c>
      <c r="D29" s="29" t="s">
        <v>857</v>
      </c>
      <c r="E29" s="29" t="s">
        <v>858</v>
      </c>
      <c r="F29" s="30" t="s">
        <v>859</v>
      </c>
      <c r="G29" s="35">
        <v>4</v>
      </c>
      <c r="H29" s="18">
        <v>0.163</v>
      </c>
      <c r="I29" s="27">
        <f t="shared" si="1"/>
        <v>0.652</v>
      </c>
      <c r="J29" s="32">
        <v>44424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860</v>
      </c>
      <c r="E30" s="24" t="s">
        <v>861</v>
      </c>
      <c r="F30" s="25" t="s">
        <v>617</v>
      </c>
      <c r="G30" s="34">
        <v>2</v>
      </c>
      <c r="H30" s="18">
        <v>0.15</v>
      </c>
      <c r="I30" s="27">
        <f t="shared" si="1"/>
        <v>0.3</v>
      </c>
      <c r="J30" s="28">
        <v>44561</v>
      </c>
    </row>
    <row r="31" customFormat="1" spans="1:10">
      <c r="G31" s="20"/>
      <c r="H31" s="20"/>
      <c r="I31" s="20">
        <f>SUM(I18:I30)</f>
        <v>5.8204</v>
      </c>
    </row>
    <row r="32" customFormat="1" spans="1:10">
      <c r="G32" s="20"/>
      <c r="H32" s="20"/>
      <c r="I32" s="20"/>
    </row>
    <row r="33" s="19" customFormat="1" ht="12.5" spans="1:10">
      <c r="A33" s="21" t="s">
        <v>586</v>
      </c>
      <c r="B33" s="21" t="s">
        <v>587</v>
      </c>
      <c r="C33" s="21" t="s">
        <v>588</v>
      </c>
      <c r="D33" s="21" t="s">
        <v>589</v>
      </c>
      <c r="E33" s="21" t="s">
        <v>590</v>
      </c>
      <c r="F33" s="21" t="s">
        <v>590</v>
      </c>
      <c r="G33" s="23" t="s">
        <v>591</v>
      </c>
      <c r="H33" s="23" t="s">
        <v>592</v>
      </c>
      <c r="I33" s="23" t="s">
        <v>593</v>
      </c>
      <c r="J33" s="22" t="s">
        <v>594</v>
      </c>
    </row>
    <row r="34" s="19" customFormat="1" ht="16.5" customHeight="1" spans="1:10">
      <c r="A34" s="24" t="s">
        <v>85</v>
      </c>
      <c r="B34" s="25" t="s">
        <v>611</v>
      </c>
      <c r="C34" s="25" t="s">
        <v>595</v>
      </c>
      <c r="D34" s="24" t="s">
        <v>862</v>
      </c>
      <c r="E34" s="24" t="s">
        <v>863</v>
      </c>
      <c r="F34" s="25" t="s">
        <v>617</v>
      </c>
      <c r="G34" s="34">
        <v>1</v>
      </c>
      <c r="H34" s="18">
        <v>0.291913405677656</v>
      </c>
      <c r="I34" s="27">
        <f>H34*G34</f>
        <v>0.291913405677656</v>
      </c>
      <c r="J34" s="28">
        <v>44835</v>
      </c>
    </row>
    <row r="35" s="19" customFormat="1" ht="16.5" customHeight="1" spans="1:10">
      <c r="A35" s="29" t="s">
        <v>85</v>
      </c>
      <c r="B35" s="30" t="s">
        <v>611</v>
      </c>
      <c r="C35" s="30" t="s">
        <v>595</v>
      </c>
      <c r="D35" s="29" t="s">
        <v>864</v>
      </c>
      <c r="E35" s="29" t="s">
        <v>865</v>
      </c>
      <c r="F35" s="30" t="s">
        <v>617</v>
      </c>
      <c r="G35" s="35">
        <v>1</v>
      </c>
      <c r="H35" s="18">
        <v>3</v>
      </c>
      <c r="I35" s="27">
        <f>H35*G35</f>
        <v>3</v>
      </c>
      <c r="J35" s="32">
        <v>44835</v>
      </c>
    </row>
    <row r="36" s="19" customFormat="1" ht="16.5" customHeight="1" spans="1:10">
      <c r="A36" s="24" t="s">
        <v>85</v>
      </c>
      <c r="B36" s="25" t="s">
        <v>611</v>
      </c>
      <c r="C36" s="25" t="s">
        <v>595</v>
      </c>
      <c r="D36" s="24" t="s">
        <v>866</v>
      </c>
      <c r="E36" s="24" t="s">
        <v>867</v>
      </c>
      <c r="F36" s="25" t="s">
        <v>868</v>
      </c>
      <c r="G36" s="34">
        <v>1</v>
      </c>
      <c r="H36" s="18">
        <v>0.2655</v>
      </c>
      <c r="I36" s="27">
        <f>H36*G36</f>
        <v>0.2655</v>
      </c>
      <c r="J36" s="28">
        <v>44835</v>
      </c>
    </row>
    <row r="37" customFormat="1" spans="1:10">
      <c r="G37" s="20"/>
      <c r="H37" s="20"/>
      <c r="I37" s="20">
        <f>SUM(I34:I36)</f>
        <v>3.55741340567766</v>
      </c>
    </row>
    <row r="38" customFormat="1" spans="1:10">
      <c r="G38" s="20"/>
      <c r="H38" s="20"/>
      <c r="I38" s="20"/>
    </row>
  </sheetData>
  <pageMargins left="0.75" right="0.75" top="1" bottom="1" header="0.5" footer="0.5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72727272727273" defaultRowHeight="14" outlineLevelRow="7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144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45230</v>
      </c>
    </row>
    <row r="3" s="19" customFormat="1" ht="16.5" customHeight="1" spans="1:10">
      <c r="A3" s="29" t="s">
        <v>144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v>15.4185576659097</v>
      </c>
      <c r="I3" s="27">
        <f t="shared" si="0"/>
        <v>15.4185576659097</v>
      </c>
      <c r="J3" s="32">
        <v>45230</v>
      </c>
    </row>
    <row r="4" s="19" customFormat="1" ht="16.5" customHeight="1" spans="1:10">
      <c r="A4" s="24" t="s">
        <v>144</v>
      </c>
      <c r="B4" s="25" t="s">
        <v>611</v>
      </c>
      <c r="C4" s="25" t="s">
        <v>595</v>
      </c>
      <c r="D4" s="24" t="s">
        <v>1250</v>
      </c>
      <c r="E4" s="24" t="s">
        <v>832</v>
      </c>
      <c r="F4" s="25" t="s">
        <v>617</v>
      </c>
      <c r="G4" s="34">
        <v>1</v>
      </c>
      <c r="H4" s="18">
        <v>0.570864447278912</v>
      </c>
      <c r="I4" s="27">
        <f t="shared" si="0"/>
        <v>0.570864447278912</v>
      </c>
      <c r="J4" s="28">
        <v>45230</v>
      </c>
    </row>
    <row r="5" s="19" customFormat="1" ht="16.5" customHeight="1" spans="1:10">
      <c r="A5" s="29" t="s">
        <v>144</v>
      </c>
      <c r="B5" s="30" t="s">
        <v>611</v>
      </c>
      <c r="C5" s="30" t="s">
        <v>595</v>
      </c>
      <c r="D5" s="29" t="s">
        <v>1443</v>
      </c>
      <c r="E5" s="29" t="s">
        <v>1444</v>
      </c>
      <c r="F5" s="30" t="s">
        <v>617</v>
      </c>
      <c r="G5" s="35">
        <v>1</v>
      </c>
      <c r="H5" s="18">
        <v>0.506356612244899</v>
      </c>
      <c r="I5" s="27">
        <f t="shared" si="0"/>
        <v>0.506356612244899</v>
      </c>
      <c r="J5" s="32">
        <v>45230</v>
      </c>
    </row>
    <row r="6" s="19" customFormat="1" ht="16.5" customHeight="1" spans="1:10">
      <c r="A6" s="24" t="s">
        <v>144</v>
      </c>
      <c r="B6" s="25" t="s">
        <v>611</v>
      </c>
      <c r="C6" s="25" t="s">
        <v>595</v>
      </c>
      <c r="D6" s="24" t="s">
        <v>1251</v>
      </c>
      <c r="E6" s="24" t="s">
        <v>1252</v>
      </c>
      <c r="F6" s="25" t="s">
        <v>617</v>
      </c>
      <c r="G6" s="34">
        <v>1</v>
      </c>
      <c r="H6" s="18">
        <v>0.223213206972789</v>
      </c>
      <c r="I6" s="27">
        <f t="shared" si="0"/>
        <v>0.223213206972789</v>
      </c>
      <c r="J6" s="28">
        <v>45230</v>
      </c>
    </row>
    <row r="7" s="19" customFormat="1" ht="16.5" customHeight="1" spans="1:10">
      <c r="A7" s="29" t="s">
        <v>144</v>
      </c>
      <c r="B7" s="30" t="s">
        <v>611</v>
      </c>
      <c r="C7" s="30" t="s">
        <v>595</v>
      </c>
      <c r="D7" s="29" t="s">
        <v>1445</v>
      </c>
      <c r="E7" s="29" t="s">
        <v>1446</v>
      </c>
      <c r="F7" s="30" t="s">
        <v>617</v>
      </c>
      <c r="G7" s="35">
        <v>1</v>
      </c>
      <c r="H7" s="18">
        <v>0.506356612244899</v>
      </c>
      <c r="I7" s="27">
        <f t="shared" si="0"/>
        <v>0.506356612244899</v>
      </c>
      <c r="J7" s="32">
        <v>45230</v>
      </c>
    </row>
    <row r="8" spans="1:10">
      <c r="I8" s="20">
        <f>SUM(I2:I7)</f>
        <v>17.3253485446512</v>
      </c>
    </row>
  </sheetData>
  <pageMargins left="0.75" right="0.75" top="1" bottom="1" header="0.5" footer="0.5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$A1:$XFD6"/>
    </sheetView>
  </sheetViews>
  <sheetFormatPr defaultColWidth="8.72727272727273" defaultRowHeight="14" outlineLevelRow="7"/>
  <cols>
    <col min="7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172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45230</v>
      </c>
    </row>
    <row r="3" s="19" customFormat="1" ht="16.5" customHeight="1" spans="1:10">
      <c r="A3" s="29" t="s">
        <v>172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v>15.4185576659097</v>
      </c>
      <c r="I3" s="27">
        <f t="shared" si="0"/>
        <v>15.4185576659097</v>
      </c>
      <c r="J3" s="32">
        <v>45230</v>
      </c>
    </row>
    <row r="4" s="19" customFormat="1" ht="16.5" customHeight="1" spans="1:10">
      <c r="A4" s="24" t="s">
        <v>172</v>
      </c>
      <c r="B4" s="25" t="s">
        <v>611</v>
      </c>
      <c r="C4" s="25" t="s">
        <v>595</v>
      </c>
      <c r="D4" s="24" t="s">
        <v>1250</v>
      </c>
      <c r="E4" s="24" t="s">
        <v>832</v>
      </c>
      <c r="F4" s="25" t="s">
        <v>617</v>
      </c>
      <c r="G4" s="34">
        <v>1</v>
      </c>
      <c r="H4" s="18">
        <v>0.570864447278912</v>
      </c>
      <c r="I4" s="27">
        <f t="shared" si="0"/>
        <v>0.570864447278912</v>
      </c>
      <c r="J4" s="28">
        <v>45230</v>
      </c>
    </row>
    <row r="5" s="19" customFormat="1" ht="16.5" customHeight="1" spans="1:10">
      <c r="A5" s="29" t="s">
        <v>172</v>
      </c>
      <c r="B5" s="30" t="s">
        <v>611</v>
      </c>
      <c r="C5" s="30" t="s">
        <v>595</v>
      </c>
      <c r="D5" s="29" t="s">
        <v>1251</v>
      </c>
      <c r="E5" s="29" t="s">
        <v>1252</v>
      </c>
      <c r="F5" s="30" t="s">
        <v>617</v>
      </c>
      <c r="G5" s="35">
        <v>1</v>
      </c>
      <c r="H5" s="18">
        <v>0.223213206972789</v>
      </c>
      <c r="I5" s="27">
        <f t="shared" si="0"/>
        <v>0.223213206972789</v>
      </c>
      <c r="J5" s="32">
        <v>45230</v>
      </c>
    </row>
    <row r="6" s="19" customFormat="1" ht="16.5" customHeight="1" spans="1:10">
      <c r="A6" s="24" t="s">
        <v>172</v>
      </c>
      <c r="B6" s="25" t="s">
        <v>611</v>
      </c>
      <c r="C6" s="25" t="s">
        <v>595</v>
      </c>
      <c r="D6" s="24" t="s">
        <v>1447</v>
      </c>
      <c r="E6" s="24" t="s">
        <v>1448</v>
      </c>
      <c r="F6" s="25" t="s">
        <v>617</v>
      </c>
      <c r="G6" s="34">
        <v>1</v>
      </c>
      <c r="H6" s="18">
        <v>0.506356612244899</v>
      </c>
      <c r="I6" s="27">
        <f t="shared" si="0"/>
        <v>0.506356612244899</v>
      </c>
      <c r="J6" s="28">
        <v>45230</v>
      </c>
    </row>
    <row r="7" s="19" customFormat="1" ht="16.5" customHeight="1" spans="1:10">
      <c r="A7" s="29" t="s">
        <v>172</v>
      </c>
      <c r="B7" s="30" t="s">
        <v>611</v>
      </c>
      <c r="C7" s="30" t="s">
        <v>595</v>
      </c>
      <c r="D7" s="29" t="s">
        <v>1449</v>
      </c>
      <c r="E7" s="29" t="s">
        <v>1450</v>
      </c>
      <c r="F7" s="30" t="s">
        <v>617</v>
      </c>
      <c r="G7" s="35">
        <v>1</v>
      </c>
      <c r="H7" s="18">
        <v>0.506356612244899</v>
      </c>
      <c r="I7" s="27">
        <f t="shared" si="0"/>
        <v>0.506356612244899</v>
      </c>
      <c r="J7" s="32">
        <v>45230</v>
      </c>
    </row>
    <row r="8" s="19" customFormat="1" ht="12.5" spans="1:10">
      <c r="G8" s="51"/>
      <c r="H8" s="51"/>
      <c r="I8" s="51">
        <f>SUM(I2:I7)</f>
        <v>17.3253485446512</v>
      </c>
    </row>
  </sheetData>
  <pageMargins left="0.75" right="0.75" top="1" bottom="1" header="0.5" footer="0.5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A1"/>
    </sheetView>
  </sheetViews>
  <sheetFormatPr defaultColWidth="8.72727272727273" defaultRowHeight="14"/>
  <cols>
    <col min="9" max="9" width="12.8181818181818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258</v>
      </c>
      <c r="B2" s="25">
        <v>902</v>
      </c>
      <c r="C2" s="25" t="s">
        <v>595</v>
      </c>
      <c r="D2" s="24" t="s">
        <v>937</v>
      </c>
      <c r="E2" s="24" t="s">
        <v>938</v>
      </c>
      <c r="F2" s="25"/>
      <c r="G2" s="34">
        <v>1</v>
      </c>
      <c r="H2" s="18">
        <v>1.05755528846154</v>
      </c>
      <c r="I2" s="27">
        <f t="shared" ref="I2:I17" si="0">H2*G2</f>
        <v>1.05755528846154</v>
      </c>
      <c r="J2" s="28">
        <v>45631</v>
      </c>
    </row>
    <row r="3" s="19" customFormat="1" ht="16.5" customHeight="1" spans="1:10">
      <c r="A3" s="24" t="s">
        <v>258</v>
      </c>
      <c r="B3" s="25">
        <v>902</v>
      </c>
      <c r="C3" s="25" t="s">
        <v>595</v>
      </c>
      <c r="D3" s="24" t="s">
        <v>939</v>
      </c>
      <c r="E3" s="24" t="s">
        <v>434</v>
      </c>
      <c r="F3" s="25" t="s">
        <v>940</v>
      </c>
      <c r="G3" s="34">
        <v>2</v>
      </c>
      <c r="H3" s="18">
        <v>0.1422</v>
      </c>
      <c r="I3" s="27">
        <f t="shared" si="0"/>
        <v>0.2844</v>
      </c>
      <c r="J3" s="28">
        <v>45631</v>
      </c>
    </row>
    <row r="4" s="19" customFormat="1" ht="16.5" customHeight="1" spans="1:10">
      <c r="A4" s="24" t="s">
        <v>258</v>
      </c>
      <c r="B4" s="25">
        <v>902</v>
      </c>
      <c r="C4" s="25" t="s">
        <v>595</v>
      </c>
      <c r="D4" s="24" t="s">
        <v>935</v>
      </c>
      <c r="E4" s="24" t="s">
        <v>936</v>
      </c>
      <c r="F4" s="25"/>
      <c r="G4" s="34">
        <v>1</v>
      </c>
      <c r="H4" s="18">
        <v>0.53</v>
      </c>
      <c r="I4" s="27">
        <f t="shared" si="0"/>
        <v>0.53</v>
      </c>
      <c r="J4" s="28">
        <v>45631</v>
      </c>
    </row>
    <row r="5" s="19" customFormat="1" ht="16.5" customHeight="1" spans="1:10">
      <c r="A5" s="24" t="s">
        <v>258</v>
      </c>
      <c r="B5" s="25">
        <v>902</v>
      </c>
      <c r="C5" s="25" t="s">
        <v>595</v>
      </c>
      <c r="D5" s="24" t="s">
        <v>599</v>
      </c>
      <c r="E5" s="24" t="s">
        <v>600</v>
      </c>
      <c r="F5" s="25" t="s">
        <v>601</v>
      </c>
      <c r="G5" s="34">
        <v>0.02</v>
      </c>
      <c r="H5" s="18">
        <v>6.2128</v>
      </c>
      <c r="I5" s="27">
        <f t="shared" si="0"/>
        <v>0.124256</v>
      </c>
      <c r="J5" s="28">
        <v>45631</v>
      </c>
    </row>
    <row r="6" s="19" customFormat="1" ht="16.5" customHeight="1" spans="1:10">
      <c r="A6" s="24" t="s">
        <v>258</v>
      </c>
      <c r="B6" s="25">
        <v>902</v>
      </c>
      <c r="C6" s="25" t="s">
        <v>595</v>
      </c>
      <c r="D6" s="24" t="s">
        <v>78</v>
      </c>
      <c r="E6" s="24" t="s">
        <v>443</v>
      </c>
      <c r="F6" s="25" t="s">
        <v>752</v>
      </c>
      <c r="G6" s="34">
        <v>1.75</v>
      </c>
      <c r="H6" s="18">
        <v>1.6814</v>
      </c>
      <c r="I6" s="27">
        <f t="shared" si="0"/>
        <v>2.94245</v>
      </c>
      <c r="J6" s="28">
        <v>45631</v>
      </c>
    </row>
    <row r="7" s="19" customFormat="1" ht="16.5" customHeight="1" spans="1:10">
      <c r="A7" s="24" t="s">
        <v>258</v>
      </c>
      <c r="B7" s="25">
        <v>902</v>
      </c>
      <c r="C7" s="25" t="s">
        <v>595</v>
      </c>
      <c r="D7" s="24" t="s">
        <v>602</v>
      </c>
      <c r="E7" s="24" t="s">
        <v>603</v>
      </c>
      <c r="F7" s="25" t="s">
        <v>604</v>
      </c>
      <c r="G7" s="34">
        <v>0.1</v>
      </c>
      <c r="H7" s="18">
        <v>0.4035</v>
      </c>
      <c r="I7" s="27">
        <f t="shared" si="0"/>
        <v>0.04035</v>
      </c>
      <c r="J7" s="28">
        <v>45631</v>
      </c>
    </row>
    <row r="8" s="19" customFormat="1" ht="16.5" customHeight="1" spans="1:10">
      <c r="A8" s="24" t="s">
        <v>258</v>
      </c>
      <c r="B8" s="25">
        <v>902</v>
      </c>
      <c r="C8" s="25" t="s">
        <v>595</v>
      </c>
      <c r="D8" s="24" t="s">
        <v>749</v>
      </c>
      <c r="E8" s="24" t="s">
        <v>750</v>
      </c>
      <c r="F8" s="25" t="s">
        <v>751</v>
      </c>
      <c r="G8" s="34">
        <v>0.94</v>
      </c>
      <c r="H8" s="18">
        <v>1.7257</v>
      </c>
      <c r="I8" s="27">
        <f t="shared" si="0"/>
        <v>1.622158</v>
      </c>
      <c r="J8" s="28">
        <v>45631</v>
      </c>
    </row>
    <row r="9" s="19" customFormat="1" ht="16.5" customHeight="1" spans="1:10">
      <c r="A9" s="24" t="s">
        <v>258</v>
      </c>
      <c r="B9" s="25">
        <v>902</v>
      </c>
      <c r="C9" s="25" t="s">
        <v>595</v>
      </c>
      <c r="D9" s="24" t="s">
        <v>934</v>
      </c>
      <c r="E9" s="24" t="s">
        <v>786</v>
      </c>
      <c r="F9" s="25"/>
      <c r="G9" s="34">
        <v>1</v>
      </c>
      <c r="H9" s="18">
        <v>0.779</v>
      </c>
      <c r="I9" s="27">
        <f t="shared" si="0"/>
        <v>0.779</v>
      </c>
      <c r="J9" s="28">
        <v>45631</v>
      </c>
    </row>
    <row r="10" s="19" customFormat="1" ht="16.5" customHeight="1" spans="1:10">
      <c r="A10" s="24" t="s">
        <v>258</v>
      </c>
      <c r="B10" s="25">
        <v>902</v>
      </c>
      <c r="C10" s="25" t="s">
        <v>595</v>
      </c>
      <c r="D10" s="24" t="s">
        <v>941</v>
      </c>
      <c r="E10" s="24" t="s">
        <v>942</v>
      </c>
      <c r="F10" s="25" t="s">
        <v>943</v>
      </c>
      <c r="G10" s="34">
        <v>1</v>
      </c>
      <c r="H10" s="18">
        <v>0.32</v>
      </c>
      <c r="I10" s="27">
        <f t="shared" si="0"/>
        <v>0.32</v>
      </c>
      <c r="J10" s="28">
        <v>45650</v>
      </c>
    </row>
    <row r="11" s="19" customFormat="1" ht="16.5" customHeight="1" spans="1:10">
      <c r="A11" s="24" t="s">
        <v>258</v>
      </c>
      <c r="B11" s="25">
        <v>902</v>
      </c>
      <c r="C11" s="25" t="s">
        <v>595</v>
      </c>
      <c r="D11" s="24" t="s">
        <v>925</v>
      </c>
      <c r="E11" s="24" t="s">
        <v>926</v>
      </c>
      <c r="F11" s="25" t="s">
        <v>927</v>
      </c>
      <c r="G11" s="34">
        <v>2</v>
      </c>
      <c r="H11" s="18">
        <v>0.05</v>
      </c>
      <c r="I11" s="27">
        <f t="shared" si="0"/>
        <v>0.1</v>
      </c>
      <c r="J11" s="28">
        <v>45650</v>
      </c>
    </row>
    <row r="12" s="19" customFormat="1" ht="16.5" customHeight="1" spans="1:10">
      <c r="A12" s="24" t="s">
        <v>258</v>
      </c>
      <c r="B12" s="25">
        <v>902</v>
      </c>
      <c r="C12" s="25" t="s">
        <v>595</v>
      </c>
      <c r="D12" s="24" t="s">
        <v>74</v>
      </c>
      <c r="E12" s="24" t="s">
        <v>394</v>
      </c>
      <c r="F12" s="25" t="s">
        <v>748</v>
      </c>
      <c r="G12" s="34">
        <v>6</v>
      </c>
      <c r="H12" s="18">
        <v>0.120565034394672</v>
      </c>
      <c r="I12" s="27">
        <f t="shared" si="0"/>
        <v>0.723390206368032</v>
      </c>
      <c r="J12" s="28">
        <v>45631</v>
      </c>
    </row>
    <row r="13" s="19" customFormat="1" ht="16.5" customHeight="1" spans="1:10">
      <c r="A13" s="24" t="s">
        <v>258</v>
      </c>
      <c r="B13" s="25">
        <v>902</v>
      </c>
      <c r="C13" s="25" t="s">
        <v>595</v>
      </c>
      <c r="D13" s="24" t="s">
        <v>77</v>
      </c>
      <c r="E13" s="24" t="s">
        <v>410</v>
      </c>
      <c r="F13" s="25"/>
      <c r="G13" s="34">
        <v>1</v>
      </c>
      <c r="H13" s="18">
        <v>18.6613012188425</v>
      </c>
      <c r="I13" s="27">
        <f t="shared" si="0"/>
        <v>18.6613012188425</v>
      </c>
      <c r="J13" s="28">
        <v>45631</v>
      </c>
    </row>
    <row r="14" s="19" customFormat="1" ht="16.5" customHeight="1" spans="1:10">
      <c r="A14" s="24" t="s">
        <v>258</v>
      </c>
      <c r="B14" s="25">
        <v>902</v>
      </c>
      <c r="C14" s="25" t="s">
        <v>595</v>
      </c>
      <c r="D14" s="24" t="s">
        <v>815</v>
      </c>
      <c r="E14" s="24" t="s">
        <v>816</v>
      </c>
      <c r="F14" s="25"/>
      <c r="G14" s="34">
        <v>0.03</v>
      </c>
      <c r="H14" s="18">
        <v>0.589</v>
      </c>
      <c r="I14" s="27">
        <f t="shared" si="0"/>
        <v>0.01767</v>
      </c>
      <c r="J14" s="28">
        <v>45631</v>
      </c>
    </row>
    <row r="15" s="19" customFormat="1" ht="16.5" customHeight="1" spans="1:10">
      <c r="A15" s="24" t="s">
        <v>258</v>
      </c>
      <c r="B15" s="25">
        <v>902</v>
      </c>
      <c r="C15" s="25" t="s">
        <v>595</v>
      </c>
      <c r="D15" s="24" t="s">
        <v>932</v>
      </c>
      <c r="E15" s="24" t="s">
        <v>933</v>
      </c>
      <c r="F15" s="25"/>
      <c r="G15" s="34">
        <v>1</v>
      </c>
      <c r="H15" s="18">
        <v>0.372943271008403</v>
      </c>
      <c r="I15" s="27">
        <f t="shared" si="0"/>
        <v>0.372943271008403</v>
      </c>
      <c r="J15" s="28">
        <v>45631</v>
      </c>
    </row>
    <row r="16" s="19" customFormat="1" ht="16.5" customHeight="1" spans="1:10">
      <c r="A16" s="24" t="s">
        <v>258</v>
      </c>
      <c r="B16" s="25">
        <v>902</v>
      </c>
      <c r="C16" s="25" t="s">
        <v>595</v>
      </c>
      <c r="D16" s="24" t="s">
        <v>928</v>
      </c>
      <c r="E16" s="24" t="s">
        <v>929</v>
      </c>
      <c r="F16" s="25"/>
      <c r="G16" s="34">
        <v>0.55</v>
      </c>
      <c r="H16" s="18">
        <v>0.283186</v>
      </c>
      <c r="I16" s="27">
        <f t="shared" si="0"/>
        <v>0.1557523</v>
      </c>
      <c r="J16" s="28">
        <v>45631</v>
      </c>
    </row>
    <row r="17" s="19" customFormat="1" ht="17" customHeight="1" spans="1:10">
      <c r="A17" s="24" t="s">
        <v>258</v>
      </c>
      <c r="B17" s="25">
        <v>902</v>
      </c>
      <c r="C17" s="25" t="s">
        <v>595</v>
      </c>
      <c r="D17" s="24" t="s">
        <v>73</v>
      </c>
      <c r="E17" s="24" t="s">
        <v>396</v>
      </c>
      <c r="F17" s="25" t="s">
        <v>747</v>
      </c>
      <c r="G17" s="34">
        <v>2</v>
      </c>
      <c r="H17" s="18">
        <v>0.288584692439863</v>
      </c>
      <c r="I17" s="27">
        <f t="shared" si="0"/>
        <v>0.577169384879726</v>
      </c>
      <c r="J17" s="28">
        <v>45631</v>
      </c>
    </row>
    <row r="18" spans="1:10">
      <c r="I18">
        <f>SUM(I2:I17)</f>
        <v>28.3083956695602</v>
      </c>
    </row>
  </sheetData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F22" sqref="F2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4545454545455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1451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20" si="0">H2*G2</f>
        <v>0.1</v>
      </c>
      <c r="J2" s="28">
        <v>45714</v>
      </c>
    </row>
    <row r="3" s="19" customFormat="1" ht="16.5" customHeight="1" spans="1:10">
      <c r="A3" s="29" t="s">
        <v>1451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0.52</v>
      </c>
      <c r="H3" s="18">
        <v>0.283186</v>
      </c>
      <c r="I3" s="27">
        <f t="shared" si="0"/>
        <v>0.14725672</v>
      </c>
      <c r="J3" s="32">
        <v>45714</v>
      </c>
    </row>
    <row r="4" s="19" customFormat="1" ht="16.5" customHeight="1" spans="1:10">
      <c r="A4" s="24" t="s">
        <v>1451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0.577169384879726</v>
      </c>
      <c r="J4" s="28">
        <v>45714</v>
      </c>
    </row>
    <row r="5" s="19" customFormat="1" ht="16.5" customHeight="1" spans="1:10">
      <c r="A5" s="29" t="s">
        <v>1451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8</v>
      </c>
      <c r="H5" s="18">
        <v>0.120565034394672</v>
      </c>
      <c r="I5" s="27">
        <f t="shared" si="0"/>
        <v>0.964520275157376</v>
      </c>
      <c r="J5" s="32">
        <v>45714</v>
      </c>
    </row>
    <row r="6" s="19" customFormat="1" ht="16.5" customHeight="1" spans="1:10">
      <c r="A6" s="24" t="s">
        <v>1451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45714</v>
      </c>
    </row>
    <row r="7" s="19" customFormat="1" ht="16.5" customHeight="1" spans="1:10">
      <c r="A7" s="29" t="s">
        <v>1451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35">
        <v>1</v>
      </c>
      <c r="H7" s="18">
        <f>I38</f>
        <v>18.6613012188425</v>
      </c>
      <c r="I7" s="27">
        <f t="shared" si="0"/>
        <v>18.6613012188425</v>
      </c>
      <c r="J7" s="32">
        <v>45714</v>
      </c>
    </row>
    <row r="8" s="19" customFormat="1" ht="16.5" customHeight="1" spans="1:10">
      <c r="A8" s="24" t="s">
        <v>1451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45714</v>
      </c>
    </row>
    <row r="9" s="19" customFormat="1" ht="16.5" customHeight="1" spans="1:10">
      <c r="A9" s="29" t="s">
        <v>1451</v>
      </c>
      <c r="B9" s="30" t="s">
        <v>611</v>
      </c>
      <c r="C9" s="30" t="s">
        <v>595</v>
      </c>
      <c r="D9" s="29" t="s">
        <v>872</v>
      </c>
      <c r="E9" s="29" t="s">
        <v>873</v>
      </c>
      <c r="F9" s="30" t="s">
        <v>748</v>
      </c>
      <c r="G9" s="35">
        <v>1</v>
      </c>
      <c r="H9" s="18">
        <v>0.240939692439863</v>
      </c>
      <c r="I9" s="27">
        <f t="shared" si="0"/>
        <v>0.240939692439863</v>
      </c>
      <c r="J9" s="32">
        <v>45714</v>
      </c>
    </row>
    <row r="10" s="19" customFormat="1" ht="16.5" customHeight="1" spans="1:10">
      <c r="A10" s="24" t="s">
        <v>1451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34">
        <v>1</v>
      </c>
      <c r="H10" s="18">
        <v>0.240939692439863</v>
      </c>
      <c r="I10" s="27">
        <f t="shared" si="0"/>
        <v>0.240939692439863</v>
      </c>
      <c r="J10" s="28">
        <v>45714</v>
      </c>
    </row>
    <row r="11" s="19" customFormat="1" ht="16.5" customHeight="1" spans="1:10">
      <c r="A11" s="29" t="s">
        <v>1451</v>
      </c>
      <c r="B11" s="30" t="s">
        <v>611</v>
      </c>
      <c r="C11" s="30" t="s">
        <v>595</v>
      </c>
      <c r="D11" s="29" t="s">
        <v>874</v>
      </c>
      <c r="E11" s="29" t="s">
        <v>875</v>
      </c>
      <c r="F11" s="30" t="s">
        <v>748</v>
      </c>
      <c r="G11" s="35">
        <v>1</v>
      </c>
      <c r="H11" s="18">
        <v>0.344842944713074</v>
      </c>
      <c r="I11" s="27">
        <f t="shared" si="0"/>
        <v>0.344842944713074</v>
      </c>
      <c r="J11" s="32">
        <v>45714</v>
      </c>
    </row>
    <row r="12" s="19" customFormat="1" ht="16.5" customHeight="1" spans="1:10">
      <c r="A12" s="24" t="s">
        <v>1451</v>
      </c>
      <c r="B12" s="25" t="s">
        <v>611</v>
      </c>
      <c r="C12" s="25" t="s">
        <v>595</v>
      </c>
      <c r="D12" s="24" t="s">
        <v>749</v>
      </c>
      <c r="E12" s="24" t="s">
        <v>750</v>
      </c>
      <c r="F12" s="25" t="s">
        <v>751</v>
      </c>
      <c r="G12" s="34">
        <v>0.22</v>
      </c>
      <c r="H12" s="18">
        <v>0.779</v>
      </c>
      <c r="I12" s="27">
        <f t="shared" si="0"/>
        <v>0.17138</v>
      </c>
      <c r="J12" s="28">
        <v>45714</v>
      </c>
    </row>
    <row r="13" s="19" customFormat="1" ht="16.5" customHeight="1" spans="1:10">
      <c r="A13" s="29" t="s">
        <v>1451</v>
      </c>
      <c r="B13" s="30" t="s">
        <v>611</v>
      </c>
      <c r="C13" s="30" t="s">
        <v>595</v>
      </c>
      <c r="D13" s="29" t="s">
        <v>78</v>
      </c>
      <c r="E13" s="29" t="s">
        <v>443</v>
      </c>
      <c r="F13" s="30" t="s">
        <v>752</v>
      </c>
      <c r="G13" s="35">
        <v>1.29</v>
      </c>
      <c r="H13" s="18">
        <v>1.6814</v>
      </c>
      <c r="I13" s="27">
        <f t="shared" si="0"/>
        <v>2.169006</v>
      </c>
      <c r="J13" s="32">
        <v>45714</v>
      </c>
    </row>
    <row r="14" s="19" customFormat="1" ht="16.5" customHeight="1" spans="1:10">
      <c r="A14" s="24" t="s">
        <v>1451</v>
      </c>
      <c r="B14" s="25" t="s">
        <v>611</v>
      </c>
      <c r="C14" s="25" t="s">
        <v>595</v>
      </c>
      <c r="D14" s="24" t="s">
        <v>935</v>
      </c>
      <c r="E14" s="24" t="s">
        <v>936</v>
      </c>
      <c r="F14" s="25" t="s">
        <v>617</v>
      </c>
      <c r="G14" s="34">
        <v>1</v>
      </c>
      <c r="H14" s="18">
        <v>0.53</v>
      </c>
      <c r="I14" s="27">
        <f t="shared" si="0"/>
        <v>0.53</v>
      </c>
      <c r="J14" s="28">
        <v>45714</v>
      </c>
    </row>
    <row r="15" s="19" customFormat="1" ht="16.5" customHeight="1" spans="1:10">
      <c r="A15" s="29" t="s">
        <v>1451</v>
      </c>
      <c r="B15" s="30" t="s">
        <v>611</v>
      </c>
      <c r="C15" s="30" t="s">
        <v>595</v>
      </c>
      <c r="D15" s="29" t="s">
        <v>937</v>
      </c>
      <c r="E15" s="29" t="s">
        <v>938</v>
      </c>
      <c r="F15" s="30" t="s">
        <v>617</v>
      </c>
      <c r="G15" s="35">
        <v>1</v>
      </c>
      <c r="H15" s="18">
        <v>1.05755528846154</v>
      </c>
      <c r="I15" s="27">
        <f t="shared" si="0"/>
        <v>1.05755528846154</v>
      </c>
      <c r="J15" s="32">
        <v>45714</v>
      </c>
    </row>
    <row r="16" s="19" customFormat="1" ht="16.5" customHeight="1" spans="1:10">
      <c r="A16" s="24" t="s">
        <v>1451</v>
      </c>
      <c r="B16" s="25" t="s">
        <v>611</v>
      </c>
      <c r="C16" s="25" t="s">
        <v>595</v>
      </c>
      <c r="D16" s="24" t="s">
        <v>939</v>
      </c>
      <c r="E16" s="24" t="s">
        <v>434</v>
      </c>
      <c r="F16" s="25" t="s">
        <v>940</v>
      </c>
      <c r="G16" s="34">
        <v>3</v>
      </c>
      <c r="H16" s="18">
        <v>0.1422</v>
      </c>
      <c r="I16" s="27">
        <f t="shared" si="0"/>
        <v>0.4266</v>
      </c>
      <c r="J16" s="28">
        <v>45714</v>
      </c>
    </row>
    <row r="17" s="19" customFormat="1" ht="16.5" customHeight="1" spans="1:10">
      <c r="A17" s="29" t="s">
        <v>1451</v>
      </c>
      <c r="B17" s="30" t="s">
        <v>611</v>
      </c>
      <c r="C17" s="30" t="s">
        <v>595</v>
      </c>
      <c r="D17" s="29" t="s">
        <v>599</v>
      </c>
      <c r="E17" s="29" t="s">
        <v>600</v>
      </c>
      <c r="F17" s="30" t="s">
        <v>601</v>
      </c>
      <c r="G17" s="35">
        <v>0.02</v>
      </c>
      <c r="H17" s="18">
        <v>6.2128</v>
      </c>
      <c r="I17" s="27">
        <f t="shared" si="0"/>
        <v>0.124256</v>
      </c>
      <c r="J17" s="32">
        <v>45714</v>
      </c>
    </row>
    <row r="18" s="19" customFormat="1" ht="16.5" customHeight="1" spans="1:10">
      <c r="A18" s="24" t="s">
        <v>1451</v>
      </c>
      <c r="B18" s="25" t="s">
        <v>611</v>
      </c>
      <c r="C18" s="25" t="s">
        <v>595</v>
      </c>
      <c r="D18" s="24" t="s">
        <v>602</v>
      </c>
      <c r="E18" s="24" t="s">
        <v>603</v>
      </c>
      <c r="F18" s="25" t="s">
        <v>604</v>
      </c>
      <c r="G18" s="34">
        <v>0.1</v>
      </c>
      <c r="H18" s="18">
        <v>0.4035</v>
      </c>
      <c r="I18" s="27">
        <f t="shared" si="0"/>
        <v>0.04035</v>
      </c>
      <c r="J18" s="28">
        <v>45714</v>
      </c>
    </row>
    <row r="19" s="19" customFormat="1" ht="16.5" customHeight="1" spans="1:10">
      <c r="A19" s="29" t="s">
        <v>1451</v>
      </c>
      <c r="B19" s="30" t="s">
        <v>611</v>
      </c>
      <c r="C19" s="30" t="s">
        <v>595</v>
      </c>
      <c r="D19" s="29" t="s">
        <v>1375</v>
      </c>
      <c r="E19" s="29" t="s">
        <v>1376</v>
      </c>
      <c r="F19" s="30" t="s">
        <v>617</v>
      </c>
      <c r="G19" s="35">
        <v>1</v>
      </c>
      <c r="H19" s="18">
        <v>2.55</v>
      </c>
      <c r="I19" s="27">
        <f t="shared" si="0"/>
        <v>2.55</v>
      </c>
      <c r="J19" s="32">
        <v>45714</v>
      </c>
    </row>
    <row r="20" s="19" customFormat="1" ht="16.5" customHeight="1" spans="1:10">
      <c r="A20" s="24" t="s">
        <v>1451</v>
      </c>
      <c r="B20" s="25" t="s">
        <v>611</v>
      </c>
      <c r="C20" s="25" t="s">
        <v>595</v>
      </c>
      <c r="D20" s="24" t="s">
        <v>1061</v>
      </c>
      <c r="E20" s="24" t="s">
        <v>1062</v>
      </c>
      <c r="F20" s="25" t="s">
        <v>1063</v>
      </c>
      <c r="G20" s="34">
        <v>1</v>
      </c>
      <c r="H20" s="18">
        <v>0.36</v>
      </c>
      <c r="I20" s="27">
        <f t="shared" si="0"/>
        <v>0.36</v>
      </c>
      <c r="J20" s="28">
        <v>45714</v>
      </c>
    </row>
    <row r="21" spans="1:10">
      <c r="I21" s="20">
        <f>SUM(I2:I20)</f>
        <v>29.8580604879423</v>
      </c>
    </row>
    <row r="23" s="19" customFormat="1" ht="12.5" spans="1:10">
      <c r="A23" s="21" t="s">
        <v>586</v>
      </c>
      <c r="B23" s="21" t="s">
        <v>587</v>
      </c>
      <c r="C23" s="21" t="s">
        <v>588</v>
      </c>
      <c r="D23" s="21" t="s">
        <v>589</v>
      </c>
      <c r="E23" s="21" t="s">
        <v>590</v>
      </c>
      <c r="F23" s="21" t="s">
        <v>590</v>
      </c>
      <c r="G23" s="23" t="s">
        <v>591</v>
      </c>
      <c r="H23" s="23" t="s">
        <v>592</v>
      </c>
      <c r="I23" s="23" t="s">
        <v>593</v>
      </c>
      <c r="J23" s="22" t="s">
        <v>594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944</v>
      </c>
      <c r="E24" s="24" t="s">
        <v>945</v>
      </c>
      <c r="F24" s="25" t="s">
        <v>617</v>
      </c>
      <c r="G24" s="34">
        <v>3</v>
      </c>
      <c r="H24" s="18">
        <v>0.1327</v>
      </c>
      <c r="I24" s="27">
        <f t="shared" ref="I24:I37" si="1">H24*G24</f>
        <v>0.3981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946</v>
      </c>
      <c r="E25" s="29" t="s">
        <v>947</v>
      </c>
      <c r="F25" s="30" t="s">
        <v>948</v>
      </c>
      <c r="G25" s="35">
        <v>1</v>
      </c>
      <c r="H25" s="18">
        <v>2.3894</v>
      </c>
      <c r="I25" s="27">
        <f t="shared" si="1"/>
        <v>2.3894</v>
      </c>
      <c r="J25" s="32">
        <v>44328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949</v>
      </c>
      <c r="E26" s="24" t="s">
        <v>771</v>
      </c>
      <c r="F26" s="25" t="s">
        <v>617</v>
      </c>
      <c r="G26" s="34">
        <v>1</v>
      </c>
      <c r="H26" s="18">
        <v>1.55695201710526</v>
      </c>
      <c r="I26" s="27">
        <f t="shared" si="1"/>
        <v>1.55695201710526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950</v>
      </c>
      <c r="E27" s="29" t="s">
        <v>951</v>
      </c>
      <c r="F27" s="30" t="s">
        <v>952</v>
      </c>
      <c r="G27" s="35">
        <v>1</v>
      </c>
      <c r="H27" s="18">
        <v>0.941865145432692</v>
      </c>
      <c r="I27" s="27">
        <f t="shared" si="1"/>
        <v>0.941865145432692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953</v>
      </c>
      <c r="E28" s="24" t="s">
        <v>954</v>
      </c>
      <c r="F28" s="25" t="s">
        <v>955</v>
      </c>
      <c r="G28" s="34">
        <v>1</v>
      </c>
      <c r="H28" s="18">
        <v>0.928708371995192</v>
      </c>
      <c r="I28" s="27">
        <f t="shared" si="1"/>
        <v>0.928708371995192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956</v>
      </c>
      <c r="E29" s="29" t="s">
        <v>957</v>
      </c>
      <c r="F29" s="30" t="s">
        <v>958</v>
      </c>
      <c r="G29" s="35">
        <v>1</v>
      </c>
      <c r="H29" s="18">
        <v>0.947845496995192</v>
      </c>
      <c r="I29" s="27">
        <f t="shared" si="1"/>
        <v>0.947845496995192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959</v>
      </c>
      <c r="E30" s="24" t="s">
        <v>775</v>
      </c>
      <c r="F30" s="25" t="s">
        <v>617</v>
      </c>
      <c r="G30" s="34">
        <v>1</v>
      </c>
      <c r="H30" s="18">
        <v>4.05</v>
      </c>
      <c r="I30" s="27">
        <f t="shared" si="1"/>
        <v>4.05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960</v>
      </c>
      <c r="E31" s="29" t="s">
        <v>961</v>
      </c>
      <c r="F31" s="30" t="s">
        <v>617</v>
      </c>
      <c r="G31" s="35">
        <v>1</v>
      </c>
      <c r="H31" s="18">
        <v>1.437294625</v>
      </c>
      <c r="I31" s="27">
        <f t="shared" si="1"/>
        <v>1.437294625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962</v>
      </c>
      <c r="E32" s="24" t="s">
        <v>963</v>
      </c>
      <c r="F32" s="25" t="s">
        <v>964</v>
      </c>
      <c r="G32" s="34">
        <v>1</v>
      </c>
      <c r="H32" s="18">
        <v>0.409741331904762</v>
      </c>
      <c r="I32" s="27">
        <f t="shared" si="1"/>
        <v>0.409741331904762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965</v>
      </c>
      <c r="E33" s="29" t="s">
        <v>966</v>
      </c>
      <c r="F33" s="30" t="s">
        <v>617</v>
      </c>
      <c r="G33" s="35">
        <v>2</v>
      </c>
      <c r="H33" s="18">
        <v>0.1204</v>
      </c>
      <c r="I33" s="27">
        <f t="shared" si="1"/>
        <v>0.2408</v>
      </c>
      <c r="J33" s="32">
        <v>44327</v>
      </c>
    </row>
    <row r="34" s="19" customFormat="1" ht="16.5" customHeight="1" spans="1:10">
      <c r="A34" s="24" t="s">
        <v>77</v>
      </c>
      <c r="B34" s="25" t="s">
        <v>611</v>
      </c>
      <c r="C34" s="25" t="s">
        <v>595</v>
      </c>
      <c r="D34" s="24" t="s">
        <v>967</v>
      </c>
      <c r="E34" s="24" t="s">
        <v>968</v>
      </c>
      <c r="F34" s="25" t="s">
        <v>617</v>
      </c>
      <c r="G34" s="34">
        <v>1</v>
      </c>
      <c r="H34" s="18">
        <v>0.324502754093567</v>
      </c>
      <c r="I34" s="27">
        <f t="shared" si="1"/>
        <v>0.324502754093567</v>
      </c>
      <c r="J34" s="28">
        <v>44327</v>
      </c>
    </row>
    <row r="35" s="19" customFormat="1" ht="16.5" customHeight="1" spans="1:10">
      <c r="A35" s="29" t="s">
        <v>77</v>
      </c>
      <c r="B35" s="30" t="s">
        <v>611</v>
      </c>
      <c r="C35" s="30" t="s">
        <v>595</v>
      </c>
      <c r="D35" s="29" t="s">
        <v>969</v>
      </c>
      <c r="E35" s="29" t="s">
        <v>970</v>
      </c>
      <c r="F35" s="30" t="s">
        <v>617</v>
      </c>
      <c r="G35" s="35">
        <v>1</v>
      </c>
      <c r="H35" s="18">
        <v>0.273739011988304</v>
      </c>
      <c r="I35" s="27">
        <f t="shared" si="1"/>
        <v>0.273739011988304</v>
      </c>
      <c r="J35" s="32">
        <v>44327</v>
      </c>
    </row>
    <row r="36" s="19" customFormat="1" ht="16.5" customHeight="1" spans="1:10">
      <c r="A36" s="24" t="s">
        <v>77</v>
      </c>
      <c r="B36" s="25" t="s">
        <v>611</v>
      </c>
      <c r="C36" s="25" t="s">
        <v>595</v>
      </c>
      <c r="D36" s="24" t="s">
        <v>971</v>
      </c>
      <c r="E36" s="24" t="s">
        <v>972</v>
      </c>
      <c r="F36" s="25" t="s">
        <v>617</v>
      </c>
      <c r="G36" s="34">
        <v>2</v>
      </c>
      <c r="H36" s="18">
        <v>0.186476232163743</v>
      </c>
      <c r="I36" s="27">
        <f t="shared" si="1"/>
        <v>0.372952464327486</v>
      </c>
      <c r="J36" s="28">
        <v>44327</v>
      </c>
    </row>
    <row r="37" s="19" customFormat="1" ht="16.5" customHeight="1" spans="1:10">
      <c r="A37" s="29" t="s">
        <v>77</v>
      </c>
      <c r="B37" s="30" t="s">
        <v>611</v>
      </c>
      <c r="C37" s="30" t="s">
        <v>595</v>
      </c>
      <c r="D37" s="29" t="s">
        <v>973</v>
      </c>
      <c r="E37" s="29" t="s">
        <v>974</v>
      </c>
      <c r="F37" s="30" t="s">
        <v>975</v>
      </c>
      <c r="G37" s="35">
        <v>2</v>
      </c>
      <c r="H37" s="18">
        <v>2.1947</v>
      </c>
      <c r="I37" s="27">
        <f t="shared" si="1"/>
        <v>4.3894</v>
      </c>
      <c r="J37" s="32">
        <v>44327</v>
      </c>
    </row>
    <row r="38" customFormat="1" spans="1:10">
      <c r="G38" s="20"/>
      <c r="H38" s="20"/>
      <c r="I38" s="20">
        <f>SUM(I24:I37)</f>
        <v>18.6613012188425</v>
      </c>
    </row>
  </sheetData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8181818181818" customWidth="1"/>
    <col min="6" max="6" width="9.27272727272727" customWidth="1"/>
    <col min="7" max="7" width="9.27272727272727" style="45" customWidth="1"/>
    <col min="8" max="9" width="7.72727272727273" style="45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46" t="s">
        <v>591</v>
      </c>
      <c r="H1" s="46" t="s">
        <v>592</v>
      </c>
      <c r="I1" s="46" t="s">
        <v>593</v>
      </c>
      <c r="J1" s="22" t="s">
        <v>594</v>
      </c>
    </row>
    <row r="2" s="19" customFormat="1" ht="16.5" customHeight="1" spans="1:10">
      <c r="A2" s="24" t="s">
        <v>1452</v>
      </c>
      <c r="B2" s="25" t="s">
        <v>611</v>
      </c>
      <c r="C2" s="25" t="s">
        <v>595</v>
      </c>
      <c r="D2" s="24" t="s">
        <v>73</v>
      </c>
      <c r="E2" s="24" t="s">
        <v>396</v>
      </c>
      <c r="F2" s="25" t="s">
        <v>747</v>
      </c>
      <c r="G2" s="47">
        <v>2</v>
      </c>
      <c r="H2" s="48">
        <v>0.288584692439863</v>
      </c>
      <c r="I2" s="49">
        <f t="shared" ref="I2:I16" si="0">H2*G2</f>
        <v>0.577169384879726</v>
      </c>
      <c r="J2" s="28">
        <v>45401</v>
      </c>
    </row>
    <row r="3" s="19" customFormat="1" ht="16.5" customHeight="1" spans="1:10">
      <c r="A3" s="29" t="s">
        <v>1452</v>
      </c>
      <c r="B3" s="30" t="s">
        <v>611</v>
      </c>
      <c r="C3" s="30" t="s">
        <v>595</v>
      </c>
      <c r="D3" s="29" t="s">
        <v>74</v>
      </c>
      <c r="E3" s="29" t="s">
        <v>394</v>
      </c>
      <c r="F3" s="30" t="s">
        <v>748</v>
      </c>
      <c r="G3" s="50">
        <v>6</v>
      </c>
      <c r="H3" s="48">
        <v>0.120565034394672</v>
      </c>
      <c r="I3" s="49">
        <f t="shared" si="0"/>
        <v>0.723390206368032</v>
      </c>
      <c r="J3" s="32">
        <v>45401</v>
      </c>
    </row>
    <row r="4" s="19" customFormat="1" ht="16.5" customHeight="1" spans="1:10">
      <c r="A4" s="24" t="s">
        <v>1452</v>
      </c>
      <c r="B4" s="25" t="s">
        <v>611</v>
      </c>
      <c r="C4" s="25" t="s">
        <v>595</v>
      </c>
      <c r="D4" s="24" t="s">
        <v>932</v>
      </c>
      <c r="E4" s="24" t="s">
        <v>933</v>
      </c>
      <c r="F4" s="25" t="s">
        <v>617</v>
      </c>
      <c r="G4" s="47">
        <v>1</v>
      </c>
      <c r="H4" s="48">
        <v>0.372943271008403</v>
      </c>
      <c r="I4" s="49">
        <f t="shared" si="0"/>
        <v>0.372943271008403</v>
      </c>
      <c r="J4" s="28">
        <v>45460</v>
      </c>
    </row>
    <row r="5" s="19" customFormat="1" ht="16.5" customHeight="1" spans="1:10">
      <c r="A5" s="29" t="s">
        <v>1452</v>
      </c>
      <c r="B5" s="30" t="s">
        <v>611</v>
      </c>
      <c r="C5" s="30" t="s">
        <v>595</v>
      </c>
      <c r="D5" s="29" t="s">
        <v>944</v>
      </c>
      <c r="E5" s="29" t="s">
        <v>945</v>
      </c>
      <c r="F5" s="30" t="s">
        <v>617</v>
      </c>
      <c r="G5" s="50">
        <v>3</v>
      </c>
      <c r="H5" s="48">
        <v>0.1327</v>
      </c>
      <c r="I5" s="49">
        <f t="shared" si="0"/>
        <v>0.3981</v>
      </c>
      <c r="J5" s="32">
        <v>45401</v>
      </c>
    </row>
    <row r="6" s="19" customFormat="1" ht="16.5" customHeight="1" spans="1:10">
      <c r="A6" s="24" t="s">
        <v>1452</v>
      </c>
      <c r="B6" s="25" t="s">
        <v>611</v>
      </c>
      <c r="C6" s="25" t="s">
        <v>595</v>
      </c>
      <c r="D6" s="24" t="s">
        <v>946</v>
      </c>
      <c r="E6" s="24" t="s">
        <v>947</v>
      </c>
      <c r="F6" s="25" t="s">
        <v>948</v>
      </c>
      <c r="G6" s="47">
        <v>1</v>
      </c>
      <c r="H6" s="48">
        <v>2.3894</v>
      </c>
      <c r="I6" s="49">
        <f t="shared" si="0"/>
        <v>2.3894</v>
      </c>
      <c r="J6" s="28">
        <v>45401</v>
      </c>
    </row>
    <row r="7" s="19" customFormat="1" ht="16.5" customHeight="1" spans="1:10">
      <c r="A7" s="29" t="s">
        <v>1452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50">
        <v>1</v>
      </c>
      <c r="H7" s="48">
        <f>'SHT0017865'!I38</f>
        <v>18.6613012188425</v>
      </c>
      <c r="I7" s="49">
        <f t="shared" si="0"/>
        <v>18.6613012188425</v>
      </c>
      <c r="J7" s="32">
        <v>45401</v>
      </c>
    </row>
    <row r="8" s="19" customFormat="1" ht="16.5" customHeight="1" spans="1:10">
      <c r="A8" s="24" t="s">
        <v>1452</v>
      </c>
      <c r="B8" s="25" t="s">
        <v>611</v>
      </c>
      <c r="C8" s="25" t="s">
        <v>595</v>
      </c>
      <c r="D8" s="24" t="s">
        <v>1439</v>
      </c>
      <c r="E8" s="24" t="s">
        <v>938</v>
      </c>
      <c r="F8" s="25" t="s">
        <v>617</v>
      </c>
      <c r="G8" s="47">
        <v>1</v>
      </c>
      <c r="H8" s="48">
        <v>1.46711829052632</v>
      </c>
      <c r="I8" s="49">
        <f t="shared" si="0"/>
        <v>1.46711829052632</v>
      </c>
      <c r="J8" s="28">
        <v>45460</v>
      </c>
    </row>
    <row r="9" s="19" customFormat="1" ht="16.5" customHeight="1" spans="1:10">
      <c r="A9" s="29" t="s">
        <v>1452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50">
        <v>1</v>
      </c>
      <c r="H9" s="48">
        <v>0.779</v>
      </c>
      <c r="I9" s="49">
        <f t="shared" si="0"/>
        <v>0.779</v>
      </c>
      <c r="J9" s="32">
        <v>45460</v>
      </c>
    </row>
    <row r="10" s="19" customFormat="1" ht="16.5" customHeight="1" spans="1:10">
      <c r="A10" s="24" t="s">
        <v>1452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47">
        <v>0.95</v>
      </c>
      <c r="H10" s="48">
        <v>1.7257</v>
      </c>
      <c r="I10" s="49">
        <f t="shared" si="0"/>
        <v>1.639415</v>
      </c>
      <c r="J10" s="28">
        <v>45401</v>
      </c>
    </row>
    <row r="11" s="19" customFormat="1" ht="16.5" customHeight="1" spans="1:10">
      <c r="A11" s="29" t="s">
        <v>1452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50">
        <v>1.37</v>
      </c>
      <c r="H11" s="48">
        <v>1.6814</v>
      </c>
      <c r="I11" s="49">
        <f t="shared" si="0"/>
        <v>2.303518</v>
      </c>
      <c r="J11" s="32">
        <v>45401</v>
      </c>
    </row>
    <row r="12" s="19" customFormat="1" ht="16.5" customHeight="1" spans="1:10">
      <c r="A12" s="24" t="s">
        <v>1452</v>
      </c>
      <c r="B12" s="25" t="s">
        <v>611</v>
      </c>
      <c r="C12" s="25" t="s">
        <v>595</v>
      </c>
      <c r="D12" s="24" t="s">
        <v>965</v>
      </c>
      <c r="E12" s="24" t="s">
        <v>966</v>
      </c>
      <c r="F12" s="25" t="s">
        <v>617</v>
      </c>
      <c r="G12" s="47">
        <v>2</v>
      </c>
      <c r="H12" s="48">
        <v>0.1204</v>
      </c>
      <c r="I12" s="49">
        <f t="shared" si="0"/>
        <v>0.2408</v>
      </c>
      <c r="J12" s="28">
        <v>45401</v>
      </c>
    </row>
    <row r="13" s="19" customFormat="1" ht="16.5" customHeight="1" spans="1:10">
      <c r="A13" s="29" t="s">
        <v>1452</v>
      </c>
      <c r="B13" s="30" t="s">
        <v>611</v>
      </c>
      <c r="C13" s="30" t="s">
        <v>595</v>
      </c>
      <c r="D13" s="29" t="s">
        <v>973</v>
      </c>
      <c r="E13" s="29" t="s">
        <v>974</v>
      </c>
      <c r="F13" s="30" t="s">
        <v>975</v>
      </c>
      <c r="G13" s="50">
        <v>2</v>
      </c>
      <c r="H13" s="48">
        <v>2.1947</v>
      </c>
      <c r="I13" s="49">
        <f t="shared" si="0"/>
        <v>4.3894</v>
      </c>
      <c r="J13" s="32">
        <v>45401</v>
      </c>
    </row>
    <row r="14" s="19" customFormat="1" ht="16.5" customHeight="1" spans="1:10">
      <c r="A14" s="24" t="s">
        <v>1452</v>
      </c>
      <c r="B14" s="25" t="s">
        <v>611</v>
      </c>
      <c r="C14" s="25" t="s">
        <v>595</v>
      </c>
      <c r="D14" s="24" t="s">
        <v>935</v>
      </c>
      <c r="E14" s="24" t="s">
        <v>936</v>
      </c>
      <c r="F14" s="25" t="s">
        <v>617</v>
      </c>
      <c r="G14" s="47">
        <v>1</v>
      </c>
      <c r="H14" s="48">
        <v>0.53</v>
      </c>
      <c r="I14" s="49">
        <f t="shared" si="0"/>
        <v>0.53</v>
      </c>
      <c r="J14" s="28">
        <v>45401</v>
      </c>
    </row>
    <row r="15" s="19" customFormat="1" ht="16.5" customHeight="1" spans="1:10">
      <c r="A15" s="29" t="s">
        <v>1452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50">
        <v>2</v>
      </c>
      <c r="H15" s="48">
        <v>0.1422</v>
      </c>
      <c r="I15" s="49">
        <f t="shared" si="0"/>
        <v>0.2844</v>
      </c>
      <c r="J15" s="32">
        <v>45401</v>
      </c>
    </row>
    <row r="16" s="19" customFormat="1" ht="16.5" customHeight="1" spans="1:10">
      <c r="A16" s="24" t="s">
        <v>1452</v>
      </c>
      <c r="B16" s="25" t="s">
        <v>611</v>
      </c>
      <c r="C16" s="25" t="s">
        <v>595</v>
      </c>
      <c r="D16" s="24" t="s">
        <v>787</v>
      </c>
      <c r="E16" s="24" t="s">
        <v>788</v>
      </c>
      <c r="F16" s="25" t="s">
        <v>789</v>
      </c>
      <c r="G16" s="47">
        <v>1</v>
      </c>
      <c r="H16" s="48">
        <v>0.1862</v>
      </c>
      <c r="I16" s="49">
        <f t="shared" si="0"/>
        <v>0.1862</v>
      </c>
      <c r="J16" s="28">
        <v>45401</v>
      </c>
    </row>
    <row r="17" spans="9:9">
      <c r="I17" s="45">
        <f>SUM(I2:I16)</f>
        <v>34.9421553716249</v>
      </c>
    </row>
  </sheetData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I16" sqref="I1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6.63636363636364" customWidth="1"/>
    <col min="4" max="4" width="10.5454545454545" customWidth="1"/>
    <col min="5" max="5" width="16.9090909090909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235</v>
      </c>
      <c r="B2" s="25" t="s">
        <v>611</v>
      </c>
      <c r="C2" s="25" t="s">
        <v>1453</v>
      </c>
      <c r="D2" s="24" t="s">
        <v>1049</v>
      </c>
      <c r="E2" s="24" t="s">
        <v>1050</v>
      </c>
      <c r="F2" s="25" t="s">
        <v>617</v>
      </c>
      <c r="G2" s="34">
        <v>3</v>
      </c>
      <c r="H2" s="18">
        <v>0.1779765697</v>
      </c>
      <c r="I2" s="27">
        <f t="shared" ref="I2:I19" si="0">H2*G2</f>
        <v>0.5339297091</v>
      </c>
      <c r="J2" s="28">
        <v>45401</v>
      </c>
    </row>
    <row r="3" s="19" customFormat="1" ht="16.5" customHeight="1" spans="1:10">
      <c r="A3" s="29" t="s">
        <v>235</v>
      </c>
      <c r="B3" s="30" t="s">
        <v>611</v>
      </c>
      <c r="C3" s="30" t="s">
        <v>1453</v>
      </c>
      <c r="D3" s="29" t="s">
        <v>1322</v>
      </c>
      <c r="E3" s="29" t="s">
        <v>1323</v>
      </c>
      <c r="F3" s="30" t="s">
        <v>617</v>
      </c>
      <c r="G3" s="35">
        <v>0.1</v>
      </c>
      <c r="H3" s="33">
        <v>4.1593</v>
      </c>
      <c r="I3" s="27">
        <f t="shared" si="0"/>
        <v>0.41593</v>
      </c>
      <c r="J3" s="32">
        <v>45401</v>
      </c>
    </row>
    <row r="4" s="19" customFormat="1" ht="16.5" customHeight="1" spans="1:10">
      <c r="A4" s="24" t="s">
        <v>235</v>
      </c>
      <c r="B4" s="25" t="s">
        <v>611</v>
      </c>
      <c r="C4" s="25" t="s">
        <v>1453</v>
      </c>
      <c r="D4" s="24" t="s">
        <v>813</v>
      </c>
      <c r="E4" s="24" t="s">
        <v>814</v>
      </c>
      <c r="F4" s="25" t="s">
        <v>617</v>
      </c>
      <c r="G4" s="34">
        <v>2</v>
      </c>
      <c r="H4" s="18">
        <v>0.0499951292</v>
      </c>
      <c r="I4" s="27">
        <f t="shared" si="0"/>
        <v>0.0999902584</v>
      </c>
      <c r="J4" s="28">
        <v>45401</v>
      </c>
    </row>
    <row r="5" s="19" customFormat="1" ht="16.5" customHeight="1" spans="1:10">
      <c r="A5" s="29" t="s">
        <v>235</v>
      </c>
      <c r="B5" s="30" t="s">
        <v>611</v>
      </c>
      <c r="C5" s="30" t="s">
        <v>1453</v>
      </c>
      <c r="D5" s="29" t="s">
        <v>815</v>
      </c>
      <c r="E5" s="29" t="s">
        <v>816</v>
      </c>
      <c r="F5" s="30" t="s">
        <v>617</v>
      </c>
      <c r="G5" s="35">
        <v>0.77</v>
      </c>
      <c r="H5" s="33">
        <v>0.589</v>
      </c>
      <c r="I5" s="27">
        <f t="shared" si="0"/>
        <v>0.45353</v>
      </c>
      <c r="J5" s="32">
        <v>45401</v>
      </c>
    </row>
    <row r="6" s="19" customFormat="1" ht="16.5" customHeight="1" spans="1:10">
      <c r="A6" s="24" t="s">
        <v>235</v>
      </c>
      <c r="B6" s="25" t="s">
        <v>611</v>
      </c>
      <c r="C6" s="25" t="s">
        <v>1453</v>
      </c>
      <c r="D6" s="24" t="s">
        <v>928</v>
      </c>
      <c r="E6" s="24" t="s">
        <v>929</v>
      </c>
      <c r="F6" s="25" t="s">
        <v>617</v>
      </c>
      <c r="G6" s="34">
        <v>1.41</v>
      </c>
      <c r="H6" s="18">
        <v>0.2831858407</v>
      </c>
      <c r="I6" s="27">
        <f t="shared" si="0"/>
        <v>0.399292035387</v>
      </c>
      <c r="J6" s="28">
        <v>45401</v>
      </c>
    </row>
    <row r="7" s="19" customFormat="1" ht="16.5" customHeight="1" spans="1:10">
      <c r="A7" s="29" t="s">
        <v>235</v>
      </c>
      <c r="B7" s="30" t="s">
        <v>611</v>
      </c>
      <c r="C7" s="30" t="s">
        <v>1453</v>
      </c>
      <c r="D7" s="29" t="s">
        <v>69</v>
      </c>
      <c r="E7" s="29" t="s">
        <v>419</v>
      </c>
      <c r="F7" s="30" t="s">
        <v>1053</v>
      </c>
      <c r="G7" s="35">
        <v>1</v>
      </c>
      <c r="H7" s="18">
        <v>1.254</v>
      </c>
      <c r="I7" s="27">
        <f t="shared" si="0"/>
        <v>1.254</v>
      </c>
      <c r="J7" s="32">
        <v>45401</v>
      </c>
    </row>
    <row r="8" s="19" customFormat="1" ht="16.5" customHeight="1" spans="1:10">
      <c r="A8" s="24" t="s">
        <v>235</v>
      </c>
      <c r="B8" s="25" t="s">
        <v>611</v>
      </c>
      <c r="C8" s="25" t="s">
        <v>1453</v>
      </c>
      <c r="D8" s="24" t="s">
        <v>73</v>
      </c>
      <c r="E8" s="24" t="s">
        <v>396</v>
      </c>
      <c r="F8" s="25" t="s">
        <v>747</v>
      </c>
      <c r="G8" s="34">
        <v>1</v>
      </c>
      <c r="H8" s="18">
        <v>0.288584692439863</v>
      </c>
      <c r="I8" s="27">
        <f t="shared" si="0"/>
        <v>0.288584692439863</v>
      </c>
      <c r="J8" s="28">
        <v>45401</v>
      </c>
    </row>
    <row r="9" s="19" customFormat="1" ht="16.5" customHeight="1" spans="1:10">
      <c r="A9" s="29" t="s">
        <v>235</v>
      </c>
      <c r="B9" s="30" t="s">
        <v>611</v>
      </c>
      <c r="C9" s="30" t="s">
        <v>1453</v>
      </c>
      <c r="D9" s="29" t="s">
        <v>74</v>
      </c>
      <c r="E9" s="29" t="s">
        <v>394</v>
      </c>
      <c r="F9" s="30" t="s">
        <v>748</v>
      </c>
      <c r="G9" s="35">
        <v>3</v>
      </c>
      <c r="H9" s="18">
        <v>0.120565034394672</v>
      </c>
      <c r="I9" s="27">
        <f t="shared" si="0"/>
        <v>0.361695103184016</v>
      </c>
      <c r="J9" s="32">
        <v>45401</v>
      </c>
    </row>
    <row r="10" s="19" customFormat="1" ht="16.5" customHeight="1" spans="1:10">
      <c r="A10" s="24" t="s">
        <v>235</v>
      </c>
      <c r="B10" s="25" t="s">
        <v>611</v>
      </c>
      <c r="C10" s="25" t="s">
        <v>1453</v>
      </c>
      <c r="D10" s="24" t="s">
        <v>796</v>
      </c>
      <c r="E10" s="24" t="s">
        <v>797</v>
      </c>
      <c r="F10" s="25" t="s">
        <v>617</v>
      </c>
      <c r="G10" s="34">
        <v>1</v>
      </c>
      <c r="H10" s="18">
        <v>0.224021875060729</v>
      </c>
      <c r="I10" s="27">
        <f t="shared" si="0"/>
        <v>0.224021875060729</v>
      </c>
      <c r="J10" s="28">
        <v>45401</v>
      </c>
    </row>
    <row r="11" s="19" customFormat="1" ht="16.5" customHeight="1" spans="1:10">
      <c r="A11" s="29" t="s">
        <v>235</v>
      </c>
      <c r="B11" s="30" t="s">
        <v>611</v>
      </c>
      <c r="C11" s="30" t="s">
        <v>1453</v>
      </c>
      <c r="D11" s="29" t="s">
        <v>78</v>
      </c>
      <c r="E11" s="29" t="s">
        <v>443</v>
      </c>
      <c r="F11" s="30" t="s">
        <v>752</v>
      </c>
      <c r="G11" s="35">
        <v>1.925</v>
      </c>
      <c r="H11" s="18">
        <v>1.6814</v>
      </c>
      <c r="I11" s="27">
        <f t="shared" si="0"/>
        <v>3.236695</v>
      </c>
      <c r="J11" s="32">
        <v>45401</v>
      </c>
    </row>
    <row r="12" s="19" customFormat="1" ht="16.5" customHeight="1" spans="1:10">
      <c r="A12" s="24" t="s">
        <v>235</v>
      </c>
      <c r="B12" s="25" t="s">
        <v>611</v>
      </c>
      <c r="C12" s="25" t="s">
        <v>1453</v>
      </c>
      <c r="D12" s="24" t="s">
        <v>753</v>
      </c>
      <c r="E12" s="24" t="s">
        <v>754</v>
      </c>
      <c r="F12" s="25" t="s">
        <v>751</v>
      </c>
      <c r="G12" s="34">
        <v>1.165</v>
      </c>
      <c r="H12" s="18">
        <v>1.7257</v>
      </c>
      <c r="I12" s="27">
        <f t="shared" si="0"/>
        <v>2.0104405</v>
      </c>
      <c r="J12" s="28">
        <v>45401</v>
      </c>
    </row>
    <row r="13" s="19" customFormat="1" ht="16.5" customHeight="1" spans="1:10">
      <c r="A13" s="29" t="s">
        <v>235</v>
      </c>
      <c r="B13" s="30" t="s">
        <v>611</v>
      </c>
      <c r="C13" s="30" t="s">
        <v>1453</v>
      </c>
      <c r="D13" s="29" t="s">
        <v>759</v>
      </c>
      <c r="E13" s="29" t="s">
        <v>760</v>
      </c>
      <c r="F13" s="30" t="s">
        <v>617</v>
      </c>
      <c r="G13" s="35">
        <v>1</v>
      </c>
      <c r="H13" s="18">
        <v>0.242469323534798</v>
      </c>
      <c r="I13" s="27">
        <f t="shared" si="0"/>
        <v>0.242469323534798</v>
      </c>
      <c r="J13" s="32">
        <v>45401</v>
      </c>
    </row>
    <row r="14" s="19" customFormat="1" ht="16.5" customHeight="1" spans="1:10">
      <c r="A14" s="24" t="s">
        <v>235</v>
      </c>
      <c r="B14" s="25" t="s">
        <v>611</v>
      </c>
      <c r="C14" s="25" t="s">
        <v>1453</v>
      </c>
      <c r="D14" s="24" t="s">
        <v>1324</v>
      </c>
      <c r="E14" s="24" t="s">
        <v>1325</v>
      </c>
      <c r="F14" s="25" t="s">
        <v>617</v>
      </c>
      <c r="G14" s="34">
        <v>1</v>
      </c>
      <c r="H14" s="43">
        <v>0.25</v>
      </c>
      <c r="I14" s="27">
        <f t="shared" si="0"/>
        <v>0.25</v>
      </c>
      <c r="J14" s="28">
        <v>45401</v>
      </c>
    </row>
    <row r="15" s="19" customFormat="1" ht="16.5" customHeight="1" spans="1:10">
      <c r="A15" s="29" t="s">
        <v>235</v>
      </c>
      <c r="B15" s="30" t="s">
        <v>611</v>
      </c>
      <c r="C15" s="30" t="s">
        <v>1453</v>
      </c>
      <c r="D15" s="29" t="s">
        <v>1326</v>
      </c>
      <c r="E15" s="29" t="s">
        <v>1327</v>
      </c>
      <c r="F15" s="30" t="s">
        <v>617</v>
      </c>
      <c r="G15" s="35">
        <v>1</v>
      </c>
      <c r="H15" s="18">
        <f>I28</f>
        <v>3.77741340567766</v>
      </c>
      <c r="I15" s="27">
        <f t="shared" si="0"/>
        <v>3.77741340567766</v>
      </c>
      <c r="J15" s="32">
        <v>45401</v>
      </c>
    </row>
    <row r="16" s="19" customFormat="1" ht="16.5" customHeight="1" spans="1:10">
      <c r="A16" s="24" t="s">
        <v>235</v>
      </c>
      <c r="B16" s="25" t="s">
        <v>611</v>
      </c>
      <c r="C16" s="25" t="s">
        <v>1453</v>
      </c>
      <c r="D16" s="24" t="s">
        <v>763</v>
      </c>
      <c r="E16" s="24" t="s">
        <v>764</v>
      </c>
      <c r="F16" s="25" t="s">
        <v>765</v>
      </c>
      <c r="G16" s="34">
        <v>1</v>
      </c>
      <c r="H16" s="18">
        <v>0.0627</v>
      </c>
      <c r="I16" s="27">
        <f t="shared" si="0"/>
        <v>0.0627</v>
      </c>
      <c r="J16" s="28">
        <v>45401</v>
      </c>
    </row>
    <row r="17" s="19" customFormat="1" ht="16.5" customHeight="1" spans="1:10">
      <c r="A17" s="29" t="s">
        <v>235</v>
      </c>
      <c r="B17" s="30" t="s">
        <v>611</v>
      </c>
      <c r="C17" s="30" t="s">
        <v>1453</v>
      </c>
      <c r="D17" s="29" t="s">
        <v>1328</v>
      </c>
      <c r="E17" s="29" t="s">
        <v>1329</v>
      </c>
      <c r="F17" s="30" t="s">
        <v>617</v>
      </c>
      <c r="G17" s="35">
        <v>1</v>
      </c>
      <c r="H17" s="18">
        <v>1.4441875</v>
      </c>
      <c r="I17" s="27">
        <f t="shared" si="0"/>
        <v>1.4441875</v>
      </c>
      <c r="J17" s="32">
        <v>45401</v>
      </c>
    </row>
    <row r="18" s="19" customFormat="1" ht="16.5" customHeight="1" spans="1:10">
      <c r="A18" s="24" t="s">
        <v>235</v>
      </c>
      <c r="B18" s="25" t="s">
        <v>611</v>
      </c>
      <c r="C18" s="25" t="s">
        <v>1453</v>
      </c>
      <c r="D18" s="24" t="s">
        <v>1330</v>
      </c>
      <c r="E18" s="24" t="s">
        <v>1331</v>
      </c>
      <c r="F18" s="25" t="s">
        <v>617</v>
      </c>
      <c r="G18" s="34">
        <v>1</v>
      </c>
      <c r="H18" s="18">
        <v>0.963095807692308</v>
      </c>
      <c r="I18" s="27">
        <f t="shared" si="0"/>
        <v>0.963095807692308</v>
      </c>
      <c r="J18" s="28">
        <v>45401</v>
      </c>
    </row>
    <row r="19" s="19" customFormat="1" ht="16.5" customHeight="1" spans="1:10">
      <c r="A19" s="29" t="s">
        <v>235</v>
      </c>
      <c r="B19" s="30" t="s">
        <v>611</v>
      </c>
      <c r="C19" s="30" t="s">
        <v>1453</v>
      </c>
      <c r="D19" s="29" t="s">
        <v>1332</v>
      </c>
      <c r="E19" s="29" t="s">
        <v>1333</v>
      </c>
      <c r="F19" s="30" t="s">
        <v>617</v>
      </c>
      <c r="G19" s="35">
        <v>1</v>
      </c>
      <c r="H19" s="18">
        <v>1.42403330769231</v>
      </c>
      <c r="I19" s="27">
        <f t="shared" si="0"/>
        <v>1.42403330769231</v>
      </c>
      <c r="J19" s="32">
        <v>45401</v>
      </c>
    </row>
    <row r="20" spans="1:10">
      <c r="I20" s="20">
        <f>SUM(I2:I19)</f>
        <v>17.4420085181687</v>
      </c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1326</v>
      </c>
      <c r="B23" s="25" t="s">
        <v>611</v>
      </c>
      <c r="C23" s="25" t="s">
        <v>595</v>
      </c>
      <c r="D23" s="24" t="s">
        <v>1334</v>
      </c>
      <c r="E23" s="24" t="s">
        <v>1335</v>
      </c>
      <c r="F23" s="25" t="s">
        <v>1336</v>
      </c>
      <c r="G23" s="34">
        <v>1</v>
      </c>
      <c r="H23" s="18">
        <v>0.05</v>
      </c>
      <c r="I23" s="27">
        <f>H23*G23</f>
        <v>0.05</v>
      </c>
      <c r="J23" s="28">
        <v>45300</v>
      </c>
    </row>
    <row r="24" s="19" customFormat="1" ht="16.5" customHeight="1" spans="1:10">
      <c r="A24" s="29" t="s">
        <v>1326</v>
      </c>
      <c r="B24" s="30" t="s">
        <v>611</v>
      </c>
      <c r="C24" s="30" t="s">
        <v>595</v>
      </c>
      <c r="D24" s="29" t="s">
        <v>862</v>
      </c>
      <c r="E24" s="29" t="s">
        <v>863</v>
      </c>
      <c r="F24" s="30" t="s">
        <v>617</v>
      </c>
      <c r="G24" s="35">
        <v>1</v>
      </c>
      <c r="H24" s="18">
        <v>0.291913405677656</v>
      </c>
      <c r="I24" s="27">
        <f>H24*G24</f>
        <v>0.291913405677656</v>
      </c>
      <c r="J24" s="32">
        <v>45300</v>
      </c>
    </row>
    <row r="25" s="19" customFormat="1" ht="16.5" customHeight="1" spans="1:10">
      <c r="A25" s="24" t="s">
        <v>1326</v>
      </c>
      <c r="B25" s="25" t="s">
        <v>611</v>
      </c>
      <c r="C25" s="25" t="s">
        <v>595</v>
      </c>
      <c r="D25" s="24" t="s">
        <v>1337</v>
      </c>
      <c r="E25" s="24" t="s">
        <v>1338</v>
      </c>
      <c r="F25" s="25" t="s">
        <v>617</v>
      </c>
      <c r="G25" s="34">
        <v>1</v>
      </c>
      <c r="H25" s="18">
        <v>3</v>
      </c>
      <c r="I25" s="27">
        <f>H25*G25</f>
        <v>3</v>
      </c>
      <c r="J25" s="28">
        <v>45471</v>
      </c>
    </row>
    <row r="26" s="19" customFormat="1" ht="16.5" customHeight="1" spans="1:10">
      <c r="A26" s="29" t="s">
        <v>1326</v>
      </c>
      <c r="B26" s="30" t="s">
        <v>611</v>
      </c>
      <c r="C26" s="30" t="s">
        <v>595</v>
      </c>
      <c r="D26" s="29" t="s">
        <v>1339</v>
      </c>
      <c r="E26" s="29" t="s">
        <v>1340</v>
      </c>
      <c r="F26" s="30" t="s">
        <v>617</v>
      </c>
      <c r="G26" s="35">
        <v>1</v>
      </c>
      <c r="H26" s="18">
        <v>0.17</v>
      </c>
      <c r="I26" s="27">
        <f>H26*G26</f>
        <v>0.17</v>
      </c>
      <c r="J26" s="32">
        <v>45300</v>
      </c>
    </row>
    <row r="27" s="19" customFormat="1" ht="16.5" customHeight="1" spans="1:10">
      <c r="A27" s="24" t="s">
        <v>1326</v>
      </c>
      <c r="B27" s="25" t="s">
        <v>611</v>
      </c>
      <c r="C27" s="25" t="s">
        <v>595</v>
      </c>
      <c r="D27" s="24" t="s">
        <v>866</v>
      </c>
      <c r="E27" s="24" t="s">
        <v>867</v>
      </c>
      <c r="F27" s="25" t="s">
        <v>868</v>
      </c>
      <c r="G27" s="34">
        <v>1</v>
      </c>
      <c r="H27" s="18">
        <v>0.2655</v>
      </c>
      <c r="I27" s="27">
        <f>H27*G27</f>
        <v>0.2655</v>
      </c>
      <c r="J27" s="28">
        <v>45300</v>
      </c>
    </row>
    <row r="28" customFormat="1" spans="1:10">
      <c r="G28" s="20"/>
      <c r="H28" s="20"/>
      <c r="I28" s="20">
        <f>SUM(I23:I27)</f>
        <v>3.77741340567766</v>
      </c>
    </row>
  </sheetData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2" sqref="I22"/>
    </sheetView>
  </sheetViews>
  <sheetFormatPr defaultColWidth="8.72727272727273" defaultRowHeight="14"/>
  <cols>
    <col min="1" max="1" width="10.4545454545455" customWidth="1"/>
    <col min="4" max="4" width="10.5454545454545" customWidth="1"/>
    <col min="8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265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26">
        <v>1</v>
      </c>
      <c r="H2" s="18">
        <v>0.178</v>
      </c>
      <c r="I2" s="27">
        <f t="shared" ref="I2:I21" si="0">H2*G2</f>
        <v>0.178</v>
      </c>
      <c r="J2" s="28">
        <v>45747</v>
      </c>
    </row>
    <row r="3" s="19" customFormat="1" ht="16.5" customHeight="1" spans="1:10">
      <c r="A3" s="29" t="s">
        <v>265</v>
      </c>
      <c r="B3" s="30" t="s">
        <v>611</v>
      </c>
      <c r="C3" s="30" t="s">
        <v>595</v>
      </c>
      <c r="D3" s="29" t="s">
        <v>925</v>
      </c>
      <c r="E3" s="29" t="s">
        <v>926</v>
      </c>
      <c r="F3" s="30" t="s">
        <v>927</v>
      </c>
      <c r="G3" s="31">
        <v>1</v>
      </c>
      <c r="H3" s="18">
        <v>0.05</v>
      </c>
      <c r="I3" s="27">
        <f t="shared" si="0"/>
        <v>0.05</v>
      </c>
      <c r="J3" s="32">
        <v>45747</v>
      </c>
    </row>
    <row r="4" s="19" customFormat="1" ht="16.5" customHeight="1" spans="1:10">
      <c r="A4" s="24" t="s">
        <v>265</v>
      </c>
      <c r="B4" s="25" t="s">
        <v>611</v>
      </c>
      <c r="C4" s="25" t="s">
        <v>595</v>
      </c>
      <c r="D4" s="24" t="s">
        <v>1051</v>
      </c>
      <c r="E4" s="24" t="s">
        <v>597</v>
      </c>
      <c r="F4" s="25" t="s">
        <v>1052</v>
      </c>
      <c r="G4" s="26">
        <v>1</v>
      </c>
      <c r="H4" s="18">
        <v>0.04</v>
      </c>
      <c r="I4" s="27">
        <f t="shared" si="0"/>
        <v>0.04</v>
      </c>
      <c r="J4" s="28">
        <v>45747</v>
      </c>
    </row>
    <row r="5" s="19" customFormat="1" ht="16.5" customHeight="1" spans="1:10">
      <c r="A5" s="29" t="s">
        <v>265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1">
        <v>0.03</v>
      </c>
      <c r="H5" s="18">
        <v>0.589</v>
      </c>
      <c r="I5" s="27">
        <f t="shared" si="0"/>
        <v>0.01767</v>
      </c>
      <c r="J5" s="32">
        <v>45747</v>
      </c>
    </row>
    <row r="6" s="19" customFormat="1" ht="16.5" customHeight="1" spans="1:10">
      <c r="A6" s="24" t="s">
        <v>265</v>
      </c>
      <c r="B6" s="25" t="s">
        <v>611</v>
      </c>
      <c r="C6" s="25" t="s">
        <v>595</v>
      </c>
      <c r="D6" s="24" t="s">
        <v>928</v>
      </c>
      <c r="E6" s="24" t="s">
        <v>929</v>
      </c>
      <c r="F6" s="25" t="s">
        <v>617</v>
      </c>
      <c r="G6" s="26">
        <v>0.8</v>
      </c>
      <c r="H6" s="18">
        <v>0.283186</v>
      </c>
      <c r="I6" s="27">
        <f t="shared" si="0"/>
        <v>0.2265488</v>
      </c>
      <c r="J6" s="28">
        <v>45747</v>
      </c>
    </row>
    <row r="7" s="19" customFormat="1" ht="16.5" customHeight="1" spans="1:10">
      <c r="A7" s="29" t="s">
        <v>265</v>
      </c>
      <c r="B7" s="30" t="s">
        <v>611</v>
      </c>
      <c r="C7" s="30" t="s">
        <v>595</v>
      </c>
      <c r="D7" s="29" t="s">
        <v>69</v>
      </c>
      <c r="E7" s="29" t="s">
        <v>419</v>
      </c>
      <c r="F7" s="30" t="s">
        <v>1053</v>
      </c>
      <c r="G7" s="31">
        <v>1</v>
      </c>
      <c r="H7" s="18">
        <v>1.254</v>
      </c>
      <c r="I7" s="27">
        <f t="shared" si="0"/>
        <v>1.254</v>
      </c>
      <c r="J7" s="32">
        <v>45747</v>
      </c>
    </row>
    <row r="8" s="19" customFormat="1" ht="16.5" customHeight="1" spans="1:10">
      <c r="A8" s="24" t="s">
        <v>265</v>
      </c>
      <c r="B8" s="25" t="s">
        <v>611</v>
      </c>
      <c r="C8" s="25" t="s">
        <v>595</v>
      </c>
      <c r="D8" s="24" t="s">
        <v>73</v>
      </c>
      <c r="E8" s="24" t="s">
        <v>396</v>
      </c>
      <c r="F8" s="25" t="s">
        <v>747</v>
      </c>
      <c r="G8" s="26">
        <v>1</v>
      </c>
      <c r="H8" s="18">
        <v>0.288584692439863</v>
      </c>
      <c r="I8" s="27">
        <f t="shared" si="0"/>
        <v>0.288584692439863</v>
      </c>
      <c r="J8" s="28">
        <v>45747</v>
      </c>
    </row>
    <row r="9" s="19" customFormat="1" ht="16.5" customHeight="1" spans="1:10">
      <c r="A9" s="29" t="s">
        <v>265</v>
      </c>
      <c r="B9" s="30" t="s">
        <v>611</v>
      </c>
      <c r="C9" s="30" t="s">
        <v>595</v>
      </c>
      <c r="D9" s="29" t="s">
        <v>74</v>
      </c>
      <c r="E9" s="29" t="s">
        <v>394</v>
      </c>
      <c r="F9" s="30" t="s">
        <v>748</v>
      </c>
      <c r="G9" s="31">
        <v>3</v>
      </c>
      <c r="H9" s="18">
        <v>0.120565034394672</v>
      </c>
      <c r="I9" s="27">
        <f t="shared" si="0"/>
        <v>0.361695103184016</v>
      </c>
      <c r="J9" s="32">
        <v>45747</v>
      </c>
    </row>
    <row r="10" s="19" customFormat="1" ht="16.5" customHeight="1" spans="1:10">
      <c r="A10" s="24" t="s">
        <v>265</v>
      </c>
      <c r="B10" s="25" t="s">
        <v>611</v>
      </c>
      <c r="C10" s="25" t="s">
        <v>595</v>
      </c>
      <c r="D10" s="24" t="s">
        <v>932</v>
      </c>
      <c r="E10" s="24" t="s">
        <v>933</v>
      </c>
      <c r="F10" s="25" t="s">
        <v>617</v>
      </c>
      <c r="G10" s="26">
        <v>1</v>
      </c>
      <c r="H10" s="18">
        <v>0.372943271008403</v>
      </c>
      <c r="I10" s="27">
        <f t="shared" si="0"/>
        <v>0.372943271008403</v>
      </c>
      <c r="J10" s="28">
        <v>45747</v>
      </c>
    </row>
    <row r="11" s="19" customFormat="1" ht="16.5" customHeight="1" spans="1:10">
      <c r="A11" s="29" t="s">
        <v>265</v>
      </c>
      <c r="B11" s="30" t="s">
        <v>611</v>
      </c>
      <c r="C11" s="30" t="s">
        <v>595</v>
      </c>
      <c r="D11" s="29" t="s">
        <v>77</v>
      </c>
      <c r="E11" s="29" t="s">
        <v>410</v>
      </c>
      <c r="F11" s="30" t="s">
        <v>617</v>
      </c>
      <c r="G11" s="31">
        <v>1</v>
      </c>
      <c r="H11" s="18">
        <v>18.6613012188425</v>
      </c>
      <c r="I11" s="27">
        <f t="shared" si="0"/>
        <v>18.6613012188425</v>
      </c>
      <c r="J11" s="32">
        <v>45747</v>
      </c>
    </row>
    <row r="12" s="19" customFormat="1" ht="16.5" customHeight="1" spans="1:10">
      <c r="A12" s="24" t="s">
        <v>265</v>
      </c>
      <c r="B12" s="25" t="s">
        <v>611</v>
      </c>
      <c r="C12" s="25" t="s">
        <v>595</v>
      </c>
      <c r="D12" s="24" t="s">
        <v>934</v>
      </c>
      <c r="E12" s="24" t="s">
        <v>786</v>
      </c>
      <c r="F12" s="25" t="s">
        <v>617</v>
      </c>
      <c r="G12" s="26">
        <v>1</v>
      </c>
      <c r="H12" s="18">
        <v>0.779</v>
      </c>
      <c r="I12" s="27">
        <f t="shared" si="0"/>
        <v>0.779</v>
      </c>
      <c r="J12" s="28">
        <v>45747</v>
      </c>
    </row>
    <row r="13" s="19" customFormat="1" ht="16.5" customHeight="1" spans="1:10">
      <c r="A13" s="29" t="s">
        <v>265</v>
      </c>
      <c r="B13" s="30" t="s">
        <v>611</v>
      </c>
      <c r="C13" s="30" t="s">
        <v>595</v>
      </c>
      <c r="D13" s="29" t="s">
        <v>749</v>
      </c>
      <c r="E13" s="29" t="s">
        <v>750</v>
      </c>
      <c r="F13" s="30" t="s">
        <v>751</v>
      </c>
      <c r="G13" s="31">
        <v>0.68</v>
      </c>
      <c r="H13" s="18">
        <v>1.7257</v>
      </c>
      <c r="I13" s="27">
        <f t="shared" si="0"/>
        <v>1.173476</v>
      </c>
      <c r="J13" s="32">
        <v>45747</v>
      </c>
    </row>
    <row r="14" s="19" customFormat="1" ht="16.5" customHeight="1" spans="1:10">
      <c r="A14" s="24" t="s">
        <v>265</v>
      </c>
      <c r="B14" s="25" t="s">
        <v>611</v>
      </c>
      <c r="C14" s="25" t="s">
        <v>595</v>
      </c>
      <c r="D14" s="24" t="s">
        <v>78</v>
      </c>
      <c r="E14" s="24" t="s">
        <v>443</v>
      </c>
      <c r="F14" s="25" t="s">
        <v>752</v>
      </c>
      <c r="G14" s="26">
        <v>1.12</v>
      </c>
      <c r="H14" s="18">
        <v>1.6814</v>
      </c>
      <c r="I14" s="27">
        <f t="shared" si="0"/>
        <v>1.883168</v>
      </c>
      <c r="J14" s="28">
        <v>45747</v>
      </c>
    </row>
    <row r="15" s="19" customFormat="1" ht="16.5" customHeight="1" spans="1:10">
      <c r="A15" s="29" t="s">
        <v>265</v>
      </c>
      <c r="B15" s="30" t="s">
        <v>611</v>
      </c>
      <c r="C15" s="30" t="s">
        <v>595</v>
      </c>
      <c r="D15" s="29" t="s">
        <v>935</v>
      </c>
      <c r="E15" s="29" t="s">
        <v>936</v>
      </c>
      <c r="F15" s="30" t="s">
        <v>617</v>
      </c>
      <c r="G15" s="31">
        <v>1</v>
      </c>
      <c r="H15" s="18">
        <v>0.53</v>
      </c>
      <c r="I15" s="27">
        <f t="shared" si="0"/>
        <v>0.53</v>
      </c>
      <c r="J15" s="32">
        <v>45747</v>
      </c>
    </row>
    <row r="16" s="19" customFormat="1" ht="16.5" customHeight="1" spans="1:10">
      <c r="A16" s="24" t="s">
        <v>265</v>
      </c>
      <c r="B16" s="25" t="s">
        <v>611</v>
      </c>
      <c r="C16" s="25" t="s">
        <v>595</v>
      </c>
      <c r="D16" s="24" t="s">
        <v>937</v>
      </c>
      <c r="E16" s="24" t="s">
        <v>938</v>
      </c>
      <c r="F16" s="25" t="s">
        <v>617</v>
      </c>
      <c r="G16" s="26">
        <v>1</v>
      </c>
      <c r="H16" s="18">
        <v>1.05755528846154</v>
      </c>
      <c r="I16" s="27">
        <f t="shared" si="0"/>
        <v>1.05755528846154</v>
      </c>
      <c r="J16" s="28">
        <v>45747</v>
      </c>
    </row>
    <row r="17" s="19" customFormat="1" ht="16.5" customHeight="1" spans="1:10">
      <c r="A17" s="29" t="s">
        <v>265</v>
      </c>
      <c r="B17" s="30" t="s">
        <v>611</v>
      </c>
      <c r="C17" s="30" t="s">
        <v>595</v>
      </c>
      <c r="D17" s="29" t="s">
        <v>939</v>
      </c>
      <c r="E17" s="29" t="s">
        <v>434</v>
      </c>
      <c r="F17" s="30" t="s">
        <v>940</v>
      </c>
      <c r="G17" s="31">
        <v>2</v>
      </c>
      <c r="H17" s="18">
        <v>0.1422</v>
      </c>
      <c r="I17" s="27">
        <f t="shared" si="0"/>
        <v>0.2844</v>
      </c>
      <c r="J17" s="32">
        <v>45747</v>
      </c>
    </row>
    <row r="18" s="19" customFormat="1" ht="16.5" customHeight="1" spans="1:10">
      <c r="A18" s="24" t="s">
        <v>265</v>
      </c>
      <c r="B18" s="25" t="s">
        <v>611</v>
      </c>
      <c r="C18" s="25" t="s">
        <v>595</v>
      </c>
      <c r="D18" s="24" t="s">
        <v>1253</v>
      </c>
      <c r="E18" s="24" t="s">
        <v>1254</v>
      </c>
      <c r="F18" s="25" t="s">
        <v>1255</v>
      </c>
      <c r="G18" s="26">
        <v>1</v>
      </c>
      <c r="H18" s="18">
        <v>0.33</v>
      </c>
      <c r="I18" s="27">
        <f t="shared" si="0"/>
        <v>0.33</v>
      </c>
      <c r="J18" s="28">
        <v>45747</v>
      </c>
    </row>
    <row r="19" s="19" customFormat="1" ht="16.5" customHeight="1" spans="1:10">
      <c r="A19" s="29" t="s">
        <v>265</v>
      </c>
      <c r="B19" s="30" t="s">
        <v>611</v>
      </c>
      <c r="C19" s="30" t="s">
        <v>595</v>
      </c>
      <c r="D19" s="29" t="s">
        <v>599</v>
      </c>
      <c r="E19" s="29" t="s">
        <v>600</v>
      </c>
      <c r="F19" s="30" t="s">
        <v>601</v>
      </c>
      <c r="G19" s="31">
        <v>0.2</v>
      </c>
      <c r="H19" s="18">
        <v>6.2128</v>
      </c>
      <c r="I19" s="27">
        <f t="shared" si="0"/>
        <v>1.24256</v>
      </c>
      <c r="J19" s="32">
        <v>45747</v>
      </c>
    </row>
    <row r="20" s="19" customFormat="1" ht="16.5" customHeight="1" spans="1:10">
      <c r="A20" s="24" t="s">
        <v>265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26">
        <v>0.1</v>
      </c>
      <c r="H20" s="18">
        <v>0.4035</v>
      </c>
      <c r="I20" s="27">
        <f t="shared" si="0"/>
        <v>0.04035</v>
      </c>
      <c r="J20" s="28">
        <v>45747</v>
      </c>
    </row>
    <row r="21" s="19" customFormat="1" ht="16.5" customHeight="1" spans="1:10">
      <c r="A21" s="29" t="s">
        <v>265</v>
      </c>
      <c r="B21" s="30" t="s">
        <v>611</v>
      </c>
      <c r="C21" s="30" t="s">
        <v>595</v>
      </c>
      <c r="D21" s="29" t="s">
        <v>1061</v>
      </c>
      <c r="E21" s="29" t="s">
        <v>1062</v>
      </c>
      <c r="F21" s="30" t="s">
        <v>1063</v>
      </c>
      <c r="G21" s="31">
        <v>1</v>
      </c>
      <c r="H21" s="18">
        <v>0.36</v>
      </c>
      <c r="I21" s="27">
        <f t="shared" si="0"/>
        <v>0.36</v>
      </c>
      <c r="J21" s="32">
        <v>45747</v>
      </c>
    </row>
    <row r="22" spans="1:10">
      <c r="I22" s="20">
        <f>SUM(I2:I21)</f>
        <v>29.1312523739363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31" sqref="A3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6363636363636" customWidth="1"/>
    <col min="5" max="5" width="21.3636363636364" customWidth="1"/>
    <col min="6" max="6" width="17.8181818181818" customWidth="1"/>
    <col min="7" max="7" width="9.27272727272727" style="20" customWidth="1"/>
    <col min="8" max="8" width="14" style="20" customWidth="1"/>
    <col min="9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174</v>
      </c>
      <c r="B2" s="25" t="s">
        <v>611</v>
      </c>
      <c r="C2" s="25" t="s">
        <v>595</v>
      </c>
      <c r="D2" s="24" t="s">
        <v>995</v>
      </c>
      <c r="E2" s="24" t="s">
        <v>996</v>
      </c>
      <c r="F2" s="25" t="s">
        <v>978</v>
      </c>
      <c r="G2" s="34">
        <v>1</v>
      </c>
      <c r="H2" s="18">
        <v>4.3</v>
      </c>
      <c r="I2" s="27">
        <f t="shared" ref="I2:I22" si="0">H2*G2</f>
        <v>4.3</v>
      </c>
      <c r="J2" s="28">
        <v>44614</v>
      </c>
    </row>
    <row r="3" s="19" customFormat="1" ht="16.5" customHeight="1" spans="1:10">
      <c r="A3" s="29" t="s">
        <v>174</v>
      </c>
      <c r="B3" s="30" t="s">
        <v>611</v>
      </c>
      <c r="C3" s="30" t="s">
        <v>595</v>
      </c>
      <c r="D3" s="29" t="s">
        <v>997</v>
      </c>
      <c r="E3" s="29" t="s">
        <v>998</v>
      </c>
      <c r="F3" s="30" t="s">
        <v>999</v>
      </c>
      <c r="G3" s="35">
        <v>1</v>
      </c>
      <c r="H3" s="18">
        <v>0.34</v>
      </c>
      <c r="I3" s="27">
        <f t="shared" si="0"/>
        <v>0.34</v>
      </c>
      <c r="J3" s="32">
        <v>44614</v>
      </c>
    </row>
    <row r="4" s="19" customFormat="1" ht="16.5" customHeight="1" spans="1:10">
      <c r="A4" s="24" t="s">
        <v>174</v>
      </c>
      <c r="B4" s="25" t="s">
        <v>611</v>
      </c>
      <c r="C4" s="25" t="s">
        <v>595</v>
      </c>
      <c r="D4" s="24" t="s">
        <v>1000</v>
      </c>
      <c r="E4" s="24" t="s">
        <v>1001</v>
      </c>
      <c r="F4" s="25" t="s">
        <v>1002</v>
      </c>
      <c r="G4" s="34">
        <v>1</v>
      </c>
      <c r="H4" s="18">
        <v>0.1399987737</v>
      </c>
      <c r="I4" s="27">
        <f t="shared" si="0"/>
        <v>0.1399987737</v>
      </c>
      <c r="J4" s="28">
        <v>44614</v>
      </c>
    </row>
    <row r="5" s="19" customFormat="1" ht="16.5" customHeight="1" spans="1:10">
      <c r="A5" s="29" t="s">
        <v>174</v>
      </c>
      <c r="B5" s="30" t="s">
        <v>611</v>
      </c>
      <c r="C5" s="30" t="s">
        <v>595</v>
      </c>
      <c r="D5" s="29" t="s">
        <v>1003</v>
      </c>
      <c r="E5" s="29" t="s">
        <v>1001</v>
      </c>
      <c r="F5" s="30" t="s">
        <v>1004</v>
      </c>
      <c r="G5" s="35">
        <v>4</v>
      </c>
      <c r="H5" s="18">
        <v>0.12</v>
      </c>
      <c r="I5" s="27">
        <f t="shared" si="0"/>
        <v>0.48</v>
      </c>
      <c r="J5" s="32">
        <v>44614</v>
      </c>
    </row>
    <row r="6" s="19" customFormat="1" ht="16.5" customHeight="1" spans="1:10">
      <c r="A6" s="24" t="s">
        <v>174</v>
      </c>
      <c r="B6" s="25" t="s">
        <v>611</v>
      </c>
      <c r="C6" s="25" t="s">
        <v>595</v>
      </c>
      <c r="D6" s="24" t="s">
        <v>1005</v>
      </c>
      <c r="E6" s="24" t="s">
        <v>1006</v>
      </c>
      <c r="F6" s="25" t="s">
        <v>978</v>
      </c>
      <c r="G6" s="34">
        <v>1</v>
      </c>
      <c r="H6" s="18">
        <v>0.1</v>
      </c>
      <c r="I6" s="27">
        <f t="shared" si="0"/>
        <v>0.1</v>
      </c>
      <c r="J6" s="28">
        <v>44614</v>
      </c>
    </row>
    <row r="7" s="19" customFormat="1" ht="16.5" customHeight="1" spans="1:10">
      <c r="A7" s="29" t="s">
        <v>174</v>
      </c>
      <c r="B7" s="30" t="s">
        <v>611</v>
      </c>
      <c r="C7" s="30" t="s">
        <v>595</v>
      </c>
      <c r="D7" s="29" t="s">
        <v>1007</v>
      </c>
      <c r="E7" s="29" t="s">
        <v>1008</v>
      </c>
      <c r="F7" s="30" t="s">
        <v>978</v>
      </c>
      <c r="G7" s="35">
        <v>1</v>
      </c>
      <c r="H7" s="18">
        <v>0.28</v>
      </c>
      <c r="I7" s="27">
        <f t="shared" si="0"/>
        <v>0.28</v>
      </c>
      <c r="J7" s="32">
        <v>44614</v>
      </c>
    </row>
    <row r="8" s="19" customFormat="1" ht="16.5" customHeight="1" spans="1:10">
      <c r="A8" s="24" t="s">
        <v>174</v>
      </c>
      <c r="B8" s="25" t="s">
        <v>611</v>
      </c>
      <c r="C8" s="25" t="s">
        <v>595</v>
      </c>
      <c r="D8" s="24" t="s">
        <v>175</v>
      </c>
      <c r="E8" s="24" t="s">
        <v>442</v>
      </c>
      <c r="F8" s="25" t="s">
        <v>978</v>
      </c>
      <c r="G8" s="34">
        <v>1</v>
      </c>
      <c r="H8" s="18">
        <v>70.795995702</v>
      </c>
      <c r="I8" s="27">
        <f t="shared" si="0"/>
        <v>70.795995702</v>
      </c>
      <c r="J8" s="28">
        <v>44614</v>
      </c>
    </row>
    <row r="9" s="19" customFormat="1" ht="16.5" customHeight="1" spans="1:10">
      <c r="A9" s="29" t="s">
        <v>174</v>
      </c>
      <c r="B9" s="30" t="s">
        <v>611</v>
      </c>
      <c r="C9" s="30" t="s">
        <v>595</v>
      </c>
      <c r="D9" s="29" t="s">
        <v>1009</v>
      </c>
      <c r="E9" s="29" t="s">
        <v>1010</v>
      </c>
      <c r="F9" s="30" t="s">
        <v>978</v>
      </c>
      <c r="G9" s="35">
        <v>1</v>
      </c>
      <c r="H9" s="18">
        <v>20.6</v>
      </c>
      <c r="I9" s="27">
        <f t="shared" si="0"/>
        <v>20.6</v>
      </c>
      <c r="J9" s="32">
        <v>44614</v>
      </c>
    </row>
    <row r="10" s="19" customFormat="1" ht="16.5" customHeight="1" spans="1:10">
      <c r="A10" s="24" t="s">
        <v>174</v>
      </c>
      <c r="B10" s="25" t="s">
        <v>611</v>
      </c>
      <c r="C10" s="25" t="s">
        <v>595</v>
      </c>
      <c r="D10" s="24" t="s">
        <v>1011</v>
      </c>
      <c r="E10" s="24" t="s">
        <v>1012</v>
      </c>
      <c r="F10" s="25" t="s">
        <v>978</v>
      </c>
      <c r="G10" s="34">
        <v>1</v>
      </c>
      <c r="H10" s="18">
        <v>35</v>
      </c>
      <c r="I10" s="27">
        <f t="shared" si="0"/>
        <v>35</v>
      </c>
      <c r="J10" s="28">
        <v>44614</v>
      </c>
    </row>
    <row r="11" s="19" customFormat="1" ht="16.5" customHeight="1" spans="1:10">
      <c r="A11" s="29" t="s">
        <v>174</v>
      </c>
      <c r="B11" s="30" t="s">
        <v>611</v>
      </c>
      <c r="C11" s="30" t="s">
        <v>595</v>
      </c>
      <c r="D11" s="29" t="s">
        <v>1013</v>
      </c>
      <c r="E11" s="29" t="s">
        <v>1014</v>
      </c>
      <c r="F11" s="30" t="s">
        <v>978</v>
      </c>
      <c r="G11" s="35">
        <v>1</v>
      </c>
      <c r="H11" s="18">
        <v>6.42</v>
      </c>
      <c r="I11" s="27">
        <f t="shared" si="0"/>
        <v>6.42</v>
      </c>
      <c r="J11" s="32">
        <v>44614</v>
      </c>
    </row>
    <row r="12" s="19" customFormat="1" ht="16.5" customHeight="1" spans="1:10">
      <c r="A12" s="24" t="s">
        <v>174</v>
      </c>
      <c r="B12" s="25" t="s">
        <v>611</v>
      </c>
      <c r="C12" s="25" t="s">
        <v>595</v>
      </c>
      <c r="D12" s="24" t="s">
        <v>1015</v>
      </c>
      <c r="E12" s="24" t="s">
        <v>1016</v>
      </c>
      <c r="F12" s="25" t="s">
        <v>978</v>
      </c>
      <c r="G12" s="34">
        <v>1</v>
      </c>
      <c r="H12" s="18">
        <v>5</v>
      </c>
      <c r="I12" s="27">
        <f t="shared" si="0"/>
        <v>5</v>
      </c>
      <c r="J12" s="28">
        <v>44614</v>
      </c>
    </row>
    <row r="13" s="19" customFormat="1" ht="16.5" customHeight="1" spans="1:10">
      <c r="A13" s="29" t="s">
        <v>174</v>
      </c>
      <c r="B13" s="30" t="s">
        <v>611</v>
      </c>
      <c r="C13" s="30" t="s">
        <v>595</v>
      </c>
      <c r="D13" s="29" t="s">
        <v>1017</v>
      </c>
      <c r="E13" s="29" t="s">
        <v>773</v>
      </c>
      <c r="F13" s="30" t="s">
        <v>978</v>
      </c>
      <c r="G13" s="35">
        <v>1</v>
      </c>
      <c r="H13" s="18">
        <v>7.36</v>
      </c>
      <c r="I13" s="27">
        <f t="shared" si="0"/>
        <v>7.36</v>
      </c>
      <c r="J13" s="32">
        <v>44614</v>
      </c>
    </row>
    <row r="14" s="19" customFormat="1" ht="16.5" customHeight="1" spans="1:10">
      <c r="A14" s="24" t="s">
        <v>174</v>
      </c>
      <c r="B14" s="25" t="s">
        <v>611</v>
      </c>
      <c r="C14" s="25" t="s">
        <v>595</v>
      </c>
      <c r="D14" s="24" t="s">
        <v>1018</v>
      </c>
      <c r="E14" s="24" t="s">
        <v>1019</v>
      </c>
      <c r="F14" s="25" t="s">
        <v>978</v>
      </c>
      <c r="G14" s="34">
        <v>1</v>
      </c>
      <c r="H14" s="18">
        <v>0.055</v>
      </c>
      <c r="I14" s="27">
        <f t="shared" si="0"/>
        <v>0.055</v>
      </c>
      <c r="J14" s="28">
        <v>44614</v>
      </c>
    </row>
    <row r="15" s="19" customFormat="1" ht="16.5" customHeight="1" spans="1:10">
      <c r="A15" s="29" t="s">
        <v>174</v>
      </c>
      <c r="B15" s="30" t="s">
        <v>611</v>
      </c>
      <c r="C15" s="30" t="s">
        <v>595</v>
      </c>
      <c r="D15" s="29" t="s">
        <v>1020</v>
      </c>
      <c r="E15" s="29" t="s">
        <v>1021</v>
      </c>
      <c r="F15" s="30" t="s">
        <v>617</v>
      </c>
      <c r="G15" s="35">
        <v>1</v>
      </c>
      <c r="H15" s="18">
        <v>0.5</v>
      </c>
      <c r="I15" s="27">
        <f t="shared" si="0"/>
        <v>0.5</v>
      </c>
      <c r="J15" s="32">
        <v>45200</v>
      </c>
    </row>
    <row r="16" s="19" customFormat="1" ht="16.5" customHeight="1" spans="1:10">
      <c r="A16" s="24" t="s">
        <v>174</v>
      </c>
      <c r="B16" s="25" t="s">
        <v>611</v>
      </c>
      <c r="C16" s="25" t="s">
        <v>595</v>
      </c>
      <c r="D16" s="24" t="s">
        <v>1022</v>
      </c>
      <c r="E16" s="24" t="s">
        <v>1023</v>
      </c>
      <c r="F16" s="25" t="s">
        <v>1024</v>
      </c>
      <c r="G16" s="34">
        <v>0.0005</v>
      </c>
      <c r="H16" s="18">
        <v>3752.2124</v>
      </c>
      <c r="I16" s="27">
        <f t="shared" si="0"/>
        <v>1.8761062</v>
      </c>
      <c r="J16" s="28">
        <v>44614</v>
      </c>
    </row>
    <row r="17" s="19" customFormat="1" ht="16.5" customHeight="1" spans="1:10">
      <c r="A17" s="29" t="s">
        <v>174</v>
      </c>
      <c r="B17" s="30" t="s">
        <v>611</v>
      </c>
      <c r="C17" s="30" t="s">
        <v>595</v>
      </c>
      <c r="D17" s="29" t="s">
        <v>1025</v>
      </c>
      <c r="E17" s="29" t="s">
        <v>1026</v>
      </c>
      <c r="F17" s="30" t="s">
        <v>617</v>
      </c>
      <c r="G17" s="35">
        <v>0.2</v>
      </c>
      <c r="H17" s="18">
        <v>10.6193</v>
      </c>
      <c r="I17" s="27">
        <f t="shared" si="0"/>
        <v>2.12386</v>
      </c>
      <c r="J17" s="32">
        <v>44621</v>
      </c>
    </row>
    <row r="18" s="19" customFormat="1" ht="16.5" customHeight="1" spans="1:10">
      <c r="A18" s="24" t="s">
        <v>174</v>
      </c>
      <c r="B18" s="25" t="s">
        <v>611</v>
      </c>
      <c r="C18" s="25" t="s">
        <v>595</v>
      </c>
      <c r="D18" s="24" t="s">
        <v>987</v>
      </c>
      <c r="E18" s="24" t="s">
        <v>988</v>
      </c>
      <c r="F18" s="25" t="s">
        <v>617</v>
      </c>
      <c r="G18" s="34">
        <v>1</v>
      </c>
      <c r="H18" s="18">
        <v>0.29</v>
      </c>
      <c r="I18" s="27">
        <f t="shared" si="0"/>
        <v>0.29</v>
      </c>
      <c r="J18" s="28">
        <v>44621</v>
      </c>
    </row>
    <row r="19" s="19" customFormat="1" ht="16.5" customHeight="1" spans="1:10">
      <c r="A19" s="29" t="s">
        <v>174</v>
      </c>
      <c r="B19" s="30" t="s">
        <v>611</v>
      </c>
      <c r="C19" s="30" t="s">
        <v>595</v>
      </c>
      <c r="D19" s="29" t="s">
        <v>1027</v>
      </c>
      <c r="E19" s="29" t="s">
        <v>1028</v>
      </c>
      <c r="F19" s="30" t="s">
        <v>617</v>
      </c>
      <c r="G19" s="35">
        <v>0.2</v>
      </c>
      <c r="H19" s="18">
        <v>4.2478</v>
      </c>
      <c r="I19" s="27">
        <f t="shared" si="0"/>
        <v>0.84956</v>
      </c>
      <c r="J19" s="32">
        <v>44621</v>
      </c>
    </row>
    <row r="20" s="19" customFormat="1" ht="16.5" customHeight="1" spans="1:10">
      <c r="A20" s="24" t="s">
        <v>174</v>
      </c>
      <c r="B20" s="25" t="s">
        <v>611</v>
      </c>
      <c r="C20" s="25" t="s">
        <v>595</v>
      </c>
      <c r="D20" s="24" t="s">
        <v>1029</v>
      </c>
      <c r="E20" s="24" t="s">
        <v>1030</v>
      </c>
      <c r="F20" s="25" t="s">
        <v>617</v>
      </c>
      <c r="G20" s="34">
        <v>0.4</v>
      </c>
      <c r="H20" s="18">
        <v>1.5044</v>
      </c>
      <c r="I20" s="27">
        <f t="shared" si="0"/>
        <v>0.60176</v>
      </c>
      <c r="J20" s="28">
        <v>44769</v>
      </c>
    </row>
    <row r="21" s="19" customFormat="1" ht="16.5" customHeight="1" spans="1:10">
      <c r="A21" s="29" t="s">
        <v>174</v>
      </c>
      <c r="B21" s="30" t="s">
        <v>611</v>
      </c>
      <c r="C21" s="30" t="s">
        <v>595</v>
      </c>
      <c r="D21" s="29" t="s">
        <v>1031</v>
      </c>
      <c r="E21" s="29" t="s">
        <v>1032</v>
      </c>
      <c r="F21" s="30" t="s">
        <v>617</v>
      </c>
      <c r="G21" s="35">
        <v>0.0003</v>
      </c>
      <c r="H21" s="18">
        <v>40.71</v>
      </c>
      <c r="I21" s="27">
        <f t="shared" si="0"/>
        <v>0.012213</v>
      </c>
      <c r="J21" s="32">
        <v>44614</v>
      </c>
    </row>
    <row r="22" s="19" customFormat="1" ht="16.5" customHeight="1" spans="1:10">
      <c r="A22" s="24" t="s">
        <v>174</v>
      </c>
      <c r="B22" s="25" t="s">
        <v>611</v>
      </c>
      <c r="C22" s="25" t="s">
        <v>595</v>
      </c>
      <c r="D22" s="24" t="s">
        <v>1033</v>
      </c>
      <c r="E22" s="24" t="s">
        <v>1034</v>
      </c>
      <c r="F22" s="25" t="s">
        <v>617</v>
      </c>
      <c r="G22" s="34">
        <v>0.0005</v>
      </c>
      <c r="H22" s="18">
        <v>65.49</v>
      </c>
      <c r="I22" s="27">
        <f t="shared" si="0"/>
        <v>0.032745</v>
      </c>
      <c r="J22" s="28">
        <v>44614</v>
      </c>
    </row>
    <row r="23" spans="1:10">
      <c r="H23" s="20" t="s">
        <v>654</v>
      </c>
      <c r="I23" s="20">
        <f>SUM(I2:I22)</f>
        <v>157.1572386757</v>
      </c>
    </row>
  </sheetData>
  <pageMargins left="0.75" right="0.75" top="1" bottom="1" header="0.5" footer="0.5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4" max="4" width="10.5454545454545" customWidth="1"/>
    <col min="5" max="5" width="18.1818181818182" customWidth="1"/>
    <col min="9" max="9" width="12.8181818181818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261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26">
        <v>1</v>
      </c>
      <c r="H2" s="36">
        <f>VLOOKUP(D:D,'[5]安路普产品报价 （不考虑合格率）'!$B:$AG,32,0)</f>
        <v>0.120565034394672</v>
      </c>
      <c r="I2" s="37">
        <f t="shared" ref="I2:I9" si="0">H2*G2</f>
        <v>0.120565034394672</v>
      </c>
      <c r="J2" s="28">
        <v>45696</v>
      </c>
    </row>
    <row r="3" s="19" customFormat="1" ht="16.5" customHeight="1" spans="1:10">
      <c r="A3" s="29" t="s">
        <v>261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1">
        <v>0.56</v>
      </c>
      <c r="H3" s="36">
        <v>1.6814</v>
      </c>
      <c r="I3" s="37">
        <f t="shared" si="0"/>
        <v>0.941584</v>
      </c>
      <c r="J3" s="32">
        <v>45696</v>
      </c>
    </row>
    <row r="4" s="19" customFormat="1" ht="16.5" customHeight="1" spans="1:10">
      <c r="A4" s="24" t="s">
        <v>261</v>
      </c>
      <c r="B4" s="25" t="s">
        <v>611</v>
      </c>
      <c r="C4" s="25" t="s">
        <v>595</v>
      </c>
      <c r="D4" s="24" t="s">
        <v>741</v>
      </c>
      <c r="E4" s="24" t="s">
        <v>742</v>
      </c>
      <c r="F4" s="25" t="s">
        <v>743</v>
      </c>
      <c r="G4" s="26">
        <v>2</v>
      </c>
      <c r="H4" s="36">
        <v>1.38</v>
      </c>
      <c r="I4" s="37">
        <f t="shared" si="0"/>
        <v>2.76</v>
      </c>
      <c r="J4" s="28">
        <v>45696</v>
      </c>
    </row>
    <row r="5" s="19" customFormat="1" ht="16.5" customHeight="1" spans="1:10">
      <c r="A5" s="29" t="s">
        <v>261</v>
      </c>
      <c r="B5" s="30" t="s">
        <v>611</v>
      </c>
      <c r="C5" s="30" t="s">
        <v>595</v>
      </c>
      <c r="D5" s="29" t="s">
        <v>744</v>
      </c>
      <c r="E5" s="29" t="s">
        <v>745</v>
      </c>
      <c r="F5" s="30" t="s">
        <v>746</v>
      </c>
      <c r="G5" s="31">
        <v>0.025</v>
      </c>
      <c r="H5" s="36">
        <v>6.1792</v>
      </c>
      <c r="I5" s="37">
        <f t="shared" si="0"/>
        <v>0.15448</v>
      </c>
      <c r="J5" s="32">
        <v>45696</v>
      </c>
    </row>
    <row r="6" s="19" customFormat="1" ht="16.5" customHeight="1" spans="1:10">
      <c r="A6" s="24" t="s">
        <v>261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26">
        <v>0.025</v>
      </c>
      <c r="H6" s="36">
        <v>0.4035</v>
      </c>
      <c r="I6" s="37">
        <f t="shared" si="0"/>
        <v>0.0100875</v>
      </c>
      <c r="J6" s="28">
        <v>45696</v>
      </c>
    </row>
    <row r="7" s="19" customFormat="1" ht="16.5" customHeight="1" spans="1:10">
      <c r="A7" s="29" t="s">
        <v>261</v>
      </c>
      <c r="B7" s="30" t="s">
        <v>611</v>
      </c>
      <c r="C7" s="30" t="s">
        <v>595</v>
      </c>
      <c r="D7" s="29" t="s">
        <v>1128</v>
      </c>
      <c r="E7" s="29" t="s">
        <v>1129</v>
      </c>
      <c r="F7" s="30" t="s">
        <v>617</v>
      </c>
      <c r="G7" s="31">
        <v>1</v>
      </c>
      <c r="H7" s="36">
        <v>11</v>
      </c>
      <c r="I7" s="37">
        <f t="shared" si="0"/>
        <v>11</v>
      </c>
      <c r="J7" s="32">
        <v>45696</v>
      </c>
    </row>
    <row r="8" s="19" customFormat="1" ht="16.5" customHeight="1" spans="1:10">
      <c r="A8" s="24" t="s">
        <v>261</v>
      </c>
      <c r="B8" s="25" t="s">
        <v>611</v>
      </c>
      <c r="C8" s="25" t="s">
        <v>595</v>
      </c>
      <c r="D8" s="24" t="s">
        <v>1454</v>
      </c>
      <c r="E8" s="24" t="s">
        <v>804</v>
      </c>
      <c r="F8" s="25" t="s">
        <v>617</v>
      </c>
      <c r="G8" s="26">
        <v>1</v>
      </c>
      <c r="H8" s="18">
        <v>7</v>
      </c>
      <c r="I8" s="37">
        <f t="shared" si="0"/>
        <v>7</v>
      </c>
      <c r="J8" s="28">
        <v>45696</v>
      </c>
    </row>
    <row r="9" s="19" customFormat="1" ht="16.5" customHeight="1" spans="1:10">
      <c r="A9" s="29" t="s">
        <v>261</v>
      </c>
      <c r="B9" s="30" t="s">
        <v>611</v>
      </c>
      <c r="C9" s="30" t="s">
        <v>595</v>
      </c>
      <c r="D9" s="29" t="s">
        <v>1455</v>
      </c>
      <c r="E9" s="29" t="s">
        <v>1456</v>
      </c>
      <c r="F9" s="30" t="s">
        <v>1457</v>
      </c>
      <c r="G9" s="31">
        <v>1</v>
      </c>
      <c r="H9" s="18">
        <v>3</v>
      </c>
      <c r="I9" s="37">
        <f t="shared" si="0"/>
        <v>3</v>
      </c>
      <c r="J9" s="32">
        <v>45696</v>
      </c>
    </row>
    <row r="10" spans="1:10">
      <c r="I10">
        <f>SUM(I2:I9)</f>
        <v>24.9867165343947</v>
      </c>
    </row>
  </sheetData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I16" sqref="I16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7.8181818181818" customWidth="1"/>
    <col min="6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98</v>
      </c>
      <c r="B2" s="25" t="s">
        <v>611</v>
      </c>
      <c r="C2" s="25" t="s">
        <v>595</v>
      </c>
      <c r="D2" s="24" t="s">
        <v>944</v>
      </c>
      <c r="E2" s="24" t="s">
        <v>945</v>
      </c>
      <c r="F2" s="25" t="s">
        <v>617</v>
      </c>
      <c r="G2" s="26">
        <v>3</v>
      </c>
      <c r="H2" s="18">
        <v>0.1327</v>
      </c>
      <c r="I2" s="27">
        <f t="shared" ref="I2:I16" si="0">H2*G2</f>
        <v>0.3981</v>
      </c>
      <c r="J2" s="28">
        <v>45594</v>
      </c>
    </row>
    <row r="3" s="19" customFormat="1" ht="16.5" customHeight="1" spans="1:10">
      <c r="A3" s="29" t="s">
        <v>98</v>
      </c>
      <c r="B3" s="30" t="s">
        <v>611</v>
      </c>
      <c r="C3" s="30" t="s">
        <v>595</v>
      </c>
      <c r="D3" s="29" t="s">
        <v>946</v>
      </c>
      <c r="E3" s="29" t="s">
        <v>947</v>
      </c>
      <c r="F3" s="30" t="s">
        <v>948</v>
      </c>
      <c r="G3" s="31">
        <v>1</v>
      </c>
      <c r="H3" s="18">
        <v>2.3894</v>
      </c>
      <c r="I3" s="27">
        <f t="shared" si="0"/>
        <v>2.3894</v>
      </c>
      <c r="J3" s="32">
        <v>45594</v>
      </c>
    </row>
    <row r="4" s="19" customFormat="1" ht="16.5" customHeight="1" spans="1:10">
      <c r="A4" s="24" t="s">
        <v>98</v>
      </c>
      <c r="B4" s="25" t="s">
        <v>611</v>
      </c>
      <c r="C4" s="25" t="s">
        <v>595</v>
      </c>
      <c r="D4" s="24" t="s">
        <v>949</v>
      </c>
      <c r="E4" s="24" t="s">
        <v>771</v>
      </c>
      <c r="F4" s="25" t="s">
        <v>617</v>
      </c>
      <c r="G4" s="26">
        <v>1</v>
      </c>
      <c r="H4" s="18">
        <v>1.55695201710526</v>
      </c>
      <c r="I4" s="27">
        <f t="shared" si="0"/>
        <v>1.55695201710526</v>
      </c>
      <c r="J4" s="28">
        <v>45594</v>
      </c>
    </row>
    <row r="5" s="19" customFormat="1" ht="16.5" customHeight="1" spans="1:10">
      <c r="A5" s="29" t="s">
        <v>98</v>
      </c>
      <c r="B5" s="30" t="s">
        <v>611</v>
      </c>
      <c r="C5" s="30" t="s">
        <v>595</v>
      </c>
      <c r="D5" s="29" t="s">
        <v>950</v>
      </c>
      <c r="E5" s="29" t="s">
        <v>951</v>
      </c>
      <c r="F5" s="30" t="s">
        <v>952</v>
      </c>
      <c r="G5" s="31">
        <v>1</v>
      </c>
      <c r="H5" s="18">
        <v>0.941865145432692</v>
      </c>
      <c r="I5" s="27">
        <f t="shared" si="0"/>
        <v>0.941865145432692</v>
      </c>
      <c r="J5" s="32">
        <v>45594</v>
      </c>
    </row>
    <row r="6" s="19" customFormat="1" ht="16.5" customHeight="1" spans="1:10">
      <c r="A6" s="24" t="s">
        <v>98</v>
      </c>
      <c r="B6" s="25" t="s">
        <v>611</v>
      </c>
      <c r="C6" s="25" t="s">
        <v>595</v>
      </c>
      <c r="D6" s="24" t="s">
        <v>953</v>
      </c>
      <c r="E6" s="24" t="s">
        <v>954</v>
      </c>
      <c r="F6" s="25" t="s">
        <v>955</v>
      </c>
      <c r="G6" s="26">
        <v>1</v>
      </c>
      <c r="H6" s="18">
        <v>0.928708371995192</v>
      </c>
      <c r="I6" s="27">
        <f t="shared" si="0"/>
        <v>0.928708371995192</v>
      </c>
      <c r="J6" s="28">
        <v>45594</v>
      </c>
    </row>
    <row r="7" s="19" customFormat="1" ht="16.5" customHeight="1" spans="1:10">
      <c r="A7" s="29" t="s">
        <v>98</v>
      </c>
      <c r="B7" s="30" t="s">
        <v>611</v>
      </c>
      <c r="C7" s="30" t="s">
        <v>595</v>
      </c>
      <c r="D7" s="29" t="s">
        <v>956</v>
      </c>
      <c r="E7" s="29" t="s">
        <v>957</v>
      </c>
      <c r="F7" s="30" t="s">
        <v>958</v>
      </c>
      <c r="G7" s="31">
        <v>1</v>
      </c>
      <c r="H7" s="18">
        <v>0.947845496995192</v>
      </c>
      <c r="I7" s="27">
        <f t="shared" si="0"/>
        <v>0.947845496995192</v>
      </c>
      <c r="J7" s="32">
        <v>45594</v>
      </c>
    </row>
    <row r="8" s="19" customFormat="1" ht="16.5" customHeight="1" spans="1:10">
      <c r="A8" s="24" t="s">
        <v>98</v>
      </c>
      <c r="B8" s="25" t="s">
        <v>611</v>
      </c>
      <c r="C8" s="25" t="s">
        <v>595</v>
      </c>
      <c r="D8" s="24" t="s">
        <v>962</v>
      </c>
      <c r="E8" s="24" t="s">
        <v>963</v>
      </c>
      <c r="F8" s="25" t="s">
        <v>964</v>
      </c>
      <c r="G8" s="26">
        <v>1</v>
      </c>
      <c r="H8" s="18">
        <v>0.409741331904762</v>
      </c>
      <c r="I8" s="27">
        <f t="shared" si="0"/>
        <v>0.409741331904762</v>
      </c>
      <c r="J8" s="28">
        <v>45594</v>
      </c>
    </row>
    <row r="9" s="19" customFormat="1" ht="16.5" customHeight="1" spans="1:10">
      <c r="A9" s="29" t="s">
        <v>98</v>
      </c>
      <c r="B9" s="30" t="s">
        <v>611</v>
      </c>
      <c r="C9" s="30" t="s">
        <v>595</v>
      </c>
      <c r="D9" s="29" t="s">
        <v>965</v>
      </c>
      <c r="E9" s="29" t="s">
        <v>966</v>
      </c>
      <c r="F9" s="30" t="s">
        <v>617</v>
      </c>
      <c r="G9" s="31">
        <v>2</v>
      </c>
      <c r="H9" s="18">
        <v>0.1204</v>
      </c>
      <c r="I9" s="27">
        <f t="shared" si="0"/>
        <v>0.2408</v>
      </c>
      <c r="J9" s="32">
        <v>45594</v>
      </c>
    </row>
    <row r="10" s="19" customFormat="1" ht="16.5" customHeight="1" spans="1:10">
      <c r="A10" s="24" t="s">
        <v>98</v>
      </c>
      <c r="B10" s="25" t="s">
        <v>611</v>
      </c>
      <c r="C10" s="25" t="s">
        <v>595</v>
      </c>
      <c r="D10" s="24" t="s">
        <v>967</v>
      </c>
      <c r="E10" s="24" t="s">
        <v>968</v>
      </c>
      <c r="F10" s="25" t="s">
        <v>617</v>
      </c>
      <c r="G10" s="26">
        <v>1</v>
      </c>
      <c r="H10" s="18">
        <v>0.324502754093567</v>
      </c>
      <c r="I10" s="27">
        <f t="shared" si="0"/>
        <v>0.324502754093567</v>
      </c>
      <c r="J10" s="28">
        <v>45594</v>
      </c>
    </row>
    <row r="11" s="19" customFormat="1" ht="16.5" customHeight="1" spans="1:10">
      <c r="A11" s="29" t="s">
        <v>98</v>
      </c>
      <c r="B11" s="30" t="s">
        <v>611</v>
      </c>
      <c r="C11" s="30" t="s">
        <v>595</v>
      </c>
      <c r="D11" s="29" t="s">
        <v>969</v>
      </c>
      <c r="E11" s="29" t="s">
        <v>970</v>
      </c>
      <c r="F11" s="30" t="s">
        <v>617</v>
      </c>
      <c r="G11" s="31">
        <v>1</v>
      </c>
      <c r="H11" s="18">
        <v>0.273739011988304</v>
      </c>
      <c r="I11" s="27">
        <f t="shared" si="0"/>
        <v>0.273739011988304</v>
      </c>
      <c r="J11" s="32">
        <v>45594</v>
      </c>
    </row>
    <row r="12" s="19" customFormat="1" ht="16.5" customHeight="1" spans="1:10">
      <c r="A12" s="24" t="s">
        <v>98</v>
      </c>
      <c r="B12" s="25" t="s">
        <v>611</v>
      </c>
      <c r="C12" s="25" t="s">
        <v>595</v>
      </c>
      <c r="D12" s="24" t="s">
        <v>971</v>
      </c>
      <c r="E12" s="24" t="s">
        <v>972</v>
      </c>
      <c r="F12" s="25" t="s">
        <v>617</v>
      </c>
      <c r="G12" s="26">
        <v>2</v>
      </c>
      <c r="H12" s="18">
        <v>0.186476232163743</v>
      </c>
      <c r="I12" s="27">
        <f t="shared" si="0"/>
        <v>0.372952464327486</v>
      </c>
      <c r="J12" s="28">
        <v>45594</v>
      </c>
    </row>
    <row r="13" s="19" customFormat="1" ht="16.5" customHeight="1" spans="1:10">
      <c r="A13" s="29" t="s">
        <v>98</v>
      </c>
      <c r="B13" s="30" t="s">
        <v>611</v>
      </c>
      <c r="C13" s="30" t="s">
        <v>595</v>
      </c>
      <c r="D13" s="29" t="s">
        <v>973</v>
      </c>
      <c r="E13" s="29" t="s">
        <v>974</v>
      </c>
      <c r="F13" s="30" t="s">
        <v>975</v>
      </c>
      <c r="G13" s="31">
        <v>2</v>
      </c>
      <c r="H13" s="18">
        <v>2.1947</v>
      </c>
      <c r="I13" s="27">
        <f t="shared" si="0"/>
        <v>4.3894</v>
      </c>
      <c r="J13" s="32">
        <v>45594</v>
      </c>
    </row>
    <row r="14" s="19" customFormat="1" ht="16.5" customHeight="1" spans="1:10">
      <c r="A14" s="24" t="s">
        <v>98</v>
      </c>
      <c r="B14" s="25" t="s">
        <v>611</v>
      </c>
      <c r="C14" s="25" t="s">
        <v>595</v>
      </c>
      <c r="D14" s="24" t="s">
        <v>1458</v>
      </c>
      <c r="E14" s="24" t="s">
        <v>1459</v>
      </c>
      <c r="F14" s="25" t="s">
        <v>617</v>
      </c>
      <c r="G14" s="26">
        <v>1</v>
      </c>
      <c r="H14" s="18">
        <v>2.5</v>
      </c>
      <c r="I14" s="27">
        <f t="shared" si="0"/>
        <v>2.5</v>
      </c>
      <c r="J14" s="28">
        <v>45594</v>
      </c>
    </row>
    <row r="15" s="19" customFormat="1" ht="16.5" customHeight="1" spans="1:10">
      <c r="A15" s="29" t="s">
        <v>98</v>
      </c>
      <c r="B15" s="30" t="s">
        <v>611</v>
      </c>
      <c r="C15" s="30" t="s">
        <v>595</v>
      </c>
      <c r="D15" s="29" t="s">
        <v>1460</v>
      </c>
      <c r="E15" s="29" t="s">
        <v>961</v>
      </c>
      <c r="F15" s="30" t="s">
        <v>1461</v>
      </c>
      <c r="G15" s="31">
        <v>1</v>
      </c>
      <c r="H15" s="18">
        <v>1.3996546875</v>
      </c>
      <c r="I15" s="27">
        <f t="shared" si="0"/>
        <v>1.3996546875</v>
      </c>
      <c r="J15" s="32">
        <v>45594</v>
      </c>
    </row>
    <row r="16" s="19" customFormat="1" ht="16.5" customHeight="1" spans="1:10">
      <c r="A16" s="24" t="s">
        <v>98</v>
      </c>
      <c r="B16" s="25" t="s">
        <v>611</v>
      </c>
      <c r="C16" s="25" t="s">
        <v>595</v>
      </c>
      <c r="D16" s="24" t="s">
        <v>1462</v>
      </c>
      <c r="E16" s="24" t="s">
        <v>1463</v>
      </c>
      <c r="F16" s="25" t="s">
        <v>617</v>
      </c>
      <c r="G16" s="26">
        <v>1</v>
      </c>
      <c r="H16" s="18">
        <v>1.28318</v>
      </c>
      <c r="I16" s="27">
        <f t="shared" si="0"/>
        <v>1.28318</v>
      </c>
      <c r="J16" s="28">
        <v>45594</v>
      </c>
    </row>
    <row r="17" spans="9:9">
      <c r="I17" s="20">
        <f>SUM(I2:I16)</f>
        <v>18.3568412813425</v>
      </c>
    </row>
  </sheetData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view="pageBreakPreview" zoomScaleNormal="100" workbookViewId="0">
      <selection activeCell="C6" sqref="C6"/>
    </sheetView>
  </sheetViews>
  <sheetFormatPr defaultColWidth="8.72727272727273" defaultRowHeight="14"/>
  <cols>
    <col min="1" max="1" width="10.4545454545455" customWidth="1"/>
    <col min="8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263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26">
        <v>2</v>
      </c>
      <c r="H2" s="18">
        <v>0.178</v>
      </c>
      <c r="I2" s="27">
        <f t="shared" ref="I2:I21" si="0">H2*G2</f>
        <v>0.356</v>
      </c>
      <c r="J2" s="28">
        <v>45722</v>
      </c>
    </row>
    <row r="3" s="19" customFormat="1" ht="16.5" customHeight="1" spans="1:10">
      <c r="A3" s="29" t="s">
        <v>263</v>
      </c>
      <c r="B3" s="30" t="s">
        <v>611</v>
      </c>
      <c r="C3" s="30" t="s">
        <v>595</v>
      </c>
      <c r="D3" s="29" t="s">
        <v>925</v>
      </c>
      <c r="E3" s="29" t="s">
        <v>926</v>
      </c>
      <c r="F3" s="30" t="s">
        <v>927</v>
      </c>
      <c r="G3" s="31">
        <v>2</v>
      </c>
      <c r="H3" s="18">
        <v>0.05</v>
      </c>
      <c r="I3" s="27">
        <f t="shared" si="0"/>
        <v>0.1</v>
      </c>
      <c r="J3" s="32">
        <v>45722</v>
      </c>
    </row>
    <row r="4" s="19" customFormat="1" ht="16.5" customHeight="1" spans="1:10">
      <c r="A4" s="24" t="s">
        <v>263</v>
      </c>
      <c r="B4" s="25" t="s">
        <v>611</v>
      </c>
      <c r="C4" s="25" t="s">
        <v>595</v>
      </c>
      <c r="D4" s="24" t="s">
        <v>1051</v>
      </c>
      <c r="E4" s="24" t="s">
        <v>597</v>
      </c>
      <c r="F4" s="25" t="s">
        <v>1052</v>
      </c>
      <c r="G4" s="26">
        <v>1</v>
      </c>
      <c r="H4" s="18">
        <v>0.04</v>
      </c>
      <c r="I4" s="27">
        <f t="shared" si="0"/>
        <v>0.04</v>
      </c>
      <c r="J4" s="28">
        <v>45722</v>
      </c>
    </row>
    <row r="5" s="19" customFormat="1" ht="16.5" customHeight="1" spans="1:10">
      <c r="A5" s="29" t="s">
        <v>263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1">
        <v>0.03</v>
      </c>
      <c r="H5" s="18">
        <v>0.589</v>
      </c>
      <c r="I5" s="27">
        <f t="shared" si="0"/>
        <v>0.01767</v>
      </c>
      <c r="J5" s="32">
        <v>45722</v>
      </c>
    </row>
    <row r="6" s="19" customFormat="1" ht="16.5" customHeight="1" spans="1:10">
      <c r="A6" s="24" t="s">
        <v>263</v>
      </c>
      <c r="B6" s="25" t="s">
        <v>611</v>
      </c>
      <c r="C6" s="25" t="s">
        <v>595</v>
      </c>
      <c r="D6" s="24" t="s">
        <v>928</v>
      </c>
      <c r="E6" s="24" t="s">
        <v>929</v>
      </c>
      <c r="F6" s="25" t="s">
        <v>617</v>
      </c>
      <c r="G6" s="26">
        <v>1.08</v>
      </c>
      <c r="H6" s="18">
        <v>0.283186</v>
      </c>
      <c r="I6" s="27">
        <f t="shared" si="0"/>
        <v>0.30584088</v>
      </c>
      <c r="J6" s="28">
        <v>45722</v>
      </c>
    </row>
    <row r="7" s="19" customFormat="1" ht="16.5" customHeight="1" spans="1:10">
      <c r="A7" s="29" t="s">
        <v>263</v>
      </c>
      <c r="B7" s="30" t="s">
        <v>611</v>
      </c>
      <c r="C7" s="30" t="s">
        <v>595</v>
      </c>
      <c r="D7" s="29" t="s">
        <v>69</v>
      </c>
      <c r="E7" s="29" t="s">
        <v>419</v>
      </c>
      <c r="F7" s="30" t="s">
        <v>1053</v>
      </c>
      <c r="G7" s="31">
        <v>1</v>
      </c>
      <c r="H7" s="18">
        <v>1.254</v>
      </c>
      <c r="I7" s="27">
        <f t="shared" si="0"/>
        <v>1.254</v>
      </c>
      <c r="J7" s="32">
        <v>45722</v>
      </c>
    </row>
    <row r="8" s="19" customFormat="1" ht="16.5" customHeight="1" spans="1:10">
      <c r="A8" s="24" t="s">
        <v>263</v>
      </c>
      <c r="B8" s="25" t="s">
        <v>611</v>
      </c>
      <c r="C8" s="25" t="s">
        <v>595</v>
      </c>
      <c r="D8" s="24" t="s">
        <v>73</v>
      </c>
      <c r="E8" s="24" t="s">
        <v>396</v>
      </c>
      <c r="F8" s="25" t="s">
        <v>747</v>
      </c>
      <c r="G8" s="26">
        <v>1</v>
      </c>
      <c r="H8" s="18">
        <v>0.288584692439863</v>
      </c>
      <c r="I8" s="27">
        <f t="shared" si="0"/>
        <v>0.288584692439863</v>
      </c>
      <c r="J8" s="28">
        <v>45722</v>
      </c>
    </row>
    <row r="9" s="19" customFormat="1" ht="16.5" customHeight="1" spans="1:10">
      <c r="A9" s="29" t="s">
        <v>263</v>
      </c>
      <c r="B9" s="30" t="s">
        <v>611</v>
      </c>
      <c r="C9" s="30" t="s">
        <v>595</v>
      </c>
      <c r="D9" s="29" t="s">
        <v>74</v>
      </c>
      <c r="E9" s="29" t="s">
        <v>394</v>
      </c>
      <c r="F9" s="30" t="s">
        <v>748</v>
      </c>
      <c r="G9" s="31">
        <v>5</v>
      </c>
      <c r="H9" s="18">
        <v>0.120565034394672</v>
      </c>
      <c r="I9" s="27">
        <f t="shared" si="0"/>
        <v>0.60282517197336</v>
      </c>
      <c r="J9" s="32">
        <v>45722</v>
      </c>
    </row>
    <row r="10" s="19" customFormat="1" ht="16.5" customHeight="1" spans="1:10">
      <c r="A10" s="24" t="s">
        <v>263</v>
      </c>
      <c r="B10" s="25" t="s">
        <v>611</v>
      </c>
      <c r="C10" s="25" t="s">
        <v>595</v>
      </c>
      <c r="D10" s="24" t="s">
        <v>932</v>
      </c>
      <c r="E10" s="24" t="s">
        <v>933</v>
      </c>
      <c r="F10" s="25" t="s">
        <v>617</v>
      </c>
      <c r="G10" s="26">
        <v>1</v>
      </c>
      <c r="H10" s="18">
        <v>0.372943271008403</v>
      </c>
      <c r="I10" s="27">
        <f t="shared" si="0"/>
        <v>0.372943271008403</v>
      </c>
      <c r="J10" s="28">
        <v>45722</v>
      </c>
    </row>
    <row r="11" s="19" customFormat="1" ht="16.5" customHeight="1" spans="1:10">
      <c r="A11" s="29" t="s">
        <v>263</v>
      </c>
      <c r="B11" s="30" t="s">
        <v>611</v>
      </c>
      <c r="C11" s="30" t="s">
        <v>595</v>
      </c>
      <c r="D11" s="29" t="s">
        <v>77</v>
      </c>
      <c r="E11" s="29" t="s">
        <v>410</v>
      </c>
      <c r="F11" s="30" t="s">
        <v>617</v>
      </c>
      <c r="G11" s="31">
        <v>1</v>
      </c>
      <c r="H11" s="18">
        <v>18.6613012188425</v>
      </c>
      <c r="I11" s="27">
        <f t="shared" si="0"/>
        <v>18.6613012188425</v>
      </c>
      <c r="J11" s="32">
        <v>45722</v>
      </c>
    </row>
    <row r="12" s="19" customFormat="1" ht="16.5" customHeight="1" spans="1:10">
      <c r="A12" s="24" t="s">
        <v>263</v>
      </c>
      <c r="B12" s="25" t="s">
        <v>611</v>
      </c>
      <c r="C12" s="25" t="s">
        <v>595</v>
      </c>
      <c r="D12" s="24" t="s">
        <v>934</v>
      </c>
      <c r="E12" s="24" t="s">
        <v>786</v>
      </c>
      <c r="F12" s="25" t="s">
        <v>617</v>
      </c>
      <c r="G12" s="26">
        <v>1</v>
      </c>
      <c r="H12" s="18">
        <v>0.779</v>
      </c>
      <c r="I12" s="27">
        <f t="shared" si="0"/>
        <v>0.779</v>
      </c>
      <c r="J12" s="28">
        <v>45722</v>
      </c>
    </row>
    <row r="13" s="19" customFormat="1" ht="16.5" customHeight="1" spans="1:10">
      <c r="A13" s="29" t="s">
        <v>263</v>
      </c>
      <c r="B13" s="30" t="s">
        <v>611</v>
      </c>
      <c r="C13" s="30" t="s">
        <v>595</v>
      </c>
      <c r="D13" s="29" t="s">
        <v>783</v>
      </c>
      <c r="E13" s="29" t="s">
        <v>784</v>
      </c>
      <c r="F13" s="30" t="s">
        <v>617</v>
      </c>
      <c r="G13" s="31">
        <v>1</v>
      </c>
      <c r="H13" s="18">
        <v>0.240939692439863</v>
      </c>
      <c r="I13" s="27">
        <f t="shared" si="0"/>
        <v>0.240939692439863</v>
      </c>
      <c r="J13" s="32">
        <v>45722</v>
      </c>
    </row>
    <row r="14" s="19" customFormat="1" ht="16.5" customHeight="1" spans="1:10">
      <c r="A14" s="24" t="s">
        <v>263</v>
      </c>
      <c r="B14" s="25" t="s">
        <v>611</v>
      </c>
      <c r="C14" s="25" t="s">
        <v>595</v>
      </c>
      <c r="D14" s="24" t="s">
        <v>749</v>
      </c>
      <c r="E14" s="24" t="s">
        <v>750</v>
      </c>
      <c r="F14" s="25" t="s">
        <v>751</v>
      </c>
      <c r="G14" s="26">
        <v>0.25</v>
      </c>
      <c r="H14" s="18">
        <v>1.7257</v>
      </c>
      <c r="I14" s="27">
        <f t="shared" si="0"/>
        <v>0.431425</v>
      </c>
      <c r="J14" s="28">
        <v>45722</v>
      </c>
    </row>
    <row r="15" s="19" customFormat="1" ht="16.5" customHeight="1" spans="1:10">
      <c r="A15" s="29" t="s">
        <v>263</v>
      </c>
      <c r="B15" s="30" t="s">
        <v>611</v>
      </c>
      <c r="C15" s="30" t="s">
        <v>595</v>
      </c>
      <c r="D15" s="29" t="s">
        <v>78</v>
      </c>
      <c r="E15" s="29" t="s">
        <v>443</v>
      </c>
      <c r="F15" s="30" t="s">
        <v>752</v>
      </c>
      <c r="G15" s="31">
        <v>1.27</v>
      </c>
      <c r="H15" s="18">
        <v>1.6814</v>
      </c>
      <c r="I15" s="27">
        <f t="shared" si="0"/>
        <v>2.135378</v>
      </c>
      <c r="J15" s="32">
        <v>45722</v>
      </c>
    </row>
    <row r="16" s="19" customFormat="1" ht="16.5" customHeight="1" spans="1:10">
      <c r="A16" s="24" t="s">
        <v>263</v>
      </c>
      <c r="B16" s="25" t="s">
        <v>611</v>
      </c>
      <c r="C16" s="25" t="s">
        <v>595</v>
      </c>
      <c r="D16" s="24" t="s">
        <v>935</v>
      </c>
      <c r="E16" s="24" t="s">
        <v>936</v>
      </c>
      <c r="F16" s="25" t="s">
        <v>617</v>
      </c>
      <c r="G16" s="26">
        <v>1</v>
      </c>
      <c r="H16" s="18">
        <v>0.53</v>
      </c>
      <c r="I16" s="27">
        <f t="shared" si="0"/>
        <v>0.53</v>
      </c>
      <c r="J16" s="28">
        <v>45722</v>
      </c>
    </row>
    <row r="17" s="19" customFormat="1" ht="16.5" customHeight="1" spans="1:10">
      <c r="A17" s="29" t="s">
        <v>263</v>
      </c>
      <c r="B17" s="30" t="s">
        <v>611</v>
      </c>
      <c r="C17" s="30" t="s">
        <v>595</v>
      </c>
      <c r="D17" s="29" t="s">
        <v>937</v>
      </c>
      <c r="E17" s="29" t="s">
        <v>938</v>
      </c>
      <c r="F17" s="30" t="s">
        <v>617</v>
      </c>
      <c r="G17" s="31">
        <v>1</v>
      </c>
      <c r="H17" s="18">
        <v>1.05755528846154</v>
      </c>
      <c r="I17" s="27">
        <f t="shared" si="0"/>
        <v>1.05755528846154</v>
      </c>
      <c r="J17" s="32">
        <v>45722</v>
      </c>
    </row>
    <row r="18" s="19" customFormat="1" ht="16.5" customHeight="1" spans="1:10">
      <c r="A18" s="24" t="s">
        <v>263</v>
      </c>
      <c r="B18" s="25" t="s">
        <v>611</v>
      </c>
      <c r="C18" s="25" t="s">
        <v>595</v>
      </c>
      <c r="D18" s="24" t="s">
        <v>939</v>
      </c>
      <c r="E18" s="24" t="s">
        <v>434</v>
      </c>
      <c r="F18" s="25" t="s">
        <v>940</v>
      </c>
      <c r="G18" s="26">
        <v>2</v>
      </c>
      <c r="H18" s="18">
        <v>0.1422</v>
      </c>
      <c r="I18" s="27">
        <f t="shared" si="0"/>
        <v>0.2844</v>
      </c>
      <c r="J18" s="28">
        <v>45722</v>
      </c>
    </row>
    <row r="19" s="19" customFormat="1" ht="16.5" customHeight="1" spans="1:10">
      <c r="A19" s="29" t="s">
        <v>263</v>
      </c>
      <c r="B19" s="30" t="s">
        <v>611</v>
      </c>
      <c r="C19" s="30" t="s">
        <v>595</v>
      </c>
      <c r="D19" s="29" t="s">
        <v>599</v>
      </c>
      <c r="E19" s="29" t="s">
        <v>600</v>
      </c>
      <c r="F19" s="30" t="s">
        <v>601</v>
      </c>
      <c r="G19" s="31">
        <v>0.02</v>
      </c>
      <c r="H19" s="18">
        <v>6.2128</v>
      </c>
      <c r="I19" s="27">
        <f t="shared" si="0"/>
        <v>0.124256</v>
      </c>
      <c r="J19" s="32">
        <v>45722</v>
      </c>
    </row>
    <row r="20" s="19" customFormat="1" ht="16.5" customHeight="1" spans="1:10">
      <c r="A20" s="24" t="s">
        <v>263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26">
        <v>0.1</v>
      </c>
      <c r="H20" s="18">
        <v>0.4035</v>
      </c>
      <c r="I20" s="27">
        <f t="shared" si="0"/>
        <v>0.04035</v>
      </c>
      <c r="J20" s="28">
        <v>45722</v>
      </c>
    </row>
    <row r="21" s="19" customFormat="1" ht="16.5" customHeight="1" spans="1:10">
      <c r="A21" s="29" t="s">
        <v>263</v>
      </c>
      <c r="B21" s="30" t="s">
        <v>611</v>
      </c>
      <c r="C21" s="30" t="s">
        <v>595</v>
      </c>
      <c r="D21" s="29" t="s">
        <v>1061</v>
      </c>
      <c r="E21" s="29" t="s">
        <v>1062</v>
      </c>
      <c r="F21" s="30" t="s">
        <v>1063</v>
      </c>
      <c r="G21" s="31">
        <v>1</v>
      </c>
      <c r="H21" s="18">
        <v>0.36</v>
      </c>
      <c r="I21" s="27">
        <f t="shared" si="0"/>
        <v>0.36</v>
      </c>
      <c r="J21" s="32">
        <v>45722</v>
      </c>
    </row>
    <row r="22" spans="1:10">
      <c r="I22" s="20">
        <f>SUM(I2:I21)</f>
        <v>27.9824692151655</v>
      </c>
    </row>
  </sheetData>
  <pageMargins left="0.75" right="0.75" top="1" bottom="1" header="0.5" footer="0.5"/>
  <pageSetup paperSize="9" orientation="portrait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0"/>
  <sheetViews>
    <sheetView workbookViewId="0">
      <selection activeCell="J20" sqref="J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4545454545455" customWidth="1"/>
    <col min="6" max="6" width="8.27272727272727" customWidth="1"/>
    <col min="7" max="7" width="9.27272727272727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219</v>
      </c>
      <c r="B2" s="25" t="s">
        <v>611</v>
      </c>
      <c r="C2" s="25" t="s">
        <v>595</v>
      </c>
      <c r="D2" s="24" t="s">
        <v>759</v>
      </c>
      <c r="E2" s="24" t="s">
        <v>760</v>
      </c>
      <c r="F2" s="25" t="s">
        <v>617</v>
      </c>
      <c r="G2" s="26">
        <v>1</v>
      </c>
      <c r="H2" s="18">
        <v>0.242469323534798</v>
      </c>
      <c r="I2" s="27">
        <f t="shared" ref="I2:I9" si="0">H2*G2</f>
        <v>0.242469323534798</v>
      </c>
      <c r="J2" s="28">
        <v>45105</v>
      </c>
    </row>
    <row r="3" s="19" customFormat="1" ht="16.5" customHeight="1" spans="1:10">
      <c r="A3" s="29" t="s">
        <v>219</v>
      </c>
      <c r="B3" s="30" t="s">
        <v>611</v>
      </c>
      <c r="C3" s="30" t="s">
        <v>595</v>
      </c>
      <c r="D3" s="29" t="s">
        <v>1464</v>
      </c>
      <c r="E3" s="44" t="s">
        <v>1465</v>
      </c>
      <c r="F3" s="30" t="s">
        <v>617</v>
      </c>
      <c r="G3" s="31">
        <v>1</v>
      </c>
      <c r="H3" s="18"/>
      <c r="I3" s="27">
        <f t="shared" si="0"/>
        <v>0</v>
      </c>
      <c r="J3" s="32">
        <v>45105</v>
      </c>
    </row>
    <row r="4" s="19" customFormat="1" ht="16.5" customHeight="1" spans="1:10">
      <c r="A4" s="24" t="s">
        <v>219</v>
      </c>
      <c r="B4" s="25" t="s">
        <v>611</v>
      </c>
      <c r="C4" s="25" t="s">
        <v>595</v>
      </c>
      <c r="D4" s="24" t="s">
        <v>1466</v>
      </c>
      <c r="E4" s="24" t="s">
        <v>1467</v>
      </c>
      <c r="F4" s="25" t="s">
        <v>617</v>
      </c>
      <c r="G4" s="26">
        <v>1</v>
      </c>
      <c r="H4" s="18"/>
      <c r="I4" s="27">
        <f t="shared" si="0"/>
        <v>0</v>
      </c>
      <c r="J4" s="28">
        <v>45105</v>
      </c>
    </row>
    <row r="5" s="19" customFormat="1" ht="16.5" customHeight="1" spans="1:10">
      <c r="A5" s="29" t="s">
        <v>219</v>
      </c>
      <c r="B5" s="30" t="s">
        <v>611</v>
      </c>
      <c r="C5" s="30" t="s">
        <v>595</v>
      </c>
      <c r="D5" s="29" t="s">
        <v>1468</v>
      </c>
      <c r="E5" s="29" t="s">
        <v>1469</v>
      </c>
      <c r="F5" s="30" t="s">
        <v>617</v>
      </c>
      <c r="G5" s="31">
        <v>1</v>
      </c>
      <c r="H5" s="18"/>
      <c r="I5" s="27">
        <f t="shared" si="0"/>
        <v>0</v>
      </c>
      <c r="J5" s="32">
        <v>45105</v>
      </c>
    </row>
    <row r="6" s="19" customFormat="1" ht="16.5" customHeight="1" spans="1:10">
      <c r="A6" s="24" t="s">
        <v>219</v>
      </c>
      <c r="B6" s="25" t="s">
        <v>611</v>
      </c>
      <c r="C6" s="25" t="s">
        <v>595</v>
      </c>
      <c r="D6" s="24" t="s">
        <v>1470</v>
      </c>
      <c r="E6" s="24" t="s">
        <v>1471</v>
      </c>
      <c r="F6" s="25" t="s">
        <v>617</v>
      </c>
      <c r="G6" s="26">
        <v>1</v>
      </c>
      <c r="H6" s="18">
        <v>0.12</v>
      </c>
      <c r="I6" s="27">
        <f t="shared" si="0"/>
        <v>0.12</v>
      </c>
      <c r="J6" s="28">
        <v>45105</v>
      </c>
    </row>
    <row r="7" s="19" customFormat="1" ht="16.5" customHeight="1" spans="1:10">
      <c r="A7" s="29" t="s">
        <v>219</v>
      </c>
      <c r="B7" s="30" t="s">
        <v>611</v>
      </c>
      <c r="C7" s="30" t="s">
        <v>595</v>
      </c>
      <c r="D7" s="29" t="s">
        <v>761</v>
      </c>
      <c r="E7" s="29" t="s">
        <v>762</v>
      </c>
      <c r="F7" s="30" t="s">
        <v>617</v>
      </c>
      <c r="G7" s="31">
        <v>1</v>
      </c>
      <c r="H7" s="18">
        <v>0.119628418245735</v>
      </c>
      <c r="I7" s="27">
        <f t="shared" si="0"/>
        <v>0.119628418245735</v>
      </c>
      <c r="J7" s="32">
        <v>45105</v>
      </c>
    </row>
    <row r="8" s="19" customFormat="1" ht="16.5" customHeight="1" spans="1:10">
      <c r="A8" s="24" t="s">
        <v>219</v>
      </c>
      <c r="B8" s="25" t="s">
        <v>611</v>
      </c>
      <c r="C8" s="25" t="s">
        <v>595</v>
      </c>
      <c r="D8" s="24" t="s">
        <v>763</v>
      </c>
      <c r="E8" s="24" t="s">
        <v>764</v>
      </c>
      <c r="F8" s="25" t="s">
        <v>765</v>
      </c>
      <c r="G8" s="26">
        <v>1</v>
      </c>
      <c r="H8" s="18">
        <v>0.0627</v>
      </c>
      <c r="I8" s="27">
        <f t="shared" si="0"/>
        <v>0.0627</v>
      </c>
      <c r="J8" s="28">
        <v>45105</v>
      </c>
    </row>
    <row r="9" s="19" customFormat="1" ht="16.5" customHeight="1" spans="1:10">
      <c r="A9" s="29" t="s">
        <v>219</v>
      </c>
      <c r="B9" s="30" t="s">
        <v>611</v>
      </c>
      <c r="C9" s="30" t="s">
        <v>595</v>
      </c>
      <c r="D9" s="29" t="s">
        <v>1472</v>
      </c>
      <c r="E9" s="29" t="s">
        <v>1473</v>
      </c>
      <c r="F9" s="30" t="s">
        <v>617</v>
      </c>
      <c r="G9" s="31">
        <v>1</v>
      </c>
      <c r="H9" s="18">
        <v>1.0619469026</v>
      </c>
      <c r="I9" s="27">
        <f t="shared" si="0"/>
        <v>1.0619469026</v>
      </c>
      <c r="J9" s="32">
        <v>45105</v>
      </c>
    </row>
    <row r="10" spans="1:10">
      <c r="I10" s="20">
        <f>SUM(I2:I9)</f>
        <v>1.60674464438053</v>
      </c>
    </row>
  </sheetData>
  <pageMargins left="0.75" right="0.75" top="1" bottom="1" header="0.5" footer="0.5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L29" sqref="L2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10.1818181818182" customWidth="1"/>
    <col min="7" max="7" width="9.27272727272727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262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26">
        <v>1</v>
      </c>
      <c r="H2" s="18">
        <f>VLOOKUP(D:D,'SHT0017772'!D:H,5,0)</f>
        <v>0.120565034394672</v>
      </c>
      <c r="I2" s="27">
        <f t="shared" ref="I2:I9" si="0">H2*G2</f>
        <v>0.120565034394672</v>
      </c>
      <c r="J2" s="28">
        <v>45696</v>
      </c>
    </row>
    <row r="3" s="19" customFormat="1" ht="16.5" customHeight="1" spans="1:10">
      <c r="A3" s="29" t="s">
        <v>262</v>
      </c>
      <c r="B3" s="30" t="s">
        <v>611</v>
      </c>
      <c r="C3" s="30" t="s">
        <v>595</v>
      </c>
      <c r="D3" s="29" t="s">
        <v>749</v>
      </c>
      <c r="E3" s="29" t="s">
        <v>750</v>
      </c>
      <c r="F3" s="30" t="s">
        <v>751</v>
      </c>
      <c r="G3" s="31">
        <v>0.25</v>
      </c>
      <c r="H3" s="18">
        <v>1.7257</v>
      </c>
      <c r="I3" s="27">
        <f t="shared" si="0"/>
        <v>0.431425</v>
      </c>
      <c r="J3" s="32">
        <v>45763</v>
      </c>
    </row>
    <row r="4" s="19" customFormat="1" ht="16.5" customHeight="1" spans="1:10">
      <c r="A4" s="24" t="s">
        <v>262</v>
      </c>
      <c r="B4" s="25" t="s">
        <v>611</v>
      </c>
      <c r="C4" s="25" t="s">
        <v>595</v>
      </c>
      <c r="D4" s="24" t="s">
        <v>741</v>
      </c>
      <c r="E4" s="24" t="s">
        <v>742</v>
      </c>
      <c r="F4" s="25" t="s">
        <v>743</v>
      </c>
      <c r="G4" s="26">
        <v>2</v>
      </c>
      <c r="H4" s="18">
        <f>VLOOKUP(D:D,'SHT0017772'!D:H,5,0)</f>
        <v>1.38</v>
      </c>
      <c r="I4" s="27">
        <f t="shared" si="0"/>
        <v>2.76</v>
      </c>
      <c r="J4" s="28">
        <v>45696</v>
      </c>
    </row>
    <row r="5" s="19" customFormat="1" ht="16.5" customHeight="1" spans="1:10">
      <c r="A5" s="29" t="s">
        <v>262</v>
      </c>
      <c r="B5" s="30" t="s">
        <v>611</v>
      </c>
      <c r="C5" s="30" t="s">
        <v>595</v>
      </c>
      <c r="D5" s="29" t="s">
        <v>744</v>
      </c>
      <c r="E5" s="29" t="s">
        <v>745</v>
      </c>
      <c r="F5" s="30" t="s">
        <v>746</v>
      </c>
      <c r="G5" s="31">
        <v>0.025</v>
      </c>
      <c r="H5" s="18">
        <f>VLOOKUP(D:D,'SHT0017772'!D:H,5,0)</f>
        <v>6.1792</v>
      </c>
      <c r="I5" s="27">
        <f t="shared" si="0"/>
        <v>0.15448</v>
      </c>
      <c r="J5" s="32">
        <v>45696</v>
      </c>
    </row>
    <row r="6" s="19" customFormat="1" ht="16.5" customHeight="1" spans="1:10">
      <c r="A6" s="24" t="s">
        <v>262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26">
        <v>0.025</v>
      </c>
      <c r="H6" s="18">
        <f>VLOOKUP(D:D,'SHT0017772'!D:H,5,0)</f>
        <v>0.4035</v>
      </c>
      <c r="I6" s="27">
        <f t="shared" si="0"/>
        <v>0.0100875</v>
      </c>
      <c r="J6" s="28">
        <v>45696</v>
      </c>
    </row>
    <row r="7" s="19" customFormat="1" ht="16.5" customHeight="1" spans="1:10">
      <c r="A7" s="29" t="s">
        <v>262</v>
      </c>
      <c r="B7" s="30" t="s">
        <v>611</v>
      </c>
      <c r="C7" s="30" t="s">
        <v>595</v>
      </c>
      <c r="D7" s="29" t="s">
        <v>1128</v>
      </c>
      <c r="E7" s="29" t="s">
        <v>1129</v>
      </c>
      <c r="F7" s="30" t="s">
        <v>617</v>
      </c>
      <c r="G7" s="31">
        <v>1</v>
      </c>
      <c r="H7" s="18">
        <f>VLOOKUP(D:D,'SHT0017772'!D:H,5,0)</f>
        <v>11</v>
      </c>
      <c r="I7" s="27">
        <f t="shared" si="0"/>
        <v>11</v>
      </c>
      <c r="J7" s="32">
        <v>45696</v>
      </c>
    </row>
    <row r="8" s="19" customFormat="1" ht="16.5" customHeight="1" spans="1:10">
      <c r="A8" s="24" t="s">
        <v>262</v>
      </c>
      <c r="B8" s="25" t="s">
        <v>611</v>
      </c>
      <c r="C8" s="25" t="s">
        <v>595</v>
      </c>
      <c r="D8" s="24" t="s">
        <v>1454</v>
      </c>
      <c r="E8" s="24" t="s">
        <v>804</v>
      </c>
      <c r="F8" s="25" t="s">
        <v>617</v>
      </c>
      <c r="G8" s="26">
        <v>1</v>
      </c>
      <c r="H8" s="43">
        <f>VLOOKUP(D:D,'SHT0017772'!D:H,5,0)</f>
        <v>7</v>
      </c>
      <c r="I8" s="27">
        <f t="shared" si="0"/>
        <v>7</v>
      </c>
      <c r="J8" s="28">
        <v>45696</v>
      </c>
    </row>
    <row r="9" s="19" customFormat="1" ht="16.5" customHeight="1" spans="1:10">
      <c r="A9" s="29" t="s">
        <v>262</v>
      </c>
      <c r="B9" s="30" t="s">
        <v>611</v>
      </c>
      <c r="C9" s="30" t="s">
        <v>595</v>
      </c>
      <c r="D9" s="29" t="s">
        <v>1455</v>
      </c>
      <c r="E9" s="29" t="s">
        <v>1456</v>
      </c>
      <c r="F9" s="30" t="s">
        <v>1457</v>
      </c>
      <c r="G9" s="31">
        <v>1</v>
      </c>
      <c r="H9" s="43">
        <v>3</v>
      </c>
      <c r="I9" s="27">
        <f t="shared" si="0"/>
        <v>3</v>
      </c>
      <c r="J9" s="32">
        <v>45774</v>
      </c>
    </row>
    <row r="10" spans="1:10">
      <c r="I10" s="20">
        <f>SUM(I2:I9)</f>
        <v>24.4765575343947</v>
      </c>
    </row>
  </sheetData>
  <pageMargins left="0.75" right="0.75" top="1" bottom="1" header="0.5" footer="0.5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L29" sqref="L2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10.1818181818182" customWidth="1"/>
    <col min="7" max="7" width="9.27272727272727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260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26">
        <v>1</v>
      </c>
      <c r="H2" s="18">
        <f>VLOOKUP(D:D,'SHT0017773'!D:H,5,0)</f>
        <v>0.120565034394672</v>
      </c>
      <c r="I2" s="27">
        <f t="shared" ref="I2:I9" si="0">H2*G2</f>
        <v>0.120565034394672</v>
      </c>
      <c r="J2" s="28">
        <v>45696</v>
      </c>
    </row>
    <row r="3" s="19" customFormat="1" ht="16.5" customHeight="1" spans="1:10">
      <c r="A3" s="29" t="s">
        <v>260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1">
        <v>0.79</v>
      </c>
      <c r="H3" s="18">
        <v>1.6814</v>
      </c>
      <c r="I3" s="27">
        <f t="shared" si="0"/>
        <v>1.328306</v>
      </c>
      <c r="J3" s="32">
        <v>45696</v>
      </c>
    </row>
    <row r="4" s="19" customFormat="1" ht="16.5" customHeight="1" spans="1:10">
      <c r="A4" s="24" t="s">
        <v>260</v>
      </c>
      <c r="B4" s="25" t="s">
        <v>611</v>
      </c>
      <c r="C4" s="25" t="s">
        <v>595</v>
      </c>
      <c r="D4" s="24" t="s">
        <v>741</v>
      </c>
      <c r="E4" s="24" t="s">
        <v>742</v>
      </c>
      <c r="F4" s="25" t="s">
        <v>743</v>
      </c>
      <c r="G4" s="26">
        <v>2</v>
      </c>
      <c r="H4" s="18">
        <f>VLOOKUP(D:D,'SHT0017773'!D:H,5,0)</f>
        <v>1.38</v>
      </c>
      <c r="I4" s="27">
        <f t="shared" si="0"/>
        <v>2.76</v>
      </c>
      <c r="J4" s="28">
        <v>45696</v>
      </c>
    </row>
    <row r="5" s="19" customFormat="1" ht="16.5" customHeight="1" spans="1:10">
      <c r="A5" s="29" t="s">
        <v>260</v>
      </c>
      <c r="B5" s="30" t="s">
        <v>611</v>
      </c>
      <c r="C5" s="30" t="s">
        <v>595</v>
      </c>
      <c r="D5" s="29" t="s">
        <v>744</v>
      </c>
      <c r="E5" s="29" t="s">
        <v>745</v>
      </c>
      <c r="F5" s="30" t="s">
        <v>746</v>
      </c>
      <c r="G5" s="31">
        <v>0.025</v>
      </c>
      <c r="H5" s="18">
        <f>VLOOKUP(D:D,'SHT0017773'!D:H,5,0)</f>
        <v>6.1792</v>
      </c>
      <c r="I5" s="27">
        <f t="shared" si="0"/>
        <v>0.15448</v>
      </c>
      <c r="J5" s="32">
        <v>45696</v>
      </c>
    </row>
    <row r="6" s="19" customFormat="1" ht="16.5" customHeight="1" spans="1:10">
      <c r="A6" s="24" t="s">
        <v>260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26">
        <v>0.025</v>
      </c>
      <c r="H6" s="18">
        <f>VLOOKUP(D:D,'SHT0017773'!D:H,5,0)</f>
        <v>0.4035</v>
      </c>
      <c r="I6" s="27">
        <f t="shared" si="0"/>
        <v>0.0100875</v>
      </c>
      <c r="J6" s="28">
        <v>45696</v>
      </c>
    </row>
    <row r="7" s="19" customFormat="1" ht="16.5" customHeight="1" spans="1:10">
      <c r="A7" s="29" t="s">
        <v>260</v>
      </c>
      <c r="B7" s="30" t="s">
        <v>611</v>
      </c>
      <c r="C7" s="30" t="s">
        <v>595</v>
      </c>
      <c r="D7" s="29" t="s">
        <v>1128</v>
      </c>
      <c r="E7" s="29" t="s">
        <v>1129</v>
      </c>
      <c r="F7" s="30" t="s">
        <v>617</v>
      </c>
      <c r="G7" s="31">
        <v>1</v>
      </c>
      <c r="H7" s="18">
        <f>VLOOKUP(D:D,'SHT0017773'!D:H,5,0)</f>
        <v>11</v>
      </c>
      <c r="I7" s="27">
        <f t="shared" si="0"/>
        <v>11</v>
      </c>
      <c r="J7" s="32">
        <v>45696</v>
      </c>
    </row>
    <row r="8" s="19" customFormat="1" ht="16.5" customHeight="1" spans="1:10">
      <c r="A8" s="24" t="s">
        <v>260</v>
      </c>
      <c r="B8" s="25" t="s">
        <v>611</v>
      </c>
      <c r="C8" s="25" t="s">
        <v>595</v>
      </c>
      <c r="D8" s="24" t="s">
        <v>1454</v>
      </c>
      <c r="E8" s="24" t="s">
        <v>804</v>
      </c>
      <c r="F8" s="25" t="s">
        <v>617</v>
      </c>
      <c r="G8" s="26">
        <v>1</v>
      </c>
      <c r="H8" s="43">
        <f>VLOOKUP(D:D,'SHT0017773'!D:H,5,0)</f>
        <v>7</v>
      </c>
      <c r="I8" s="27">
        <f t="shared" si="0"/>
        <v>7</v>
      </c>
      <c r="J8" s="28">
        <v>45696</v>
      </c>
    </row>
    <row r="9" s="19" customFormat="1" ht="16.5" customHeight="1" spans="1:10">
      <c r="A9" s="29" t="s">
        <v>260</v>
      </c>
      <c r="B9" s="30" t="s">
        <v>611</v>
      </c>
      <c r="C9" s="30" t="s">
        <v>595</v>
      </c>
      <c r="D9" s="29" t="s">
        <v>1455</v>
      </c>
      <c r="E9" s="29" t="s">
        <v>1456</v>
      </c>
      <c r="F9" s="30" t="s">
        <v>1457</v>
      </c>
      <c r="G9" s="31">
        <v>1</v>
      </c>
      <c r="H9" s="43">
        <v>3</v>
      </c>
      <c r="I9" s="27">
        <f t="shared" si="0"/>
        <v>3</v>
      </c>
      <c r="J9" s="32">
        <v>45774</v>
      </c>
    </row>
    <row r="10" spans="1:10">
      <c r="I10" s="20">
        <f>SUM(I2:I9)</f>
        <v>25.3734385343947</v>
      </c>
    </row>
  </sheetData>
  <pageMargins left="0.75" right="0.75" top="1" bottom="1" header="0.5" footer="0.5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35" sqref="D35"/>
    </sheetView>
  </sheetViews>
  <sheetFormatPr defaultColWidth="9" defaultRowHeight="14" outlineLevelRow="6"/>
  <cols>
    <col min="1" max="1" width="10.4545454545455" style="40" customWidth="1"/>
    <col min="2" max="2" width="4.63636363636364" style="40" customWidth="1"/>
    <col min="3" max="3" width="7.63636363636364" style="40" customWidth="1"/>
    <col min="4" max="4" width="10.4545454545455" style="40" customWidth="1"/>
    <col min="5" max="5" width="12.7272727272727" style="40" customWidth="1"/>
    <col min="6" max="6" width="8.81818181818182" style="40" customWidth="1"/>
    <col min="7" max="7" width="9.27272727272727" style="40" customWidth="1"/>
    <col min="8" max="9" width="7.72727272727273" style="40" customWidth="1"/>
    <col min="10" max="10" width="8.18181818181818" style="40" customWidth="1"/>
    <col min="11" max="16384" width="9" style="4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264</v>
      </c>
      <c r="B2" s="25" t="s">
        <v>611</v>
      </c>
      <c r="C2" s="25" t="s">
        <v>595</v>
      </c>
      <c r="D2" s="24" t="s">
        <v>1217</v>
      </c>
      <c r="E2" s="24" t="s">
        <v>1218</v>
      </c>
      <c r="F2" s="25" t="s">
        <v>617</v>
      </c>
      <c r="G2" s="26">
        <v>1</v>
      </c>
      <c r="H2" s="36">
        <f>VLOOKUP(D:D,'[5]安路普产品报价 （不考虑合格率）'!$B:$AG,32,0)</f>
        <v>0.992698225510204</v>
      </c>
      <c r="I2" s="37">
        <f>H2*G2</f>
        <v>0.992698225510204</v>
      </c>
      <c r="J2" s="28">
        <v>45768</v>
      </c>
    </row>
    <row r="3" s="19" customFormat="1" ht="16.5" customHeight="1" spans="1:10">
      <c r="A3" s="29" t="s">
        <v>264</v>
      </c>
      <c r="B3" s="30" t="s">
        <v>611</v>
      </c>
      <c r="C3" s="30" t="s">
        <v>595</v>
      </c>
      <c r="D3" s="29" t="s">
        <v>1219</v>
      </c>
      <c r="E3" s="29" t="s">
        <v>1220</v>
      </c>
      <c r="F3" s="30" t="s">
        <v>617</v>
      </c>
      <c r="G3" s="31">
        <v>1</v>
      </c>
      <c r="H3" s="36">
        <f>VLOOKUP(D:D,'[5]安路普产品报价 （不考虑合格率）'!$B:$AG,32,0)</f>
        <v>1.36513201190476</v>
      </c>
      <c r="I3" s="37">
        <f>H3*G3</f>
        <v>1.36513201190476</v>
      </c>
      <c r="J3" s="32">
        <v>45768</v>
      </c>
    </row>
    <row r="4" s="19" customFormat="1" ht="16.5" customHeight="1" spans="1:10">
      <c r="A4" s="24" t="s">
        <v>264</v>
      </c>
      <c r="B4" s="25" t="s">
        <v>611</v>
      </c>
      <c r="C4" s="25" t="s">
        <v>595</v>
      </c>
      <c r="D4" s="24" t="s">
        <v>1105</v>
      </c>
      <c r="E4" s="24" t="s">
        <v>1106</v>
      </c>
      <c r="F4" s="25" t="s">
        <v>617</v>
      </c>
      <c r="G4" s="26">
        <v>2</v>
      </c>
      <c r="H4" s="36">
        <v>0.5885</v>
      </c>
      <c r="I4" s="37">
        <f>H4*G4</f>
        <v>1.177</v>
      </c>
      <c r="J4" s="28">
        <v>45768</v>
      </c>
    </row>
    <row r="5" s="19" customFormat="1" ht="16.5" customHeight="1" spans="1:10">
      <c r="A5" s="29" t="s">
        <v>264</v>
      </c>
      <c r="B5" s="30" t="s">
        <v>611</v>
      </c>
      <c r="C5" s="30" t="s">
        <v>595</v>
      </c>
      <c r="D5" s="29" t="s">
        <v>1389</v>
      </c>
      <c r="E5" s="29" t="s">
        <v>1195</v>
      </c>
      <c r="F5" s="30" t="s">
        <v>617</v>
      </c>
      <c r="G5" s="31">
        <v>1</v>
      </c>
      <c r="H5" s="36">
        <f>VLOOKUP(D:D,'[5]安路普产品报价 （不考虑合格率）'!$B:$AG,32,0)</f>
        <v>2.35464758333333</v>
      </c>
      <c r="I5" s="37">
        <f>H5*G5</f>
        <v>2.35464758333333</v>
      </c>
      <c r="J5" s="32">
        <v>45768</v>
      </c>
    </row>
    <row r="6" s="19" customFormat="1" ht="16.5" customHeight="1" spans="1:10">
      <c r="A6" s="24" t="s">
        <v>264</v>
      </c>
      <c r="B6" s="25" t="s">
        <v>611</v>
      </c>
      <c r="C6" s="25" t="s">
        <v>595</v>
      </c>
      <c r="D6" s="24" t="s">
        <v>1377</v>
      </c>
      <c r="E6" s="24" t="s">
        <v>1108</v>
      </c>
      <c r="F6" s="25" t="s">
        <v>1378</v>
      </c>
      <c r="G6" s="26">
        <v>1</v>
      </c>
      <c r="H6" s="36">
        <v>4</v>
      </c>
      <c r="I6" s="37">
        <f>H6*G6</f>
        <v>4</v>
      </c>
      <c r="J6" s="28">
        <v>45768</v>
      </c>
    </row>
    <row r="7" spans="1:10">
      <c r="I7" s="40">
        <f>SUM(I2:I6)</f>
        <v>9.88947782074829</v>
      </c>
    </row>
  </sheetData>
  <pageMargins left="0.7" right="0.7" top="0.75" bottom="0.75" header="0.3" footer="0.3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M18" sqref="M18"/>
    </sheetView>
  </sheetViews>
  <sheetFormatPr defaultColWidth="9" defaultRowHeight="14"/>
  <cols>
    <col min="1" max="1" width="10.4545454545455" style="40" customWidth="1"/>
    <col min="2" max="2" width="4.63636363636364" style="40" customWidth="1"/>
    <col min="3" max="3" width="7.63636363636364" style="40" customWidth="1"/>
    <col min="4" max="4" width="10.5454545454545" style="40" customWidth="1"/>
    <col min="5" max="5" width="16.9090909090909" style="40" customWidth="1"/>
    <col min="6" max="6" width="10" style="40" customWidth="1"/>
    <col min="7" max="7" width="9.27272727272727" style="40" customWidth="1"/>
    <col min="8" max="9" width="7.72727272727273" style="40" customWidth="1"/>
    <col min="10" max="10" width="8.18181818181818" style="40" customWidth="1"/>
    <col min="11" max="16384" width="9" style="4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553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26">
        <v>2</v>
      </c>
      <c r="H2" s="37">
        <v>0.05</v>
      </c>
      <c r="I2" s="37">
        <f t="shared" ref="I2:I17" si="0">H2*G2</f>
        <v>0.1</v>
      </c>
      <c r="J2" s="28">
        <v>45883</v>
      </c>
    </row>
    <row r="3" s="19" customFormat="1" ht="16.5" customHeight="1" spans="1:10">
      <c r="A3" s="29" t="s">
        <v>553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1">
        <v>0.03</v>
      </c>
      <c r="H3" s="37">
        <v>0.589</v>
      </c>
      <c r="I3" s="37">
        <f t="shared" si="0"/>
        <v>0.01767</v>
      </c>
      <c r="J3" s="32">
        <v>45883</v>
      </c>
    </row>
    <row r="4" s="19" customFormat="1" ht="16.5" customHeight="1" spans="1:10">
      <c r="A4" s="24" t="s">
        <v>553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26">
        <v>1.14</v>
      </c>
      <c r="H4" s="37">
        <v>0.2831875</v>
      </c>
      <c r="I4" s="37">
        <f t="shared" si="0"/>
        <v>0.32283375</v>
      </c>
      <c r="J4" s="28">
        <v>45883</v>
      </c>
    </row>
    <row r="5" s="19" customFormat="1" ht="16.5" customHeight="1" spans="1:10">
      <c r="A5" s="29" t="s">
        <v>553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1">
        <v>2</v>
      </c>
      <c r="H5" s="37">
        <v>0.288584692439863</v>
      </c>
      <c r="I5" s="37">
        <f t="shared" si="0"/>
        <v>0.577169384879726</v>
      </c>
      <c r="J5" s="32">
        <v>45883</v>
      </c>
    </row>
    <row r="6" s="19" customFormat="1" ht="16.5" customHeight="1" spans="1:10">
      <c r="A6" s="24" t="s">
        <v>553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26">
        <v>7</v>
      </c>
      <c r="H6" s="37">
        <v>0.120565034394672</v>
      </c>
      <c r="I6" s="37">
        <f t="shared" si="0"/>
        <v>0.843955240762704</v>
      </c>
      <c r="J6" s="28">
        <v>45883</v>
      </c>
    </row>
    <row r="7" s="19" customFormat="1" ht="16.5" customHeight="1" spans="1:10">
      <c r="A7" s="29" t="s">
        <v>553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1">
        <v>1</v>
      </c>
      <c r="H7" s="37">
        <v>0.372943271008403</v>
      </c>
      <c r="I7" s="37">
        <f t="shared" si="0"/>
        <v>0.372943271008403</v>
      </c>
      <c r="J7" s="32">
        <v>45883</v>
      </c>
    </row>
    <row r="8" s="19" customFormat="1" ht="16.5" customHeight="1" spans="1:10">
      <c r="A8" s="24" t="s">
        <v>553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26">
        <v>1</v>
      </c>
      <c r="H8" s="37">
        <f>I36</f>
        <v>18.6613012188425</v>
      </c>
      <c r="I8" s="37">
        <f t="shared" si="0"/>
        <v>18.6613012188425</v>
      </c>
      <c r="J8" s="28">
        <v>45883</v>
      </c>
    </row>
    <row r="9" s="19" customFormat="1" ht="16.5" customHeight="1" spans="1:10">
      <c r="A9" s="29" t="s">
        <v>553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1">
        <v>1</v>
      </c>
      <c r="H9" s="37">
        <v>0.779</v>
      </c>
      <c r="I9" s="37">
        <f t="shared" si="0"/>
        <v>0.779</v>
      </c>
      <c r="J9" s="32">
        <v>45883</v>
      </c>
    </row>
    <row r="10" s="19" customFormat="1" ht="16.5" customHeight="1" spans="1:10">
      <c r="A10" s="24" t="s">
        <v>553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26">
        <v>0.95</v>
      </c>
      <c r="H10" s="37">
        <v>1.7257</v>
      </c>
      <c r="I10" s="37">
        <f t="shared" si="0"/>
        <v>1.639415</v>
      </c>
      <c r="J10" s="28">
        <v>45883</v>
      </c>
    </row>
    <row r="11" s="19" customFormat="1" ht="16.5" customHeight="1" spans="1:10">
      <c r="A11" s="29" t="s">
        <v>553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1">
        <v>1.86</v>
      </c>
      <c r="H11" s="37">
        <v>1.6814</v>
      </c>
      <c r="I11" s="37">
        <f t="shared" si="0"/>
        <v>3.127404</v>
      </c>
      <c r="J11" s="32">
        <v>45883</v>
      </c>
    </row>
    <row r="12" s="19" customFormat="1" ht="16.5" customHeight="1" spans="1:10">
      <c r="A12" s="24" t="s">
        <v>553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26">
        <v>1</v>
      </c>
      <c r="H12" s="37">
        <v>0.251</v>
      </c>
      <c r="I12" s="37">
        <f t="shared" si="0"/>
        <v>0.251</v>
      </c>
      <c r="J12" s="28">
        <v>45883</v>
      </c>
    </row>
    <row r="13" s="19" customFormat="1" ht="16.5" customHeight="1" spans="1:10">
      <c r="A13" s="29" t="s">
        <v>553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1">
        <v>1</v>
      </c>
      <c r="H13" s="37">
        <v>1.05755528846154</v>
      </c>
      <c r="I13" s="37">
        <f t="shared" si="0"/>
        <v>1.05755528846154</v>
      </c>
      <c r="J13" s="32">
        <v>45883</v>
      </c>
    </row>
    <row r="14" s="19" customFormat="1" ht="16.5" customHeight="1" spans="1:10">
      <c r="A14" s="24" t="s">
        <v>553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26">
        <v>2</v>
      </c>
      <c r="H14" s="37">
        <v>0.1422</v>
      </c>
      <c r="I14" s="37">
        <f t="shared" si="0"/>
        <v>0.2844</v>
      </c>
      <c r="J14" s="28">
        <v>45883</v>
      </c>
    </row>
    <row r="15" s="19" customFormat="1" ht="16.5" customHeight="1" spans="1:10">
      <c r="A15" s="29" t="s">
        <v>553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1">
        <v>0.2</v>
      </c>
      <c r="H15" s="37">
        <v>6.2128</v>
      </c>
      <c r="I15" s="37">
        <f t="shared" si="0"/>
        <v>1.24256</v>
      </c>
      <c r="J15" s="32">
        <v>45883</v>
      </c>
    </row>
    <row r="16" s="19" customFormat="1" ht="16.5" customHeight="1" spans="1:10">
      <c r="A16" s="24" t="s">
        <v>553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26">
        <v>0.1</v>
      </c>
      <c r="H16" s="37">
        <v>0.4035</v>
      </c>
      <c r="I16" s="37">
        <f t="shared" si="0"/>
        <v>0.04035</v>
      </c>
      <c r="J16" s="28">
        <v>45883</v>
      </c>
    </row>
    <row r="17" s="19" customFormat="1" ht="16.5" customHeight="1" spans="1:10">
      <c r="A17" s="29" t="s">
        <v>553</v>
      </c>
      <c r="B17" s="30" t="s">
        <v>611</v>
      </c>
      <c r="C17" s="30" t="s">
        <v>595</v>
      </c>
      <c r="D17" s="29" t="s">
        <v>941</v>
      </c>
      <c r="E17" s="29" t="s">
        <v>942</v>
      </c>
      <c r="F17" s="30" t="s">
        <v>943</v>
      </c>
      <c r="G17" s="31">
        <v>1</v>
      </c>
      <c r="H17" s="37">
        <v>0.32</v>
      </c>
      <c r="I17" s="37">
        <f t="shared" si="0"/>
        <v>0.32</v>
      </c>
      <c r="J17" s="32">
        <v>45883</v>
      </c>
    </row>
    <row r="18" spans="1:10">
      <c r="I18" s="40">
        <f>SUM(I2:I17)</f>
        <v>29.6375571539548</v>
      </c>
    </row>
    <row r="21" s="19" customFormat="1" ht="12.5" spans="1:10">
      <c r="A21" s="21" t="s">
        <v>586</v>
      </c>
      <c r="B21" s="21" t="s">
        <v>587</v>
      </c>
      <c r="C21" s="21" t="s">
        <v>588</v>
      </c>
      <c r="D21" s="21" t="s">
        <v>589</v>
      </c>
      <c r="E21" s="21" t="s">
        <v>590</v>
      </c>
      <c r="F21" s="21" t="s">
        <v>590</v>
      </c>
      <c r="G21" s="23" t="s">
        <v>591</v>
      </c>
      <c r="H21" s="23" t="s">
        <v>592</v>
      </c>
      <c r="I21" s="23" t="s">
        <v>593</v>
      </c>
      <c r="J21" s="22" t="s">
        <v>594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944</v>
      </c>
      <c r="E22" s="24" t="s">
        <v>945</v>
      </c>
      <c r="F22" s="25" t="s">
        <v>617</v>
      </c>
      <c r="G22" s="34">
        <v>3</v>
      </c>
      <c r="H22" s="18">
        <v>0.1327</v>
      </c>
      <c r="I22" s="27">
        <f t="shared" ref="I22:I35" si="1">H22*G22</f>
        <v>0.3981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946</v>
      </c>
      <c r="E23" s="29" t="s">
        <v>947</v>
      </c>
      <c r="F23" s="30" t="s">
        <v>948</v>
      </c>
      <c r="G23" s="35">
        <v>1</v>
      </c>
      <c r="H23" s="18">
        <v>2.3894</v>
      </c>
      <c r="I23" s="27">
        <f t="shared" si="1"/>
        <v>2.3894</v>
      </c>
      <c r="J23" s="32">
        <v>44328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949</v>
      </c>
      <c r="E24" s="24" t="s">
        <v>771</v>
      </c>
      <c r="F24" s="25" t="s">
        <v>617</v>
      </c>
      <c r="G24" s="34">
        <v>1</v>
      </c>
      <c r="H24" s="18">
        <f>VLOOKUP(D:D,'[1]安路普产品报价 （不考虑合格率）'!$B:$AG,32,0)</f>
        <v>1.55695201710526</v>
      </c>
      <c r="I24" s="27">
        <f t="shared" si="1"/>
        <v>1.55695201710526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950</v>
      </c>
      <c r="E25" s="29" t="s">
        <v>951</v>
      </c>
      <c r="F25" s="30" t="s">
        <v>952</v>
      </c>
      <c r="G25" s="35">
        <v>1</v>
      </c>
      <c r="H25" s="18">
        <f>VLOOKUP(D:D,'[1]安路普产品报价 （不考虑合格率）'!$B:$AG,32,0)</f>
        <v>0.941865145432692</v>
      </c>
      <c r="I25" s="27">
        <f t="shared" si="1"/>
        <v>0.941865145432692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953</v>
      </c>
      <c r="E26" s="24" t="s">
        <v>954</v>
      </c>
      <c r="F26" s="25" t="s">
        <v>955</v>
      </c>
      <c r="G26" s="34">
        <v>1</v>
      </c>
      <c r="H26" s="18">
        <f>VLOOKUP(D:D,'[1]安路普产品报价 （不考虑合格率）'!$B:$AG,32,0)</f>
        <v>0.928708371995192</v>
      </c>
      <c r="I26" s="27">
        <f t="shared" si="1"/>
        <v>0.928708371995192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956</v>
      </c>
      <c r="E27" s="29" t="s">
        <v>957</v>
      </c>
      <c r="F27" s="30" t="s">
        <v>958</v>
      </c>
      <c r="G27" s="35">
        <v>1</v>
      </c>
      <c r="H27" s="18">
        <f>VLOOKUP(D:D,'[1]安路普产品报价 （不考虑合格率）'!$B:$AG,32,0)</f>
        <v>0.947845496995192</v>
      </c>
      <c r="I27" s="27">
        <f t="shared" si="1"/>
        <v>0.947845496995192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959</v>
      </c>
      <c r="E28" s="24" t="s">
        <v>775</v>
      </c>
      <c r="F28" s="25" t="s">
        <v>617</v>
      </c>
      <c r="G28" s="34">
        <v>1</v>
      </c>
      <c r="H28" s="18">
        <v>4.05</v>
      </c>
      <c r="I28" s="27">
        <f t="shared" si="1"/>
        <v>4.05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960</v>
      </c>
      <c r="E29" s="29" t="s">
        <v>961</v>
      </c>
      <c r="F29" s="30" t="s">
        <v>617</v>
      </c>
      <c r="G29" s="35">
        <v>1</v>
      </c>
      <c r="H29" s="18">
        <f>VLOOKUP(D:D,'[1]安路普产品报价 （不考虑合格率）'!$B:$AG,32,0)</f>
        <v>1.437294625</v>
      </c>
      <c r="I29" s="27">
        <f t="shared" si="1"/>
        <v>1.437294625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962</v>
      </c>
      <c r="E30" s="24" t="s">
        <v>963</v>
      </c>
      <c r="F30" s="25" t="s">
        <v>964</v>
      </c>
      <c r="G30" s="34">
        <v>1</v>
      </c>
      <c r="H30" s="18">
        <f>VLOOKUP(D:D,'[1]安路普产品报价 （不考虑合格率）'!$B:$AG,32,0)</f>
        <v>0.409741331904762</v>
      </c>
      <c r="I30" s="27">
        <f t="shared" si="1"/>
        <v>0.409741331904762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965</v>
      </c>
      <c r="E31" s="29" t="s">
        <v>966</v>
      </c>
      <c r="F31" s="30" t="s">
        <v>617</v>
      </c>
      <c r="G31" s="35">
        <v>2</v>
      </c>
      <c r="H31" s="18">
        <v>0.1204</v>
      </c>
      <c r="I31" s="27">
        <f t="shared" si="1"/>
        <v>0.2408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967</v>
      </c>
      <c r="E32" s="24" t="s">
        <v>968</v>
      </c>
      <c r="F32" s="25" t="s">
        <v>617</v>
      </c>
      <c r="G32" s="34">
        <v>1</v>
      </c>
      <c r="H32" s="18">
        <f>VLOOKUP(D:D,'[1]安路普产品报价 （不考虑合格率）'!$B:$AG,32,0)</f>
        <v>0.324502754093567</v>
      </c>
      <c r="I32" s="27">
        <f t="shared" si="1"/>
        <v>0.324502754093567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969</v>
      </c>
      <c r="E33" s="29" t="s">
        <v>970</v>
      </c>
      <c r="F33" s="30" t="s">
        <v>617</v>
      </c>
      <c r="G33" s="35">
        <v>1</v>
      </c>
      <c r="H33" s="18">
        <f>VLOOKUP(D:D,'[1]安路普产品报价 （不考虑合格率）'!$B:$AG,32,0)</f>
        <v>0.273739011988304</v>
      </c>
      <c r="I33" s="27">
        <f t="shared" si="1"/>
        <v>0.273739011988304</v>
      </c>
      <c r="J33" s="32">
        <v>44327</v>
      </c>
    </row>
    <row r="34" s="19" customFormat="1" ht="16.5" customHeight="1" spans="1:10">
      <c r="A34" s="24" t="s">
        <v>77</v>
      </c>
      <c r="B34" s="25" t="s">
        <v>611</v>
      </c>
      <c r="C34" s="25" t="s">
        <v>595</v>
      </c>
      <c r="D34" s="24" t="s">
        <v>971</v>
      </c>
      <c r="E34" s="24" t="s">
        <v>972</v>
      </c>
      <c r="F34" s="25" t="s">
        <v>617</v>
      </c>
      <c r="G34" s="34">
        <v>2</v>
      </c>
      <c r="H34" s="18">
        <f>VLOOKUP(D:D,'[1]安路普产品报价 （不考虑合格率）'!$B:$AG,32,0)</f>
        <v>0.186476232163743</v>
      </c>
      <c r="I34" s="27">
        <f t="shared" si="1"/>
        <v>0.372952464327486</v>
      </c>
      <c r="J34" s="28">
        <v>44327</v>
      </c>
    </row>
    <row r="35" s="19" customFormat="1" ht="16.5" customHeight="1" spans="1:10">
      <c r="A35" s="29" t="s">
        <v>77</v>
      </c>
      <c r="B35" s="30" t="s">
        <v>611</v>
      </c>
      <c r="C35" s="30" t="s">
        <v>595</v>
      </c>
      <c r="D35" s="29" t="s">
        <v>973</v>
      </c>
      <c r="E35" s="29" t="s">
        <v>974</v>
      </c>
      <c r="F35" s="30" t="s">
        <v>975</v>
      </c>
      <c r="G35" s="35">
        <v>2</v>
      </c>
      <c r="H35" s="18">
        <v>2.1947</v>
      </c>
      <c r="I35" s="27">
        <f t="shared" si="1"/>
        <v>4.3894</v>
      </c>
      <c r="J35" s="32">
        <v>44327</v>
      </c>
    </row>
    <row r="36" s="41" customFormat="1" spans="1:10">
      <c r="G36" s="42"/>
      <c r="H36" s="42"/>
      <c r="I36" s="42">
        <f>SUM(I22:I35)</f>
        <v>18.6613012188425</v>
      </c>
    </row>
    <row r="37" s="41" customFormat="1" spans="1:10">
      <c r="G37" s="42"/>
      <c r="H37" s="42"/>
      <c r="I37" s="42"/>
    </row>
  </sheetData>
  <pageMargins left="0.7" right="0.7" top="0.75" bottom="0.75" header="0.3" footer="0.3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14" sqref="J14"/>
    </sheetView>
  </sheetViews>
  <sheetFormatPr defaultColWidth="8.72727272727273" defaultRowHeight="14" outlineLevelRow="6"/>
  <cols>
    <col min="1" max="1" width="10.4545454545455" style="40" customWidth="1"/>
    <col min="2" max="2" width="4.63636363636364" style="40" customWidth="1"/>
    <col min="3" max="3" width="7.63636363636364" style="40" customWidth="1"/>
    <col min="4" max="4" width="10.4545454545455" style="40" customWidth="1"/>
    <col min="5" max="5" width="12.7272727272727" style="40" customWidth="1"/>
    <col min="6" max="6" width="8.81818181818182" style="40" customWidth="1"/>
    <col min="7" max="7" width="9.27272727272727" style="40" customWidth="1"/>
    <col min="8" max="9" width="7.72727272727273" style="40" customWidth="1"/>
    <col min="10" max="10" width="8.18181818181818" style="40" customWidth="1"/>
    <col min="11" max="16384" width="8.72727272727273" style="4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554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26">
        <v>2</v>
      </c>
      <c r="H2" s="37">
        <v>0.5885</v>
      </c>
      <c r="I2" s="37">
        <f t="shared" ref="I2:I6" si="0">H2*G2</f>
        <v>1.177</v>
      </c>
      <c r="J2" s="28">
        <v>45883</v>
      </c>
    </row>
    <row r="3" s="19" customFormat="1" ht="16.5" customHeight="1" spans="1:10">
      <c r="A3" s="29" t="s">
        <v>554</v>
      </c>
      <c r="B3" s="30" t="s">
        <v>611</v>
      </c>
      <c r="C3" s="30" t="s">
        <v>595</v>
      </c>
      <c r="D3" s="29" t="s">
        <v>1109</v>
      </c>
      <c r="E3" s="29" t="s">
        <v>1110</v>
      </c>
      <c r="F3" s="30" t="s">
        <v>792</v>
      </c>
      <c r="G3" s="31">
        <v>1</v>
      </c>
      <c r="H3" s="37">
        <v>2.81652041927083</v>
      </c>
      <c r="I3" s="37">
        <f t="shared" si="0"/>
        <v>2.81652041927083</v>
      </c>
      <c r="J3" s="32">
        <v>45883</v>
      </c>
    </row>
    <row r="4" s="19" customFormat="1" ht="16.5" customHeight="1" spans="1:10">
      <c r="A4" s="24" t="s">
        <v>554</v>
      </c>
      <c r="B4" s="25" t="s">
        <v>611</v>
      </c>
      <c r="C4" s="25" t="s">
        <v>595</v>
      </c>
      <c r="D4" s="24" t="s">
        <v>1111</v>
      </c>
      <c r="E4" s="24" t="s">
        <v>1112</v>
      </c>
      <c r="F4" s="25" t="s">
        <v>1113</v>
      </c>
      <c r="G4" s="26">
        <v>1</v>
      </c>
      <c r="H4" s="37">
        <v>1.98835682142857</v>
      </c>
      <c r="I4" s="37">
        <f t="shared" si="0"/>
        <v>1.98835682142857</v>
      </c>
      <c r="J4" s="28">
        <v>45883</v>
      </c>
    </row>
    <row r="5" s="19" customFormat="1" ht="16.5" customHeight="1" spans="1:10">
      <c r="A5" s="29" t="s">
        <v>554</v>
      </c>
      <c r="B5" s="30" t="s">
        <v>611</v>
      </c>
      <c r="C5" s="30" t="s">
        <v>595</v>
      </c>
      <c r="D5" s="29" t="s">
        <v>1114</v>
      </c>
      <c r="E5" s="29" t="s">
        <v>1115</v>
      </c>
      <c r="F5" s="30" t="s">
        <v>1116</v>
      </c>
      <c r="G5" s="31">
        <v>1</v>
      </c>
      <c r="H5" s="37">
        <v>1.61989967857143</v>
      </c>
      <c r="I5" s="37">
        <f t="shared" si="0"/>
        <v>1.61989967857143</v>
      </c>
      <c r="J5" s="32">
        <v>45883</v>
      </c>
    </row>
    <row r="6" s="19" customFormat="1" ht="16.5" customHeight="1" spans="1:10">
      <c r="A6" s="24" t="s">
        <v>554</v>
      </c>
      <c r="B6" s="25" t="s">
        <v>611</v>
      </c>
      <c r="C6" s="25" t="s">
        <v>595</v>
      </c>
      <c r="D6" s="24" t="s">
        <v>1377</v>
      </c>
      <c r="E6" s="24" t="s">
        <v>1108</v>
      </c>
      <c r="F6" s="25" t="s">
        <v>1378</v>
      </c>
      <c r="G6" s="26">
        <v>1</v>
      </c>
      <c r="H6" s="37">
        <v>4</v>
      </c>
      <c r="I6" s="37">
        <f t="shared" si="0"/>
        <v>4</v>
      </c>
      <c r="J6" s="28">
        <v>45883</v>
      </c>
    </row>
    <row r="7" s="19" customFormat="1" ht="12.5" spans="1:10">
      <c r="I7" s="19">
        <f>SUM(I2:I6)</f>
        <v>11.6017769192708</v>
      </c>
    </row>
  </sheetData>
  <pageMargins left="0.75" right="0.75" top="1" bottom="1" header="0.5" footer="0.5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1" sqref="$A1:$XFD1048576"/>
    </sheetView>
  </sheetViews>
  <sheetFormatPr defaultColWidth="8.72727272727273" defaultRowHeight="14" outlineLevelRow="3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4545454545455" customWidth="1"/>
    <col min="6" max="6" width="7.81818181818182" customWidth="1"/>
    <col min="7" max="7" width="9.27272727272727" customWidth="1"/>
    <col min="8" max="9" width="7.72727272727273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558</v>
      </c>
      <c r="B2" s="25" t="s">
        <v>611</v>
      </c>
      <c r="C2" s="25" t="s">
        <v>595</v>
      </c>
      <c r="D2" s="24" t="s">
        <v>1054</v>
      </c>
      <c r="E2" s="24" t="s">
        <v>1055</v>
      </c>
      <c r="F2" s="25" t="s">
        <v>1056</v>
      </c>
      <c r="G2" s="26">
        <v>1</v>
      </c>
      <c r="H2" s="36">
        <v>1.5487</v>
      </c>
      <c r="I2" s="37">
        <v>1.5487</v>
      </c>
      <c r="J2" s="28">
        <v>45833</v>
      </c>
    </row>
    <row r="3" s="19" customFormat="1" ht="16.5" customHeight="1" spans="1:10">
      <c r="A3" s="29" t="s">
        <v>558</v>
      </c>
      <c r="B3" s="30" t="s">
        <v>611</v>
      </c>
      <c r="C3" s="30" t="s">
        <v>595</v>
      </c>
      <c r="D3" s="29" t="s">
        <v>1375</v>
      </c>
      <c r="E3" s="29" t="s">
        <v>1376</v>
      </c>
      <c r="F3" s="30" t="s">
        <v>617</v>
      </c>
      <c r="G3" s="31">
        <v>1</v>
      </c>
      <c r="H3" s="38">
        <v>2.55</v>
      </c>
      <c r="I3" s="39">
        <v>2.55</v>
      </c>
      <c r="J3" s="32">
        <v>45833</v>
      </c>
    </row>
    <row r="4" spans="1:10">
      <c r="I4">
        <f>SUM(I2:I3)</f>
        <v>4.0987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20" sqref="I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176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f>VLOOKUP(D:D,'SHT0011982'!D:H,5,0)</f>
        <v>0.05</v>
      </c>
      <c r="I2" s="27">
        <f t="shared" ref="I2:I18" si="0">H2*G2</f>
        <v>0.05</v>
      </c>
      <c r="J2" s="28">
        <v>44172</v>
      </c>
    </row>
    <row r="3" s="19" customFormat="1" ht="16.5" customHeight="1" spans="1:10">
      <c r="A3" s="29" t="s">
        <v>176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0.2</v>
      </c>
      <c r="H3" s="18">
        <f>VLOOKUP(D:D,'SHT0011982'!D:H,5,0)</f>
        <v>0.589</v>
      </c>
      <c r="I3" s="27">
        <f t="shared" si="0"/>
        <v>0.1178</v>
      </c>
      <c r="J3" s="32">
        <v>44172</v>
      </c>
    </row>
    <row r="4" s="19" customFormat="1" ht="16.5" customHeight="1" spans="1:10">
      <c r="A4" s="24" t="s">
        <v>176</v>
      </c>
      <c r="B4" s="25" t="s">
        <v>611</v>
      </c>
      <c r="C4" s="25" t="s">
        <v>595</v>
      </c>
      <c r="D4" s="24" t="s">
        <v>74</v>
      </c>
      <c r="E4" s="24" t="s">
        <v>394</v>
      </c>
      <c r="F4" s="25" t="s">
        <v>748</v>
      </c>
      <c r="G4" s="34">
        <v>5</v>
      </c>
      <c r="H4" s="18">
        <f>VLOOKUP(D:D,'SHT0011982'!D:H,5,0)</f>
        <v>0.120565034394672</v>
      </c>
      <c r="I4" s="27">
        <f t="shared" si="0"/>
        <v>0.60282517197336</v>
      </c>
      <c r="J4" s="28">
        <v>44419</v>
      </c>
    </row>
    <row r="5" s="19" customFormat="1" ht="16.5" customHeight="1" spans="1:10">
      <c r="A5" s="29" t="s">
        <v>176</v>
      </c>
      <c r="B5" s="30" t="s">
        <v>611</v>
      </c>
      <c r="C5" s="30" t="s">
        <v>595</v>
      </c>
      <c r="D5" s="29" t="s">
        <v>75</v>
      </c>
      <c r="E5" s="29" t="s">
        <v>820</v>
      </c>
      <c r="F5" s="30" t="s">
        <v>821</v>
      </c>
      <c r="G5" s="35">
        <v>1</v>
      </c>
      <c r="H5" s="18">
        <f>VLOOKUP(D:D,'SHT0011982'!D:H,5,0)</f>
        <v>5.8204</v>
      </c>
      <c r="I5" s="27">
        <f t="shared" si="0"/>
        <v>5.8204</v>
      </c>
      <c r="J5" s="32">
        <v>45417</v>
      </c>
    </row>
    <row r="6" s="19" customFormat="1" ht="16.5" customHeight="1" spans="1:10">
      <c r="A6" s="24" t="s">
        <v>176</v>
      </c>
      <c r="B6" s="25" t="s">
        <v>611</v>
      </c>
      <c r="C6" s="25" t="s">
        <v>595</v>
      </c>
      <c r="D6" s="24" t="s">
        <v>822</v>
      </c>
      <c r="E6" s="24" t="s">
        <v>823</v>
      </c>
      <c r="F6" s="25" t="s">
        <v>617</v>
      </c>
      <c r="G6" s="34">
        <v>1</v>
      </c>
      <c r="H6" s="18">
        <f>VLOOKUP(D:D,'SHT0011982'!D:H,5,0)</f>
        <v>3.10834578384212</v>
      </c>
      <c r="I6" s="27">
        <f t="shared" si="0"/>
        <v>3.10834578384212</v>
      </c>
      <c r="J6" s="28">
        <v>44172</v>
      </c>
    </row>
    <row r="7" s="19" customFormat="1" ht="16.5" customHeight="1" spans="1:10">
      <c r="A7" s="29" t="s">
        <v>176</v>
      </c>
      <c r="B7" s="30" t="s">
        <v>611</v>
      </c>
      <c r="C7" s="30" t="s">
        <v>595</v>
      </c>
      <c r="D7" s="29" t="s">
        <v>824</v>
      </c>
      <c r="E7" s="29" t="s">
        <v>825</v>
      </c>
      <c r="F7" s="30" t="s">
        <v>617</v>
      </c>
      <c r="G7" s="35">
        <v>1</v>
      </c>
      <c r="H7" s="18">
        <f>VLOOKUP(D:D,'SHT0011982'!D:H,5,0)</f>
        <v>2.34465367758959</v>
      </c>
      <c r="I7" s="27">
        <f t="shared" si="0"/>
        <v>2.34465367758959</v>
      </c>
      <c r="J7" s="32">
        <v>44172</v>
      </c>
    </row>
    <row r="8" s="19" customFormat="1" ht="16.5" customHeight="1" spans="1:10">
      <c r="A8" s="24" t="s">
        <v>176</v>
      </c>
      <c r="B8" s="25" t="s">
        <v>611</v>
      </c>
      <c r="C8" s="25" t="s">
        <v>595</v>
      </c>
      <c r="D8" s="24" t="s">
        <v>783</v>
      </c>
      <c r="E8" s="24" t="s">
        <v>784</v>
      </c>
      <c r="F8" s="25" t="s">
        <v>617</v>
      </c>
      <c r="G8" s="34">
        <v>2</v>
      </c>
      <c r="H8" s="18">
        <f>VLOOKUP(D:D,'SHT0011982'!D:H,5,0)</f>
        <v>0.240939692439863</v>
      </c>
      <c r="I8" s="27">
        <f t="shared" si="0"/>
        <v>0.481879384879726</v>
      </c>
      <c r="J8" s="28">
        <v>44172</v>
      </c>
    </row>
    <row r="9" s="19" customFormat="1" ht="16.5" customHeight="1" spans="1:10">
      <c r="A9" s="29" t="s">
        <v>176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0.31</v>
      </c>
      <c r="H9" s="18">
        <f>VLOOKUP(D:D,'SHT0011982'!D:H,5,0)</f>
        <v>1.7257</v>
      </c>
      <c r="I9" s="27">
        <f t="shared" si="0"/>
        <v>0.534967</v>
      </c>
      <c r="J9" s="32">
        <v>44432</v>
      </c>
    </row>
    <row r="10" s="19" customFormat="1" ht="16.5" customHeight="1" spans="1:10">
      <c r="A10" s="24" t="s">
        <v>176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0.35</v>
      </c>
      <c r="H10" s="18">
        <f>VLOOKUP(D:D,'SHT0011982'!D:H,5,0)</f>
        <v>1.6814</v>
      </c>
      <c r="I10" s="27">
        <f t="shared" si="0"/>
        <v>0.58849</v>
      </c>
      <c r="J10" s="28">
        <v>43439</v>
      </c>
    </row>
    <row r="11" s="19" customFormat="1" ht="16.5" customHeight="1" spans="1:10">
      <c r="A11" s="29" t="s">
        <v>176</v>
      </c>
      <c r="B11" s="30" t="s">
        <v>611</v>
      </c>
      <c r="C11" s="30" t="s">
        <v>595</v>
      </c>
      <c r="D11" s="29" t="s">
        <v>753</v>
      </c>
      <c r="E11" s="29" t="s">
        <v>754</v>
      </c>
      <c r="F11" s="30" t="s">
        <v>751</v>
      </c>
      <c r="G11" s="35">
        <v>0.55</v>
      </c>
      <c r="H11" s="18">
        <f>VLOOKUP(D:D,'SHT0011982'!D:H,5,0)</f>
        <v>1.7257</v>
      </c>
      <c r="I11" s="27">
        <f t="shared" si="0"/>
        <v>0.949135</v>
      </c>
      <c r="J11" s="32">
        <v>43439</v>
      </c>
    </row>
    <row r="12" s="19" customFormat="1" ht="16.5" customHeight="1" spans="1:10">
      <c r="A12" s="24" t="s">
        <v>176</v>
      </c>
      <c r="B12" s="25" t="s">
        <v>611</v>
      </c>
      <c r="C12" s="25" t="s">
        <v>595</v>
      </c>
      <c r="D12" s="24" t="s">
        <v>755</v>
      </c>
      <c r="E12" s="24" t="s">
        <v>756</v>
      </c>
      <c r="F12" s="25" t="s">
        <v>752</v>
      </c>
      <c r="G12" s="34">
        <v>0.43</v>
      </c>
      <c r="H12" s="18">
        <f>VLOOKUP(D:D,'SHT0011982'!D:H,5,0)</f>
        <v>1.6814</v>
      </c>
      <c r="I12" s="27">
        <f t="shared" si="0"/>
        <v>0.723002</v>
      </c>
      <c r="J12" s="28">
        <v>44432</v>
      </c>
    </row>
    <row r="13" s="19" customFormat="1" ht="16.5" customHeight="1" spans="1:10">
      <c r="A13" s="29" t="s">
        <v>176</v>
      </c>
      <c r="B13" s="30" t="s">
        <v>611</v>
      </c>
      <c r="C13" s="30" t="s">
        <v>595</v>
      </c>
      <c r="D13" s="29" t="s">
        <v>785</v>
      </c>
      <c r="E13" s="29" t="s">
        <v>786</v>
      </c>
      <c r="F13" s="30" t="s">
        <v>617</v>
      </c>
      <c r="G13" s="35">
        <v>1</v>
      </c>
      <c r="H13" s="18">
        <f>VLOOKUP(D:D,'SHT0011982'!D:H,5,0)</f>
        <v>0.2655</v>
      </c>
      <c r="I13" s="27">
        <f t="shared" si="0"/>
        <v>0.2655</v>
      </c>
      <c r="J13" s="32">
        <v>44432</v>
      </c>
    </row>
    <row r="14" s="19" customFormat="1" ht="16.5" customHeight="1" spans="1:10">
      <c r="A14" s="24" t="s">
        <v>176</v>
      </c>
      <c r="B14" s="25" t="s">
        <v>611</v>
      </c>
      <c r="C14" s="25" t="s">
        <v>595</v>
      </c>
      <c r="D14" s="24" t="s">
        <v>829</v>
      </c>
      <c r="E14" s="24" t="s">
        <v>830</v>
      </c>
      <c r="F14" s="25" t="s">
        <v>617</v>
      </c>
      <c r="G14" s="34">
        <v>1</v>
      </c>
      <c r="H14" s="18">
        <f>VLOOKUP(D:D,'SHT0011982'!D:H,5,0)</f>
        <v>0.26</v>
      </c>
      <c r="I14" s="27">
        <f t="shared" si="0"/>
        <v>0.26</v>
      </c>
      <c r="J14" s="28">
        <v>44172</v>
      </c>
    </row>
    <row r="15" s="19" customFormat="1" ht="16.5" customHeight="1" spans="1:10">
      <c r="A15" s="29" t="s">
        <v>176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5">
        <v>0.0111</v>
      </c>
      <c r="H15" s="18">
        <f>VLOOKUP(D:D,'SHT0011982'!D:H,5,0)</f>
        <v>6.2128</v>
      </c>
      <c r="I15" s="27">
        <f t="shared" si="0"/>
        <v>0.06896208</v>
      </c>
      <c r="J15" s="32">
        <v>44172</v>
      </c>
    </row>
    <row r="16" s="19" customFormat="1" ht="16.5" customHeight="1" spans="1:10">
      <c r="A16" s="24" t="s">
        <v>176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0.0444</v>
      </c>
      <c r="H16" s="18">
        <f>VLOOKUP(D:D,'SHT0011982'!D:H,5,0)</f>
        <v>0.4035</v>
      </c>
      <c r="I16" s="27">
        <f t="shared" si="0"/>
        <v>0.0179154</v>
      </c>
      <c r="J16" s="28">
        <v>44172</v>
      </c>
    </row>
    <row r="17" s="19" customFormat="1" ht="16.5" customHeight="1" spans="1:10">
      <c r="A17" s="29" t="s">
        <v>176</v>
      </c>
      <c r="B17" s="30" t="s">
        <v>611</v>
      </c>
      <c r="C17" s="30" t="s">
        <v>595</v>
      </c>
      <c r="D17" s="29" t="s">
        <v>787</v>
      </c>
      <c r="E17" s="29" t="s">
        <v>788</v>
      </c>
      <c r="F17" s="30" t="s">
        <v>789</v>
      </c>
      <c r="G17" s="35">
        <v>1</v>
      </c>
      <c r="H17" s="18">
        <f>VLOOKUP(D:D,'SHT0011982'!D:H,5,0)</f>
        <v>0.1862</v>
      </c>
      <c r="I17" s="27">
        <f t="shared" si="0"/>
        <v>0.1862</v>
      </c>
      <c r="J17" s="32">
        <v>44172</v>
      </c>
    </row>
    <row r="18" s="19" customFormat="1" ht="16.5" customHeight="1" spans="1:10">
      <c r="A18" s="24" t="s">
        <v>176</v>
      </c>
      <c r="B18" s="25" t="s">
        <v>611</v>
      </c>
      <c r="C18" s="25" t="s">
        <v>595</v>
      </c>
      <c r="D18" s="24" t="s">
        <v>652</v>
      </c>
      <c r="E18" s="24" t="s">
        <v>653</v>
      </c>
      <c r="F18" s="25" t="s">
        <v>617</v>
      </c>
      <c r="G18" s="34">
        <v>1</v>
      </c>
      <c r="H18" s="18">
        <f>VLOOKUP(D:D,'SHT0011982'!D:H,5,0)</f>
        <v>0.0225664</v>
      </c>
      <c r="I18" s="27">
        <f t="shared" si="0"/>
        <v>0.0225664</v>
      </c>
      <c r="J18" s="28">
        <v>44746</v>
      </c>
    </row>
    <row r="19" spans="1:10">
      <c r="I19" s="20">
        <f>SUM(I2:I18)</f>
        <v>16.1426418982848</v>
      </c>
    </row>
  </sheetData>
  <pageMargins left="0.75" right="0.75" top="1" bottom="1" header="0.5" footer="0.5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1" sqref="$A1:$XFD104857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customWidth="1"/>
    <col min="8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2" t="s">
        <v>592</v>
      </c>
      <c r="I1" s="22" t="s">
        <v>593</v>
      </c>
      <c r="J1" s="22" t="s">
        <v>594</v>
      </c>
    </row>
    <row r="2" s="19" customFormat="1" ht="16.5" customHeight="1" spans="1:10">
      <c r="A2" s="24" t="s">
        <v>560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26">
        <v>2</v>
      </c>
      <c r="H2" s="36">
        <v>0.5885</v>
      </c>
      <c r="I2" s="37">
        <v>1.177</v>
      </c>
      <c r="J2" s="28">
        <v>45901</v>
      </c>
    </row>
    <row r="3" s="19" customFormat="1" ht="16.5" customHeight="1" spans="1:10">
      <c r="A3" s="29" t="s">
        <v>560</v>
      </c>
      <c r="B3" s="30" t="s">
        <v>611</v>
      </c>
      <c r="C3" s="30" t="s">
        <v>595</v>
      </c>
      <c r="D3" s="29" t="s">
        <v>599</v>
      </c>
      <c r="E3" s="29" t="s">
        <v>600</v>
      </c>
      <c r="F3" s="30" t="s">
        <v>601</v>
      </c>
      <c r="G3" s="31">
        <v>0.01</v>
      </c>
      <c r="H3" s="38">
        <v>6.2128</v>
      </c>
      <c r="I3" s="39">
        <v>0.06213</v>
      </c>
      <c r="J3" s="32">
        <v>45901</v>
      </c>
    </row>
    <row r="4" s="19" customFormat="1" ht="16.5" customHeight="1" spans="1:10">
      <c r="A4" s="24" t="s">
        <v>560</v>
      </c>
      <c r="B4" s="25" t="s">
        <v>611</v>
      </c>
      <c r="C4" s="25" t="s">
        <v>595</v>
      </c>
      <c r="D4" s="24" t="s">
        <v>602</v>
      </c>
      <c r="E4" s="24" t="s">
        <v>603</v>
      </c>
      <c r="F4" s="25" t="s">
        <v>604</v>
      </c>
      <c r="G4" s="26">
        <v>0.05</v>
      </c>
      <c r="H4" s="36">
        <v>0.4035</v>
      </c>
      <c r="I4" s="37">
        <v>0.02018</v>
      </c>
      <c r="J4" s="28">
        <v>45901</v>
      </c>
    </row>
    <row r="5" s="19" customFormat="1" ht="16.5" customHeight="1" spans="1:10">
      <c r="A5" s="29" t="s">
        <v>560</v>
      </c>
      <c r="B5" s="30" t="s">
        <v>611</v>
      </c>
      <c r="C5" s="30" t="s">
        <v>595</v>
      </c>
      <c r="D5" s="29" t="s">
        <v>1111</v>
      </c>
      <c r="E5" s="29" t="s">
        <v>1112</v>
      </c>
      <c r="F5" s="30" t="s">
        <v>1113</v>
      </c>
      <c r="G5" s="31">
        <v>1</v>
      </c>
      <c r="H5" s="38">
        <v>1.57</v>
      </c>
      <c r="I5" s="39">
        <v>1.57</v>
      </c>
      <c r="J5" s="32">
        <v>45901</v>
      </c>
    </row>
    <row r="6" s="19" customFormat="1" ht="16.5" customHeight="1" spans="1:10">
      <c r="A6" s="24" t="s">
        <v>560</v>
      </c>
      <c r="B6" s="25" t="s">
        <v>611</v>
      </c>
      <c r="C6" s="25" t="s">
        <v>595</v>
      </c>
      <c r="D6" s="24" t="s">
        <v>1114</v>
      </c>
      <c r="E6" s="24" t="s">
        <v>1115</v>
      </c>
      <c r="F6" s="25" t="s">
        <v>1116</v>
      </c>
      <c r="G6" s="26">
        <v>1</v>
      </c>
      <c r="H6" s="36">
        <v>1.23</v>
      </c>
      <c r="I6" s="37">
        <v>1.23</v>
      </c>
      <c r="J6" s="28">
        <v>45901</v>
      </c>
    </row>
    <row r="7" s="19" customFormat="1" ht="16.5" customHeight="1" spans="1:10">
      <c r="A7" s="29" t="s">
        <v>560</v>
      </c>
      <c r="B7" s="30" t="s">
        <v>611</v>
      </c>
      <c r="C7" s="30" t="s">
        <v>595</v>
      </c>
      <c r="D7" s="29" t="s">
        <v>1389</v>
      </c>
      <c r="E7" s="29" t="s">
        <v>1195</v>
      </c>
      <c r="F7" s="30" t="s">
        <v>617</v>
      </c>
      <c r="G7" s="31">
        <v>1</v>
      </c>
      <c r="H7" s="38">
        <v>2.05</v>
      </c>
      <c r="I7" s="39">
        <v>2.05</v>
      </c>
      <c r="J7" s="32">
        <v>45901</v>
      </c>
    </row>
    <row r="8" s="19" customFormat="1" ht="16.5" customHeight="1" spans="1:10">
      <c r="A8" s="24" t="s">
        <v>560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26">
        <v>1</v>
      </c>
      <c r="H8" s="36">
        <v>2.8</v>
      </c>
      <c r="I8" s="37">
        <v>2.8</v>
      </c>
      <c r="J8" s="28">
        <v>45901</v>
      </c>
    </row>
    <row r="9" s="19" customFormat="1" ht="16.5" customHeight="1" spans="1:10">
      <c r="A9" s="29" t="s">
        <v>560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1">
        <v>1</v>
      </c>
      <c r="H9" s="38">
        <v>0.02257</v>
      </c>
      <c r="I9" s="39">
        <v>0.02257</v>
      </c>
      <c r="J9" s="32">
        <v>45901</v>
      </c>
    </row>
    <row r="10" spans="1:10">
      <c r="I10">
        <f>SUM(I2:I9)</f>
        <v>8.93188</v>
      </c>
    </row>
  </sheetData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1" sqref="$A1:$XFD104857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561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26">
        <v>3</v>
      </c>
      <c r="H2" s="18">
        <v>0.05</v>
      </c>
      <c r="I2" s="27">
        <f t="shared" ref="I2:I10" si="0">H2*G2</f>
        <v>0.15</v>
      </c>
      <c r="J2" s="28">
        <v>45901</v>
      </c>
    </row>
    <row r="3" s="19" customFormat="1" ht="16.5" customHeight="1" spans="1:10">
      <c r="A3" s="29" t="s">
        <v>561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1">
        <v>0.03</v>
      </c>
      <c r="H3" s="33">
        <v>0.589</v>
      </c>
      <c r="I3" s="27">
        <f t="shared" si="0"/>
        <v>0.01767</v>
      </c>
      <c r="J3" s="32">
        <v>45901</v>
      </c>
    </row>
    <row r="4" s="19" customFormat="1" ht="16.5" customHeight="1" spans="1:10">
      <c r="A4" s="24" t="s">
        <v>561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26">
        <v>1.88</v>
      </c>
      <c r="H4" s="18">
        <v>0.2831858407</v>
      </c>
      <c r="I4" s="27">
        <f t="shared" si="0"/>
        <v>0.532389380516</v>
      </c>
      <c r="J4" s="28">
        <v>45901</v>
      </c>
    </row>
    <row r="5" s="19" customFormat="1" ht="16.5" customHeight="1" spans="1:10">
      <c r="A5" s="29" t="s">
        <v>561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1">
        <v>2</v>
      </c>
      <c r="H5" s="33">
        <v>0.2655</v>
      </c>
      <c r="I5" s="27">
        <f t="shared" si="0"/>
        <v>0.531</v>
      </c>
      <c r="J5" s="32">
        <v>45901</v>
      </c>
    </row>
    <row r="6" s="19" customFormat="1" ht="16.5" customHeight="1" spans="1:10">
      <c r="A6" s="24" t="s">
        <v>561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26">
        <v>8</v>
      </c>
      <c r="H6" s="18">
        <v>0.09</v>
      </c>
      <c r="I6" s="27">
        <f t="shared" si="0"/>
        <v>0.72</v>
      </c>
      <c r="J6" s="28">
        <v>45901</v>
      </c>
    </row>
    <row r="7" s="19" customFormat="1" ht="16.5" customHeight="1" spans="1:10">
      <c r="A7" s="29" t="s">
        <v>561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1">
        <v>1</v>
      </c>
      <c r="H7" s="33">
        <v>0.3</v>
      </c>
      <c r="I7" s="27">
        <f t="shared" si="0"/>
        <v>0.3</v>
      </c>
      <c r="J7" s="32">
        <v>45901</v>
      </c>
    </row>
    <row r="8" s="19" customFormat="1" ht="16.5" customHeight="1" spans="1:10">
      <c r="A8" s="24" t="s">
        <v>561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26">
        <v>1</v>
      </c>
      <c r="H8" s="18">
        <f>I36</f>
        <v>18.6613012188425</v>
      </c>
      <c r="I8" s="27">
        <f t="shared" si="0"/>
        <v>18.6613012188425</v>
      </c>
      <c r="J8" s="28">
        <v>45901</v>
      </c>
    </row>
    <row r="9" s="19" customFormat="1" ht="16.5" customHeight="1" spans="1:10">
      <c r="A9" s="29" t="s">
        <v>561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1">
        <v>1</v>
      </c>
      <c r="H9" s="33">
        <v>0.779</v>
      </c>
      <c r="I9" s="27">
        <f t="shared" si="0"/>
        <v>0.779</v>
      </c>
      <c r="J9" s="32">
        <v>45901</v>
      </c>
    </row>
    <row r="10" s="19" customFormat="1" ht="16.5" customHeight="1" spans="1:10">
      <c r="A10" s="24" t="s">
        <v>561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26">
        <v>1</v>
      </c>
      <c r="H10" s="18">
        <v>0.2</v>
      </c>
      <c r="I10" s="27">
        <f t="shared" si="0"/>
        <v>0.2</v>
      </c>
      <c r="J10" s="28">
        <v>45901</v>
      </c>
    </row>
    <row r="11" s="19" customFormat="1" ht="16.5" customHeight="1" spans="1:10">
      <c r="A11" s="29" t="s">
        <v>561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1">
        <v>0.56</v>
      </c>
      <c r="H11" s="33">
        <v>1.7257</v>
      </c>
      <c r="I11" s="27">
        <f t="shared" ref="I9:I18" si="1">H11*G11</f>
        <v>0.966392</v>
      </c>
      <c r="J11" s="32">
        <v>45901</v>
      </c>
    </row>
    <row r="12" s="19" customFormat="1" ht="16.5" customHeight="1" spans="1:10">
      <c r="A12" s="24" t="s">
        <v>561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26">
        <v>1.96</v>
      </c>
      <c r="H12" s="18">
        <v>1.6814</v>
      </c>
      <c r="I12" s="27">
        <f t="shared" si="1"/>
        <v>3.295544</v>
      </c>
      <c r="J12" s="28">
        <v>45901</v>
      </c>
    </row>
    <row r="13" s="19" customFormat="1" ht="16.5" customHeight="1" spans="1:10">
      <c r="A13" s="29" t="s">
        <v>561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1">
        <v>1</v>
      </c>
      <c r="H13" s="33">
        <v>0.53</v>
      </c>
      <c r="I13" s="27">
        <f t="shared" si="1"/>
        <v>0.53</v>
      </c>
      <c r="J13" s="32">
        <v>45901</v>
      </c>
    </row>
    <row r="14" s="19" customFormat="1" ht="16.5" customHeight="1" spans="1:10">
      <c r="A14" s="24" t="s">
        <v>561</v>
      </c>
      <c r="B14" s="25" t="s">
        <v>611</v>
      </c>
      <c r="C14" s="25" t="s">
        <v>595</v>
      </c>
      <c r="D14" s="24" t="s">
        <v>937</v>
      </c>
      <c r="E14" s="24" t="s">
        <v>938</v>
      </c>
      <c r="F14" s="25" t="s">
        <v>617</v>
      </c>
      <c r="G14" s="26">
        <v>1</v>
      </c>
      <c r="H14" s="18">
        <v>0.79</v>
      </c>
      <c r="I14" s="27">
        <f t="shared" si="1"/>
        <v>0.79</v>
      </c>
      <c r="J14" s="28">
        <v>45901</v>
      </c>
    </row>
    <row r="15" s="19" customFormat="1" ht="16.5" customHeight="1" spans="1:10">
      <c r="A15" s="29" t="s">
        <v>561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1">
        <v>2</v>
      </c>
      <c r="H15" s="33">
        <v>0.1422</v>
      </c>
      <c r="I15" s="27">
        <f t="shared" si="1"/>
        <v>0.2844</v>
      </c>
      <c r="J15" s="32">
        <v>45901</v>
      </c>
    </row>
    <row r="16" s="19" customFormat="1" ht="16.5" customHeight="1" spans="1:10">
      <c r="A16" s="24" t="s">
        <v>561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26">
        <v>0.02</v>
      </c>
      <c r="H16" s="18">
        <v>6.2128</v>
      </c>
      <c r="I16" s="27">
        <f t="shared" si="1"/>
        <v>0.124256</v>
      </c>
      <c r="J16" s="28">
        <v>45901</v>
      </c>
    </row>
    <row r="17" s="19" customFormat="1" ht="16.5" customHeight="1" spans="1:10">
      <c r="A17" s="29" t="s">
        <v>561</v>
      </c>
      <c r="B17" s="30" t="s">
        <v>611</v>
      </c>
      <c r="C17" s="30" t="s">
        <v>595</v>
      </c>
      <c r="D17" s="29" t="s">
        <v>602</v>
      </c>
      <c r="E17" s="29" t="s">
        <v>603</v>
      </c>
      <c r="F17" s="30" t="s">
        <v>604</v>
      </c>
      <c r="G17" s="31">
        <v>0.1</v>
      </c>
      <c r="H17" s="33">
        <v>0.4035</v>
      </c>
      <c r="I17" s="27">
        <f t="shared" si="1"/>
        <v>0.04035</v>
      </c>
      <c r="J17" s="32">
        <v>45901</v>
      </c>
    </row>
    <row r="18" s="19" customFormat="1" ht="16.5" customHeight="1" spans="1:10">
      <c r="A18" s="24" t="s">
        <v>561</v>
      </c>
      <c r="B18" s="25" t="s">
        <v>611</v>
      </c>
      <c r="C18" s="25" t="s">
        <v>595</v>
      </c>
      <c r="D18" s="24" t="s">
        <v>941</v>
      </c>
      <c r="E18" s="24" t="s">
        <v>942</v>
      </c>
      <c r="F18" s="25" t="s">
        <v>943</v>
      </c>
      <c r="G18" s="26">
        <v>1</v>
      </c>
      <c r="H18" s="18">
        <v>0.32</v>
      </c>
      <c r="I18" s="27">
        <f t="shared" si="1"/>
        <v>0.32</v>
      </c>
      <c r="J18" s="28">
        <v>45901</v>
      </c>
    </row>
    <row r="19" spans="1:10">
      <c r="I19" s="20">
        <f>SUM(I2:I18)</f>
        <v>28.2423025993585</v>
      </c>
    </row>
    <row r="21" s="19" customFormat="1" ht="12.5" spans="1:10">
      <c r="A21" s="21" t="s">
        <v>586</v>
      </c>
      <c r="B21" s="21" t="s">
        <v>587</v>
      </c>
      <c r="C21" s="21" t="s">
        <v>588</v>
      </c>
      <c r="D21" s="21" t="s">
        <v>589</v>
      </c>
      <c r="E21" s="21" t="s">
        <v>590</v>
      </c>
      <c r="F21" s="21" t="s">
        <v>590</v>
      </c>
      <c r="G21" s="23" t="s">
        <v>591</v>
      </c>
      <c r="H21" s="23" t="s">
        <v>592</v>
      </c>
      <c r="I21" s="23" t="s">
        <v>593</v>
      </c>
      <c r="J21" s="22" t="s">
        <v>594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944</v>
      </c>
      <c r="E22" s="24" t="s">
        <v>945</v>
      </c>
      <c r="F22" s="25" t="s">
        <v>617</v>
      </c>
      <c r="G22" s="34">
        <v>3</v>
      </c>
      <c r="H22" s="18">
        <v>0.1327</v>
      </c>
      <c r="I22" s="27">
        <f t="shared" ref="I22:I35" si="2">H22*G22</f>
        <v>0.3981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946</v>
      </c>
      <c r="E23" s="29" t="s">
        <v>947</v>
      </c>
      <c r="F23" s="30" t="s">
        <v>948</v>
      </c>
      <c r="G23" s="35">
        <v>1</v>
      </c>
      <c r="H23" s="18">
        <v>2.3894</v>
      </c>
      <c r="I23" s="27">
        <f t="shared" si="2"/>
        <v>2.3894</v>
      </c>
      <c r="J23" s="32">
        <v>44328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949</v>
      </c>
      <c r="E24" s="24" t="s">
        <v>771</v>
      </c>
      <c r="F24" s="25" t="s">
        <v>617</v>
      </c>
      <c r="G24" s="34">
        <v>1</v>
      </c>
      <c r="H24" s="18">
        <f>VLOOKUP(D:D,'[1]安路普产品报价 （不考虑合格率）'!$B:$AG,32,0)</f>
        <v>1.55695201710526</v>
      </c>
      <c r="I24" s="27">
        <f t="shared" si="2"/>
        <v>1.55695201710526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950</v>
      </c>
      <c r="E25" s="29" t="s">
        <v>951</v>
      </c>
      <c r="F25" s="30" t="s">
        <v>952</v>
      </c>
      <c r="G25" s="35">
        <v>1</v>
      </c>
      <c r="H25" s="18">
        <f>VLOOKUP(D:D,'[1]安路普产品报价 （不考虑合格率）'!$B:$AG,32,0)</f>
        <v>0.941865145432692</v>
      </c>
      <c r="I25" s="27">
        <f t="shared" si="2"/>
        <v>0.941865145432692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953</v>
      </c>
      <c r="E26" s="24" t="s">
        <v>954</v>
      </c>
      <c r="F26" s="25" t="s">
        <v>955</v>
      </c>
      <c r="G26" s="34">
        <v>1</v>
      </c>
      <c r="H26" s="18">
        <f>VLOOKUP(D:D,'[1]安路普产品报价 （不考虑合格率）'!$B:$AG,32,0)</f>
        <v>0.928708371995192</v>
      </c>
      <c r="I26" s="27">
        <f t="shared" si="2"/>
        <v>0.928708371995192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956</v>
      </c>
      <c r="E27" s="29" t="s">
        <v>957</v>
      </c>
      <c r="F27" s="30" t="s">
        <v>958</v>
      </c>
      <c r="G27" s="35">
        <v>1</v>
      </c>
      <c r="H27" s="18">
        <f>VLOOKUP(D:D,'[1]安路普产品报价 （不考虑合格率）'!$B:$AG,32,0)</f>
        <v>0.947845496995192</v>
      </c>
      <c r="I27" s="27">
        <f t="shared" si="2"/>
        <v>0.947845496995192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959</v>
      </c>
      <c r="E28" s="24" t="s">
        <v>775</v>
      </c>
      <c r="F28" s="25" t="s">
        <v>617</v>
      </c>
      <c r="G28" s="34">
        <v>1</v>
      </c>
      <c r="H28" s="18">
        <v>4.05</v>
      </c>
      <c r="I28" s="27">
        <f t="shared" si="2"/>
        <v>4.05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960</v>
      </c>
      <c r="E29" s="29" t="s">
        <v>961</v>
      </c>
      <c r="F29" s="30" t="s">
        <v>617</v>
      </c>
      <c r="G29" s="35">
        <v>1</v>
      </c>
      <c r="H29" s="18">
        <f>VLOOKUP(D:D,'[1]安路普产品报价 （不考虑合格率）'!$B:$AG,32,0)</f>
        <v>1.437294625</v>
      </c>
      <c r="I29" s="27">
        <f t="shared" si="2"/>
        <v>1.437294625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962</v>
      </c>
      <c r="E30" s="24" t="s">
        <v>963</v>
      </c>
      <c r="F30" s="25" t="s">
        <v>964</v>
      </c>
      <c r="G30" s="34">
        <v>1</v>
      </c>
      <c r="H30" s="18">
        <f>VLOOKUP(D:D,'[1]安路普产品报价 （不考虑合格率）'!$B:$AG,32,0)</f>
        <v>0.409741331904762</v>
      </c>
      <c r="I30" s="27">
        <f t="shared" si="2"/>
        <v>0.409741331904762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965</v>
      </c>
      <c r="E31" s="29" t="s">
        <v>966</v>
      </c>
      <c r="F31" s="30" t="s">
        <v>617</v>
      </c>
      <c r="G31" s="35">
        <v>2</v>
      </c>
      <c r="H31" s="18">
        <v>0.1204</v>
      </c>
      <c r="I31" s="27">
        <f t="shared" si="2"/>
        <v>0.2408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967</v>
      </c>
      <c r="E32" s="24" t="s">
        <v>968</v>
      </c>
      <c r="F32" s="25" t="s">
        <v>617</v>
      </c>
      <c r="G32" s="34">
        <v>1</v>
      </c>
      <c r="H32" s="18">
        <f>VLOOKUP(D:D,'[1]安路普产品报价 （不考虑合格率）'!$B:$AG,32,0)</f>
        <v>0.324502754093567</v>
      </c>
      <c r="I32" s="27">
        <f t="shared" si="2"/>
        <v>0.324502754093567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969</v>
      </c>
      <c r="E33" s="29" t="s">
        <v>970</v>
      </c>
      <c r="F33" s="30" t="s">
        <v>617</v>
      </c>
      <c r="G33" s="35">
        <v>1</v>
      </c>
      <c r="H33" s="18">
        <f>VLOOKUP(D:D,'[1]安路普产品报价 （不考虑合格率）'!$B:$AG,32,0)</f>
        <v>0.273739011988304</v>
      </c>
      <c r="I33" s="27">
        <f t="shared" si="2"/>
        <v>0.273739011988304</v>
      </c>
      <c r="J33" s="32">
        <v>44327</v>
      </c>
    </row>
    <row r="34" s="19" customFormat="1" ht="16.5" customHeight="1" spans="1:10">
      <c r="A34" s="24" t="s">
        <v>77</v>
      </c>
      <c r="B34" s="25" t="s">
        <v>611</v>
      </c>
      <c r="C34" s="25" t="s">
        <v>595</v>
      </c>
      <c r="D34" s="24" t="s">
        <v>971</v>
      </c>
      <c r="E34" s="24" t="s">
        <v>972</v>
      </c>
      <c r="F34" s="25" t="s">
        <v>617</v>
      </c>
      <c r="G34" s="34">
        <v>2</v>
      </c>
      <c r="H34" s="18">
        <f>VLOOKUP(D:D,'[1]安路普产品报价 （不考虑合格率）'!$B:$AG,32,0)</f>
        <v>0.186476232163743</v>
      </c>
      <c r="I34" s="27">
        <f t="shared" si="2"/>
        <v>0.372952464327486</v>
      </c>
      <c r="J34" s="28">
        <v>44327</v>
      </c>
    </row>
    <row r="35" s="19" customFormat="1" ht="16.5" customHeight="1" spans="1:10">
      <c r="A35" s="29" t="s">
        <v>77</v>
      </c>
      <c r="B35" s="30" t="s">
        <v>611</v>
      </c>
      <c r="C35" s="30" t="s">
        <v>595</v>
      </c>
      <c r="D35" s="29" t="s">
        <v>973</v>
      </c>
      <c r="E35" s="29" t="s">
        <v>974</v>
      </c>
      <c r="F35" s="30" t="s">
        <v>975</v>
      </c>
      <c r="G35" s="35">
        <v>2</v>
      </c>
      <c r="H35" s="18">
        <v>2.1947</v>
      </c>
      <c r="I35" s="27">
        <f t="shared" si="2"/>
        <v>4.3894</v>
      </c>
      <c r="J35" s="32">
        <v>44327</v>
      </c>
    </row>
    <row r="36" customFormat="1" spans="1:10">
      <c r="G36" s="20"/>
      <c r="H36" s="20"/>
      <c r="I36" s="20">
        <f>SUM(I22:I35)</f>
        <v>18.6613012188425</v>
      </c>
    </row>
  </sheetData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1" workbookViewId="0">
      <selection activeCell="A11" sqref="$A1:$XFD1048576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570</v>
      </c>
      <c r="B2" s="25" t="s">
        <v>611</v>
      </c>
      <c r="C2" s="25" t="s">
        <v>595</v>
      </c>
      <c r="D2" s="24" t="s">
        <v>815</v>
      </c>
      <c r="E2" s="24" t="s">
        <v>816</v>
      </c>
      <c r="F2" s="25" t="s">
        <v>617</v>
      </c>
      <c r="G2" s="26">
        <v>0.03</v>
      </c>
      <c r="H2" s="18">
        <v>0.589</v>
      </c>
      <c r="I2" s="27">
        <f>H2*G2</f>
        <v>0.01767</v>
      </c>
      <c r="J2" s="28">
        <v>45951</v>
      </c>
    </row>
    <row r="3" s="19" customFormat="1" ht="16.5" customHeight="1" spans="1:10">
      <c r="A3" s="29" t="s">
        <v>570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1">
        <v>0.12</v>
      </c>
      <c r="H3" s="33">
        <v>0.2831858407</v>
      </c>
      <c r="I3" s="27">
        <f t="shared" ref="I3:I17" si="0">H3*G3</f>
        <v>0.033982300884</v>
      </c>
      <c r="J3" s="32">
        <v>45951</v>
      </c>
    </row>
    <row r="4" s="19" customFormat="1" ht="16.5" customHeight="1" spans="1:10">
      <c r="A4" s="24" t="s">
        <v>570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26">
        <v>1</v>
      </c>
      <c r="H4" s="18">
        <v>0.2655</v>
      </c>
      <c r="I4" s="27">
        <f t="shared" si="0"/>
        <v>0.2655</v>
      </c>
      <c r="J4" s="28">
        <v>45951</v>
      </c>
    </row>
    <row r="5" s="19" customFormat="1" ht="16.5" customHeight="1" spans="1:10">
      <c r="A5" s="29" t="s">
        <v>570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1">
        <v>2</v>
      </c>
      <c r="H5" s="33">
        <v>0.09</v>
      </c>
      <c r="I5" s="27">
        <f t="shared" si="0"/>
        <v>0.18</v>
      </c>
      <c r="J5" s="32">
        <v>45951</v>
      </c>
    </row>
    <row r="6" s="19" customFormat="1" ht="16.5" customHeight="1" spans="1:10">
      <c r="A6" s="24" t="s">
        <v>570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26">
        <v>1</v>
      </c>
      <c r="H6" s="18">
        <v>0.3</v>
      </c>
      <c r="I6" s="27">
        <f t="shared" si="0"/>
        <v>0.3</v>
      </c>
      <c r="J6" s="28">
        <v>45951</v>
      </c>
    </row>
    <row r="7" s="19" customFormat="1" ht="16.5" customHeight="1" spans="1:10">
      <c r="A7" s="29" t="s">
        <v>570</v>
      </c>
      <c r="B7" s="30" t="s">
        <v>611</v>
      </c>
      <c r="C7" s="30" t="s">
        <v>595</v>
      </c>
      <c r="D7" s="29" t="s">
        <v>934</v>
      </c>
      <c r="E7" s="29" t="s">
        <v>786</v>
      </c>
      <c r="F7" s="30" t="s">
        <v>617</v>
      </c>
      <c r="G7" s="31">
        <v>1</v>
      </c>
      <c r="H7" s="33">
        <v>0.779</v>
      </c>
      <c r="I7" s="27">
        <f t="shared" si="0"/>
        <v>0.779</v>
      </c>
      <c r="J7" s="32">
        <v>45951</v>
      </c>
    </row>
    <row r="8" s="19" customFormat="1" ht="16.5" customHeight="1" spans="1:10">
      <c r="A8" s="24" t="s">
        <v>570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26">
        <v>0.68</v>
      </c>
      <c r="H8" s="18">
        <v>1.7257</v>
      </c>
      <c r="I8" s="27">
        <f t="shared" si="0"/>
        <v>1.173476</v>
      </c>
      <c r="J8" s="28">
        <v>45951</v>
      </c>
    </row>
    <row r="9" s="19" customFormat="1" ht="16.5" customHeight="1" spans="1:10">
      <c r="A9" s="29" t="s">
        <v>570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1">
        <v>1.215</v>
      </c>
      <c r="H9" s="33">
        <v>1.6814</v>
      </c>
      <c r="I9" s="27">
        <f t="shared" si="0"/>
        <v>2.042901</v>
      </c>
      <c r="J9" s="32">
        <v>45951</v>
      </c>
    </row>
    <row r="10" s="19" customFormat="1" ht="16.5" customHeight="1" spans="1:10">
      <c r="A10" s="24" t="s">
        <v>570</v>
      </c>
      <c r="B10" s="25" t="s">
        <v>611</v>
      </c>
      <c r="C10" s="25" t="s">
        <v>595</v>
      </c>
      <c r="D10" s="24" t="s">
        <v>935</v>
      </c>
      <c r="E10" s="24" t="s">
        <v>936</v>
      </c>
      <c r="F10" s="25" t="s">
        <v>617</v>
      </c>
      <c r="G10" s="26">
        <v>1</v>
      </c>
      <c r="H10" s="18">
        <v>0.53</v>
      </c>
      <c r="I10" s="27">
        <f t="shared" si="0"/>
        <v>0.53</v>
      </c>
      <c r="J10" s="28">
        <v>45951</v>
      </c>
    </row>
    <row r="11" s="19" customFormat="1" ht="16.5" customHeight="1" spans="1:10">
      <c r="A11" s="29" t="s">
        <v>570</v>
      </c>
      <c r="B11" s="30" t="s">
        <v>611</v>
      </c>
      <c r="C11" s="30" t="s">
        <v>595</v>
      </c>
      <c r="D11" s="29" t="s">
        <v>937</v>
      </c>
      <c r="E11" s="29" t="s">
        <v>938</v>
      </c>
      <c r="F11" s="30" t="s">
        <v>617</v>
      </c>
      <c r="G11" s="31">
        <v>1</v>
      </c>
      <c r="H11" s="33">
        <v>0.79</v>
      </c>
      <c r="I11" s="27">
        <f t="shared" si="0"/>
        <v>0.79</v>
      </c>
      <c r="J11" s="32">
        <v>45951</v>
      </c>
    </row>
    <row r="12" s="19" customFormat="1" ht="16.5" customHeight="1" spans="1:10">
      <c r="A12" s="24" t="s">
        <v>570</v>
      </c>
      <c r="B12" s="25" t="s">
        <v>611</v>
      </c>
      <c r="C12" s="25" t="s">
        <v>595</v>
      </c>
      <c r="D12" s="24" t="s">
        <v>98</v>
      </c>
      <c r="E12" s="24" t="s">
        <v>1258</v>
      </c>
      <c r="F12" s="25" t="s">
        <v>1474</v>
      </c>
      <c r="G12" s="26">
        <v>1</v>
      </c>
      <c r="H12" s="18">
        <f>I36</f>
        <v>18.4177</v>
      </c>
      <c r="I12" s="27">
        <f t="shared" si="0"/>
        <v>18.4177</v>
      </c>
      <c r="J12" s="28">
        <v>45951</v>
      </c>
    </row>
    <row r="13" s="19" customFormat="1" ht="16.5" customHeight="1" spans="1:10">
      <c r="A13" s="29" t="s">
        <v>570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1">
        <v>2</v>
      </c>
      <c r="H13" s="33">
        <v>0.1422</v>
      </c>
      <c r="I13" s="27">
        <f t="shared" si="0"/>
        <v>0.2844</v>
      </c>
      <c r="J13" s="32">
        <v>45951</v>
      </c>
    </row>
    <row r="14" s="19" customFormat="1" ht="16.5" customHeight="1" spans="1:10">
      <c r="A14" s="24" t="s">
        <v>570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26">
        <v>0.02</v>
      </c>
      <c r="H14" s="18">
        <v>6.2128</v>
      </c>
      <c r="I14" s="27">
        <f t="shared" si="0"/>
        <v>0.124256</v>
      </c>
      <c r="J14" s="28">
        <v>45951</v>
      </c>
    </row>
    <row r="15" s="19" customFormat="1" ht="16.5" customHeight="1" spans="1:10">
      <c r="A15" s="29" t="s">
        <v>570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1">
        <v>0.1</v>
      </c>
      <c r="H15" s="33">
        <v>0.4035</v>
      </c>
      <c r="I15" s="27">
        <f t="shared" si="0"/>
        <v>0.04035</v>
      </c>
      <c r="J15" s="32">
        <v>45951</v>
      </c>
    </row>
    <row r="16" s="19" customFormat="1" ht="16.5" customHeight="1" spans="1:10">
      <c r="A16" s="24" t="s">
        <v>570</v>
      </c>
      <c r="B16" s="25" t="s">
        <v>611</v>
      </c>
      <c r="C16" s="25" t="s">
        <v>595</v>
      </c>
      <c r="D16" s="24" t="s">
        <v>787</v>
      </c>
      <c r="E16" s="24" t="s">
        <v>788</v>
      </c>
      <c r="F16" s="25" t="s">
        <v>789</v>
      </c>
      <c r="G16" s="26">
        <v>1</v>
      </c>
      <c r="H16" s="18">
        <v>0.1862</v>
      </c>
      <c r="I16" s="27">
        <f t="shared" si="0"/>
        <v>0.1862</v>
      </c>
      <c r="J16" s="28">
        <v>45951</v>
      </c>
    </row>
    <row r="17" s="19" customFormat="1" ht="16.5" customHeight="1" spans="1:10">
      <c r="A17" s="29" t="s">
        <v>570</v>
      </c>
      <c r="B17" s="30" t="s">
        <v>611</v>
      </c>
      <c r="C17" s="30" t="s">
        <v>595</v>
      </c>
      <c r="D17" s="29" t="s">
        <v>1061</v>
      </c>
      <c r="E17" s="29" t="s">
        <v>1062</v>
      </c>
      <c r="F17" s="30" t="s">
        <v>1063</v>
      </c>
      <c r="G17" s="31">
        <v>1</v>
      </c>
      <c r="H17" s="33">
        <v>0.36</v>
      </c>
      <c r="I17" s="27">
        <f t="shared" si="0"/>
        <v>0.36</v>
      </c>
      <c r="J17" s="32">
        <v>45951</v>
      </c>
    </row>
    <row r="18" spans="1:10">
      <c r="I18" s="20">
        <f>SUM(I2:I17)</f>
        <v>25.525435300884</v>
      </c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2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98</v>
      </c>
      <c r="B21" s="25" t="s">
        <v>611</v>
      </c>
      <c r="C21" s="25" t="s">
        <v>595</v>
      </c>
      <c r="D21" s="24" t="s">
        <v>944</v>
      </c>
      <c r="E21" s="24" t="s">
        <v>945</v>
      </c>
      <c r="F21" s="25" t="s">
        <v>617</v>
      </c>
      <c r="G21" s="26">
        <v>3</v>
      </c>
      <c r="H21" s="18">
        <v>0.1327</v>
      </c>
      <c r="I21" s="27">
        <f>H21*G21</f>
        <v>0.3981</v>
      </c>
      <c r="J21" s="28">
        <v>45594</v>
      </c>
    </row>
    <row r="22" s="19" customFormat="1" ht="16.5" customHeight="1" spans="1:10">
      <c r="A22" s="29" t="s">
        <v>98</v>
      </c>
      <c r="B22" s="30" t="s">
        <v>611</v>
      </c>
      <c r="C22" s="30" t="s">
        <v>595</v>
      </c>
      <c r="D22" s="29" t="s">
        <v>946</v>
      </c>
      <c r="E22" s="29" t="s">
        <v>947</v>
      </c>
      <c r="F22" s="30" t="s">
        <v>948</v>
      </c>
      <c r="G22" s="31">
        <v>1</v>
      </c>
      <c r="H22" s="33">
        <v>2.3894</v>
      </c>
      <c r="I22" s="27">
        <f t="shared" ref="I22:I35" si="1">H22*G22</f>
        <v>2.3894</v>
      </c>
      <c r="J22" s="32">
        <v>45594</v>
      </c>
    </row>
    <row r="23" s="19" customFormat="1" ht="16.5" customHeight="1" spans="1:10">
      <c r="A23" s="24" t="s">
        <v>98</v>
      </c>
      <c r="B23" s="25" t="s">
        <v>611</v>
      </c>
      <c r="C23" s="25" t="s">
        <v>595</v>
      </c>
      <c r="D23" s="24" t="s">
        <v>949</v>
      </c>
      <c r="E23" s="24" t="s">
        <v>771</v>
      </c>
      <c r="F23" s="25" t="s">
        <v>617</v>
      </c>
      <c r="G23" s="26">
        <v>1</v>
      </c>
      <c r="H23" s="18">
        <v>1.23</v>
      </c>
      <c r="I23" s="27">
        <f t="shared" si="1"/>
        <v>1.23</v>
      </c>
      <c r="J23" s="28">
        <v>45594</v>
      </c>
    </row>
    <row r="24" s="19" customFormat="1" ht="16.5" customHeight="1" spans="1:10">
      <c r="A24" s="29" t="s">
        <v>98</v>
      </c>
      <c r="B24" s="30" t="s">
        <v>611</v>
      </c>
      <c r="C24" s="30" t="s">
        <v>595</v>
      </c>
      <c r="D24" s="29" t="s">
        <v>950</v>
      </c>
      <c r="E24" s="29" t="s">
        <v>951</v>
      </c>
      <c r="F24" s="30" t="s">
        <v>952</v>
      </c>
      <c r="G24" s="31">
        <v>1</v>
      </c>
      <c r="H24" s="33">
        <v>0.73</v>
      </c>
      <c r="I24" s="27">
        <f t="shared" si="1"/>
        <v>0.73</v>
      </c>
      <c r="J24" s="32">
        <v>45594</v>
      </c>
    </row>
    <row r="25" s="19" customFormat="1" ht="16.5" customHeight="1" spans="1:10">
      <c r="A25" s="24" t="s">
        <v>98</v>
      </c>
      <c r="B25" s="25" t="s">
        <v>611</v>
      </c>
      <c r="C25" s="25" t="s">
        <v>595</v>
      </c>
      <c r="D25" s="24" t="s">
        <v>953</v>
      </c>
      <c r="E25" s="24" t="s">
        <v>954</v>
      </c>
      <c r="F25" s="25" t="s">
        <v>955</v>
      </c>
      <c r="G25" s="26">
        <v>1</v>
      </c>
      <c r="H25" s="18">
        <v>0.72</v>
      </c>
      <c r="I25" s="27">
        <f t="shared" si="1"/>
        <v>0.72</v>
      </c>
      <c r="J25" s="28">
        <v>45594</v>
      </c>
    </row>
    <row r="26" s="19" customFormat="1" ht="16.5" customHeight="1" spans="1:10">
      <c r="A26" s="29" t="s">
        <v>98</v>
      </c>
      <c r="B26" s="30" t="s">
        <v>611</v>
      </c>
      <c r="C26" s="30" t="s">
        <v>595</v>
      </c>
      <c r="D26" s="29" t="s">
        <v>956</v>
      </c>
      <c r="E26" s="29" t="s">
        <v>957</v>
      </c>
      <c r="F26" s="30" t="s">
        <v>958</v>
      </c>
      <c r="G26" s="31">
        <v>1</v>
      </c>
      <c r="H26" s="33">
        <v>0.74</v>
      </c>
      <c r="I26" s="27">
        <f t="shared" si="1"/>
        <v>0.74</v>
      </c>
      <c r="J26" s="32">
        <v>45594</v>
      </c>
    </row>
    <row r="27" s="19" customFormat="1" ht="16.5" customHeight="1" spans="1:10">
      <c r="A27" s="24" t="s">
        <v>98</v>
      </c>
      <c r="B27" s="25" t="s">
        <v>611</v>
      </c>
      <c r="C27" s="25" t="s">
        <v>595</v>
      </c>
      <c r="D27" s="24" t="s">
        <v>962</v>
      </c>
      <c r="E27" s="24" t="s">
        <v>963</v>
      </c>
      <c r="F27" s="25" t="s">
        <v>964</v>
      </c>
      <c r="G27" s="26">
        <v>1</v>
      </c>
      <c r="H27" s="18">
        <v>0.31</v>
      </c>
      <c r="I27" s="27">
        <f t="shared" si="1"/>
        <v>0.31</v>
      </c>
      <c r="J27" s="28">
        <v>45594</v>
      </c>
    </row>
    <row r="28" s="19" customFormat="1" ht="16.5" customHeight="1" spans="1:10">
      <c r="A28" s="29" t="s">
        <v>98</v>
      </c>
      <c r="B28" s="30" t="s">
        <v>611</v>
      </c>
      <c r="C28" s="30" t="s">
        <v>595</v>
      </c>
      <c r="D28" s="29" t="s">
        <v>965</v>
      </c>
      <c r="E28" s="29" t="s">
        <v>966</v>
      </c>
      <c r="F28" s="30" t="s">
        <v>617</v>
      </c>
      <c r="G28" s="31">
        <v>2</v>
      </c>
      <c r="H28" s="33">
        <v>0.1204</v>
      </c>
      <c r="I28" s="27">
        <f t="shared" si="1"/>
        <v>0.2408</v>
      </c>
      <c r="J28" s="32">
        <v>45594</v>
      </c>
    </row>
    <row r="29" s="19" customFormat="1" ht="16.5" customHeight="1" spans="1:10">
      <c r="A29" s="24" t="s">
        <v>98</v>
      </c>
      <c r="B29" s="25" t="s">
        <v>611</v>
      </c>
      <c r="C29" s="25" t="s">
        <v>595</v>
      </c>
      <c r="D29" s="24" t="s">
        <v>967</v>
      </c>
      <c r="E29" s="24" t="s">
        <v>968</v>
      </c>
      <c r="F29" s="25" t="s">
        <v>617</v>
      </c>
      <c r="G29" s="26">
        <v>1</v>
      </c>
      <c r="H29" s="18">
        <v>0.26</v>
      </c>
      <c r="I29" s="27">
        <f t="shared" si="1"/>
        <v>0.26</v>
      </c>
      <c r="J29" s="28">
        <v>45594</v>
      </c>
    </row>
    <row r="30" s="19" customFormat="1" ht="16.5" customHeight="1" spans="1:10">
      <c r="A30" s="29" t="s">
        <v>98</v>
      </c>
      <c r="B30" s="30" t="s">
        <v>611</v>
      </c>
      <c r="C30" s="30" t="s">
        <v>595</v>
      </c>
      <c r="D30" s="29" t="s">
        <v>969</v>
      </c>
      <c r="E30" s="29" t="s">
        <v>970</v>
      </c>
      <c r="F30" s="30" t="s">
        <v>617</v>
      </c>
      <c r="G30" s="31">
        <v>1</v>
      </c>
      <c r="H30" s="33">
        <v>0.22</v>
      </c>
      <c r="I30" s="27">
        <f t="shared" si="1"/>
        <v>0.22</v>
      </c>
      <c r="J30" s="32">
        <v>45594</v>
      </c>
    </row>
    <row r="31" s="19" customFormat="1" ht="16.5" customHeight="1" spans="1:10">
      <c r="A31" s="24" t="s">
        <v>98</v>
      </c>
      <c r="B31" s="25" t="s">
        <v>611</v>
      </c>
      <c r="C31" s="25" t="s">
        <v>595</v>
      </c>
      <c r="D31" s="24" t="s">
        <v>971</v>
      </c>
      <c r="E31" s="24" t="s">
        <v>972</v>
      </c>
      <c r="F31" s="25" t="s">
        <v>617</v>
      </c>
      <c r="G31" s="26">
        <v>2</v>
      </c>
      <c r="H31" s="18">
        <v>0.15</v>
      </c>
      <c r="I31" s="27">
        <f t="shared" si="1"/>
        <v>0.3</v>
      </c>
      <c r="J31" s="28">
        <v>45594</v>
      </c>
    </row>
    <row r="32" s="19" customFormat="1" ht="16.5" customHeight="1" spans="1:10">
      <c r="A32" s="29" t="s">
        <v>98</v>
      </c>
      <c r="B32" s="30" t="s">
        <v>611</v>
      </c>
      <c r="C32" s="30" t="s">
        <v>595</v>
      </c>
      <c r="D32" s="29" t="s">
        <v>973</v>
      </c>
      <c r="E32" s="29" t="s">
        <v>974</v>
      </c>
      <c r="F32" s="30" t="s">
        <v>975</v>
      </c>
      <c r="G32" s="31">
        <v>2</v>
      </c>
      <c r="H32" s="33">
        <v>2.1947</v>
      </c>
      <c r="I32" s="27">
        <f t="shared" si="1"/>
        <v>4.3894</v>
      </c>
      <c r="J32" s="32">
        <v>45594</v>
      </c>
    </row>
    <row r="33" s="19" customFormat="1" ht="16.5" customHeight="1" spans="1:10">
      <c r="A33" s="24" t="s">
        <v>98</v>
      </c>
      <c r="B33" s="25" t="s">
        <v>611</v>
      </c>
      <c r="C33" s="25" t="s">
        <v>595</v>
      </c>
      <c r="D33" s="24" t="s">
        <v>1460</v>
      </c>
      <c r="E33" s="24" t="s">
        <v>961</v>
      </c>
      <c r="F33" s="25" t="s">
        <v>1461</v>
      </c>
      <c r="G33" s="26">
        <v>1</v>
      </c>
      <c r="H33" s="18">
        <v>1.04</v>
      </c>
      <c r="I33" s="27">
        <f t="shared" si="1"/>
        <v>1.04</v>
      </c>
      <c r="J33" s="28">
        <v>45594</v>
      </c>
    </row>
    <row r="34" s="19" customFormat="1" ht="16.5" customHeight="1" spans="1:10">
      <c r="A34" s="29" t="s">
        <v>98</v>
      </c>
      <c r="B34" s="30" t="s">
        <v>611</v>
      </c>
      <c r="C34" s="30" t="s">
        <v>595</v>
      </c>
      <c r="D34" s="29" t="s">
        <v>1462</v>
      </c>
      <c r="E34" s="29" t="s">
        <v>1463</v>
      </c>
      <c r="F34" s="30" t="s">
        <v>617</v>
      </c>
      <c r="G34" s="31">
        <v>1</v>
      </c>
      <c r="H34" s="33">
        <v>2.65</v>
      </c>
      <c r="I34" s="27">
        <f t="shared" si="1"/>
        <v>2.65</v>
      </c>
      <c r="J34" s="32">
        <v>45594</v>
      </c>
    </row>
    <row r="35" s="19" customFormat="1" ht="16.5" customHeight="1" spans="1:10">
      <c r="A35" s="24" t="s">
        <v>98</v>
      </c>
      <c r="B35" s="25" t="s">
        <v>611</v>
      </c>
      <c r="C35" s="25" t="s">
        <v>595</v>
      </c>
      <c r="D35" s="24" t="s">
        <v>1475</v>
      </c>
      <c r="E35" s="24" t="s">
        <v>1474</v>
      </c>
      <c r="F35" s="25" t="s">
        <v>617</v>
      </c>
      <c r="G35" s="26">
        <v>1</v>
      </c>
      <c r="H35" s="18">
        <v>2.8</v>
      </c>
      <c r="I35" s="27">
        <f t="shared" si="1"/>
        <v>2.8</v>
      </c>
      <c r="J35" s="28">
        <v>45895</v>
      </c>
    </row>
    <row r="36" spans="1:10">
      <c r="I36" s="20">
        <f>SUM(I21:I35)</f>
        <v>18.4177</v>
      </c>
    </row>
  </sheetData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$A1:$XFD1048576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571</v>
      </c>
      <c r="B2" s="25" t="s">
        <v>611</v>
      </c>
      <c r="C2" s="25" t="s">
        <v>595</v>
      </c>
      <c r="D2" s="24" t="s">
        <v>815</v>
      </c>
      <c r="E2" s="24" t="s">
        <v>816</v>
      </c>
      <c r="F2" s="25" t="s">
        <v>617</v>
      </c>
      <c r="G2" s="26">
        <v>0.03</v>
      </c>
      <c r="H2" s="18">
        <f>VLOOKUP(D:D,SHT0014169L!D:H,5,0)</f>
        <v>0.589</v>
      </c>
      <c r="I2" s="27">
        <f>H2*G2</f>
        <v>0.01767</v>
      </c>
      <c r="J2" s="28">
        <v>45953</v>
      </c>
    </row>
    <row r="3" s="19" customFormat="1" ht="16.5" customHeight="1" spans="1:10">
      <c r="A3" s="29" t="s">
        <v>571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1">
        <v>0.12</v>
      </c>
      <c r="H3" s="18">
        <f>VLOOKUP(D:D,SHT0014169L!D:H,5,0)</f>
        <v>0.2831858407</v>
      </c>
      <c r="I3" s="27">
        <f t="shared" ref="I3:I17" si="0">H3*G3</f>
        <v>0.033982300884</v>
      </c>
      <c r="J3" s="32">
        <v>45953</v>
      </c>
    </row>
    <row r="4" s="19" customFormat="1" ht="16.5" customHeight="1" spans="1:10">
      <c r="A4" s="24" t="s">
        <v>571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26">
        <v>1</v>
      </c>
      <c r="H4" s="18">
        <f>VLOOKUP(D:D,SHT0014169L!D:H,5,0)</f>
        <v>0.2655</v>
      </c>
      <c r="I4" s="27">
        <f t="shared" si="0"/>
        <v>0.2655</v>
      </c>
      <c r="J4" s="28">
        <v>45953</v>
      </c>
    </row>
    <row r="5" s="19" customFormat="1" ht="16.5" customHeight="1" spans="1:10">
      <c r="A5" s="29" t="s">
        <v>571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1">
        <v>2</v>
      </c>
      <c r="H5" s="18">
        <f>VLOOKUP(D:D,SHT0014169L!D:H,5,0)</f>
        <v>0.09</v>
      </c>
      <c r="I5" s="27">
        <f t="shared" si="0"/>
        <v>0.18</v>
      </c>
      <c r="J5" s="32">
        <v>45953</v>
      </c>
    </row>
    <row r="6" s="19" customFormat="1" ht="16.5" customHeight="1" spans="1:10">
      <c r="A6" s="24" t="s">
        <v>571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26">
        <v>1</v>
      </c>
      <c r="H6" s="18">
        <f>VLOOKUP(D:D,SHT0014169L!D:H,5,0)</f>
        <v>0.3</v>
      </c>
      <c r="I6" s="27">
        <f t="shared" si="0"/>
        <v>0.3</v>
      </c>
      <c r="J6" s="28">
        <v>45953</v>
      </c>
    </row>
    <row r="7" s="19" customFormat="1" ht="16.5" customHeight="1" spans="1:10">
      <c r="A7" s="29" t="s">
        <v>571</v>
      </c>
      <c r="B7" s="30" t="s">
        <v>611</v>
      </c>
      <c r="C7" s="30" t="s">
        <v>595</v>
      </c>
      <c r="D7" s="29" t="s">
        <v>934</v>
      </c>
      <c r="E7" s="29" t="s">
        <v>786</v>
      </c>
      <c r="F7" s="30" t="s">
        <v>617</v>
      </c>
      <c r="G7" s="31">
        <v>1</v>
      </c>
      <c r="H7" s="18">
        <f>VLOOKUP(D:D,SHT0014169L!D:H,5,0)</f>
        <v>0.779</v>
      </c>
      <c r="I7" s="27">
        <f t="shared" si="0"/>
        <v>0.779</v>
      </c>
      <c r="J7" s="32">
        <v>45953</v>
      </c>
    </row>
    <row r="8" s="19" customFormat="1" ht="16.5" customHeight="1" spans="1:10">
      <c r="A8" s="24" t="s">
        <v>571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26">
        <v>0.68</v>
      </c>
      <c r="H8" s="18">
        <f>VLOOKUP(D:D,SHT0014169L!D:H,5,0)</f>
        <v>1.7257</v>
      </c>
      <c r="I8" s="27">
        <f t="shared" si="0"/>
        <v>1.173476</v>
      </c>
      <c r="J8" s="28">
        <v>45953</v>
      </c>
    </row>
    <row r="9" s="19" customFormat="1" ht="16.5" customHeight="1" spans="1:10">
      <c r="A9" s="29" t="s">
        <v>571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1">
        <v>1.345</v>
      </c>
      <c r="H9" s="18">
        <f>VLOOKUP(D:D,SHT0014169L!D:H,5,0)</f>
        <v>1.6814</v>
      </c>
      <c r="I9" s="27">
        <f t="shared" si="0"/>
        <v>2.261483</v>
      </c>
      <c r="J9" s="32">
        <v>45953</v>
      </c>
    </row>
    <row r="10" s="19" customFormat="1" ht="16.5" customHeight="1" spans="1:10">
      <c r="A10" s="24" t="s">
        <v>571</v>
      </c>
      <c r="B10" s="25" t="s">
        <v>611</v>
      </c>
      <c r="C10" s="25" t="s">
        <v>595</v>
      </c>
      <c r="D10" s="24" t="s">
        <v>935</v>
      </c>
      <c r="E10" s="24" t="s">
        <v>936</v>
      </c>
      <c r="F10" s="25" t="s">
        <v>617</v>
      </c>
      <c r="G10" s="26">
        <v>1</v>
      </c>
      <c r="H10" s="18">
        <f>VLOOKUP(D:D,SHT0014169L!D:H,5,0)</f>
        <v>0.53</v>
      </c>
      <c r="I10" s="27">
        <f t="shared" si="0"/>
        <v>0.53</v>
      </c>
      <c r="J10" s="28">
        <v>45953</v>
      </c>
    </row>
    <row r="11" s="19" customFormat="1" ht="16.5" customHeight="1" spans="1:10">
      <c r="A11" s="29" t="s">
        <v>571</v>
      </c>
      <c r="B11" s="30" t="s">
        <v>611</v>
      </c>
      <c r="C11" s="30" t="s">
        <v>595</v>
      </c>
      <c r="D11" s="29" t="s">
        <v>937</v>
      </c>
      <c r="E11" s="29" t="s">
        <v>938</v>
      </c>
      <c r="F11" s="30" t="s">
        <v>617</v>
      </c>
      <c r="G11" s="31">
        <v>1</v>
      </c>
      <c r="H11" s="18">
        <f>VLOOKUP(D:D,SHT0014169L!D:H,5,0)</f>
        <v>0.79</v>
      </c>
      <c r="I11" s="27">
        <f t="shared" si="0"/>
        <v>0.79</v>
      </c>
      <c r="J11" s="32">
        <v>45953</v>
      </c>
    </row>
    <row r="12" s="19" customFormat="1" ht="16.5" customHeight="1" spans="1:10">
      <c r="A12" s="24" t="s">
        <v>571</v>
      </c>
      <c r="B12" s="25" t="s">
        <v>611</v>
      </c>
      <c r="C12" s="25" t="s">
        <v>595</v>
      </c>
      <c r="D12" s="24" t="s">
        <v>98</v>
      </c>
      <c r="E12" s="24" t="s">
        <v>1258</v>
      </c>
      <c r="F12" s="25" t="s">
        <v>1474</v>
      </c>
      <c r="G12" s="26">
        <v>1</v>
      </c>
      <c r="H12" s="18">
        <f>VLOOKUP(D:D,SHT0014169L!D:H,5,0)</f>
        <v>18.4177</v>
      </c>
      <c r="I12" s="27">
        <f t="shared" si="0"/>
        <v>18.4177</v>
      </c>
      <c r="J12" s="28">
        <v>45953</v>
      </c>
    </row>
    <row r="13" s="19" customFormat="1" ht="16.5" customHeight="1" spans="1:10">
      <c r="A13" s="29" t="s">
        <v>571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1">
        <v>2</v>
      </c>
      <c r="H13" s="18">
        <f>VLOOKUP(D:D,SHT0014169L!D:H,5,0)</f>
        <v>0.1422</v>
      </c>
      <c r="I13" s="27">
        <f t="shared" si="0"/>
        <v>0.2844</v>
      </c>
      <c r="J13" s="32">
        <v>45953</v>
      </c>
    </row>
    <row r="14" s="19" customFormat="1" ht="16.5" customHeight="1" spans="1:10">
      <c r="A14" s="24" t="s">
        <v>571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26">
        <v>0.02</v>
      </c>
      <c r="H14" s="18">
        <f>VLOOKUP(D:D,SHT0014169L!D:H,5,0)</f>
        <v>6.2128</v>
      </c>
      <c r="I14" s="27">
        <f t="shared" si="0"/>
        <v>0.124256</v>
      </c>
      <c r="J14" s="28">
        <v>45953</v>
      </c>
    </row>
    <row r="15" s="19" customFormat="1" ht="16.5" customHeight="1" spans="1:10">
      <c r="A15" s="29" t="s">
        <v>571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1">
        <v>0.1</v>
      </c>
      <c r="H15" s="18">
        <f>VLOOKUP(D:D,SHT0014169L!D:H,5,0)</f>
        <v>0.4035</v>
      </c>
      <c r="I15" s="27">
        <f t="shared" si="0"/>
        <v>0.04035</v>
      </c>
      <c r="J15" s="32">
        <v>45953</v>
      </c>
    </row>
    <row r="16" s="19" customFormat="1" ht="16.5" customHeight="1" spans="1:10">
      <c r="A16" s="24" t="s">
        <v>571</v>
      </c>
      <c r="B16" s="25" t="s">
        <v>611</v>
      </c>
      <c r="C16" s="25" t="s">
        <v>595</v>
      </c>
      <c r="D16" s="24" t="s">
        <v>787</v>
      </c>
      <c r="E16" s="24" t="s">
        <v>788</v>
      </c>
      <c r="F16" s="25" t="s">
        <v>789</v>
      </c>
      <c r="G16" s="26">
        <v>1</v>
      </c>
      <c r="H16" s="18">
        <f>VLOOKUP(D:D,SHT0014169L!D:H,5,0)</f>
        <v>0.1862</v>
      </c>
      <c r="I16" s="27">
        <f t="shared" si="0"/>
        <v>0.1862</v>
      </c>
      <c r="J16" s="28">
        <v>45953</v>
      </c>
    </row>
    <row r="17" s="19" customFormat="1" ht="16.5" customHeight="1" spans="1:10">
      <c r="A17" s="29" t="s">
        <v>571</v>
      </c>
      <c r="B17" s="30" t="s">
        <v>611</v>
      </c>
      <c r="C17" s="30" t="s">
        <v>595</v>
      </c>
      <c r="D17" s="29" t="s">
        <v>1061</v>
      </c>
      <c r="E17" s="29" t="s">
        <v>1062</v>
      </c>
      <c r="F17" s="30" t="s">
        <v>1063</v>
      </c>
      <c r="G17" s="31">
        <v>1</v>
      </c>
      <c r="H17" s="18">
        <f>VLOOKUP(D:D,SHT0014169L!D:H,5,0)</f>
        <v>0.36</v>
      </c>
      <c r="I17" s="27">
        <f t="shared" si="0"/>
        <v>0.36</v>
      </c>
      <c r="J17" s="32">
        <v>45953</v>
      </c>
    </row>
    <row r="18" spans="1:10">
      <c r="I18" s="20">
        <f>SUM(I2:I17)</f>
        <v>25.744017300884</v>
      </c>
    </row>
  </sheetData>
  <pageMargins left="0.75" right="0.75" top="1" bottom="1" header="0.5" footer="0.5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18" sqref="H18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572</v>
      </c>
      <c r="B2" s="25" t="s">
        <v>611</v>
      </c>
      <c r="C2" s="25" t="s">
        <v>595</v>
      </c>
      <c r="D2" s="24" t="s">
        <v>815</v>
      </c>
      <c r="E2" s="24" t="s">
        <v>816</v>
      </c>
      <c r="F2" s="25" t="s">
        <v>617</v>
      </c>
      <c r="G2" s="26">
        <v>0.05</v>
      </c>
      <c r="H2" s="18">
        <f>VLOOKUP(D:D,SHT0014722L!D:H,5,0)</f>
        <v>0.589</v>
      </c>
      <c r="I2" s="27">
        <f t="shared" ref="I2:I16" si="0">H2*G2</f>
        <v>0.02945</v>
      </c>
      <c r="J2" s="28">
        <v>45950</v>
      </c>
    </row>
    <row r="3" s="19" customFormat="1" ht="16.5" customHeight="1" spans="1:10">
      <c r="A3" s="29" t="s">
        <v>572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1">
        <v>0.12</v>
      </c>
      <c r="H3" s="18">
        <f>VLOOKUP(D:D,SHT0014722L!D:H,5,0)</f>
        <v>0.2831858407</v>
      </c>
      <c r="I3" s="27">
        <f t="shared" si="0"/>
        <v>0.033982300884</v>
      </c>
      <c r="J3" s="32">
        <v>45950</v>
      </c>
    </row>
    <row r="4" s="19" customFormat="1" ht="16.5" customHeight="1" spans="1:10">
      <c r="A4" s="24" t="s">
        <v>572</v>
      </c>
      <c r="B4" s="25" t="s">
        <v>611</v>
      </c>
      <c r="C4" s="25" t="s">
        <v>595</v>
      </c>
      <c r="D4" s="24" t="s">
        <v>74</v>
      </c>
      <c r="E4" s="24" t="s">
        <v>394</v>
      </c>
      <c r="F4" s="25" t="s">
        <v>748</v>
      </c>
      <c r="G4" s="26">
        <v>1</v>
      </c>
      <c r="H4" s="18">
        <f>VLOOKUP(D:D,SHT0014722L!D:H,5,0)</f>
        <v>0.09</v>
      </c>
      <c r="I4" s="27">
        <f t="shared" si="0"/>
        <v>0.09</v>
      </c>
      <c r="J4" s="28">
        <v>45950</v>
      </c>
    </row>
    <row r="5" s="19" customFormat="1" ht="16.5" customHeight="1" spans="1:10">
      <c r="A5" s="29" t="s">
        <v>572</v>
      </c>
      <c r="B5" s="30" t="s">
        <v>611</v>
      </c>
      <c r="C5" s="30" t="s">
        <v>595</v>
      </c>
      <c r="D5" s="29" t="s">
        <v>932</v>
      </c>
      <c r="E5" s="29" t="s">
        <v>933</v>
      </c>
      <c r="F5" s="30" t="s">
        <v>617</v>
      </c>
      <c r="G5" s="31">
        <v>1</v>
      </c>
      <c r="H5" s="18">
        <f>VLOOKUP(D:D,SHT0014722L!D:H,5,0)</f>
        <v>0.3</v>
      </c>
      <c r="I5" s="27">
        <f t="shared" si="0"/>
        <v>0.3</v>
      </c>
      <c r="J5" s="32">
        <v>45950</v>
      </c>
    </row>
    <row r="6" s="19" customFormat="1" ht="16.5" customHeight="1" spans="1:10">
      <c r="A6" s="24" t="s">
        <v>572</v>
      </c>
      <c r="B6" s="25" t="s">
        <v>611</v>
      </c>
      <c r="C6" s="25" t="s">
        <v>595</v>
      </c>
      <c r="D6" s="24" t="s">
        <v>934</v>
      </c>
      <c r="E6" s="24" t="s">
        <v>786</v>
      </c>
      <c r="F6" s="25" t="s">
        <v>617</v>
      </c>
      <c r="G6" s="26">
        <v>1</v>
      </c>
      <c r="H6" s="18">
        <f>VLOOKUP(D:D,SHT0014722L!D:H,5,0)</f>
        <v>0.779</v>
      </c>
      <c r="I6" s="27">
        <f t="shared" si="0"/>
        <v>0.779</v>
      </c>
      <c r="J6" s="28">
        <v>45950</v>
      </c>
    </row>
    <row r="7" s="19" customFormat="1" ht="16.5" customHeight="1" spans="1:10">
      <c r="A7" s="29" t="s">
        <v>572</v>
      </c>
      <c r="B7" s="30" t="s">
        <v>611</v>
      </c>
      <c r="C7" s="30" t="s">
        <v>595</v>
      </c>
      <c r="D7" s="29" t="s">
        <v>783</v>
      </c>
      <c r="E7" s="29" t="s">
        <v>784</v>
      </c>
      <c r="F7" s="30" t="s">
        <v>617</v>
      </c>
      <c r="G7" s="31">
        <v>1</v>
      </c>
      <c r="H7" s="18">
        <v>0.2</v>
      </c>
      <c r="I7" s="27">
        <f t="shared" si="0"/>
        <v>0.2</v>
      </c>
      <c r="J7" s="32">
        <v>45950</v>
      </c>
    </row>
    <row r="8" s="19" customFormat="1" ht="16.5" customHeight="1" spans="1:10">
      <c r="A8" s="24" t="s">
        <v>572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26">
        <v>0.25</v>
      </c>
      <c r="H8" s="18">
        <f>VLOOKUP(D:D,SHT0014722L!D:H,5,0)</f>
        <v>1.7257</v>
      </c>
      <c r="I8" s="27">
        <f t="shared" si="0"/>
        <v>0.431425</v>
      </c>
      <c r="J8" s="28">
        <v>45950</v>
      </c>
    </row>
    <row r="9" s="19" customFormat="1" ht="16.5" customHeight="1" spans="1:10">
      <c r="A9" s="29" t="s">
        <v>572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1">
        <v>0.72</v>
      </c>
      <c r="H9" s="18">
        <f>VLOOKUP(D:D,SHT0014722L!D:H,5,0)</f>
        <v>1.6814</v>
      </c>
      <c r="I9" s="27">
        <f t="shared" si="0"/>
        <v>1.210608</v>
      </c>
      <c r="J9" s="32">
        <v>45950</v>
      </c>
    </row>
    <row r="10" s="19" customFormat="1" ht="16.5" customHeight="1" spans="1:10">
      <c r="A10" s="24" t="s">
        <v>572</v>
      </c>
      <c r="B10" s="25" t="s">
        <v>611</v>
      </c>
      <c r="C10" s="25" t="s">
        <v>595</v>
      </c>
      <c r="D10" s="24" t="s">
        <v>935</v>
      </c>
      <c r="E10" s="24" t="s">
        <v>936</v>
      </c>
      <c r="F10" s="25" t="s">
        <v>617</v>
      </c>
      <c r="G10" s="26">
        <v>1</v>
      </c>
      <c r="H10" s="18">
        <f>VLOOKUP(D:D,SHT0014722L!D:H,5,0)</f>
        <v>0.53</v>
      </c>
      <c r="I10" s="27">
        <f t="shared" si="0"/>
        <v>0.53</v>
      </c>
      <c r="J10" s="28">
        <v>45950</v>
      </c>
    </row>
    <row r="11" s="19" customFormat="1" ht="16.5" customHeight="1" spans="1:10">
      <c r="A11" s="29" t="s">
        <v>572</v>
      </c>
      <c r="B11" s="30" t="s">
        <v>611</v>
      </c>
      <c r="C11" s="30" t="s">
        <v>595</v>
      </c>
      <c r="D11" s="29" t="s">
        <v>937</v>
      </c>
      <c r="E11" s="29" t="s">
        <v>938</v>
      </c>
      <c r="F11" s="30" t="s">
        <v>617</v>
      </c>
      <c r="G11" s="31">
        <v>1</v>
      </c>
      <c r="H11" s="18">
        <f>VLOOKUP(D:D,SHT0014722L!D:H,5,0)</f>
        <v>0.79</v>
      </c>
      <c r="I11" s="27">
        <f t="shared" si="0"/>
        <v>0.79</v>
      </c>
      <c r="J11" s="32">
        <v>45950</v>
      </c>
    </row>
    <row r="12" s="19" customFormat="1" ht="16.5" customHeight="1" spans="1:10">
      <c r="A12" s="24" t="s">
        <v>572</v>
      </c>
      <c r="B12" s="25" t="s">
        <v>611</v>
      </c>
      <c r="C12" s="25" t="s">
        <v>595</v>
      </c>
      <c r="D12" s="24" t="s">
        <v>98</v>
      </c>
      <c r="E12" s="24" t="s">
        <v>1258</v>
      </c>
      <c r="F12" s="25" t="s">
        <v>1474</v>
      </c>
      <c r="G12" s="26">
        <v>1</v>
      </c>
      <c r="H12" s="18">
        <f>VLOOKUP(D:D,SHT0014722L!D:H,5,0)</f>
        <v>18.4177</v>
      </c>
      <c r="I12" s="27">
        <f t="shared" si="0"/>
        <v>18.4177</v>
      </c>
      <c r="J12" s="28">
        <v>45950</v>
      </c>
    </row>
    <row r="13" s="19" customFormat="1" ht="16.5" customHeight="1" spans="1:10">
      <c r="A13" s="29" t="s">
        <v>572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1">
        <v>2</v>
      </c>
      <c r="H13" s="18">
        <f>VLOOKUP(D:D,SHT0014722L!D:H,5,0)</f>
        <v>0.1422</v>
      </c>
      <c r="I13" s="27">
        <f t="shared" si="0"/>
        <v>0.2844</v>
      </c>
      <c r="J13" s="32">
        <v>45950</v>
      </c>
    </row>
    <row r="14" s="19" customFormat="1" ht="16.5" customHeight="1" spans="1:10">
      <c r="A14" s="24" t="s">
        <v>572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26">
        <v>0.02</v>
      </c>
      <c r="H14" s="18">
        <f>VLOOKUP(D:D,SHT0014722L!D:H,5,0)</f>
        <v>6.2128</v>
      </c>
      <c r="I14" s="27">
        <f t="shared" si="0"/>
        <v>0.124256</v>
      </c>
      <c r="J14" s="28">
        <v>45950</v>
      </c>
    </row>
    <row r="15" s="19" customFormat="1" ht="16.5" customHeight="1" spans="1:10">
      <c r="A15" s="29" t="s">
        <v>572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1">
        <v>0.1</v>
      </c>
      <c r="H15" s="18">
        <f>VLOOKUP(D:D,SHT0014722L!D:H,5,0)</f>
        <v>0.4035</v>
      </c>
      <c r="I15" s="27">
        <f t="shared" si="0"/>
        <v>0.04035</v>
      </c>
      <c r="J15" s="32">
        <v>45950</v>
      </c>
    </row>
    <row r="16" s="19" customFormat="1" ht="16.5" customHeight="1" spans="1:10">
      <c r="A16" s="24" t="s">
        <v>572</v>
      </c>
      <c r="B16" s="25" t="s">
        <v>611</v>
      </c>
      <c r="C16" s="25" t="s">
        <v>595</v>
      </c>
      <c r="D16" s="24" t="s">
        <v>1061</v>
      </c>
      <c r="E16" s="24" t="s">
        <v>1062</v>
      </c>
      <c r="F16" s="25" t="s">
        <v>1063</v>
      </c>
      <c r="G16" s="26">
        <v>1</v>
      </c>
      <c r="H16" s="18">
        <f>VLOOKUP(D:D,SHT0014722L!D:H,5,0)</f>
        <v>0.36</v>
      </c>
      <c r="I16" s="27">
        <f t="shared" si="0"/>
        <v>0.36</v>
      </c>
      <c r="J16" s="28">
        <v>45950</v>
      </c>
    </row>
    <row r="17" spans="9:9">
      <c r="I17" s="20">
        <f>SUM(I2:I16)</f>
        <v>23.621171300884</v>
      </c>
    </row>
  </sheetData>
  <pageMargins left="0.75" right="0.75" top="1" bottom="1" header="0.5" footer="0.5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573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26">
        <v>2</v>
      </c>
      <c r="H2" s="18">
        <v>0.05</v>
      </c>
      <c r="I2" s="27">
        <f>H2*G2</f>
        <v>0.1</v>
      </c>
      <c r="J2" s="28">
        <v>45941</v>
      </c>
    </row>
    <row r="3" s="19" customFormat="1" ht="16.5" customHeight="1" spans="1:10">
      <c r="A3" s="29" t="s">
        <v>573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1">
        <v>0.03</v>
      </c>
      <c r="H3" s="18">
        <f>VLOOKUP(D:D,SHT0016950L!D:H,5,0)</f>
        <v>0.589</v>
      </c>
      <c r="I3" s="27">
        <f t="shared" ref="I3:I19" si="0">H3*G3</f>
        <v>0.01767</v>
      </c>
      <c r="J3" s="32">
        <v>45941</v>
      </c>
    </row>
    <row r="4" s="19" customFormat="1" ht="16.5" customHeight="1" spans="1:10">
      <c r="A4" s="24" t="s">
        <v>573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26">
        <v>0.52</v>
      </c>
      <c r="H4" s="18">
        <f>VLOOKUP(D:D,SHT0016950L!D:H,5,0)</f>
        <v>0.2831858407</v>
      </c>
      <c r="I4" s="27">
        <f t="shared" si="0"/>
        <v>0.147256637164</v>
      </c>
      <c r="J4" s="28">
        <v>45941</v>
      </c>
    </row>
    <row r="5" s="19" customFormat="1" ht="16.5" customHeight="1" spans="1:10">
      <c r="A5" s="29" t="s">
        <v>573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1">
        <v>1</v>
      </c>
      <c r="H5" s="18">
        <v>0.2655</v>
      </c>
      <c r="I5" s="27">
        <f t="shared" si="0"/>
        <v>0.2655</v>
      </c>
      <c r="J5" s="32">
        <v>45941</v>
      </c>
    </row>
    <row r="6" s="19" customFormat="1" ht="16.5" customHeight="1" spans="1:10">
      <c r="A6" s="24" t="s">
        <v>573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26">
        <v>2</v>
      </c>
      <c r="H6" s="18">
        <f>VLOOKUP(D:D,SHT0016950L!D:H,5,0)</f>
        <v>0.09</v>
      </c>
      <c r="I6" s="27">
        <f t="shared" si="0"/>
        <v>0.18</v>
      </c>
      <c r="J6" s="28">
        <v>45941</v>
      </c>
    </row>
    <row r="7" s="19" customFormat="1" ht="16.5" customHeight="1" spans="1:10">
      <c r="A7" s="29" t="s">
        <v>573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1">
        <v>1</v>
      </c>
      <c r="H7" s="18">
        <f>VLOOKUP(D:D,SHT0016950L!D:H,5,0)</f>
        <v>0.3</v>
      </c>
      <c r="I7" s="27">
        <f t="shared" si="0"/>
        <v>0.3</v>
      </c>
      <c r="J7" s="32">
        <v>45941</v>
      </c>
    </row>
    <row r="8" s="19" customFormat="1" ht="16.5" customHeight="1" spans="1:10">
      <c r="A8" s="24" t="s">
        <v>573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26">
        <v>1</v>
      </c>
      <c r="H8" s="18">
        <f>VLOOKUP(D:D,SHT0016950L!D:H,5,0)</f>
        <v>0.779</v>
      </c>
      <c r="I8" s="27">
        <f t="shared" si="0"/>
        <v>0.779</v>
      </c>
      <c r="J8" s="28">
        <v>45941</v>
      </c>
    </row>
    <row r="9" s="19" customFormat="1" ht="16.5" customHeight="1" spans="1:10">
      <c r="A9" s="29" t="s">
        <v>573</v>
      </c>
      <c r="B9" s="30" t="s">
        <v>611</v>
      </c>
      <c r="C9" s="30" t="s">
        <v>595</v>
      </c>
      <c r="D9" s="29" t="s">
        <v>783</v>
      </c>
      <c r="E9" s="29" t="s">
        <v>784</v>
      </c>
      <c r="F9" s="30" t="s">
        <v>617</v>
      </c>
      <c r="G9" s="31">
        <v>1</v>
      </c>
      <c r="H9" s="18">
        <f>VLOOKUP(D:D,SHT0016950L!D:H,5,0)</f>
        <v>0.2</v>
      </c>
      <c r="I9" s="27">
        <f t="shared" si="0"/>
        <v>0.2</v>
      </c>
      <c r="J9" s="32">
        <v>45941</v>
      </c>
    </row>
    <row r="10" s="19" customFormat="1" ht="16.5" customHeight="1" spans="1:10">
      <c r="A10" s="24" t="s">
        <v>573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26">
        <v>0.22</v>
      </c>
      <c r="H10" s="18">
        <f>VLOOKUP(D:D,SHT0016950L!D:H,5,0)</f>
        <v>1.7257</v>
      </c>
      <c r="I10" s="27">
        <f t="shared" si="0"/>
        <v>0.379654</v>
      </c>
      <c r="J10" s="28">
        <v>45941</v>
      </c>
    </row>
    <row r="11" s="19" customFormat="1" ht="16.5" customHeight="1" spans="1:10">
      <c r="A11" s="29" t="s">
        <v>573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1">
        <v>1.215</v>
      </c>
      <c r="H11" s="18">
        <f>VLOOKUP(D:D,SHT0016950L!D:H,5,0)</f>
        <v>1.6814</v>
      </c>
      <c r="I11" s="27">
        <f t="shared" si="0"/>
        <v>2.042901</v>
      </c>
      <c r="J11" s="32">
        <v>45958</v>
      </c>
    </row>
    <row r="12" s="19" customFormat="1" ht="16.5" customHeight="1" spans="1:10">
      <c r="A12" s="24" t="s">
        <v>573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26">
        <v>1</v>
      </c>
      <c r="H12" s="18">
        <f>VLOOKUP(D:D,SHT0016950L!D:H,5,0)</f>
        <v>0.53</v>
      </c>
      <c r="I12" s="27">
        <f t="shared" si="0"/>
        <v>0.53</v>
      </c>
      <c r="J12" s="28">
        <v>45941</v>
      </c>
    </row>
    <row r="13" s="19" customFormat="1" ht="16.5" customHeight="1" spans="1:10">
      <c r="A13" s="29" t="s">
        <v>573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1">
        <v>1</v>
      </c>
      <c r="H13" s="18">
        <f>VLOOKUP(D:D,SHT0016950L!D:H,5,0)</f>
        <v>0.79</v>
      </c>
      <c r="I13" s="27">
        <f t="shared" si="0"/>
        <v>0.79</v>
      </c>
      <c r="J13" s="32">
        <v>45941</v>
      </c>
    </row>
    <row r="14" s="19" customFormat="1" ht="16.5" customHeight="1" spans="1:10">
      <c r="A14" s="24" t="s">
        <v>573</v>
      </c>
      <c r="B14" s="25" t="s">
        <v>611</v>
      </c>
      <c r="C14" s="25" t="s">
        <v>595</v>
      </c>
      <c r="D14" s="24" t="s">
        <v>98</v>
      </c>
      <c r="E14" s="24" t="s">
        <v>1258</v>
      </c>
      <c r="F14" s="25" t="s">
        <v>1474</v>
      </c>
      <c r="G14" s="26">
        <v>1</v>
      </c>
      <c r="H14" s="18">
        <f>VLOOKUP(D:D,SHT0016950L!D:H,5,0)</f>
        <v>18.4177</v>
      </c>
      <c r="I14" s="27">
        <f t="shared" si="0"/>
        <v>18.4177</v>
      </c>
      <c r="J14" s="28">
        <v>45941</v>
      </c>
    </row>
    <row r="15" s="19" customFormat="1" ht="16.5" customHeight="1" spans="1:10">
      <c r="A15" s="29" t="s">
        <v>573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1">
        <v>2</v>
      </c>
      <c r="H15" s="18">
        <f>VLOOKUP(D:D,SHT0016950L!D:H,5,0)</f>
        <v>0.1422</v>
      </c>
      <c r="I15" s="27">
        <f t="shared" si="0"/>
        <v>0.2844</v>
      </c>
      <c r="J15" s="32">
        <v>45944</v>
      </c>
    </row>
    <row r="16" s="19" customFormat="1" ht="16.5" customHeight="1" spans="1:10">
      <c r="A16" s="24" t="s">
        <v>573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26">
        <v>0.02</v>
      </c>
      <c r="H16" s="18">
        <f>VLOOKUP(D:D,SHT0016950L!D:H,5,0)</f>
        <v>6.2128</v>
      </c>
      <c r="I16" s="27">
        <f t="shared" si="0"/>
        <v>0.124256</v>
      </c>
      <c r="J16" s="28">
        <v>45941</v>
      </c>
    </row>
    <row r="17" s="19" customFormat="1" ht="16.5" customHeight="1" spans="1:10">
      <c r="A17" s="29" t="s">
        <v>573</v>
      </c>
      <c r="B17" s="30" t="s">
        <v>611</v>
      </c>
      <c r="C17" s="30" t="s">
        <v>595</v>
      </c>
      <c r="D17" s="29" t="s">
        <v>602</v>
      </c>
      <c r="E17" s="29" t="s">
        <v>603</v>
      </c>
      <c r="F17" s="30" t="s">
        <v>604</v>
      </c>
      <c r="G17" s="31">
        <v>0.1</v>
      </c>
      <c r="H17" s="18">
        <f>VLOOKUP(D:D,SHT0016950L!D:H,5,0)</f>
        <v>0.4035</v>
      </c>
      <c r="I17" s="27">
        <f t="shared" si="0"/>
        <v>0.04035</v>
      </c>
      <c r="J17" s="32">
        <v>45941</v>
      </c>
    </row>
    <row r="18" s="19" customFormat="1" ht="16.5" customHeight="1" spans="1:10">
      <c r="A18" s="24" t="s">
        <v>573</v>
      </c>
      <c r="B18" s="25" t="s">
        <v>611</v>
      </c>
      <c r="C18" s="25" t="s">
        <v>595</v>
      </c>
      <c r="D18" s="24" t="s">
        <v>787</v>
      </c>
      <c r="E18" s="24" t="s">
        <v>788</v>
      </c>
      <c r="F18" s="25" t="s">
        <v>789</v>
      </c>
      <c r="G18" s="26">
        <v>1</v>
      </c>
      <c r="H18" s="18">
        <v>0.1862</v>
      </c>
      <c r="I18" s="27">
        <f t="shared" si="0"/>
        <v>0.1862</v>
      </c>
      <c r="J18" s="28">
        <v>45944</v>
      </c>
    </row>
    <row r="19" s="19" customFormat="1" ht="16.5" customHeight="1" spans="1:10">
      <c r="A19" s="29" t="s">
        <v>573</v>
      </c>
      <c r="B19" s="30" t="s">
        <v>611</v>
      </c>
      <c r="C19" s="30" t="s">
        <v>595</v>
      </c>
      <c r="D19" s="29" t="s">
        <v>1061</v>
      </c>
      <c r="E19" s="29" t="s">
        <v>1062</v>
      </c>
      <c r="F19" s="30" t="s">
        <v>1063</v>
      </c>
      <c r="G19" s="31">
        <v>1</v>
      </c>
      <c r="H19" s="18">
        <f>VLOOKUP(D:D,SHT0016950L!D:H,5,0)</f>
        <v>0.36</v>
      </c>
      <c r="I19" s="27">
        <f t="shared" si="0"/>
        <v>0.36</v>
      </c>
      <c r="J19" s="32">
        <v>45941</v>
      </c>
    </row>
    <row r="20" spans="1:10">
      <c r="I20" s="20">
        <f>SUM(I2:I19)</f>
        <v>25.144887637164</v>
      </c>
    </row>
  </sheetData>
  <pageMargins left="0.75" right="0.75" top="1" bottom="1" header="0.5" footer="0.5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$A1:$XFD1048576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574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26">
        <v>1</v>
      </c>
      <c r="H2" s="18">
        <f>VLOOKUP(D:D,SHT0017132L!D:H,5,0)</f>
        <v>0.05</v>
      </c>
      <c r="I2" s="27">
        <f>H2*G2</f>
        <v>0.05</v>
      </c>
      <c r="J2" s="28">
        <v>45951</v>
      </c>
    </row>
    <row r="3" s="19" customFormat="1" ht="16.5" customHeight="1" spans="1:10">
      <c r="A3" s="29" t="s">
        <v>574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1">
        <v>0.05</v>
      </c>
      <c r="H3" s="18">
        <f>VLOOKUP(D:D,SHT0017132L!D:H,5,0)</f>
        <v>0.589</v>
      </c>
      <c r="I3" s="27">
        <f t="shared" ref="I3:I17" si="0">H3*G3</f>
        <v>0.02945</v>
      </c>
      <c r="J3" s="32">
        <v>45951</v>
      </c>
    </row>
    <row r="4" s="19" customFormat="1" ht="16.5" customHeight="1" spans="1:10">
      <c r="A4" s="24" t="s">
        <v>574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26">
        <v>0.56</v>
      </c>
      <c r="H4" s="18">
        <f>VLOOKUP(D:D,SHT0017132L!D:H,5,0)</f>
        <v>0.2831858407</v>
      </c>
      <c r="I4" s="27">
        <f t="shared" si="0"/>
        <v>0.158584070792</v>
      </c>
      <c r="J4" s="28">
        <v>45951</v>
      </c>
    </row>
    <row r="5" s="19" customFormat="1" ht="16.5" customHeight="1" spans="1:10">
      <c r="A5" s="29" t="s">
        <v>574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1">
        <v>1</v>
      </c>
      <c r="H5" s="18">
        <f>VLOOKUP(D:D,SHT0017132L!D:H,5,0)</f>
        <v>0.2655</v>
      </c>
      <c r="I5" s="27">
        <f t="shared" si="0"/>
        <v>0.2655</v>
      </c>
      <c r="J5" s="32">
        <v>45951</v>
      </c>
    </row>
    <row r="6" s="19" customFormat="1" ht="16.5" customHeight="1" spans="1:10">
      <c r="A6" s="24" t="s">
        <v>574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26">
        <v>3</v>
      </c>
      <c r="H6" s="18">
        <f>VLOOKUP(D:D,SHT0017132L!D:H,5,0)</f>
        <v>0.09</v>
      </c>
      <c r="I6" s="27">
        <f t="shared" si="0"/>
        <v>0.27</v>
      </c>
      <c r="J6" s="28">
        <v>45951</v>
      </c>
    </row>
    <row r="7" s="19" customFormat="1" ht="16.5" customHeight="1" spans="1:10">
      <c r="A7" s="29" t="s">
        <v>574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1">
        <v>1</v>
      </c>
      <c r="H7" s="18">
        <f>VLOOKUP(D:D,SHT0017132L!D:H,5,0)</f>
        <v>0.3</v>
      </c>
      <c r="I7" s="27">
        <f t="shared" si="0"/>
        <v>0.3</v>
      </c>
      <c r="J7" s="32">
        <v>45951</v>
      </c>
    </row>
    <row r="8" s="19" customFormat="1" ht="16.5" customHeight="1" spans="1:10">
      <c r="A8" s="24" t="s">
        <v>574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26">
        <v>1</v>
      </c>
      <c r="H8" s="18">
        <f>VLOOKUP(D:D,SHT0017132L!D:H,5,0)</f>
        <v>0.779</v>
      </c>
      <c r="I8" s="27">
        <f t="shared" si="0"/>
        <v>0.779</v>
      </c>
      <c r="J8" s="28">
        <v>45951</v>
      </c>
    </row>
    <row r="9" s="19" customFormat="1" ht="16.5" customHeight="1" spans="1:10">
      <c r="A9" s="29" t="s">
        <v>574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1">
        <v>0.95</v>
      </c>
      <c r="H9" s="18">
        <f>VLOOKUP(D:D,SHT0017132L!D:H,5,0)</f>
        <v>1.7257</v>
      </c>
      <c r="I9" s="27">
        <f t="shared" si="0"/>
        <v>1.639415</v>
      </c>
      <c r="J9" s="32">
        <v>45951</v>
      </c>
    </row>
    <row r="10" s="19" customFormat="1" ht="16.5" customHeight="1" spans="1:10">
      <c r="A10" s="24" t="s">
        <v>574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26">
        <v>1.53</v>
      </c>
      <c r="H10" s="18">
        <f>VLOOKUP(D:D,SHT0017132L!D:H,5,0)</f>
        <v>1.6814</v>
      </c>
      <c r="I10" s="27">
        <f t="shared" si="0"/>
        <v>2.572542</v>
      </c>
      <c r="J10" s="28">
        <v>45951</v>
      </c>
    </row>
    <row r="11" s="19" customFormat="1" ht="16.5" customHeight="1" spans="1:10">
      <c r="A11" s="29" t="s">
        <v>574</v>
      </c>
      <c r="B11" s="30" t="s">
        <v>611</v>
      </c>
      <c r="C11" s="30" t="s">
        <v>595</v>
      </c>
      <c r="D11" s="29" t="s">
        <v>935</v>
      </c>
      <c r="E11" s="29" t="s">
        <v>936</v>
      </c>
      <c r="F11" s="30" t="s">
        <v>617</v>
      </c>
      <c r="G11" s="31">
        <v>1</v>
      </c>
      <c r="H11" s="18">
        <f>VLOOKUP(D:D,SHT0017132L!D:H,5,0)</f>
        <v>0.53</v>
      </c>
      <c r="I11" s="27">
        <f t="shared" si="0"/>
        <v>0.53</v>
      </c>
      <c r="J11" s="32">
        <v>45951</v>
      </c>
    </row>
    <row r="12" s="19" customFormat="1" ht="16.5" customHeight="1" spans="1:10">
      <c r="A12" s="24" t="s">
        <v>574</v>
      </c>
      <c r="B12" s="25" t="s">
        <v>611</v>
      </c>
      <c r="C12" s="25" t="s">
        <v>595</v>
      </c>
      <c r="D12" s="24" t="s">
        <v>937</v>
      </c>
      <c r="E12" s="24" t="s">
        <v>938</v>
      </c>
      <c r="F12" s="25" t="s">
        <v>617</v>
      </c>
      <c r="G12" s="26">
        <v>1</v>
      </c>
      <c r="H12" s="18">
        <f>VLOOKUP(D:D,SHT0017132L!D:H,5,0)</f>
        <v>0.79</v>
      </c>
      <c r="I12" s="27">
        <f t="shared" si="0"/>
        <v>0.79</v>
      </c>
      <c r="J12" s="28">
        <v>45951</v>
      </c>
    </row>
    <row r="13" s="19" customFormat="1" ht="16.5" customHeight="1" spans="1:10">
      <c r="A13" s="29" t="s">
        <v>574</v>
      </c>
      <c r="B13" s="30" t="s">
        <v>611</v>
      </c>
      <c r="C13" s="30" t="s">
        <v>595</v>
      </c>
      <c r="D13" s="29" t="s">
        <v>98</v>
      </c>
      <c r="E13" s="29" t="s">
        <v>1258</v>
      </c>
      <c r="F13" s="30" t="s">
        <v>1474</v>
      </c>
      <c r="G13" s="31">
        <v>1</v>
      </c>
      <c r="H13" s="18">
        <f>VLOOKUP(D:D,SHT0017132L!D:H,5,0)</f>
        <v>18.4177</v>
      </c>
      <c r="I13" s="27">
        <f t="shared" si="0"/>
        <v>18.4177</v>
      </c>
      <c r="J13" s="32">
        <v>45951</v>
      </c>
    </row>
    <row r="14" s="19" customFormat="1" ht="16.5" customHeight="1" spans="1:10">
      <c r="A14" s="24" t="s">
        <v>574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26">
        <v>2</v>
      </c>
      <c r="H14" s="18">
        <f>VLOOKUP(D:D,SHT0017132L!D:H,5,0)</f>
        <v>0.1422</v>
      </c>
      <c r="I14" s="27">
        <f t="shared" si="0"/>
        <v>0.2844</v>
      </c>
      <c r="J14" s="28">
        <v>45951</v>
      </c>
    </row>
    <row r="15" s="19" customFormat="1" ht="16.5" customHeight="1" spans="1:10">
      <c r="A15" s="29" t="s">
        <v>574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1">
        <v>0.02</v>
      </c>
      <c r="H15" s="18">
        <f>VLOOKUP(D:D,SHT0017132L!D:H,5,0)</f>
        <v>6.2128</v>
      </c>
      <c r="I15" s="27">
        <f t="shared" si="0"/>
        <v>0.124256</v>
      </c>
      <c r="J15" s="32">
        <v>45951</v>
      </c>
    </row>
    <row r="16" s="19" customFormat="1" ht="16.5" customHeight="1" spans="1:10">
      <c r="A16" s="24" t="s">
        <v>574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26">
        <v>0.1</v>
      </c>
      <c r="H16" s="18">
        <f>VLOOKUP(D:D,SHT0017132L!D:H,5,0)</f>
        <v>0.4035</v>
      </c>
      <c r="I16" s="27">
        <f t="shared" si="0"/>
        <v>0.04035</v>
      </c>
      <c r="J16" s="28">
        <v>45951</v>
      </c>
    </row>
    <row r="17" s="19" customFormat="1" ht="16.5" customHeight="1" spans="1:10">
      <c r="A17" s="29" t="s">
        <v>574</v>
      </c>
      <c r="B17" s="30" t="s">
        <v>611</v>
      </c>
      <c r="C17" s="30" t="s">
        <v>595</v>
      </c>
      <c r="D17" s="29" t="s">
        <v>941</v>
      </c>
      <c r="E17" s="29" t="s">
        <v>942</v>
      </c>
      <c r="F17" s="30" t="s">
        <v>943</v>
      </c>
      <c r="G17" s="31">
        <v>1</v>
      </c>
      <c r="H17" s="18">
        <v>0.32</v>
      </c>
      <c r="I17" s="27">
        <f t="shared" si="0"/>
        <v>0.32</v>
      </c>
      <c r="J17" s="32">
        <v>45951</v>
      </c>
    </row>
    <row r="18" spans="1:10">
      <c r="I18" s="20">
        <f>SUM(I2:I17)</f>
        <v>26.571197070792</v>
      </c>
    </row>
  </sheetData>
  <pageMargins left="0.75" right="0.75" top="1" bottom="1" header="0.5" footer="0.5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576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26">
        <v>2</v>
      </c>
      <c r="H2" s="18">
        <v>0.178</v>
      </c>
      <c r="I2" s="27">
        <f>H2*G2</f>
        <v>0.356</v>
      </c>
      <c r="J2" s="28">
        <v>45958</v>
      </c>
    </row>
    <row r="3" s="19" customFormat="1" ht="16.5" customHeight="1" spans="1:10">
      <c r="A3" s="29" t="s">
        <v>576</v>
      </c>
      <c r="B3" s="30" t="s">
        <v>611</v>
      </c>
      <c r="C3" s="30" t="s">
        <v>595</v>
      </c>
      <c r="D3" s="29" t="s">
        <v>1051</v>
      </c>
      <c r="E3" s="29" t="s">
        <v>597</v>
      </c>
      <c r="F3" s="30" t="s">
        <v>1052</v>
      </c>
      <c r="G3" s="31">
        <v>1</v>
      </c>
      <c r="H3" s="18">
        <v>0.04</v>
      </c>
      <c r="I3" s="27">
        <f t="shared" ref="I3:I19" si="0">H3*G3</f>
        <v>0.04</v>
      </c>
      <c r="J3" s="32">
        <v>45958</v>
      </c>
    </row>
    <row r="4" s="19" customFormat="1" ht="16.5" customHeight="1" spans="1:10">
      <c r="A4" s="24" t="s">
        <v>576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26">
        <v>0.03</v>
      </c>
      <c r="H4" s="18">
        <f>VLOOKUP(D:D,SHT0017359L!D:H,5,0)</f>
        <v>0.589</v>
      </c>
      <c r="I4" s="27">
        <f t="shared" si="0"/>
        <v>0.01767</v>
      </c>
      <c r="J4" s="28">
        <v>45958</v>
      </c>
    </row>
    <row r="5" s="19" customFormat="1" ht="16.5" customHeight="1" spans="1:10">
      <c r="A5" s="29" t="s">
        <v>576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1">
        <v>1.175</v>
      </c>
      <c r="H5" s="18">
        <f>VLOOKUP(D:D,SHT0017359L!D:H,5,0)</f>
        <v>0.2831858407</v>
      </c>
      <c r="I5" s="27">
        <f t="shared" si="0"/>
        <v>0.3327433628225</v>
      </c>
      <c r="J5" s="32">
        <v>45958</v>
      </c>
    </row>
    <row r="6" s="19" customFormat="1" ht="16.5" customHeight="1" spans="1:10">
      <c r="A6" s="24" t="s">
        <v>576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26">
        <v>1</v>
      </c>
      <c r="H6" s="18">
        <v>1.254</v>
      </c>
      <c r="I6" s="27">
        <f t="shared" si="0"/>
        <v>1.254</v>
      </c>
      <c r="J6" s="28">
        <v>45958</v>
      </c>
    </row>
    <row r="7" s="19" customFormat="1" ht="16.5" customHeight="1" spans="1:10">
      <c r="A7" s="29" t="s">
        <v>576</v>
      </c>
      <c r="B7" s="30" t="s">
        <v>611</v>
      </c>
      <c r="C7" s="30" t="s">
        <v>595</v>
      </c>
      <c r="D7" s="29" t="s">
        <v>74</v>
      </c>
      <c r="E7" s="29" t="s">
        <v>394</v>
      </c>
      <c r="F7" s="30" t="s">
        <v>748</v>
      </c>
      <c r="G7" s="31">
        <v>1</v>
      </c>
      <c r="H7" s="18">
        <f>VLOOKUP(D:D,SHT0017359L!D:H,5,0)</f>
        <v>0.09</v>
      </c>
      <c r="I7" s="27">
        <f t="shared" si="0"/>
        <v>0.09</v>
      </c>
      <c r="J7" s="32">
        <v>45958</v>
      </c>
    </row>
    <row r="8" s="19" customFormat="1" ht="16.5" customHeight="1" spans="1:10">
      <c r="A8" s="24" t="s">
        <v>576</v>
      </c>
      <c r="B8" s="25" t="s">
        <v>611</v>
      </c>
      <c r="C8" s="25" t="s">
        <v>595</v>
      </c>
      <c r="D8" s="24" t="s">
        <v>932</v>
      </c>
      <c r="E8" s="24" t="s">
        <v>933</v>
      </c>
      <c r="F8" s="25" t="s">
        <v>617</v>
      </c>
      <c r="G8" s="26">
        <v>1</v>
      </c>
      <c r="H8" s="18">
        <f>VLOOKUP(D:D,SHT0017359L!D:H,5,0)</f>
        <v>0.3</v>
      </c>
      <c r="I8" s="27">
        <f t="shared" si="0"/>
        <v>0.3</v>
      </c>
      <c r="J8" s="28">
        <v>45958</v>
      </c>
    </row>
    <row r="9" s="19" customFormat="1" ht="16.5" customHeight="1" spans="1:10">
      <c r="A9" s="29" t="s">
        <v>576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1">
        <v>1</v>
      </c>
      <c r="H9" s="18">
        <f>VLOOKUP(D:D,SHT0017359L!D:H,5,0)</f>
        <v>0.779</v>
      </c>
      <c r="I9" s="27">
        <f t="shared" si="0"/>
        <v>0.779</v>
      </c>
      <c r="J9" s="32">
        <v>45958</v>
      </c>
    </row>
    <row r="10" s="19" customFormat="1" ht="16.5" customHeight="1" spans="1:10">
      <c r="A10" s="24" t="s">
        <v>576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26">
        <v>1</v>
      </c>
      <c r="H10" s="18">
        <v>0.2</v>
      </c>
      <c r="I10" s="27">
        <f t="shared" si="0"/>
        <v>0.2</v>
      </c>
      <c r="J10" s="28">
        <v>45958</v>
      </c>
    </row>
    <row r="11" s="19" customFormat="1" ht="16.5" customHeight="1" spans="1:10">
      <c r="A11" s="29" t="s">
        <v>576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1">
        <v>0.25</v>
      </c>
      <c r="H11" s="18">
        <f>VLOOKUP(D:D,SHT0017359L!D:H,5,0)</f>
        <v>1.7257</v>
      </c>
      <c r="I11" s="27">
        <f t="shared" si="0"/>
        <v>0.431425</v>
      </c>
      <c r="J11" s="32">
        <v>45958</v>
      </c>
    </row>
    <row r="12" s="19" customFormat="1" ht="16.5" customHeight="1" spans="1:10">
      <c r="A12" s="24" t="s">
        <v>576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26">
        <v>1.15</v>
      </c>
      <c r="H12" s="18">
        <f>VLOOKUP(D:D,SHT0017359L!D:H,5,0)</f>
        <v>1.6814</v>
      </c>
      <c r="I12" s="27">
        <f t="shared" si="0"/>
        <v>1.93361</v>
      </c>
      <c r="J12" s="28">
        <v>45958</v>
      </c>
    </row>
    <row r="13" s="19" customFormat="1" ht="16.5" customHeight="1" spans="1:10">
      <c r="A13" s="29" t="s">
        <v>576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1">
        <v>1</v>
      </c>
      <c r="H13" s="18">
        <f>VLOOKUP(D:D,SHT0017359L!D:H,5,0)</f>
        <v>0.53</v>
      </c>
      <c r="I13" s="27">
        <f t="shared" si="0"/>
        <v>0.53</v>
      </c>
      <c r="J13" s="32">
        <v>45958</v>
      </c>
    </row>
    <row r="14" s="19" customFormat="1" ht="16.5" customHeight="1" spans="1:10">
      <c r="A14" s="24" t="s">
        <v>576</v>
      </c>
      <c r="B14" s="25" t="s">
        <v>611</v>
      </c>
      <c r="C14" s="25" t="s">
        <v>595</v>
      </c>
      <c r="D14" s="24" t="s">
        <v>937</v>
      </c>
      <c r="E14" s="24" t="s">
        <v>938</v>
      </c>
      <c r="F14" s="25" t="s">
        <v>617</v>
      </c>
      <c r="G14" s="26">
        <v>1</v>
      </c>
      <c r="H14" s="18">
        <f>VLOOKUP(D:D,SHT0017359L!D:H,5,0)</f>
        <v>0.79</v>
      </c>
      <c r="I14" s="27">
        <f t="shared" si="0"/>
        <v>0.79</v>
      </c>
      <c r="J14" s="28">
        <v>45958</v>
      </c>
    </row>
    <row r="15" s="19" customFormat="1" ht="16.5" customHeight="1" spans="1:10">
      <c r="A15" s="29" t="s">
        <v>576</v>
      </c>
      <c r="B15" s="30" t="s">
        <v>611</v>
      </c>
      <c r="C15" s="30" t="s">
        <v>595</v>
      </c>
      <c r="D15" s="29" t="s">
        <v>98</v>
      </c>
      <c r="E15" s="29" t="s">
        <v>1258</v>
      </c>
      <c r="F15" s="30" t="s">
        <v>1474</v>
      </c>
      <c r="G15" s="31">
        <v>1</v>
      </c>
      <c r="H15" s="18">
        <f>VLOOKUP(D:D,SHT0017359L!D:H,5,0)</f>
        <v>18.4177</v>
      </c>
      <c r="I15" s="27">
        <f t="shared" si="0"/>
        <v>18.4177</v>
      </c>
      <c r="J15" s="32">
        <v>45958</v>
      </c>
    </row>
    <row r="16" s="19" customFormat="1" ht="16.5" customHeight="1" spans="1:10">
      <c r="A16" s="24" t="s">
        <v>576</v>
      </c>
      <c r="B16" s="25" t="s">
        <v>611</v>
      </c>
      <c r="C16" s="25" t="s">
        <v>595</v>
      </c>
      <c r="D16" s="24" t="s">
        <v>939</v>
      </c>
      <c r="E16" s="24" t="s">
        <v>434</v>
      </c>
      <c r="F16" s="25" t="s">
        <v>940</v>
      </c>
      <c r="G16" s="26">
        <v>2</v>
      </c>
      <c r="H16" s="18">
        <f>VLOOKUP(D:D,SHT0017359L!D:H,5,0)</f>
        <v>0.1422</v>
      </c>
      <c r="I16" s="27">
        <f t="shared" si="0"/>
        <v>0.2844</v>
      </c>
      <c r="J16" s="28">
        <v>45958</v>
      </c>
    </row>
    <row r="17" s="19" customFormat="1" ht="16.5" customHeight="1" spans="1:10">
      <c r="A17" s="29" t="s">
        <v>576</v>
      </c>
      <c r="B17" s="30" t="s">
        <v>611</v>
      </c>
      <c r="C17" s="30" t="s">
        <v>595</v>
      </c>
      <c r="D17" s="29" t="s">
        <v>599</v>
      </c>
      <c r="E17" s="29" t="s">
        <v>600</v>
      </c>
      <c r="F17" s="30" t="s">
        <v>601</v>
      </c>
      <c r="G17" s="31">
        <v>0.02</v>
      </c>
      <c r="H17" s="18">
        <f>VLOOKUP(D:D,SHT0017359L!D:H,5,0)</f>
        <v>6.2128</v>
      </c>
      <c r="I17" s="27">
        <f t="shared" si="0"/>
        <v>0.124256</v>
      </c>
      <c r="J17" s="32">
        <v>45958</v>
      </c>
    </row>
    <row r="18" s="19" customFormat="1" ht="16.5" customHeight="1" spans="1:10">
      <c r="A18" s="24" t="s">
        <v>576</v>
      </c>
      <c r="B18" s="25" t="s">
        <v>611</v>
      </c>
      <c r="C18" s="25" t="s">
        <v>595</v>
      </c>
      <c r="D18" s="24" t="s">
        <v>602</v>
      </c>
      <c r="E18" s="24" t="s">
        <v>603</v>
      </c>
      <c r="F18" s="25" t="s">
        <v>604</v>
      </c>
      <c r="G18" s="26">
        <v>0.1</v>
      </c>
      <c r="H18" s="18">
        <f>VLOOKUP(D:D,SHT0017359L!D:H,5,0)</f>
        <v>0.4035</v>
      </c>
      <c r="I18" s="27">
        <f t="shared" si="0"/>
        <v>0.04035</v>
      </c>
      <c r="J18" s="28">
        <v>45958</v>
      </c>
    </row>
    <row r="19" s="19" customFormat="1" ht="16.5" customHeight="1" spans="1:10">
      <c r="A19" s="29" t="s">
        <v>576</v>
      </c>
      <c r="B19" s="30" t="s">
        <v>611</v>
      </c>
      <c r="C19" s="30" t="s">
        <v>595</v>
      </c>
      <c r="D19" s="29" t="s">
        <v>1061</v>
      </c>
      <c r="E19" s="29" t="s">
        <v>1062</v>
      </c>
      <c r="F19" s="30" t="s">
        <v>1063</v>
      </c>
      <c r="G19" s="31">
        <v>1</v>
      </c>
      <c r="H19" s="18">
        <v>0.36</v>
      </c>
      <c r="I19" s="27">
        <f t="shared" si="0"/>
        <v>0.36</v>
      </c>
      <c r="J19" s="32">
        <v>45958</v>
      </c>
    </row>
    <row r="20" spans="1:10">
      <c r="I20" s="20">
        <f>SUM(I2:I19)</f>
        <v>26.2811543628225</v>
      </c>
    </row>
  </sheetData>
  <pageMargins left="0.75" right="0.75" top="1" bottom="1" header="0.5" footer="0.5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M22" sqref="M22"/>
    </sheetView>
  </sheetViews>
  <sheetFormatPr defaultColWidth="8.72727272727273" defaultRowHeight="14"/>
  <cols>
    <col min="1" max="1" width="11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1476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26">
        <v>2</v>
      </c>
      <c r="H2" s="18">
        <f>VLOOKUP(D:D,'SHT0018721'!D:H,5,0)</f>
        <v>0.05</v>
      </c>
      <c r="I2" s="27">
        <f>H2*G2</f>
        <v>0.1</v>
      </c>
      <c r="J2" s="28">
        <v>45953</v>
      </c>
    </row>
    <row r="3" s="19" customFormat="1" ht="16.5" customHeight="1" spans="1:10">
      <c r="A3" s="29" t="s">
        <v>1476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1">
        <v>0.05</v>
      </c>
      <c r="H3" s="18">
        <f>VLOOKUP(D:D,'SHT0018721'!D:H,5,0)</f>
        <v>0.589</v>
      </c>
      <c r="I3" s="27">
        <f t="shared" ref="I3:I18" si="0">H3*G3</f>
        <v>0.02945</v>
      </c>
      <c r="J3" s="32">
        <v>45953</v>
      </c>
    </row>
    <row r="4" s="19" customFormat="1" ht="16.5" customHeight="1" spans="1:10">
      <c r="A4" s="24" t="s">
        <v>1476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26">
        <v>1.78</v>
      </c>
      <c r="H4" s="18">
        <f>VLOOKUP(D:D,'SHT0018721'!D:H,5,0)</f>
        <v>0.2831858407</v>
      </c>
      <c r="I4" s="27">
        <f t="shared" si="0"/>
        <v>0.504070796446</v>
      </c>
      <c r="J4" s="28">
        <v>45953</v>
      </c>
    </row>
    <row r="5" s="19" customFormat="1" ht="16.5" customHeight="1" spans="1:10">
      <c r="A5" s="29" t="s">
        <v>1476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1">
        <v>1</v>
      </c>
      <c r="H5" s="18">
        <f>VLOOKUP(D:D,'SHT0018721'!D:H,5,0)</f>
        <v>0.2655</v>
      </c>
      <c r="I5" s="27">
        <f t="shared" si="0"/>
        <v>0.2655</v>
      </c>
      <c r="J5" s="32">
        <v>45953</v>
      </c>
    </row>
    <row r="6" s="19" customFormat="1" ht="16.5" customHeight="1" spans="1:10">
      <c r="A6" s="24" t="s">
        <v>1476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26">
        <v>4</v>
      </c>
      <c r="H6" s="18">
        <f>VLOOKUP(D:D,'SHT0018721'!D:H,5,0)</f>
        <v>0.09</v>
      </c>
      <c r="I6" s="27">
        <f t="shared" si="0"/>
        <v>0.36</v>
      </c>
      <c r="J6" s="28">
        <v>45953</v>
      </c>
    </row>
    <row r="7" s="19" customFormat="1" ht="16.5" customHeight="1" spans="1:10">
      <c r="A7" s="29" t="s">
        <v>1476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1">
        <v>1</v>
      </c>
      <c r="H7" s="18">
        <f>VLOOKUP(D:D,'SHT0018721'!D:H,5,0)</f>
        <v>0.3</v>
      </c>
      <c r="I7" s="27">
        <f t="shared" si="0"/>
        <v>0.3</v>
      </c>
      <c r="J7" s="32">
        <v>45953</v>
      </c>
    </row>
    <row r="8" s="19" customFormat="1" ht="16.5" customHeight="1" spans="1:10">
      <c r="A8" s="24" t="s">
        <v>1476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26">
        <v>1</v>
      </c>
      <c r="H8" s="18">
        <f>VLOOKUP(D:D,'SHT0018721'!D:H,5,0)</f>
        <v>0.779</v>
      </c>
      <c r="I8" s="27">
        <f t="shared" si="0"/>
        <v>0.779</v>
      </c>
      <c r="J8" s="28">
        <v>45953</v>
      </c>
    </row>
    <row r="9" s="19" customFormat="1" ht="16.5" customHeight="1" spans="1:10">
      <c r="A9" s="29" t="s">
        <v>1476</v>
      </c>
      <c r="B9" s="30" t="s">
        <v>611</v>
      </c>
      <c r="C9" s="30" t="s">
        <v>595</v>
      </c>
      <c r="D9" s="29" t="s">
        <v>783</v>
      </c>
      <c r="E9" s="29" t="s">
        <v>784</v>
      </c>
      <c r="F9" s="30" t="s">
        <v>617</v>
      </c>
      <c r="G9" s="31">
        <v>1</v>
      </c>
      <c r="H9" s="18">
        <f>VLOOKUP(D:D,'SHT0018721'!D:H,5,0)</f>
        <v>0.2</v>
      </c>
      <c r="I9" s="27">
        <f t="shared" si="0"/>
        <v>0.2</v>
      </c>
      <c r="J9" s="32">
        <v>45953</v>
      </c>
    </row>
    <row r="10" s="19" customFormat="1" ht="16.5" customHeight="1" spans="1:10">
      <c r="A10" s="24" t="s">
        <v>1476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26">
        <v>0.56</v>
      </c>
      <c r="H10" s="18">
        <f>VLOOKUP(D:D,'SHT0018721'!D:H,5,0)</f>
        <v>1.7257</v>
      </c>
      <c r="I10" s="27">
        <f t="shared" si="0"/>
        <v>0.966392</v>
      </c>
      <c r="J10" s="28">
        <v>45953</v>
      </c>
    </row>
    <row r="11" s="19" customFormat="1" ht="16.5" customHeight="1" spans="1:10">
      <c r="A11" s="29" t="s">
        <v>1476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1">
        <v>1.83</v>
      </c>
      <c r="H11" s="18">
        <f>VLOOKUP(D:D,'SHT0018721'!D:H,5,0)</f>
        <v>1.6814</v>
      </c>
      <c r="I11" s="27">
        <f t="shared" si="0"/>
        <v>3.076962</v>
      </c>
      <c r="J11" s="32">
        <v>45953</v>
      </c>
    </row>
    <row r="12" s="19" customFormat="1" ht="16.5" customHeight="1" spans="1:10">
      <c r="A12" s="24" t="s">
        <v>1476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26">
        <v>1</v>
      </c>
      <c r="H12" s="18">
        <f>VLOOKUP(D:D,'SHT0018721'!D:H,5,0)</f>
        <v>0.53</v>
      </c>
      <c r="I12" s="27">
        <f t="shared" si="0"/>
        <v>0.53</v>
      </c>
      <c r="J12" s="28">
        <v>45953</v>
      </c>
    </row>
    <row r="13" s="19" customFormat="1" ht="16.5" customHeight="1" spans="1:10">
      <c r="A13" s="29" t="s">
        <v>1476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1">
        <v>1</v>
      </c>
      <c r="H13" s="18">
        <f>VLOOKUP(D:D,'SHT0018721'!D:H,5,0)</f>
        <v>0.79</v>
      </c>
      <c r="I13" s="27">
        <f t="shared" si="0"/>
        <v>0.79</v>
      </c>
      <c r="J13" s="32">
        <v>45953</v>
      </c>
    </row>
    <row r="14" s="19" customFormat="1" ht="16.5" customHeight="1" spans="1:10">
      <c r="A14" s="24" t="s">
        <v>1476</v>
      </c>
      <c r="B14" s="25" t="s">
        <v>611</v>
      </c>
      <c r="C14" s="25" t="s">
        <v>595</v>
      </c>
      <c r="D14" s="24" t="s">
        <v>98</v>
      </c>
      <c r="E14" s="24" t="s">
        <v>1258</v>
      </c>
      <c r="F14" s="25" t="s">
        <v>1474</v>
      </c>
      <c r="G14" s="26">
        <v>1</v>
      </c>
      <c r="H14" s="18">
        <f>SHT0014169L!I36</f>
        <v>18.4177</v>
      </c>
      <c r="I14" s="27">
        <f t="shared" si="0"/>
        <v>18.4177</v>
      </c>
      <c r="J14" s="28">
        <v>45953</v>
      </c>
    </row>
    <row r="15" s="19" customFormat="1" ht="16.5" customHeight="1" spans="1:10">
      <c r="A15" s="29" t="s">
        <v>1476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1">
        <v>2</v>
      </c>
      <c r="H15" s="18">
        <f>VLOOKUP(D:D,'SHT0018721'!D:H,5,0)</f>
        <v>0.1422</v>
      </c>
      <c r="I15" s="27">
        <f t="shared" si="0"/>
        <v>0.2844</v>
      </c>
      <c r="J15" s="32">
        <v>45953</v>
      </c>
    </row>
    <row r="16" s="19" customFormat="1" ht="16.5" customHeight="1" spans="1:10">
      <c r="A16" s="24" t="s">
        <v>1476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26">
        <v>0.02</v>
      </c>
      <c r="H16" s="18">
        <f>VLOOKUP(D:D,'SHT0018721'!D:H,5,0)</f>
        <v>6.2128</v>
      </c>
      <c r="I16" s="27">
        <f t="shared" si="0"/>
        <v>0.124256</v>
      </c>
      <c r="J16" s="28">
        <v>45953</v>
      </c>
    </row>
    <row r="17" s="19" customFormat="1" ht="16.5" customHeight="1" spans="1:10">
      <c r="A17" s="29" t="s">
        <v>1476</v>
      </c>
      <c r="B17" s="30" t="s">
        <v>611</v>
      </c>
      <c r="C17" s="30" t="s">
        <v>595</v>
      </c>
      <c r="D17" s="29" t="s">
        <v>602</v>
      </c>
      <c r="E17" s="29" t="s">
        <v>603</v>
      </c>
      <c r="F17" s="30" t="s">
        <v>604</v>
      </c>
      <c r="G17" s="31">
        <v>0.1</v>
      </c>
      <c r="H17" s="18">
        <f>VLOOKUP(D:D,'SHT0018721'!D:H,5,0)</f>
        <v>0.4035</v>
      </c>
      <c r="I17" s="27">
        <f t="shared" si="0"/>
        <v>0.04035</v>
      </c>
      <c r="J17" s="32">
        <v>45953</v>
      </c>
    </row>
    <row r="18" s="19" customFormat="1" ht="16.5" customHeight="1" spans="1:10">
      <c r="A18" s="24" t="s">
        <v>1476</v>
      </c>
      <c r="B18" s="25" t="s">
        <v>611</v>
      </c>
      <c r="C18" s="25" t="s">
        <v>595</v>
      </c>
      <c r="D18" s="24" t="s">
        <v>941</v>
      </c>
      <c r="E18" s="24" t="s">
        <v>942</v>
      </c>
      <c r="F18" s="25" t="s">
        <v>943</v>
      </c>
      <c r="G18" s="26">
        <v>1</v>
      </c>
      <c r="H18" s="18">
        <f>VLOOKUP(D:D,'SHT0018721'!D:H,5,0)</f>
        <v>0.32</v>
      </c>
      <c r="I18" s="27">
        <f t="shared" si="0"/>
        <v>0.32</v>
      </c>
      <c r="J18" s="28">
        <v>45953</v>
      </c>
    </row>
    <row r="19" spans="1:10">
      <c r="I19" s="20">
        <f>SUM(I2:I18)</f>
        <v>27.088080796446</v>
      </c>
    </row>
  </sheetData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4"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239</v>
      </c>
      <c r="B2" s="8" t="s">
        <v>611</v>
      </c>
      <c r="C2" s="8" t="s">
        <v>595</v>
      </c>
      <c r="D2" s="7" t="s">
        <v>815</v>
      </c>
      <c r="E2" s="7" t="s">
        <v>816</v>
      </c>
      <c r="F2" s="8" t="s">
        <v>617</v>
      </c>
      <c r="G2" s="9">
        <v>0.05</v>
      </c>
      <c r="H2" s="10">
        <v>0.589</v>
      </c>
      <c r="I2" s="11">
        <f t="shared" ref="I2:I16" si="0">H2*G2</f>
        <v>0.02945</v>
      </c>
      <c r="J2" s="12">
        <v>45562</v>
      </c>
    </row>
    <row r="3" s="1" customFormat="1" ht="16.5" customHeight="1" spans="1:10">
      <c r="A3" s="13" t="s">
        <v>239</v>
      </c>
      <c r="B3" s="14" t="s">
        <v>611</v>
      </c>
      <c r="C3" s="14" t="s">
        <v>595</v>
      </c>
      <c r="D3" s="13" t="s">
        <v>928</v>
      </c>
      <c r="E3" s="13" t="s">
        <v>929</v>
      </c>
      <c r="F3" s="14" t="s">
        <v>617</v>
      </c>
      <c r="G3" s="15">
        <v>0.57</v>
      </c>
      <c r="H3" s="10">
        <v>0.2831875</v>
      </c>
      <c r="I3" s="11">
        <f t="shared" si="0"/>
        <v>0.161416875</v>
      </c>
      <c r="J3" s="16">
        <v>45995</v>
      </c>
    </row>
    <row r="4" s="1" customFormat="1" ht="16.5" customHeight="1" spans="1:10">
      <c r="A4" s="7" t="s">
        <v>239</v>
      </c>
      <c r="B4" s="8" t="s">
        <v>611</v>
      </c>
      <c r="C4" s="8" t="s">
        <v>595</v>
      </c>
      <c r="D4" s="7" t="s">
        <v>74</v>
      </c>
      <c r="E4" s="7" t="s">
        <v>394</v>
      </c>
      <c r="F4" s="8" t="s">
        <v>748</v>
      </c>
      <c r="G4" s="9">
        <v>1</v>
      </c>
      <c r="H4" s="10">
        <v>0.120565034394672</v>
      </c>
      <c r="I4" s="11">
        <f t="shared" si="0"/>
        <v>0.120565034394672</v>
      </c>
      <c r="J4" s="12">
        <v>45992</v>
      </c>
    </row>
    <row r="5" s="1" customFormat="1" ht="16.5" customHeight="1" spans="1:10">
      <c r="A5" s="13" t="s">
        <v>239</v>
      </c>
      <c r="B5" s="14" t="s">
        <v>611</v>
      </c>
      <c r="C5" s="14" t="s">
        <v>595</v>
      </c>
      <c r="D5" s="13" t="s">
        <v>932</v>
      </c>
      <c r="E5" s="13" t="s">
        <v>933</v>
      </c>
      <c r="F5" s="14" t="s">
        <v>617</v>
      </c>
      <c r="G5" s="15">
        <v>1</v>
      </c>
      <c r="H5" s="10">
        <v>0.372943271008403</v>
      </c>
      <c r="I5" s="11">
        <f t="shared" si="0"/>
        <v>0.372943271008403</v>
      </c>
      <c r="J5" s="16">
        <v>45417</v>
      </c>
    </row>
    <row r="6" s="1" customFormat="1" ht="16.5" customHeight="1" spans="1:10">
      <c r="A6" s="7" t="s">
        <v>239</v>
      </c>
      <c r="B6" s="8" t="s">
        <v>611</v>
      </c>
      <c r="C6" s="8" t="s">
        <v>595</v>
      </c>
      <c r="D6" s="7" t="s">
        <v>934</v>
      </c>
      <c r="E6" s="7" t="s">
        <v>786</v>
      </c>
      <c r="F6" s="8" t="s">
        <v>617</v>
      </c>
      <c r="G6" s="9">
        <v>1</v>
      </c>
      <c r="H6" s="10">
        <v>0.779</v>
      </c>
      <c r="I6" s="11">
        <f t="shared" si="0"/>
        <v>0.779</v>
      </c>
      <c r="J6" s="12">
        <v>45417</v>
      </c>
    </row>
    <row r="7" s="1" customFormat="1" ht="16.5" customHeight="1" spans="1:10">
      <c r="A7" s="13" t="s">
        <v>239</v>
      </c>
      <c r="B7" s="14" t="s">
        <v>611</v>
      </c>
      <c r="C7" s="14" t="s">
        <v>595</v>
      </c>
      <c r="D7" s="13" t="s">
        <v>783</v>
      </c>
      <c r="E7" s="13" t="s">
        <v>784</v>
      </c>
      <c r="F7" s="14" t="s">
        <v>617</v>
      </c>
      <c r="G7" s="15">
        <v>1</v>
      </c>
      <c r="H7" s="10">
        <v>0.240939692439863</v>
      </c>
      <c r="I7" s="11">
        <f t="shared" si="0"/>
        <v>0.240939692439863</v>
      </c>
      <c r="J7" s="16">
        <v>45308</v>
      </c>
    </row>
    <row r="8" s="1" customFormat="1" ht="16.5" customHeight="1" spans="1:10">
      <c r="A8" s="7" t="s">
        <v>239</v>
      </c>
      <c r="B8" s="8" t="s">
        <v>611</v>
      </c>
      <c r="C8" s="8" t="s">
        <v>595</v>
      </c>
      <c r="D8" s="7" t="s">
        <v>749</v>
      </c>
      <c r="E8" s="7" t="s">
        <v>750</v>
      </c>
      <c r="F8" s="8" t="s">
        <v>751</v>
      </c>
      <c r="G8" s="9">
        <v>0.25</v>
      </c>
      <c r="H8" s="10">
        <v>1.7257</v>
      </c>
      <c r="I8" s="11">
        <f t="shared" si="0"/>
        <v>0.431425</v>
      </c>
      <c r="J8" s="12">
        <v>45324</v>
      </c>
    </row>
    <row r="9" s="1" customFormat="1" ht="16.5" customHeight="1" spans="1:10">
      <c r="A9" s="13" t="s">
        <v>239</v>
      </c>
      <c r="B9" s="14" t="s">
        <v>611</v>
      </c>
      <c r="C9" s="14" t="s">
        <v>595</v>
      </c>
      <c r="D9" s="13" t="s">
        <v>78</v>
      </c>
      <c r="E9" s="13" t="s">
        <v>443</v>
      </c>
      <c r="F9" s="14" t="s">
        <v>752</v>
      </c>
      <c r="G9" s="15">
        <v>0.72</v>
      </c>
      <c r="H9" s="10">
        <v>1.6814</v>
      </c>
      <c r="I9" s="11">
        <f t="shared" si="0"/>
        <v>1.210608</v>
      </c>
      <c r="J9" s="16">
        <v>45992</v>
      </c>
    </row>
    <row r="10" s="1" customFormat="1" ht="16.5" customHeight="1" spans="1:10">
      <c r="A10" s="7" t="s">
        <v>239</v>
      </c>
      <c r="B10" s="8" t="s">
        <v>611</v>
      </c>
      <c r="C10" s="8" t="s">
        <v>595</v>
      </c>
      <c r="D10" s="7" t="s">
        <v>935</v>
      </c>
      <c r="E10" s="7" t="s">
        <v>936</v>
      </c>
      <c r="F10" s="8" t="s">
        <v>617</v>
      </c>
      <c r="G10" s="9">
        <v>1</v>
      </c>
      <c r="H10" s="10">
        <v>0.22</v>
      </c>
      <c r="I10" s="11">
        <f t="shared" si="0"/>
        <v>0.22</v>
      </c>
      <c r="J10" s="12">
        <v>45308</v>
      </c>
    </row>
    <row r="11" s="1" customFormat="1" ht="16.5" customHeight="1" spans="1:10">
      <c r="A11" s="13" t="s">
        <v>239</v>
      </c>
      <c r="B11" s="14" t="s">
        <v>611</v>
      </c>
      <c r="C11" s="14" t="s">
        <v>595</v>
      </c>
      <c r="D11" s="13" t="s">
        <v>937</v>
      </c>
      <c r="E11" s="13" t="s">
        <v>938</v>
      </c>
      <c r="F11" s="14" t="s">
        <v>617</v>
      </c>
      <c r="G11" s="15">
        <v>1</v>
      </c>
      <c r="H11" s="10">
        <v>1.05755528846154</v>
      </c>
      <c r="I11" s="11">
        <f t="shared" si="0"/>
        <v>1.05755528846154</v>
      </c>
      <c r="J11" s="16">
        <v>45503</v>
      </c>
    </row>
    <row r="12" s="1" customFormat="1" ht="16.5" customHeight="1" spans="1:10">
      <c r="A12" s="7" t="s">
        <v>239</v>
      </c>
      <c r="B12" s="8" t="s">
        <v>611</v>
      </c>
      <c r="C12" s="8" t="s">
        <v>595</v>
      </c>
      <c r="D12" s="7" t="s">
        <v>98</v>
      </c>
      <c r="E12" s="7" t="s">
        <v>1258</v>
      </c>
      <c r="F12" s="8" t="s">
        <v>1474</v>
      </c>
      <c r="G12" s="9">
        <v>1</v>
      </c>
      <c r="H12" s="10">
        <f>I35</f>
        <v>20.0285612813425</v>
      </c>
      <c r="I12" s="11">
        <f t="shared" si="0"/>
        <v>20.0285612813425</v>
      </c>
      <c r="J12" s="12">
        <v>45992</v>
      </c>
    </row>
    <row r="13" s="1" customFormat="1" ht="16.5" customHeight="1" spans="1:10">
      <c r="A13" s="13" t="s">
        <v>239</v>
      </c>
      <c r="B13" s="14" t="s">
        <v>611</v>
      </c>
      <c r="C13" s="14" t="s">
        <v>595</v>
      </c>
      <c r="D13" s="13" t="s">
        <v>939</v>
      </c>
      <c r="E13" s="13" t="s">
        <v>434</v>
      </c>
      <c r="F13" s="14" t="s">
        <v>940</v>
      </c>
      <c r="G13" s="15">
        <v>2</v>
      </c>
      <c r="H13" s="10">
        <v>0.1422</v>
      </c>
      <c r="I13" s="11">
        <f t="shared" si="0"/>
        <v>0.2844</v>
      </c>
      <c r="J13" s="16">
        <v>45839</v>
      </c>
    </row>
    <row r="14" s="1" customFormat="1" ht="16.5" customHeight="1" spans="1:10">
      <c r="A14" s="7" t="s">
        <v>239</v>
      </c>
      <c r="B14" s="8" t="s">
        <v>611</v>
      </c>
      <c r="C14" s="8" t="s">
        <v>595</v>
      </c>
      <c r="D14" s="7" t="s">
        <v>599</v>
      </c>
      <c r="E14" s="7" t="s">
        <v>600</v>
      </c>
      <c r="F14" s="8" t="s">
        <v>601</v>
      </c>
      <c r="G14" s="9">
        <v>0.02</v>
      </c>
      <c r="H14" s="10">
        <v>6.2128</v>
      </c>
      <c r="I14" s="11">
        <f t="shared" si="0"/>
        <v>0.124256</v>
      </c>
      <c r="J14" s="12">
        <v>45503</v>
      </c>
    </row>
    <row r="15" s="1" customFormat="1" ht="16.5" customHeight="1" spans="1:10">
      <c r="A15" s="13" t="s">
        <v>239</v>
      </c>
      <c r="B15" s="14" t="s">
        <v>611</v>
      </c>
      <c r="C15" s="14" t="s">
        <v>595</v>
      </c>
      <c r="D15" s="13" t="s">
        <v>602</v>
      </c>
      <c r="E15" s="13" t="s">
        <v>603</v>
      </c>
      <c r="F15" s="14" t="s">
        <v>604</v>
      </c>
      <c r="G15" s="15">
        <v>0.1</v>
      </c>
      <c r="H15" s="10">
        <v>0.4035</v>
      </c>
      <c r="I15" s="11">
        <f t="shared" si="0"/>
        <v>0.04035</v>
      </c>
      <c r="J15" s="16">
        <v>45503</v>
      </c>
    </row>
    <row r="16" s="1" customFormat="1" ht="16.5" customHeight="1" spans="1:10">
      <c r="A16" s="7" t="s">
        <v>239</v>
      </c>
      <c r="B16" s="8" t="s">
        <v>611</v>
      </c>
      <c r="C16" s="8" t="s">
        <v>595</v>
      </c>
      <c r="D16" s="7" t="s">
        <v>1061</v>
      </c>
      <c r="E16" s="7" t="s">
        <v>1062</v>
      </c>
      <c r="F16" s="8" t="s">
        <v>1063</v>
      </c>
      <c r="G16" s="9">
        <v>1</v>
      </c>
      <c r="H16" s="10">
        <v>0.36</v>
      </c>
      <c r="I16" s="11">
        <f t="shared" si="0"/>
        <v>0.36</v>
      </c>
      <c r="J16" s="12">
        <v>45650</v>
      </c>
    </row>
    <row r="17" spans="1:10">
      <c r="I17" s="3">
        <f>SUM(I2:I16)</f>
        <v>25.4614704426469</v>
      </c>
    </row>
    <row r="19" s="1" customFormat="1" ht="12.5" spans="1:10">
      <c r="A19" s="4" t="s">
        <v>586</v>
      </c>
      <c r="B19" s="4" t="s">
        <v>587</v>
      </c>
      <c r="C19" s="4" t="s">
        <v>588</v>
      </c>
      <c r="D19" s="4" t="s">
        <v>589</v>
      </c>
      <c r="E19" s="4" t="s">
        <v>590</v>
      </c>
      <c r="F19" s="4" t="s">
        <v>590</v>
      </c>
      <c r="G19" s="5" t="s">
        <v>591</v>
      </c>
      <c r="H19" s="6" t="s">
        <v>592</v>
      </c>
      <c r="I19" s="6" t="s">
        <v>593</v>
      </c>
      <c r="J19" s="5" t="s">
        <v>594</v>
      </c>
    </row>
    <row r="20" s="1" customFormat="1" ht="16.5" customHeight="1" spans="1:10">
      <c r="A20" s="7" t="s">
        <v>98</v>
      </c>
      <c r="B20" s="8" t="s">
        <v>611</v>
      </c>
      <c r="C20" s="8" t="s">
        <v>595</v>
      </c>
      <c r="D20" s="7" t="s">
        <v>944</v>
      </c>
      <c r="E20" s="7" t="s">
        <v>945</v>
      </c>
      <c r="F20" s="8" t="s">
        <v>617</v>
      </c>
      <c r="G20" s="9">
        <v>3</v>
      </c>
      <c r="H20" s="10">
        <v>0.1327</v>
      </c>
      <c r="I20" s="11">
        <f t="shared" ref="I20:I34" si="1">H20*G20</f>
        <v>0.3981</v>
      </c>
      <c r="J20" s="12">
        <v>45594</v>
      </c>
    </row>
    <row r="21" s="1" customFormat="1" ht="16.5" customHeight="1" spans="1:10">
      <c r="A21" s="13" t="s">
        <v>98</v>
      </c>
      <c r="B21" s="14" t="s">
        <v>611</v>
      </c>
      <c r="C21" s="14" t="s">
        <v>595</v>
      </c>
      <c r="D21" s="13" t="s">
        <v>946</v>
      </c>
      <c r="E21" s="13" t="s">
        <v>947</v>
      </c>
      <c r="F21" s="14" t="s">
        <v>948</v>
      </c>
      <c r="G21" s="15">
        <v>1</v>
      </c>
      <c r="H21" s="10">
        <v>2.3894</v>
      </c>
      <c r="I21" s="11">
        <f t="shared" si="1"/>
        <v>2.3894</v>
      </c>
      <c r="J21" s="16">
        <v>45594</v>
      </c>
    </row>
    <row r="22" s="1" customFormat="1" ht="16.5" customHeight="1" spans="1:10">
      <c r="A22" s="7" t="s">
        <v>98</v>
      </c>
      <c r="B22" s="8" t="s">
        <v>611</v>
      </c>
      <c r="C22" s="8" t="s">
        <v>595</v>
      </c>
      <c r="D22" s="7" t="s">
        <v>949</v>
      </c>
      <c r="E22" s="7" t="s">
        <v>771</v>
      </c>
      <c r="F22" s="8" t="s">
        <v>617</v>
      </c>
      <c r="G22" s="9">
        <v>1</v>
      </c>
      <c r="H22" s="10">
        <v>1.55695201710526</v>
      </c>
      <c r="I22" s="11">
        <f t="shared" si="1"/>
        <v>1.55695201710526</v>
      </c>
      <c r="J22" s="12">
        <v>45594</v>
      </c>
    </row>
    <row r="23" s="1" customFormat="1" ht="16.5" customHeight="1" spans="1:10">
      <c r="A23" s="13" t="s">
        <v>98</v>
      </c>
      <c r="B23" s="14" t="s">
        <v>611</v>
      </c>
      <c r="C23" s="14" t="s">
        <v>595</v>
      </c>
      <c r="D23" s="13" t="s">
        <v>950</v>
      </c>
      <c r="E23" s="13" t="s">
        <v>951</v>
      </c>
      <c r="F23" s="14" t="s">
        <v>952</v>
      </c>
      <c r="G23" s="15">
        <v>1</v>
      </c>
      <c r="H23" s="10">
        <v>0.941865145432692</v>
      </c>
      <c r="I23" s="11">
        <f t="shared" si="1"/>
        <v>0.941865145432692</v>
      </c>
      <c r="J23" s="16">
        <v>45594</v>
      </c>
    </row>
    <row r="24" s="1" customFormat="1" ht="16.5" customHeight="1" spans="1:10">
      <c r="A24" s="7" t="s">
        <v>98</v>
      </c>
      <c r="B24" s="8" t="s">
        <v>611</v>
      </c>
      <c r="C24" s="8" t="s">
        <v>595</v>
      </c>
      <c r="D24" s="7" t="s">
        <v>953</v>
      </c>
      <c r="E24" s="7" t="s">
        <v>954</v>
      </c>
      <c r="F24" s="8" t="s">
        <v>955</v>
      </c>
      <c r="G24" s="9">
        <v>1</v>
      </c>
      <c r="H24" s="10">
        <v>0.928708371995192</v>
      </c>
      <c r="I24" s="11">
        <f t="shared" si="1"/>
        <v>0.928708371995192</v>
      </c>
      <c r="J24" s="12">
        <v>45594</v>
      </c>
    </row>
    <row r="25" s="1" customFormat="1" ht="16.5" customHeight="1" spans="1:10">
      <c r="A25" s="13" t="s">
        <v>98</v>
      </c>
      <c r="B25" s="14" t="s">
        <v>611</v>
      </c>
      <c r="C25" s="14" t="s">
        <v>595</v>
      </c>
      <c r="D25" s="13" t="s">
        <v>956</v>
      </c>
      <c r="E25" s="13" t="s">
        <v>957</v>
      </c>
      <c r="F25" s="14" t="s">
        <v>958</v>
      </c>
      <c r="G25" s="15">
        <v>1</v>
      </c>
      <c r="H25" s="10">
        <v>0.947845496995192</v>
      </c>
      <c r="I25" s="11">
        <f t="shared" si="1"/>
        <v>0.947845496995192</v>
      </c>
      <c r="J25" s="16">
        <v>45594</v>
      </c>
    </row>
    <row r="26" s="1" customFormat="1" ht="16.5" customHeight="1" spans="1:10">
      <c r="A26" s="7" t="s">
        <v>98</v>
      </c>
      <c r="B26" s="8" t="s">
        <v>611</v>
      </c>
      <c r="C26" s="8" t="s">
        <v>595</v>
      </c>
      <c r="D26" s="7" t="s">
        <v>962</v>
      </c>
      <c r="E26" s="7" t="s">
        <v>963</v>
      </c>
      <c r="F26" s="8" t="s">
        <v>964</v>
      </c>
      <c r="G26" s="9">
        <v>1</v>
      </c>
      <c r="H26" s="10">
        <v>0.409741331904762</v>
      </c>
      <c r="I26" s="11">
        <f t="shared" si="1"/>
        <v>0.409741331904762</v>
      </c>
      <c r="J26" s="12">
        <v>45594</v>
      </c>
    </row>
    <row r="27" s="1" customFormat="1" ht="16.5" customHeight="1" spans="1:10">
      <c r="A27" s="13" t="s">
        <v>98</v>
      </c>
      <c r="B27" s="14" t="s">
        <v>611</v>
      </c>
      <c r="C27" s="14" t="s">
        <v>595</v>
      </c>
      <c r="D27" s="13" t="s">
        <v>965</v>
      </c>
      <c r="E27" s="13" t="s">
        <v>966</v>
      </c>
      <c r="F27" s="14" t="s">
        <v>617</v>
      </c>
      <c r="G27" s="15">
        <v>2</v>
      </c>
      <c r="H27" s="10">
        <v>0.1204</v>
      </c>
      <c r="I27" s="11">
        <f t="shared" si="1"/>
        <v>0.2408</v>
      </c>
      <c r="J27" s="16">
        <v>45594</v>
      </c>
    </row>
    <row r="28" s="1" customFormat="1" ht="16.5" customHeight="1" spans="1:10">
      <c r="A28" s="7" t="s">
        <v>98</v>
      </c>
      <c r="B28" s="8" t="s">
        <v>611</v>
      </c>
      <c r="C28" s="8" t="s">
        <v>595</v>
      </c>
      <c r="D28" s="7" t="s">
        <v>967</v>
      </c>
      <c r="E28" s="7" t="s">
        <v>968</v>
      </c>
      <c r="F28" s="8" t="s">
        <v>617</v>
      </c>
      <c r="G28" s="9">
        <v>1</v>
      </c>
      <c r="H28" s="10">
        <v>0.324502754093567</v>
      </c>
      <c r="I28" s="11">
        <f t="shared" si="1"/>
        <v>0.324502754093567</v>
      </c>
      <c r="J28" s="12">
        <v>45594</v>
      </c>
    </row>
    <row r="29" s="1" customFormat="1" ht="16.5" customHeight="1" spans="1:10">
      <c r="A29" s="13" t="s">
        <v>98</v>
      </c>
      <c r="B29" s="14" t="s">
        <v>611</v>
      </c>
      <c r="C29" s="14" t="s">
        <v>595</v>
      </c>
      <c r="D29" s="13" t="s">
        <v>969</v>
      </c>
      <c r="E29" s="13" t="s">
        <v>970</v>
      </c>
      <c r="F29" s="14" t="s">
        <v>617</v>
      </c>
      <c r="G29" s="15">
        <v>1</v>
      </c>
      <c r="H29" s="10">
        <v>0.273739011988304</v>
      </c>
      <c r="I29" s="11">
        <f t="shared" si="1"/>
        <v>0.273739011988304</v>
      </c>
      <c r="J29" s="16">
        <v>45594</v>
      </c>
    </row>
    <row r="30" s="1" customFormat="1" ht="16.5" customHeight="1" spans="1:10">
      <c r="A30" s="7" t="s">
        <v>98</v>
      </c>
      <c r="B30" s="8" t="s">
        <v>611</v>
      </c>
      <c r="C30" s="8" t="s">
        <v>595</v>
      </c>
      <c r="D30" s="7" t="s">
        <v>971</v>
      </c>
      <c r="E30" s="7" t="s">
        <v>972</v>
      </c>
      <c r="F30" s="8" t="s">
        <v>617</v>
      </c>
      <c r="G30" s="9">
        <v>2</v>
      </c>
      <c r="H30" s="10">
        <v>0.186476232163743</v>
      </c>
      <c r="I30" s="11">
        <f t="shared" si="1"/>
        <v>0.372952464327486</v>
      </c>
      <c r="J30" s="12">
        <v>45594</v>
      </c>
    </row>
    <row r="31" s="1" customFormat="1" ht="16.5" customHeight="1" spans="1:10">
      <c r="A31" s="13" t="s">
        <v>98</v>
      </c>
      <c r="B31" s="14" t="s">
        <v>611</v>
      </c>
      <c r="C31" s="14" t="s">
        <v>595</v>
      </c>
      <c r="D31" s="13" t="s">
        <v>973</v>
      </c>
      <c r="E31" s="13" t="s">
        <v>974</v>
      </c>
      <c r="F31" s="14" t="s">
        <v>975</v>
      </c>
      <c r="G31" s="15">
        <v>2</v>
      </c>
      <c r="H31" s="10">
        <v>2.1947</v>
      </c>
      <c r="I31" s="11">
        <f t="shared" si="1"/>
        <v>4.3894</v>
      </c>
      <c r="J31" s="16">
        <v>45594</v>
      </c>
    </row>
    <row r="32" s="1" customFormat="1" ht="16.5" customHeight="1" spans="1:10">
      <c r="A32" s="7" t="s">
        <v>98</v>
      </c>
      <c r="B32" s="8" t="s">
        <v>611</v>
      </c>
      <c r="C32" s="8" t="s">
        <v>595</v>
      </c>
      <c r="D32" s="7" t="s">
        <v>1460</v>
      </c>
      <c r="E32" s="7" t="s">
        <v>961</v>
      </c>
      <c r="F32" s="8" t="s">
        <v>1461</v>
      </c>
      <c r="G32" s="9">
        <v>1</v>
      </c>
      <c r="H32" s="10">
        <v>1.3996546875</v>
      </c>
      <c r="I32" s="11">
        <f t="shared" si="1"/>
        <v>1.3996546875</v>
      </c>
      <c r="J32" s="12">
        <v>45594</v>
      </c>
    </row>
    <row r="33" s="1" customFormat="1" ht="16.5" customHeight="1" spans="1:10">
      <c r="A33" s="13" t="s">
        <v>98</v>
      </c>
      <c r="B33" s="14" t="s">
        <v>611</v>
      </c>
      <c r="C33" s="14" t="s">
        <v>595</v>
      </c>
      <c r="D33" s="13" t="s">
        <v>1462</v>
      </c>
      <c r="E33" s="13" t="s">
        <v>1463</v>
      </c>
      <c r="F33" s="14" t="s">
        <v>617</v>
      </c>
      <c r="G33" s="15">
        <v>1</v>
      </c>
      <c r="H33" s="18">
        <v>2.6549</v>
      </c>
      <c r="I33" s="11">
        <f t="shared" si="1"/>
        <v>2.6549</v>
      </c>
      <c r="J33" s="16">
        <v>45594</v>
      </c>
    </row>
    <row r="34" s="1" customFormat="1" ht="16.5" customHeight="1" spans="1:10">
      <c r="A34" s="7" t="s">
        <v>98</v>
      </c>
      <c r="B34" s="8" t="s">
        <v>611</v>
      </c>
      <c r="C34" s="8" t="s">
        <v>595</v>
      </c>
      <c r="D34" s="7" t="s">
        <v>1475</v>
      </c>
      <c r="E34" s="7" t="s">
        <v>1474</v>
      </c>
      <c r="F34" s="8" t="s">
        <v>617</v>
      </c>
      <c r="G34" s="9">
        <v>1</v>
      </c>
      <c r="H34" s="18">
        <v>2.8</v>
      </c>
      <c r="I34" s="11">
        <f t="shared" si="1"/>
        <v>2.8</v>
      </c>
      <c r="J34" s="12">
        <v>45895</v>
      </c>
    </row>
    <row r="35" spans="1:10">
      <c r="I35" s="3">
        <f>SUM(I20:I34)</f>
        <v>20.0285612813425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P15" sqref="P1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179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f>VLOOKUP(D:D,'SHT0012022'!D:H,5,0)</f>
        <v>0.120565034394672</v>
      </c>
      <c r="I2" s="27">
        <f t="shared" ref="I2:I10" si="0">H2*G2</f>
        <v>0.120565034394672</v>
      </c>
      <c r="J2" s="28">
        <v>44404</v>
      </c>
    </row>
    <row r="3" s="19" customFormat="1" ht="16.5" customHeight="1" spans="1:10">
      <c r="A3" s="29" t="s">
        <v>179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0.73</v>
      </c>
      <c r="H3" s="18">
        <v>1.6814</v>
      </c>
      <c r="I3" s="27">
        <f t="shared" si="0"/>
        <v>1.227422</v>
      </c>
      <c r="J3" s="32">
        <v>44440</v>
      </c>
    </row>
    <row r="4" s="19" customFormat="1" ht="16.5" customHeight="1" spans="1:10">
      <c r="A4" s="24" t="s">
        <v>179</v>
      </c>
      <c r="B4" s="25" t="s">
        <v>611</v>
      </c>
      <c r="C4" s="25" t="s">
        <v>595</v>
      </c>
      <c r="D4" s="24" t="s">
        <v>801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44404</v>
      </c>
    </row>
    <row r="5" s="19" customFormat="1" ht="16.5" customHeight="1" spans="1:10">
      <c r="A5" s="29" t="s">
        <v>179</v>
      </c>
      <c r="B5" s="30" t="s">
        <v>611</v>
      </c>
      <c r="C5" s="30" t="s">
        <v>595</v>
      </c>
      <c r="D5" s="29" t="s">
        <v>1035</v>
      </c>
      <c r="E5" s="29" t="s">
        <v>1036</v>
      </c>
      <c r="F5" s="30" t="s">
        <v>617</v>
      </c>
      <c r="G5" s="35">
        <v>1</v>
      </c>
      <c r="H5" s="18">
        <v>6.36013503157895</v>
      </c>
      <c r="I5" s="27">
        <f t="shared" si="0"/>
        <v>6.36013503157895</v>
      </c>
      <c r="J5" s="32">
        <v>44287</v>
      </c>
    </row>
    <row r="6" s="19" customFormat="1" ht="16.5" customHeight="1" spans="1:10">
      <c r="A6" s="24" t="s">
        <v>179</v>
      </c>
      <c r="B6" s="25" t="s">
        <v>611</v>
      </c>
      <c r="C6" s="25" t="s">
        <v>595</v>
      </c>
      <c r="D6" s="24" t="s">
        <v>744</v>
      </c>
      <c r="E6" s="24" t="s">
        <v>745</v>
      </c>
      <c r="F6" s="25" t="s">
        <v>746</v>
      </c>
      <c r="G6" s="34">
        <v>0.0333</v>
      </c>
      <c r="H6" s="18">
        <v>6.1792</v>
      </c>
      <c r="I6" s="27">
        <f t="shared" si="0"/>
        <v>0.20576736</v>
      </c>
      <c r="J6" s="28">
        <v>44287</v>
      </c>
    </row>
    <row r="7" s="19" customFormat="1" ht="16.5" customHeight="1" spans="1:10">
      <c r="A7" s="29" t="s">
        <v>179</v>
      </c>
      <c r="B7" s="30" t="s">
        <v>611</v>
      </c>
      <c r="C7" s="30" t="s">
        <v>595</v>
      </c>
      <c r="D7" s="29" t="s">
        <v>602</v>
      </c>
      <c r="E7" s="29" t="s">
        <v>603</v>
      </c>
      <c r="F7" s="30" t="s">
        <v>604</v>
      </c>
      <c r="G7" s="35">
        <v>0.0333</v>
      </c>
      <c r="H7" s="18">
        <f>VLOOKUP(D:D,'SHT0012022'!D:H,5,0)</f>
        <v>0.4035</v>
      </c>
      <c r="I7" s="27">
        <f t="shared" si="0"/>
        <v>0.01343655</v>
      </c>
      <c r="J7" s="32">
        <v>44287</v>
      </c>
    </row>
    <row r="8" s="19" customFormat="1" ht="16.5" customHeight="1" spans="1:10">
      <c r="A8" s="24" t="s">
        <v>179</v>
      </c>
      <c r="B8" s="25" t="s">
        <v>611</v>
      </c>
      <c r="C8" s="25" t="s">
        <v>595</v>
      </c>
      <c r="D8" s="24" t="s">
        <v>807</v>
      </c>
      <c r="E8" s="24" t="s">
        <v>808</v>
      </c>
      <c r="F8" s="25" t="s">
        <v>809</v>
      </c>
      <c r="G8" s="34">
        <v>1</v>
      </c>
      <c r="H8" s="18">
        <v>16.2</v>
      </c>
      <c r="I8" s="27">
        <f t="shared" si="0"/>
        <v>16.2</v>
      </c>
      <c r="J8" s="28">
        <v>44287</v>
      </c>
    </row>
    <row r="9" s="19" customFormat="1" ht="16.5" customHeight="1" spans="1:10">
      <c r="A9" s="29" t="s">
        <v>179</v>
      </c>
      <c r="B9" s="30" t="s">
        <v>611</v>
      </c>
      <c r="C9" s="30" t="s">
        <v>595</v>
      </c>
      <c r="D9" s="29" t="s">
        <v>810</v>
      </c>
      <c r="E9" s="29" t="s">
        <v>811</v>
      </c>
      <c r="F9" s="30" t="s">
        <v>812</v>
      </c>
      <c r="G9" s="35">
        <v>2</v>
      </c>
      <c r="H9" s="18">
        <v>1.55</v>
      </c>
      <c r="I9" s="27">
        <f t="shared" si="0"/>
        <v>3.1</v>
      </c>
      <c r="J9" s="32">
        <v>44287</v>
      </c>
    </row>
    <row r="10" s="19" customFormat="1" ht="16.5" customHeight="1" spans="1:10">
      <c r="A10" s="24" t="s">
        <v>179</v>
      </c>
      <c r="B10" s="25" t="s">
        <v>611</v>
      </c>
      <c r="C10" s="25" t="s">
        <v>595</v>
      </c>
      <c r="D10" s="24" t="s">
        <v>1037</v>
      </c>
      <c r="E10" s="24" t="s">
        <v>806</v>
      </c>
      <c r="F10" s="25" t="s">
        <v>617</v>
      </c>
      <c r="G10" s="34">
        <v>1</v>
      </c>
      <c r="H10" s="18">
        <v>6.94897547894737</v>
      </c>
      <c r="I10" s="27">
        <f t="shared" si="0"/>
        <v>6.94897547894737</v>
      </c>
      <c r="J10" s="28">
        <v>44287</v>
      </c>
    </row>
    <row r="11" spans="1:10">
      <c r="I11" s="20">
        <f>SUM(I2:I10)</f>
        <v>35.592201454921</v>
      </c>
    </row>
  </sheetData>
  <pageMargins left="0.75" right="0.75" top="1" bottom="1" header="0.5" footer="0.5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9" customHeight="1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245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1</v>
      </c>
      <c r="H2" s="10">
        <v>0.05</v>
      </c>
      <c r="I2" s="11">
        <f t="shared" ref="I2:I19" si="0">H2*G2</f>
        <v>0.05</v>
      </c>
      <c r="J2" s="12">
        <v>45992</v>
      </c>
    </row>
    <row r="3" s="1" customFormat="1" ht="16.5" customHeight="1" spans="1:10">
      <c r="A3" s="13" t="s">
        <v>245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0.03</v>
      </c>
      <c r="H3" s="10">
        <v>0.589</v>
      </c>
      <c r="I3" s="11">
        <f t="shared" si="0"/>
        <v>0.01767</v>
      </c>
      <c r="J3" s="16">
        <v>45992</v>
      </c>
    </row>
    <row r="4" s="1" customFormat="1" ht="16.5" customHeight="1" spans="1:10">
      <c r="A4" s="7" t="s">
        <v>245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0.52</v>
      </c>
      <c r="H4" s="10">
        <v>0.2831875</v>
      </c>
      <c r="I4" s="11">
        <f t="shared" si="0"/>
        <v>0.1472575</v>
      </c>
      <c r="J4" s="12">
        <v>45365</v>
      </c>
    </row>
    <row r="5" s="1" customFormat="1" ht="16.5" customHeight="1" spans="1:10">
      <c r="A5" s="13" t="s">
        <v>245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245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3</v>
      </c>
      <c r="H6" s="10">
        <v>0.120565034394672</v>
      </c>
      <c r="I6" s="11">
        <f t="shared" si="0"/>
        <v>0.361695103184016</v>
      </c>
      <c r="J6" s="12">
        <v>45992</v>
      </c>
    </row>
    <row r="7" s="1" customFormat="1" ht="16.5" customHeight="1" spans="1:10">
      <c r="A7" s="13" t="s">
        <v>245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v>0.372943271008403</v>
      </c>
      <c r="I7" s="11">
        <f t="shared" si="0"/>
        <v>0.372943271008403</v>
      </c>
      <c r="J7" s="16">
        <v>45417</v>
      </c>
    </row>
    <row r="8" s="1" customFormat="1" ht="16.5" customHeight="1" spans="1:10">
      <c r="A8" s="7" t="s">
        <v>245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v>0.779</v>
      </c>
      <c r="I8" s="11">
        <f t="shared" si="0"/>
        <v>0.779</v>
      </c>
      <c r="J8" s="12">
        <v>45417</v>
      </c>
    </row>
    <row r="9" s="1" customFormat="1" ht="16.5" customHeight="1" spans="1:10">
      <c r="A9" s="13" t="s">
        <v>245</v>
      </c>
      <c r="B9" s="14" t="s">
        <v>611</v>
      </c>
      <c r="C9" s="14" t="s">
        <v>595</v>
      </c>
      <c r="D9" s="13" t="s">
        <v>783</v>
      </c>
      <c r="E9" s="13" t="s">
        <v>784</v>
      </c>
      <c r="F9" s="14" t="s">
        <v>617</v>
      </c>
      <c r="G9" s="15">
        <v>1</v>
      </c>
      <c r="H9" s="10">
        <v>0.240939692439863</v>
      </c>
      <c r="I9" s="11">
        <f t="shared" si="0"/>
        <v>0.240939692439863</v>
      </c>
      <c r="J9" s="16">
        <v>45365</v>
      </c>
    </row>
    <row r="10" s="1" customFormat="1" ht="16.5" customHeight="1" spans="1:10">
      <c r="A10" s="7" t="s">
        <v>245</v>
      </c>
      <c r="B10" s="8" t="s">
        <v>611</v>
      </c>
      <c r="C10" s="8" t="s">
        <v>595</v>
      </c>
      <c r="D10" s="7" t="s">
        <v>749</v>
      </c>
      <c r="E10" s="7" t="s">
        <v>750</v>
      </c>
      <c r="F10" s="8" t="s">
        <v>751</v>
      </c>
      <c r="G10" s="9">
        <v>0.22</v>
      </c>
      <c r="H10" s="10">
        <v>1.7257</v>
      </c>
      <c r="I10" s="11">
        <f t="shared" si="0"/>
        <v>0.379654</v>
      </c>
      <c r="J10" s="12">
        <v>45365</v>
      </c>
    </row>
    <row r="11" s="1" customFormat="1" ht="16.5" customHeight="1" spans="1:10">
      <c r="A11" s="13" t="s">
        <v>245</v>
      </c>
      <c r="B11" s="14" t="s">
        <v>611</v>
      </c>
      <c r="C11" s="14" t="s">
        <v>595</v>
      </c>
      <c r="D11" s="13" t="s">
        <v>78</v>
      </c>
      <c r="E11" s="13" t="s">
        <v>443</v>
      </c>
      <c r="F11" s="14" t="s">
        <v>752</v>
      </c>
      <c r="G11" s="15">
        <v>1.215</v>
      </c>
      <c r="H11" s="10">
        <v>1.6814</v>
      </c>
      <c r="I11" s="11">
        <f t="shared" si="0"/>
        <v>2.042901</v>
      </c>
      <c r="J11" s="16">
        <v>45992</v>
      </c>
    </row>
    <row r="12" s="1" customFormat="1" ht="16.5" customHeight="1" spans="1:10">
      <c r="A12" s="7" t="s">
        <v>245</v>
      </c>
      <c r="B12" s="8" t="s">
        <v>611</v>
      </c>
      <c r="C12" s="8" t="s">
        <v>595</v>
      </c>
      <c r="D12" s="7" t="s">
        <v>935</v>
      </c>
      <c r="E12" s="7" t="s">
        <v>936</v>
      </c>
      <c r="F12" s="8" t="s">
        <v>617</v>
      </c>
      <c r="G12" s="9">
        <v>1</v>
      </c>
      <c r="H12" s="10">
        <v>0.22</v>
      </c>
      <c r="I12" s="11">
        <f t="shared" si="0"/>
        <v>0.22</v>
      </c>
      <c r="J12" s="12">
        <v>45365</v>
      </c>
    </row>
    <row r="13" s="1" customFormat="1" ht="16.5" customHeight="1" spans="1:10">
      <c r="A13" s="13" t="s">
        <v>245</v>
      </c>
      <c r="B13" s="14" t="s">
        <v>611</v>
      </c>
      <c r="C13" s="14" t="s">
        <v>595</v>
      </c>
      <c r="D13" s="13" t="s">
        <v>937</v>
      </c>
      <c r="E13" s="13" t="s">
        <v>938</v>
      </c>
      <c r="F13" s="14" t="s">
        <v>617</v>
      </c>
      <c r="G13" s="15">
        <v>1</v>
      </c>
      <c r="H13" s="10">
        <v>1.05755528846154</v>
      </c>
      <c r="I13" s="11">
        <f t="shared" si="0"/>
        <v>1.05755528846154</v>
      </c>
      <c r="J13" s="16">
        <v>45503</v>
      </c>
    </row>
    <row r="14" s="1" customFormat="1" ht="16.5" customHeight="1" spans="1:10">
      <c r="A14" s="7" t="s">
        <v>245</v>
      </c>
      <c r="B14" s="8" t="s">
        <v>611</v>
      </c>
      <c r="C14" s="8" t="s">
        <v>595</v>
      </c>
      <c r="D14" s="7" t="s">
        <v>98</v>
      </c>
      <c r="E14" s="7" t="s">
        <v>1258</v>
      </c>
      <c r="F14" s="8" t="s">
        <v>1474</v>
      </c>
      <c r="G14" s="9">
        <v>1</v>
      </c>
      <c r="H14" s="10">
        <v>20.0285612813425</v>
      </c>
      <c r="I14" s="11">
        <f t="shared" si="0"/>
        <v>20.0285612813425</v>
      </c>
      <c r="J14" s="12">
        <v>45992</v>
      </c>
    </row>
    <row r="15" s="1" customFormat="1" ht="16.5" customHeight="1" spans="1:10">
      <c r="A15" s="13" t="s">
        <v>245</v>
      </c>
      <c r="B15" s="14" t="s">
        <v>611</v>
      </c>
      <c r="C15" s="14" t="s">
        <v>595</v>
      </c>
      <c r="D15" s="13" t="s">
        <v>939</v>
      </c>
      <c r="E15" s="13" t="s">
        <v>434</v>
      </c>
      <c r="F15" s="14" t="s">
        <v>940</v>
      </c>
      <c r="G15" s="15">
        <v>2</v>
      </c>
      <c r="H15" s="10">
        <v>0.1422</v>
      </c>
      <c r="I15" s="11">
        <f t="shared" si="0"/>
        <v>0.2844</v>
      </c>
      <c r="J15" s="16">
        <v>45992</v>
      </c>
    </row>
    <row r="16" s="1" customFormat="1" ht="16.5" customHeight="1" spans="1:10">
      <c r="A16" s="7" t="s">
        <v>245</v>
      </c>
      <c r="B16" s="8" t="s">
        <v>611</v>
      </c>
      <c r="C16" s="8" t="s">
        <v>595</v>
      </c>
      <c r="D16" s="7" t="s">
        <v>599</v>
      </c>
      <c r="E16" s="7" t="s">
        <v>600</v>
      </c>
      <c r="F16" s="8" t="s">
        <v>601</v>
      </c>
      <c r="G16" s="9">
        <v>0.02</v>
      </c>
      <c r="H16" s="10">
        <v>6.2128</v>
      </c>
      <c r="I16" s="11">
        <f t="shared" si="0"/>
        <v>0.124256</v>
      </c>
      <c r="J16" s="12">
        <v>45503</v>
      </c>
    </row>
    <row r="17" s="1" customFormat="1" ht="16.5" customHeight="1" spans="1:10">
      <c r="A17" s="13" t="s">
        <v>245</v>
      </c>
      <c r="B17" s="14" t="s">
        <v>611</v>
      </c>
      <c r="C17" s="14" t="s">
        <v>595</v>
      </c>
      <c r="D17" s="13" t="s">
        <v>602</v>
      </c>
      <c r="E17" s="13" t="s">
        <v>603</v>
      </c>
      <c r="F17" s="14" t="s">
        <v>604</v>
      </c>
      <c r="G17" s="15">
        <v>0.1</v>
      </c>
      <c r="H17" s="10">
        <v>0.4035</v>
      </c>
      <c r="I17" s="11">
        <f t="shared" si="0"/>
        <v>0.04035</v>
      </c>
      <c r="J17" s="16">
        <v>45503</v>
      </c>
    </row>
    <row r="18" s="1" customFormat="1" ht="16.5" customHeight="1" spans="1:10">
      <c r="A18" s="7" t="s">
        <v>245</v>
      </c>
      <c r="B18" s="8" t="s">
        <v>611</v>
      </c>
      <c r="C18" s="8" t="s">
        <v>595</v>
      </c>
      <c r="D18" s="7" t="s">
        <v>787</v>
      </c>
      <c r="E18" s="7" t="s">
        <v>788</v>
      </c>
      <c r="F18" s="8" t="s">
        <v>789</v>
      </c>
      <c r="G18" s="9">
        <v>1</v>
      </c>
      <c r="H18" s="10">
        <v>0.1862</v>
      </c>
      <c r="I18" s="11">
        <f t="shared" si="0"/>
        <v>0.1862</v>
      </c>
      <c r="J18" s="12">
        <v>45992</v>
      </c>
    </row>
    <row r="19" s="1" customFormat="1" ht="16.5" customHeight="1" spans="1:10">
      <c r="A19" s="13" t="s">
        <v>245</v>
      </c>
      <c r="B19" s="14" t="s">
        <v>611</v>
      </c>
      <c r="C19" s="14" t="s">
        <v>595</v>
      </c>
      <c r="D19" s="13" t="s">
        <v>1061</v>
      </c>
      <c r="E19" s="13" t="s">
        <v>1062</v>
      </c>
      <c r="F19" s="14" t="s">
        <v>1063</v>
      </c>
      <c r="G19" s="15">
        <v>1</v>
      </c>
      <c r="H19" s="10">
        <v>0.36</v>
      </c>
      <c r="I19" s="11">
        <f t="shared" si="0"/>
        <v>0.36</v>
      </c>
      <c r="J19" s="16">
        <v>45650</v>
      </c>
    </row>
    <row r="20" spans="1:10">
      <c r="I20" s="3">
        <f>SUM(I2:I19)</f>
        <v>26.9819678288761</v>
      </c>
    </row>
  </sheetData>
  <pageMargins left="0.75" right="0.75" top="1" bottom="1" header="0.5" footer="0.5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7" width="8.72727272727273" style="2"/>
    <col min="8" max="9" width="8.72727272727273" style="3"/>
    <col min="10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198</v>
      </c>
      <c r="B2" s="8" t="s">
        <v>611</v>
      </c>
      <c r="C2" s="8" t="s">
        <v>595</v>
      </c>
      <c r="D2" s="7" t="s">
        <v>815</v>
      </c>
      <c r="E2" s="7" t="s">
        <v>816</v>
      </c>
      <c r="F2" s="8" t="s">
        <v>617</v>
      </c>
      <c r="G2" s="9">
        <v>0.03</v>
      </c>
      <c r="H2" s="10">
        <v>0.589</v>
      </c>
      <c r="I2" s="11">
        <f t="shared" ref="I2:I17" si="0">H2*G2</f>
        <v>0.01767</v>
      </c>
      <c r="J2" s="12">
        <v>45651</v>
      </c>
    </row>
    <row r="3" s="1" customFormat="1" ht="16.5" customHeight="1" spans="1:10">
      <c r="A3" s="13" t="s">
        <v>198</v>
      </c>
      <c r="B3" s="14" t="s">
        <v>611</v>
      </c>
      <c r="C3" s="14" t="s">
        <v>595</v>
      </c>
      <c r="D3" s="13" t="s">
        <v>928</v>
      </c>
      <c r="E3" s="13" t="s">
        <v>929</v>
      </c>
      <c r="F3" s="14" t="s">
        <v>617</v>
      </c>
      <c r="G3" s="15">
        <v>0.12</v>
      </c>
      <c r="H3" s="10">
        <v>0.2831875</v>
      </c>
      <c r="I3" s="11">
        <f t="shared" si="0"/>
        <v>0.0339825</v>
      </c>
      <c r="J3" s="16">
        <v>44574</v>
      </c>
    </row>
    <row r="4" s="1" customFormat="1" ht="16.5" customHeight="1" spans="1:10">
      <c r="A4" s="7" t="s">
        <v>198</v>
      </c>
      <c r="B4" s="8" t="s">
        <v>611</v>
      </c>
      <c r="C4" s="8" t="s">
        <v>595</v>
      </c>
      <c r="D4" s="7" t="s">
        <v>73</v>
      </c>
      <c r="E4" s="7" t="s">
        <v>396</v>
      </c>
      <c r="F4" s="8" t="s">
        <v>747</v>
      </c>
      <c r="G4" s="9">
        <v>1</v>
      </c>
      <c r="H4" s="10">
        <v>0.288584692439863</v>
      </c>
      <c r="I4" s="11">
        <f t="shared" si="0"/>
        <v>0.288584692439863</v>
      </c>
      <c r="J4" s="12">
        <v>45992</v>
      </c>
    </row>
    <row r="5" s="1" customFormat="1" ht="16.5" customHeight="1" spans="1:10">
      <c r="A5" s="13" t="s">
        <v>198</v>
      </c>
      <c r="B5" s="14" t="s">
        <v>611</v>
      </c>
      <c r="C5" s="14" t="s">
        <v>595</v>
      </c>
      <c r="D5" s="13" t="s">
        <v>74</v>
      </c>
      <c r="E5" s="13" t="s">
        <v>394</v>
      </c>
      <c r="F5" s="14" t="s">
        <v>748</v>
      </c>
      <c r="G5" s="15">
        <v>2</v>
      </c>
      <c r="H5" s="10">
        <v>0.120565034394672</v>
      </c>
      <c r="I5" s="11">
        <f t="shared" si="0"/>
        <v>0.241130068789344</v>
      </c>
      <c r="J5" s="16">
        <v>45992</v>
      </c>
    </row>
    <row r="6" s="1" customFormat="1" ht="16.5" customHeight="1" spans="1:10">
      <c r="A6" s="7" t="s">
        <v>198</v>
      </c>
      <c r="B6" s="8" t="s">
        <v>611</v>
      </c>
      <c r="C6" s="8" t="s">
        <v>595</v>
      </c>
      <c r="D6" s="7" t="s">
        <v>932</v>
      </c>
      <c r="E6" s="7" t="s">
        <v>933</v>
      </c>
      <c r="F6" s="8" t="s">
        <v>617</v>
      </c>
      <c r="G6" s="9">
        <v>1</v>
      </c>
      <c r="H6" s="10">
        <v>0.372943271008403</v>
      </c>
      <c r="I6" s="11">
        <f t="shared" si="0"/>
        <v>0.372943271008403</v>
      </c>
      <c r="J6" s="12">
        <v>44621</v>
      </c>
    </row>
    <row r="7" s="1" customFormat="1" ht="16.5" customHeight="1" spans="1:10">
      <c r="A7" s="13" t="s">
        <v>198</v>
      </c>
      <c r="B7" s="14" t="s">
        <v>611</v>
      </c>
      <c r="C7" s="14" t="s">
        <v>595</v>
      </c>
      <c r="D7" s="13" t="s">
        <v>934</v>
      </c>
      <c r="E7" s="13" t="s">
        <v>786</v>
      </c>
      <c r="F7" s="14" t="s">
        <v>617</v>
      </c>
      <c r="G7" s="15">
        <v>1</v>
      </c>
      <c r="H7" s="10">
        <v>0.779</v>
      </c>
      <c r="I7" s="11">
        <f t="shared" si="0"/>
        <v>0.779</v>
      </c>
      <c r="J7" s="16">
        <v>44621</v>
      </c>
    </row>
    <row r="8" s="1" customFormat="1" ht="16.5" customHeight="1" spans="1:10">
      <c r="A8" s="7" t="s">
        <v>198</v>
      </c>
      <c r="B8" s="8" t="s">
        <v>611</v>
      </c>
      <c r="C8" s="8" t="s">
        <v>595</v>
      </c>
      <c r="D8" s="7" t="s">
        <v>749</v>
      </c>
      <c r="E8" s="7" t="s">
        <v>750</v>
      </c>
      <c r="F8" s="8" t="s">
        <v>751</v>
      </c>
      <c r="G8" s="9">
        <v>0.68</v>
      </c>
      <c r="H8" s="10">
        <v>1.7257</v>
      </c>
      <c r="I8" s="11">
        <f t="shared" si="0"/>
        <v>1.173476</v>
      </c>
      <c r="J8" s="12">
        <v>44698</v>
      </c>
    </row>
    <row r="9" s="1" customFormat="1" ht="16.5" customHeight="1" spans="1:10">
      <c r="A9" s="13" t="s">
        <v>198</v>
      </c>
      <c r="B9" s="14" t="s">
        <v>611</v>
      </c>
      <c r="C9" s="14" t="s">
        <v>595</v>
      </c>
      <c r="D9" s="13" t="s">
        <v>78</v>
      </c>
      <c r="E9" s="13" t="s">
        <v>443</v>
      </c>
      <c r="F9" s="14" t="s">
        <v>752</v>
      </c>
      <c r="G9" s="15">
        <v>1.215</v>
      </c>
      <c r="H9" s="10">
        <v>1.6814</v>
      </c>
      <c r="I9" s="11">
        <f t="shared" si="0"/>
        <v>2.042901</v>
      </c>
      <c r="J9" s="16">
        <v>45651</v>
      </c>
    </row>
    <row r="10" s="1" customFormat="1" ht="16.5" customHeight="1" spans="1:10">
      <c r="A10" s="7" t="s">
        <v>198</v>
      </c>
      <c r="B10" s="8" t="s">
        <v>611</v>
      </c>
      <c r="C10" s="8" t="s">
        <v>595</v>
      </c>
      <c r="D10" s="7" t="s">
        <v>935</v>
      </c>
      <c r="E10" s="7" t="s">
        <v>936</v>
      </c>
      <c r="F10" s="8" t="s">
        <v>617</v>
      </c>
      <c r="G10" s="9">
        <v>1</v>
      </c>
      <c r="H10" s="10">
        <v>0.22</v>
      </c>
      <c r="I10" s="11">
        <f t="shared" si="0"/>
        <v>0.22</v>
      </c>
      <c r="J10" s="12">
        <v>44574</v>
      </c>
    </row>
    <row r="11" s="1" customFormat="1" ht="16.5" customHeight="1" spans="1:10">
      <c r="A11" s="13" t="s">
        <v>198</v>
      </c>
      <c r="B11" s="14" t="s">
        <v>611</v>
      </c>
      <c r="C11" s="14" t="s">
        <v>595</v>
      </c>
      <c r="D11" s="13" t="s">
        <v>937</v>
      </c>
      <c r="E11" s="13" t="s">
        <v>938</v>
      </c>
      <c r="F11" s="14" t="s">
        <v>617</v>
      </c>
      <c r="G11" s="15">
        <v>1</v>
      </c>
      <c r="H11" s="10">
        <v>1.05755528846154</v>
      </c>
      <c r="I11" s="11">
        <f t="shared" si="0"/>
        <v>1.05755528846154</v>
      </c>
      <c r="J11" s="16">
        <v>45503</v>
      </c>
    </row>
    <row r="12" s="1" customFormat="1" ht="16.5" customHeight="1" spans="1:10">
      <c r="A12" s="7" t="s">
        <v>198</v>
      </c>
      <c r="B12" s="8" t="s">
        <v>611</v>
      </c>
      <c r="C12" s="8" t="s">
        <v>595</v>
      </c>
      <c r="D12" s="7" t="s">
        <v>98</v>
      </c>
      <c r="E12" s="7" t="s">
        <v>1258</v>
      </c>
      <c r="F12" s="8" t="s">
        <v>1474</v>
      </c>
      <c r="G12" s="9">
        <v>1</v>
      </c>
      <c r="H12" s="10">
        <v>20.0285612813425</v>
      </c>
      <c r="I12" s="11">
        <f t="shared" si="0"/>
        <v>20.0285612813425</v>
      </c>
      <c r="J12" s="12">
        <v>45992</v>
      </c>
    </row>
    <row r="13" s="1" customFormat="1" ht="16.5" customHeight="1" spans="1:10">
      <c r="A13" s="13" t="s">
        <v>198</v>
      </c>
      <c r="B13" s="14" t="s">
        <v>611</v>
      </c>
      <c r="C13" s="14" t="s">
        <v>595</v>
      </c>
      <c r="D13" s="13" t="s">
        <v>939</v>
      </c>
      <c r="E13" s="13" t="s">
        <v>434</v>
      </c>
      <c r="F13" s="14" t="s">
        <v>940</v>
      </c>
      <c r="G13" s="15">
        <v>2</v>
      </c>
      <c r="H13" s="10">
        <v>0.1422</v>
      </c>
      <c r="I13" s="11">
        <f t="shared" si="0"/>
        <v>0.2844</v>
      </c>
      <c r="J13" s="16">
        <v>45992</v>
      </c>
    </row>
    <row r="14" s="1" customFormat="1" ht="16.5" customHeight="1" spans="1:10">
      <c r="A14" s="7" t="s">
        <v>198</v>
      </c>
      <c r="B14" s="8" t="s">
        <v>611</v>
      </c>
      <c r="C14" s="8" t="s">
        <v>595</v>
      </c>
      <c r="D14" s="7" t="s">
        <v>599</v>
      </c>
      <c r="E14" s="7" t="s">
        <v>600</v>
      </c>
      <c r="F14" s="8" t="s">
        <v>601</v>
      </c>
      <c r="G14" s="9">
        <v>0.0167</v>
      </c>
      <c r="H14" s="10">
        <v>6.2128</v>
      </c>
      <c r="I14" s="11">
        <f t="shared" si="0"/>
        <v>0.10375376</v>
      </c>
      <c r="J14" s="12">
        <v>44773</v>
      </c>
    </row>
    <row r="15" s="1" customFormat="1" ht="16.5" customHeight="1" spans="1:10">
      <c r="A15" s="13" t="s">
        <v>198</v>
      </c>
      <c r="B15" s="14" t="s">
        <v>611</v>
      </c>
      <c r="C15" s="14" t="s">
        <v>595</v>
      </c>
      <c r="D15" s="13" t="s">
        <v>602</v>
      </c>
      <c r="E15" s="13" t="s">
        <v>603</v>
      </c>
      <c r="F15" s="14" t="s">
        <v>604</v>
      </c>
      <c r="G15" s="15">
        <v>0.1</v>
      </c>
      <c r="H15" s="10">
        <v>0.4035</v>
      </c>
      <c r="I15" s="11">
        <f t="shared" si="0"/>
        <v>0.04035</v>
      </c>
      <c r="J15" s="16">
        <v>44773</v>
      </c>
    </row>
    <row r="16" s="1" customFormat="1" ht="16.5" customHeight="1" spans="1:10">
      <c r="A16" s="7" t="s">
        <v>198</v>
      </c>
      <c r="B16" s="8" t="s">
        <v>611</v>
      </c>
      <c r="C16" s="8" t="s">
        <v>595</v>
      </c>
      <c r="D16" s="7" t="s">
        <v>787</v>
      </c>
      <c r="E16" s="7" t="s">
        <v>788</v>
      </c>
      <c r="F16" s="8" t="s">
        <v>789</v>
      </c>
      <c r="G16" s="9">
        <v>1</v>
      </c>
      <c r="H16" s="10">
        <v>0.1862</v>
      </c>
      <c r="I16" s="11">
        <f t="shared" si="0"/>
        <v>0.1862</v>
      </c>
      <c r="J16" s="12">
        <v>45992</v>
      </c>
    </row>
    <row r="17" s="1" customFormat="1" ht="16.5" customHeight="1" spans="1:10">
      <c r="A17" s="13" t="s">
        <v>198</v>
      </c>
      <c r="B17" s="14" t="s">
        <v>611</v>
      </c>
      <c r="C17" s="14" t="s">
        <v>595</v>
      </c>
      <c r="D17" s="13" t="s">
        <v>1061</v>
      </c>
      <c r="E17" s="13" t="s">
        <v>1062</v>
      </c>
      <c r="F17" s="14" t="s">
        <v>1063</v>
      </c>
      <c r="G17" s="15">
        <v>1</v>
      </c>
      <c r="H17" s="10">
        <v>0.36</v>
      </c>
      <c r="I17" s="11">
        <f t="shared" si="0"/>
        <v>0.36</v>
      </c>
      <c r="J17" s="16">
        <v>45650</v>
      </c>
    </row>
    <row r="18" spans="1:10">
      <c r="I18" s="3">
        <f>SUM(I2:I17)</f>
        <v>27.2305078620416</v>
      </c>
    </row>
  </sheetData>
  <pageMargins left="0.75" right="0.75" top="1" bottom="1" header="0.5" footer="0.5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205</v>
      </c>
      <c r="B2" s="8" t="s">
        <v>611</v>
      </c>
      <c r="C2" s="8" t="s">
        <v>595</v>
      </c>
      <c r="D2" s="7" t="s">
        <v>815</v>
      </c>
      <c r="E2" s="7" t="s">
        <v>816</v>
      </c>
      <c r="F2" s="8" t="s">
        <v>617</v>
      </c>
      <c r="G2" s="9">
        <v>0.03</v>
      </c>
      <c r="H2" s="10">
        <f>VLOOKUP(D:D,'SHT0016950 (2)'!D:H,5,0)</f>
        <v>0.589</v>
      </c>
      <c r="I2" s="11">
        <f t="shared" ref="I2:I17" si="0">H2*G2</f>
        <v>0.01767</v>
      </c>
      <c r="J2" s="12">
        <v>45768</v>
      </c>
    </row>
    <row r="3" s="1" customFormat="1" ht="16.5" customHeight="1" spans="1:10">
      <c r="A3" s="13" t="s">
        <v>205</v>
      </c>
      <c r="B3" s="14" t="s">
        <v>611</v>
      </c>
      <c r="C3" s="14" t="s">
        <v>595</v>
      </c>
      <c r="D3" s="13" t="s">
        <v>928</v>
      </c>
      <c r="E3" s="13" t="s">
        <v>929</v>
      </c>
      <c r="F3" s="14" t="s">
        <v>617</v>
      </c>
      <c r="G3" s="15">
        <v>0.12</v>
      </c>
      <c r="H3" s="10">
        <f>VLOOKUP(D:D,'SHT0016950 (2)'!D:H,5,0)</f>
        <v>0.2831875</v>
      </c>
      <c r="I3" s="11">
        <f t="shared" si="0"/>
        <v>0.0339825</v>
      </c>
      <c r="J3" s="16">
        <v>44733</v>
      </c>
    </row>
    <row r="4" s="1" customFormat="1" ht="16.5" customHeight="1" spans="1:10">
      <c r="A4" s="7" t="s">
        <v>205</v>
      </c>
      <c r="B4" s="8" t="s">
        <v>611</v>
      </c>
      <c r="C4" s="8" t="s">
        <v>595</v>
      </c>
      <c r="D4" s="7" t="s">
        <v>73</v>
      </c>
      <c r="E4" s="7" t="s">
        <v>396</v>
      </c>
      <c r="F4" s="8" t="s">
        <v>747</v>
      </c>
      <c r="G4" s="9">
        <v>1</v>
      </c>
      <c r="H4" s="10">
        <v>0.288584692439863</v>
      </c>
      <c r="I4" s="11">
        <f t="shared" si="0"/>
        <v>0.288584692439863</v>
      </c>
      <c r="J4" s="12">
        <v>45992</v>
      </c>
    </row>
    <row r="5" s="1" customFormat="1" ht="16.5" customHeight="1" spans="1:10">
      <c r="A5" s="13" t="s">
        <v>205</v>
      </c>
      <c r="B5" s="14" t="s">
        <v>611</v>
      </c>
      <c r="C5" s="14" t="s">
        <v>595</v>
      </c>
      <c r="D5" s="13" t="s">
        <v>74</v>
      </c>
      <c r="E5" s="13" t="s">
        <v>394</v>
      </c>
      <c r="F5" s="14" t="s">
        <v>748</v>
      </c>
      <c r="G5" s="15">
        <v>2</v>
      </c>
      <c r="H5" s="10">
        <f>VLOOKUP(D:D,'SHT0016950 (2)'!D:H,5,0)</f>
        <v>0.120565034394672</v>
      </c>
      <c r="I5" s="11">
        <f t="shared" si="0"/>
        <v>0.241130068789344</v>
      </c>
      <c r="J5" s="16">
        <v>45992</v>
      </c>
    </row>
    <row r="6" s="1" customFormat="1" ht="16.5" customHeight="1" spans="1:10">
      <c r="A6" s="7" t="s">
        <v>205</v>
      </c>
      <c r="B6" s="8" t="s">
        <v>611</v>
      </c>
      <c r="C6" s="8" t="s">
        <v>595</v>
      </c>
      <c r="D6" s="7" t="s">
        <v>932</v>
      </c>
      <c r="E6" s="7" t="s">
        <v>933</v>
      </c>
      <c r="F6" s="8" t="s">
        <v>617</v>
      </c>
      <c r="G6" s="9">
        <v>1</v>
      </c>
      <c r="H6" s="10">
        <f>VLOOKUP(D:D,'SHT0016950 (2)'!D:H,5,0)</f>
        <v>0.372943271008403</v>
      </c>
      <c r="I6" s="11">
        <f t="shared" si="0"/>
        <v>0.372943271008403</v>
      </c>
      <c r="J6" s="12">
        <v>44733</v>
      </c>
    </row>
    <row r="7" s="1" customFormat="1" ht="16.5" customHeight="1" spans="1:10">
      <c r="A7" s="13" t="s">
        <v>205</v>
      </c>
      <c r="B7" s="14" t="s">
        <v>611</v>
      </c>
      <c r="C7" s="14" t="s">
        <v>595</v>
      </c>
      <c r="D7" s="13" t="s">
        <v>934</v>
      </c>
      <c r="E7" s="13" t="s">
        <v>786</v>
      </c>
      <c r="F7" s="14" t="s">
        <v>617</v>
      </c>
      <c r="G7" s="15">
        <v>1</v>
      </c>
      <c r="H7" s="10">
        <f>VLOOKUP(D:D,'SHT0016950 (2)'!D:H,5,0)</f>
        <v>0.779</v>
      </c>
      <c r="I7" s="11">
        <f t="shared" si="0"/>
        <v>0.779</v>
      </c>
      <c r="J7" s="16">
        <v>44733</v>
      </c>
    </row>
    <row r="8" s="1" customFormat="1" ht="16.5" customHeight="1" spans="1:10">
      <c r="A8" s="7" t="s">
        <v>205</v>
      </c>
      <c r="B8" s="8" t="s">
        <v>611</v>
      </c>
      <c r="C8" s="8" t="s">
        <v>595</v>
      </c>
      <c r="D8" s="7" t="s">
        <v>749</v>
      </c>
      <c r="E8" s="7" t="s">
        <v>750</v>
      </c>
      <c r="F8" s="8" t="s">
        <v>751</v>
      </c>
      <c r="G8" s="9">
        <v>0.68</v>
      </c>
      <c r="H8" s="10">
        <f>VLOOKUP(D:D,'SHT0016950 (2)'!D:H,5,0)</f>
        <v>1.7257</v>
      </c>
      <c r="I8" s="11">
        <f t="shared" si="0"/>
        <v>1.173476</v>
      </c>
      <c r="J8" s="12">
        <v>44733</v>
      </c>
    </row>
    <row r="9" s="1" customFormat="1" ht="16.5" customHeight="1" spans="1:10">
      <c r="A9" s="13" t="s">
        <v>205</v>
      </c>
      <c r="B9" s="14" t="s">
        <v>611</v>
      </c>
      <c r="C9" s="14" t="s">
        <v>595</v>
      </c>
      <c r="D9" s="13" t="s">
        <v>78</v>
      </c>
      <c r="E9" s="13" t="s">
        <v>443</v>
      </c>
      <c r="F9" s="14" t="s">
        <v>752</v>
      </c>
      <c r="G9" s="15">
        <v>1.345</v>
      </c>
      <c r="H9" s="10">
        <f>VLOOKUP(D:D,'SHT0016950 (2)'!D:H,5,0)</f>
        <v>1.6814</v>
      </c>
      <c r="I9" s="11">
        <f t="shared" si="0"/>
        <v>2.261483</v>
      </c>
      <c r="J9" s="16">
        <v>45992</v>
      </c>
    </row>
    <row r="10" s="1" customFormat="1" ht="16.5" customHeight="1" spans="1:10">
      <c r="A10" s="7" t="s">
        <v>205</v>
      </c>
      <c r="B10" s="8" t="s">
        <v>611</v>
      </c>
      <c r="C10" s="8" t="s">
        <v>595</v>
      </c>
      <c r="D10" s="7" t="s">
        <v>935</v>
      </c>
      <c r="E10" s="7" t="s">
        <v>936</v>
      </c>
      <c r="F10" s="8" t="s">
        <v>617</v>
      </c>
      <c r="G10" s="9">
        <v>1</v>
      </c>
      <c r="H10" s="10">
        <f>VLOOKUP(D:D,'SHT0016950 (2)'!D:H,5,0)</f>
        <v>0.22</v>
      </c>
      <c r="I10" s="11">
        <f t="shared" si="0"/>
        <v>0.22</v>
      </c>
      <c r="J10" s="12">
        <v>44733</v>
      </c>
    </row>
    <row r="11" s="1" customFormat="1" ht="16.5" customHeight="1" spans="1:10">
      <c r="A11" s="13" t="s">
        <v>205</v>
      </c>
      <c r="B11" s="14" t="s">
        <v>611</v>
      </c>
      <c r="C11" s="14" t="s">
        <v>595</v>
      </c>
      <c r="D11" s="13" t="s">
        <v>937</v>
      </c>
      <c r="E11" s="13" t="s">
        <v>938</v>
      </c>
      <c r="F11" s="14" t="s">
        <v>617</v>
      </c>
      <c r="G11" s="15">
        <v>1</v>
      </c>
      <c r="H11" s="10">
        <f>VLOOKUP(D:D,'SHT0016950 (2)'!D:H,5,0)</f>
        <v>1.05755528846154</v>
      </c>
      <c r="I11" s="11">
        <f t="shared" si="0"/>
        <v>1.05755528846154</v>
      </c>
      <c r="J11" s="16">
        <v>45503</v>
      </c>
    </row>
    <row r="12" s="1" customFormat="1" ht="16.5" customHeight="1" spans="1:10">
      <c r="A12" s="7" t="s">
        <v>205</v>
      </c>
      <c r="B12" s="8" t="s">
        <v>611</v>
      </c>
      <c r="C12" s="8" t="s">
        <v>595</v>
      </c>
      <c r="D12" s="7" t="s">
        <v>98</v>
      </c>
      <c r="E12" s="7" t="s">
        <v>1258</v>
      </c>
      <c r="F12" s="8" t="s">
        <v>1474</v>
      </c>
      <c r="G12" s="9">
        <v>1</v>
      </c>
      <c r="H12" s="10">
        <f>VLOOKUP(D:D,'SHT0016950 (2)'!D:H,5,0)</f>
        <v>20.0285612813425</v>
      </c>
      <c r="I12" s="11">
        <f t="shared" si="0"/>
        <v>20.0285612813425</v>
      </c>
      <c r="J12" s="12">
        <v>45992</v>
      </c>
    </row>
    <row r="13" s="1" customFormat="1" ht="16.5" customHeight="1" spans="1:10">
      <c r="A13" s="13" t="s">
        <v>205</v>
      </c>
      <c r="B13" s="14" t="s">
        <v>611</v>
      </c>
      <c r="C13" s="14" t="s">
        <v>595</v>
      </c>
      <c r="D13" s="13" t="s">
        <v>939</v>
      </c>
      <c r="E13" s="13" t="s">
        <v>434</v>
      </c>
      <c r="F13" s="14" t="s">
        <v>940</v>
      </c>
      <c r="G13" s="15">
        <v>2</v>
      </c>
      <c r="H13" s="10">
        <f>VLOOKUP(D:D,'SHT0016950 (2)'!D:H,5,0)</f>
        <v>0.1422</v>
      </c>
      <c r="I13" s="11">
        <f t="shared" si="0"/>
        <v>0.2844</v>
      </c>
      <c r="J13" s="16">
        <v>45992</v>
      </c>
    </row>
    <row r="14" s="1" customFormat="1" ht="16.5" customHeight="1" spans="1:10">
      <c r="A14" s="7" t="s">
        <v>205</v>
      </c>
      <c r="B14" s="8" t="s">
        <v>611</v>
      </c>
      <c r="C14" s="8" t="s">
        <v>595</v>
      </c>
      <c r="D14" s="7" t="s">
        <v>599</v>
      </c>
      <c r="E14" s="7" t="s">
        <v>600</v>
      </c>
      <c r="F14" s="8" t="s">
        <v>601</v>
      </c>
      <c r="G14" s="9">
        <v>0.0167</v>
      </c>
      <c r="H14" s="10">
        <f>VLOOKUP(D:D,'SHT0016950 (2)'!D:H,5,0)</f>
        <v>6.2128</v>
      </c>
      <c r="I14" s="11">
        <f t="shared" si="0"/>
        <v>0.10375376</v>
      </c>
      <c r="J14" s="12">
        <v>45139</v>
      </c>
    </row>
    <row r="15" s="1" customFormat="1" ht="16.5" customHeight="1" spans="1:10">
      <c r="A15" s="13" t="s">
        <v>205</v>
      </c>
      <c r="B15" s="14" t="s">
        <v>611</v>
      </c>
      <c r="C15" s="14" t="s">
        <v>595</v>
      </c>
      <c r="D15" s="13" t="s">
        <v>602</v>
      </c>
      <c r="E15" s="13" t="s">
        <v>603</v>
      </c>
      <c r="F15" s="14" t="s">
        <v>604</v>
      </c>
      <c r="G15" s="15">
        <v>0.1</v>
      </c>
      <c r="H15" s="10">
        <f>VLOOKUP(D:D,'SHT0016950 (2)'!D:H,5,0)</f>
        <v>0.4035</v>
      </c>
      <c r="I15" s="11">
        <f t="shared" si="0"/>
        <v>0.04035</v>
      </c>
      <c r="J15" s="16">
        <v>44921</v>
      </c>
    </row>
    <row r="16" s="1" customFormat="1" ht="16.5" customHeight="1" spans="1:10">
      <c r="A16" s="7" t="s">
        <v>205</v>
      </c>
      <c r="B16" s="8" t="s">
        <v>611</v>
      </c>
      <c r="C16" s="8" t="s">
        <v>595</v>
      </c>
      <c r="D16" s="7" t="s">
        <v>787</v>
      </c>
      <c r="E16" s="7" t="s">
        <v>788</v>
      </c>
      <c r="F16" s="8" t="s">
        <v>789</v>
      </c>
      <c r="G16" s="9">
        <v>1</v>
      </c>
      <c r="H16" s="10">
        <v>0.1862</v>
      </c>
      <c r="I16" s="11">
        <f t="shared" si="0"/>
        <v>0.1862</v>
      </c>
      <c r="J16" s="12">
        <v>45992</v>
      </c>
    </row>
    <row r="17" s="1" customFormat="1" ht="16.5" customHeight="1" spans="1:10">
      <c r="A17" s="13" t="s">
        <v>205</v>
      </c>
      <c r="B17" s="14" t="s">
        <v>611</v>
      </c>
      <c r="C17" s="14" t="s">
        <v>595</v>
      </c>
      <c r="D17" s="13" t="s">
        <v>1061</v>
      </c>
      <c r="E17" s="13" t="s">
        <v>1062</v>
      </c>
      <c r="F17" s="14" t="s">
        <v>1063</v>
      </c>
      <c r="G17" s="15">
        <v>1</v>
      </c>
      <c r="H17" s="10">
        <f>VLOOKUP(D:D,'SHT0016950 (2)'!D:H,5,0)</f>
        <v>0.36</v>
      </c>
      <c r="I17" s="11">
        <f t="shared" si="0"/>
        <v>0.36</v>
      </c>
      <c r="J17" s="16">
        <v>45650</v>
      </c>
    </row>
    <row r="18" spans="1:10">
      <c r="I18" s="3">
        <f>SUM(I2:I17)</f>
        <v>27.4490898620416</v>
      </c>
    </row>
  </sheetData>
  <pageMargins left="0.75" right="0.75" top="1" bottom="1" header="0.5" footer="0.5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228</v>
      </c>
      <c r="B2" s="8" t="s">
        <v>611</v>
      </c>
      <c r="C2" s="8" t="s">
        <v>595</v>
      </c>
      <c r="D2" s="7" t="s">
        <v>1049</v>
      </c>
      <c r="E2" s="7" t="s">
        <v>1050</v>
      </c>
      <c r="F2" s="8" t="s">
        <v>617</v>
      </c>
      <c r="G2" s="9">
        <v>1</v>
      </c>
      <c r="H2" s="10">
        <v>0.178</v>
      </c>
      <c r="I2" s="11">
        <f t="shared" ref="I2:I20" si="0">H2*G2</f>
        <v>0.178</v>
      </c>
      <c r="J2" s="12">
        <v>45406</v>
      </c>
    </row>
    <row r="3" s="1" customFormat="1" ht="16.5" customHeight="1" spans="1:10">
      <c r="A3" s="13" t="s">
        <v>228</v>
      </c>
      <c r="B3" s="14" t="s">
        <v>611</v>
      </c>
      <c r="C3" s="14" t="s">
        <v>595</v>
      </c>
      <c r="D3" s="13" t="s">
        <v>925</v>
      </c>
      <c r="E3" s="13" t="s">
        <v>926</v>
      </c>
      <c r="F3" s="14" t="s">
        <v>927</v>
      </c>
      <c r="G3" s="15">
        <v>1</v>
      </c>
      <c r="H3" s="10">
        <v>0.05</v>
      </c>
      <c r="I3" s="11">
        <f t="shared" si="0"/>
        <v>0.05</v>
      </c>
      <c r="J3" s="16">
        <v>45992</v>
      </c>
    </row>
    <row r="4" s="1" customFormat="1" ht="16.5" customHeight="1" spans="1:10">
      <c r="A4" s="7" t="s">
        <v>228</v>
      </c>
      <c r="B4" s="8" t="s">
        <v>611</v>
      </c>
      <c r="C4" s="8" t="s">
        <v>595</v>
      </c>
      <c r="D4" s="7" t="s">
        <v>1051</v>
      </c>
      <c r="E4" s="7" t="s">
        <v>597</v>
      </c>
      <c r="F4" s="8" t="s">
        <v>1052</v>
      </c>
      <c r="G4" s="9">
        <v>1</v>
      </c>
      <c r="H4" s="10">
        <v>0.04</v>
      </c>
      <c r="I4" s="11">
        <f t="shared" si="0"/>
        <v>0.04</v>
      </c>
      <c r="J4" s="12">
        <v>45992</v>
      </c>
    </row>
    <row r="5" s="1" customFormat="1" ht="16.5" customHeight="1" spans="1:10">
      <c r="A5" s="13" t="s">
        <v>228</v>
      </c>
      <c r="B5" s="14" t="s">
        <v>611</v>
      </c>
      <c r="C5" s="14" t="s">
        <v>595</v>
      </c>
      <c r="D5" s="13" t="s">
        <v>815</v>
      </c>
      <c r="E5" s="13" t="s">
        <v>816</v>
      </c>
      <c r="F5" s="14" t="s">
        <v>617</v>
      </c>
      <c r="G5" s="15">
        <v>0.05</v>
      </c>
      <c r="H5" s="10">
        <v>0.589</v>
      </c>
      <c r="I5" s="11">
        <f t="shared" si="0"/>
        <v>0.02945</v>
      </c>
      <c r="J5" s="16">
        <v>45992</v>
      </c>
    </row>
    <row r="6" s="1" customFormat="1" ht="16.5" customHeight="1" spans="1:10">
      <c r="A6" s="7" t="s">
        <v>228</v>
      </c>
      <c r="B6" s="8" t="s">
        <v>611</v>
      </c>
      <c r="C6" s="8" t="s">
        <v>595</v>
      </c>
      <c r="D6" s="7" t="s">
        <v>928</v>
      </c>
      <c r="E6" s="7" t="s">
        <v>929</v>
      </c>
      <c r="F6" s="8" t="s">
        <v>617</v>
      </c>
      <c r="G6" s="9">
        <v>0.69</v>
      </c>
      <c r="H6" s="10">
        <v>0.2831875</v>
      </c>
      <c r="I6" s="11">
        <f t="shared" si="0"/>
        <v>0.195399375</v>
      </c>
      <c r="J6" s="12">
        <v>45391</v>
      </c>
    </row>
    <row r="7" s="1" customFormat="1" ht="16.5" customHeight="1" spans="1:10">
      <c r="A7" s="13" t="s">
        <v>228</v>
      </c>
      <c r="B7" s="14" t="s">
        <v>611</v>
      </c>
      <c r="C7" s="14" t="s">
        <v>595</v>
      </c>
      <c r="D7" s="13" t="s">
        <v>69</v>
      </c>
      <c r="E7" s="13" t="s">
        <v>419</v>
      </c>
      <c r="F7" s="14" t="s">
        <v>1053</v>
      </c>
      <c r="G7" s="15">
        <v>1</v>
      </c>
      <c r="H7" s="10">
        <v>1.254</v>
      </c>
      <c r="I7" s="11">
        <f t="shared" si="0"/>
        <v>1.254</v>
      </c>
      <c r="J7" s="16">
        <v>45391</v>
      </c>
    </row>
    <row r="8" s="1" customFormat="1" ht="16.5" customHeight="1" spans="1:10">
      <c r="A8" s="7" t="s">
        <v>228</v>
      </c>
      <c r="B8" s="8" t="s">
        <v>611</v>
      </c>
      <c r="C8" s="8" t="s">
        <v>595</v>
      </c>
      <c r="D8" s="7" t="s">
        <v>73</v>
      </c>
      <c r="E8" s="7" t="s">
        <v>396</v>
      </c>
      <c r="F8" s="8" t="s">
        <v>747</v>
      </c>
      <c r="G8" s="9">
        <v>1</v>
      </c>
      <c r="H8" s="10">
        <v>0.288584692439863</v>
      </c>
      <c r="I8" s="11">
        <f t="shared" si="0"/>
        <v>0.288584692439863</v>
      </c>
      <c r="J8" s="12">
        <v>45992</v>
      </c>
    </row>
    <row r="9" s="1" customFormat="1" ht="16.5" customHeight="1" spans="1:10">
      <c r="A9" s="13" t="s">
        <v>228</v>
      </c>
      <c r="B9" s="14" t="s">
        <v>611</v>
      </c>
      <c r="C9" s="14" t="s">
        <v>595</v>
      </c>
      <c r="D9" s="13" t="s">
        <v>74</v>
      </c>
      <c r="E9" s="13" t="s">
        <v>394</v>
      </c>
      <c r="F9" s="14" t="s">
        <v>748</v>
      </c>
      <c r="G9" s="15">
        <v>3</v>
      </c>
      <c r="H9" s="10">
        <v>0.120565034394672</v>
      </c>
      <c r="I9" s="11">
        <f t="shared" si="0"/>
        <v>0.361695103184016</v>
      </c>
      <c r="J9" s="16">
        <v>45992</v>
      </c>
    </row>
    <row r="10" s="1" customFormat="1" ht="16.5" customHeight="1" spans="1:10">
      <c r="A10" s="7" t="s">
        <v>228</v>
      </c>
      <c r="B10" s="8" t="s">
        <v>611</v>
      </c>
      <c r="C10" s="8" t="s">
        <v>595</v>
      </c>
      <c r="D10" s="7" t="s">
        <v>932</v>
      </c>
      <c r="E10" s="7" t="s">
        <v>933</v>
      </c>
      <c r="F10" s="8" t="s">
        <v>617</v>
      </c>
      <c r="G10" s="9">
        <v>1</v>
      </c>
      <c r="H10" s="10">
        <v>0.372943271008403</v>
      </c>
      <c r="I10" s="11">
        <f t="shared" si="0"/>
        <v>0.372943271008403</v>
      </c>
      <c r="J10" s="12">
        <v>45417</v>
      </c>
    </row>
    <row r="11" s="1" customFormat="1" ht="16.5" customHeight="1" spans="1:10">
      <c r="A11" s="13" t="s">
        <v>228</v>
      </c>
      <c r="B11" s="14" t="s">
        <v>611</v>
      </c>
      <c r="C11" s="14" t="s">
        <v>595</v>
      </c>
      <c r="D11" s="13" t="s">
        <v>934</v>
      </c>
      <c r="E11" s="13" t="s">
        <v>786</v>
      </c>
      <c r="F11" s="14" t="s">
        <v>617</v>
      </c>
      <c r="G11" s="15">
        <v>1</v>
      </c>
      <c r="H11" s="10">
        <v>0.779</v>
      </c>
      <c r="I11" s="11">
        <f t="shared" si="0"/>
        <v>0.779</v>
      </c>
      <c r="J11" s="16">
        <v>45417</v>
      </c>
    </row>
    <row r="12" s="1" customFormat="1" ht="16.5" customHeight="1" spans="1:10">
      <c r="A12" s="7" t="s">
        <v>228</v>
      </c>
      <c r="B12" s="8" t="s">
        <v>611</v>
      </c>
      <c r="C12" s="8" t="s">
        <v>595</v>
      </c>
      <c r="D12" s="7" t="s">
        <v>749</v>
      </c>
      <c r="E12" s="7" t="s">
        <v>750</v>
      </c>
      <c r="F12" s="8" t="s">
        <v>751</v>
      </c>
      <c r="G12" s="9">
        <v>0.95</v>
      </c>
      <c r="H12" s="10">
        <v>1.7257</v>
      </c>
      <c r="I12" s="11">
        <f t="shared" si="0"/>
        <v>1.639415</v>
      </c>
      <c r="J12" s="12">
        <v>45391</v>
      </c>
    </row>
    <row r="13" s="1" customFormat="1" ht="16.5" customHeight="1" spans="1:10">
      <c r="A13" s="13" t="s">
        <v>228</v>
      </c>
      <c r="B13" s="14" t="s">
        <v>611</v>
      </c>
      <c r="C13" s="14" t="s">
        <v>595</v>
      </c>
      <c r="D13" s="13" t="s">
        <v>78</v>
      </c>
      <c r="E13" s="13" t="s">
        <v>443</v>
      </c>
      <c r="F13" s="14" t="s">
        <v>752</v>
      </c>
      <c r="G13" s="15">
        <v>1.63</v>
      </c>
      <c r="H13" s="10">
        <v>1.6814</v>
      </c>
      <c r="I13" s="11">
        <f t="shared" si="0"/>
        <v>2.740682</v>
      </c>
      <c r="J13" s="16">
        <v>45992</v>
      </c>
    </row>
    <row r="14" s="1" customFormat="1" ht="16.5" customHeight="1" spans="1:10">
      <c r="A14" s="7" t="s">
        <v>228</v>
      </c>
      <c r="B14" s="8" t="s">
        <v>611</v>
      </c>
      <c r="C14" s="8" t="s">
        <v>595</v>
      </c>
      <c r="D14" s="7" t="s">
        <v>935</v>
      </c>
      <c r="E14" s="7" t="s">
        <v>936</v>
      </c>
      <c r="F14" s="8" t="s">
        <v>617</v>
      </c>
      <c r="G14" s="9">
        <v>1</v>
      </c>
      <c r="H14" s="10">
        <v>0.22</v>
      </c>
      <c r="I14" s="11">
        <f t="shared" si="0"/>
        <v>0.22</v>
      </c>
      <c r="J14" s="12">
        <v>45391</v>
      </c>
    </row>
    <row r="15" s="1" customFormat="1" ht="16.5" customHeight="1" spans="1:10">
      <c r="A15" s="13" t="s">
        <v>228</v>
      </c>
      <c r="B15" s="14" t="s">
        <v>611</v>
      </c>
      <c r="C15" s="14" t="s">
        <v>595</v>
      </c>
      <c r="D15" s="13" t="s">
        <v>937</v>
      </c>
      <c r="E15" s="13" t="s">
        <v>938</v>
      </c>
      <c r="F15" s="14" t="s">
        <v>617</v>
      </c>
      <c r="G15" s="15">
        <v>1</v>
      </c>
      <c r="H15" s="10">
        <v>1.05755528846154</v>
      </c>
      <c r="I15" s="11">
        <f t="shared" si="0"/>
        <v>1.05755528846154</v>
      </c>
      <c r="J15" s="16">
        <v>45503</v>
      </c>
    </row>
    <row r="16" s="1" customFormat="1" ht="16.5" customHeight="1" spans="1:10">
      <c r="A16" s="7" t="s">
        <v>228</v>
      </c>
      <c r="B16" s="8" t="s">
        <v>611</v>
      </c>
      <c r="C16" s="8" t="s">
        <v>595</v>
      </c>
      <c r="D16" s="7" t="s">
        <v>98</v>
      </c>
      <c r="E16" s="7" t="s">
        <v>1258</v>
      </c>
      <c r="F16" s="8" t="s">
        <v>1474</v>
      </c>
      <c r="G16" s="9">
        <v>1</v>
      </c>
      <c r="H16" s="10">
        <v>20.0285612813425</v>
      </c>
      <c r="I16" s="11">
        <f t="shared" si="0"/>
        <v>20.0285612813425</v>
      </c>
      <c r="J16" s="12">
        <v>45992</v>
      </c>
    </row>
    <row r="17" s="1" customFormat="1" ht="16.5" customHeight="1" spans="1:10">
      <c r="A17" s="13" t="s">
        <v>228</v>
      </c>
      <c r="B17" s="14" t="s">
        <v>611</v>
      </c>
      <c r="C17" s="14" t="s">
        <v>595</v>
      </c>
      <c r="D17" s="13" t="s">
        <v>939</v>
      </c>
      <c r="E17" s="13" t="s">
        <v>434</v>
      </c>
      <c r="F17" s="14" t="s">
        <v>940</v>
      </c>
      <c r="G17" s="15">
        <v>2</v>
      </c>
      <c r="H17" s="10">
        <v>0.1422</v>
      </c>
      <c r="I17" s="11">
        <f t="shared" si="0"/>
        <v>0.2844</v>
      </c>
      <c r="J17" s="16">
        <v>45391</v>
      </c>
    </row>
    <row r="18" s="1" customFormat="1" ht="16.5" customHeight="1" spans="1:10">
      <c r="A18" s="7" t="s">
        <v>228</v>
      </c>
      <c r="B18" s="8" t="s">
        <v>611</v>
      </c>
      <c r="C18" s="8" t="s">
        <v>595</v>
      </c>
      <c r="D18" s="7" t="s">
        <v>599</v>
      </c>
      <c r="E18" s="7" t="s">
        <v>600</v>
      </c>
      <c r="F18" s="8" t="s">
        <v>601</v>
      </c>
      <c r="G18" s="9">
        <v>0.02</v>
      </c>
      <c r="H18" s="10">
        <v>6.2128</v>
      </c>
      <c r="I18" s="11">
        <f t="shared" si="0"/>
        <v>0.124256</v>
      </c>
      <c r="J18" s="12">
        <v>45503</v>
      </c>
    </row>
    <row r="19" s="1" customFormat="1" ht="16.5" customHeight="1" spans="1:10">
      <c r="A19" s="13" t="s">
        <v>228</v>
      </c>
      <c r="B19" s="14" t="s">
        <v>611</v>
      </c>
      <c r="C19" s="14" t="s">
        <v>595</v>
      </c>
      <c r="D19" s="13" t="s">
        <v>602</v>
      </c>
      <c r="E19" s="13" t="s">
        <v>603</v>
      </c>
      <c r="F19" s="14" t="s">
        <v>604</v>
      </c>
      <c r="G19" s="15">
        <v>0.1</v>
      </c>
      <c r="H19" s="10">
        <v>0.4035</v>
      </c>
      <c r="I19" s="11">
        <f t="shared" si="0"/>
        <v>0.04035</v>
      </c>
      <c r="J19" s="16">
        <v>45503</v>
      </c>
    </row>
    <row r="20" s="1" customFormat="1" ht="16.5" customHeight="1" spans="1:10">
      <c r="A20" s="7" t="s">
        <v>228</v>
      </c>
      <c r="B20" s="8" t="s">
        <v>611</v>
      </c>
      <c r="C20" s="8" t="s">
        <v>595</v>
      </c>
      <c r="D20" s="7" t="s">
        <v>941</v>
      </c>
      <c r="E20" s="7" t="s">
        <v>942</v>
      </c>
      <c r="F20" s="8" t="s">
        <v>943</v>
      </c>
      <c r="G20" s="9">
        <v>1</v>
      </c>
      <c r="H20" s="10">
        <v>0.32</v>
      </c>
      <c r="I20" s="11">
        <f t="shared" si="0"/>
        <v>0.32</v>
      </c>
      <c r="J20" s="12">
        <v>45650</v>
      </c>
    </row>
    <row r="21" spans="1:10">
      <c r="I21" s="3">
        <f>SUM(I2:I20)</f>
        <v>30.0042920114363</v>
      </c>
    </row>
  </sheetData>
  <pageMargins left="0.75" right="0.75" top="1" bottom="1" header="0.5" footer="0.5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252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1</v>
      </c>
      <c r="H2" s="10">
        <v>0.05</v>
      </c>
      <c r="I2" s="11">
        <f t="shared" ref="I2:I17" si="0">H2*G2</f>
        <v>0.05</v>
      </c>
      <c r="J2" s="12">
        <v>45992</v>
      </c>
    </row>
    <row r="3" s="1" customFormat="1" ht="16.5" customHeight="1" spans="1:10">
      <c r="A3" s="13" t="s">
        <v>252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0.05</v>
      </c>
      <c r="H3" s="10">
        <v>0.589</v>
      </c>
      <c r="I3" s="11">
        <f t="shared" si="0"/>
        <v>0.02945</v>
      </c>
      <c r="J3" s="16">
        <v>45992</v>
      </c>
    </row>
    <row r="4" s="1" customFormat="1" ht="16.5" customHeight="1" spans="1:10">
      <c r="A4" s="7" t="s">
        <v>252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0.56</v>
      </c>
      <c r="H4" s="10">
        <v>0.2831875</v>
      </c>
      <c r="I4" s="11">
        <f t="shared" si="0"/>
        <v>0.158585</v>
      </c>
      <c r="J4" s="12">
        <v>45478</v>
      </c>
    </row>
    <row r="5" s="1" customFormat="1" ht="16.5" customHeight="1" spans="1:10">
      <c r="A5" s="13" t="s">
        <v>252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252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3</v>
      </c>
      <c r="H6" s="10">
        <v>0.120565034394672</v>
      </c>
      <c r="I6" s="11">
        <f t="shared" si="0"/>
        <v>0.361695103184016</v>
      </c>
      <c r="J6" s="12">
        <v>45992</v>
      </c>
    </row>
    <row r="7" s="1" customFormat="1" ht="16.5" customHeight="1" spans="1:10">
      <c r="A7" s="13" t="s">
        <v>252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v>0.372943271008403</v>
      </c>
      <c r="I7" s="11">
        <f t="shared" si="0"/>
        <v>0.372943271008403</v>
      </c>
      <c r="J7" s="16">
        <v>45457</v>
      </c>
    </row>
    <row r="8" s="1" customFormat="1" ht="16.5" customHeight="1" spans="1:10">
      <c r="A8" s="7" t="s">
        <v>252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v>0.779</v>
      </c>
      <c r="I8" s="11">
        <f t="shared" si="0"/>
        <v>0.779</v>
      </c>
      <c r="J8" s="12">
        <v>45457</v>
      </c>
    </row>
    <row r="9" s="1" customFormat="1" ht="16.5" customHeight="1" spans="1:10">
      <c r="A9" s="13" t="s">
        <v>252</v>
      </c>
      <c r="B9" s="14" t="s">
        <v>611</v>
      </c>
      <c r="C9" s="14" t="s">
        <v>595</v>
      </c>
      <c r="D9" s="13" t="s">
        <v>749</v>
      </c>
      <c r="E9" s="13" t="s">
        <v>750</v>
      </c>
      <c r="F9" s="14" t="s">
        <v>751</v>
      </c>
      <c r="G9" s="15">
        <v>0.95</v>
      </c>
      <c r="H9" s="10">
        <v>1.7257</v>
      </c>
      <c r="I9" s="11">
        <f t="shared" si="0"/>
        <v>1.639415</v>
      </c>
      <c r="J9" s="16">
        <v>45457</v>
      </c>
    </row>
    <row r="10" s="1" customFormat="1" ht="16.5" customHeight="1" spans="1:10">
      <c r="A10" s="7" t="s">
        <v>252</v>
      </c>
      <c r="B10" s="8" t="s">
        <v>611</v>
      </c>
      <c r="C10" s="8" t="s">
        <v>595</v>
      </c>
      <c r="D10" s="7" t="s">
        <v>78</v>
      </c>
      <c r="E10" s="7" t="s">
        <v>443</v>
      </c>
      <c r="F10" s="8" t="s">
        <v>752</v>
      </c>
      <c r="G10" s="9">
        <v>1.53</v>
      </c>
      <c r="H10" s="10">
        <v>1.6814</v>
      </c>
      <c r="I10" s="11">
        <f t="shared" si="0"/>
        <v>2.572542</v>
      </c>
      <c r="J10" s="12">
        <v>45992</v>
      </c>
    </row>
    <row r="11" s="1" customFormat="1" ht="16.5" customHeight="1" spans="1:10">
      <c r="A11" s="13" t="s">
        <v>252</v>
      </c>
      <c r="B11" s="14" t="s">
        <v>611</v>
      </c>
      <c r="C11" s="14" t="s">
        <v>595</v>
      </c>
      <c r="D11" s="13" t="s">
        <v>935</v>
      </c>
      <c r="E11" s="13" t="s">
        <v>936</v>
      </c>
      <c r="F11" s="14" t="s">
        <v>617</v>
      </c>
      <c r="G11" s="15">
        <v>1</v>
      </c>
      <c r="H11" s="10">
        <v>0.22</v>
      </c>
      <c r="I11" s="11">
        <f t="shared" si="0"/>
        <v>0.22</v>
      </c>
      <c r="J11" s="16">
        <v>45457</v>
      </c>
    </row>
    <row r="12" s="1" customFormat="1" ht="16.5" customHeight="1" spans="1:10">
      <c r="A12" s="7" t="s">
        <v>252</v>
      </c>
      <c r="B12" s="8" t="s">
        <v>611</v>
      </c>
      <c r="C12" s="8" t="s">
        <v>595</v>
      </c>
      <c r="D12" s="7" t="s">
        <v>937</v>
      </c>
      <c r="E12" s="7" t="s">
        <v>938</v>
      </c>
      <c r="F12" s="8" t="s">
        <v>617</v>
      </c>
      <c r="G12" s="9">
        <v>1</v>
      </c>
      <c r="H12" s="10">
        <v>1.05755528846154</v>
      </c>
      <c r="I12" s="11">
        <f t="shared" si="0"/>
        <v>1.05755528846154</v>
      </c>
      <c r="J12" s="12">
        <v>45503</v>
      </c>
    </row>
    <row r="13" s="1" customFormat="1" ht="16.5" customHeight="1" spans="1:10">
      <c r="A13" s="13" t="s">
        <v>252</v>
      </c>
      <c r="B13" s="14" t="s">
        <v>611</v>
      </c>
      <c r="C13" s="14" t="s">
        <v>595</v>
      </c>
      <c r="D13" s="13" t="s">
        <v>98</v>
      </c>
      <c r="E13" s="13" t="s">
        <v>1258</v>
      </c>
      <c r="F13" s="14" t="s">
        <v>1474</v>
      </c>
      <c r="G13" s="15">
        <v>1</v>
      </c>
      <c r="H13" s="10">
        <v>20.0285612813425</v>
      </c>
      <c r="I13" s="11">
        <f t="shared" si="0"/>
        <v>20.0285612813425</v>
      </c>
      <c r="J13" s="16">
        <v>45992</v>
      </c>
    </row>
    <row r="14" s="1" customFormat="1" ht="16.5" customHeight="1" spans="1:10">
      <c r="A14" s="7" t="s">
        <v>252</v>
      </c>
      <c r="B14" s="8" t="s">
        <v>611</v>
      </c>
      <c r="C14" s="8" t="s">
        <v>595</v>
      </c>
      <c r="D14" s="7" t="s">
        <v>939</v>
      </c>
      <c r="E14" s="7" t="s">
        <v>434</v>
      </c>
      <c r="F14" s="8" t="s">
        <v>940</v>
      </c>
      <c r="G14" s="9">
        <v>2</v>
      </c>
      <c r="H14" s="10">
        <v>0.1422</v>
      </c>
      <c r="I14" s="11">
        <f t="shared" si="0"/>
        <v>0.2844</v>
      </c>
      <c r="J14" s="12">
        <v>45457</v>
      </c>
    </row>
    <row r="15" s="1" customFormat="1" ht="16.5" customHeight="1" spans="1:10">
      <c r="A15" s="13" t="s">
        <v>252</v>
      </c>
      <c r="B15" s="14" t="s">
        <v>611</v>
      </c>
      <c r="C15" s="14" t="s">
        <v>595</v>
      </c>
      <c r="D15" s="13" t="s">
        <v>599</v>
      </c>
      <c r="E15" s="13" t="s">
        <v>600</v>
      </c>
      <c r="F15" s="14" t="s">
        <v>601</v>
      </c>
      <c r="G15" s="15">
        <v>0.02</v>
      </c>
      <c r="H15" s="10">
        <v>6.2128</v>
      </c>
      <c r="I15" s="11">
        <f t="shared" si="0"/>
        <v>0.124256</v>
      </c>
      <c r="J15" s="16">
        <v>45503</v>
      </c>
    </row>
    <row r="16" s="1" customFormat="1" ht="16.5" customHeight="1" spans="1:10">
      <c r="A16" s="7" t="s">
        <v>252</v>
      </c>
      <c r="B16" s="8" t="s">
        <v>611</v>
      </c>
      <c r="C16" s="8" t="s">
        <v>595</v>
      </c>
      <c r="D16" s="7" t="s">
        <v>602</v>
      </c>
      <c r="E16" s="7" t="s">
        <v>603</v>
      </c>
      <c r="F16" s="8" t="s">
        <v>604</v>
      </c>
      <c r="G16" s="9">
        <v>0.1</v>
      </c>
      <c r="H16" s="10">
        <v>0.4035</v>
      </c>
      <c r="I16" s="11">
        <f t="shared" si="0"/>
        <v>0.04035</v>
      </c>
      <c r="J16" s="12">
        <v>45503</v>
      </c>
    </row>
    <row r="17" s="1" customFormat="1" ht="16.5" customHeight="1" spans="1:10">
      <c r="A17" s="13" t="s">
        <v>252</v>
      </c>
      <c r="B17" s="14" t="s">
        <v>611</v>
      </c>
      <c r="C17" s="14" t="s">
        <v>595</v>
      </c>
      <c r="D17" s="13" t="s">
        <v>941</v>
      </c>
      <c r="E17" s="13" t="s">
        <v>942</v>
      </c>
      <c r="F17" s="14" t="s">
        <v>943</v>
      </c>
      <c r="G17" s="15">
        <v>1</v>
      </c>
      <c r="H17" s="10">
        <v>0.32</v>
      </c>
      <c r="I17" s="11">
        <f t="shared" si="0"/>
        <v>0.32</v>
      </c>
      <c r="J17" s="16">
        <v>45650</v>
      </c>
    </row>
    <row r="18" spans="1:10">
      <c r="I18" s="3">
        <f>SUM(I2:I17)</f>
        <v>28.3273376364363</v>
      </c>
    </row>
  </sheetData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167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1</v>
      </c>
      <c r="H2" s="10">
        <v>0.05</v>
      </c>
      <c r="I2" s="11">
        <f t="shared" ref="I2:I18" si="0">H2*G2</f>
        <v>0.05</v>
      </c>
      <c r="J2" s="12">
        <v>45992</v>
      </c>
    </row>
    <row r="3" s="1" customFormat="1" ht="16.5" customHeight="1" spans="1:10">
      <c r="A3" s="13" t="s">
        <v>167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0.05</v>
      </c>
      <c r="H3" s="10">
        <v>0.589</v>
      </c>
      <c r="I3" s="11">
        <f t="shared" si="0"/>
        <v>0.02945</v>
      </c>
      <c r="J3" s="16">
        <v>45992</v>
      </c>
    </row>
    <row r="4" s="1" customFormat="1" ht="16.5" customHeight="1" spans="1:10">
      <c r="A4" s="7" t="s">
        <v>167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0.35</v>
      </c>
      <c r="H4" s="10">
        <v>0.2831875</v>
      </c>
      <c r="I4" s="11">
        <f t="shared" si="0"/>
        <v>0.099115625</v>
      </c>
      <c r="J4" s="12">
        <v>44835</v>
      </c>
    </row>
    <row r="5" s="1" customFormat="1" ht="16.5" customHeight="1" spans="1:10">
      <c r="A5" s="13" t="s">
        <v>167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167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3</v>
      </c>
      <c r="H6" s="10">
        <v>0.120565034394672</v>
      </c>
      <c r="I6" s="11">
        <f t="shared" si="0"/>
        <v>0.361695103184016</v>
      </c>
      <c r="J6" s="12">
        <v>45992</v>
      </c>
    </row>
    <row r="7" s="1" customFormat="1" ht="16.5" customHeight="1" spans="1:10">
      <c r="A7" s="13" t="s">
        <v>167</v>
      </c>
      <c r="B7" s="14" t="s">
        <v>611</v>
      </c>
      <c r="C7" s="14" t="s">
        <v>595</v>
      </c>
      <c r="D7" s="13" t="s">
        <v>930</v>
      </c>
      <c r="E7" s="13" t="s">
        <v>931</v>
      </c>
      <c r="F7" s="14" t="s">
        <v>782</v>
      </c>
      <c r="G7" s="15">
        <v>1</v>
      </c>
      <c r="H7" s="10">
        <v>1.43</v>
      </c>
      <c r="I7" s="11">
        <f t="shared" si="0"/>
        <v>1.43</v>
      </c>
      <c r="J7" s="16">
        <v>44835</v>
      </c>
    </row>
    <row r="8" s="1" customFormat="1" ht="16.5" customHeight="1" spans="1:10">
      <c r="A8" s="7" t="s">
        <v>167</v>
      </c>
      <c r="B8" s="8" t="s">
        <v>611</v>
      </c>
      <c r="C8" s="8" t="s">
        <v>595</v>
      </c>
      <c r="D8" s="7" t="s">
        <v>932</v>
      </c>
      <c r="E8" s="7" t="s">
        <v>933</v>
      </c>
      <c r="F8" s="8" t="s">
        <v>617</v>
      </c>
      <c r="G8" s="9">
        <v>1</v>
      </c>
      <c r="H8" s="10">
        <v>0.372943271008403</v>
      </c>
      <c r="I8" s="11">
        <f t="shared" si="0"/>
        <v>0.372943271008403</v>
      </c>
      <c r="J8" s="12">
        <v>44621</v>
      </c>
    </row>
    <row r="9" s="1" customFormat="1" ht="16.5" customHeight="1" spans="1:10">
      <c r="A9" s="13" t="s">
        <v>167</v>
      </c>
      <c r="B9" s="14" t="s">
        <v>611</v>
      </c>
      <c r="C9" s="14" t="s">
        <v>595</v>
      </c>
      <c r="D9" s="13" t="s">
        <v>934</v>
      </c>
      <c r="E9" s="13" t="s">
        <v>786</v>
      </c>
      <c r="F9" s="14" t="s">
        <v>617</v>
      </c>
      <c r="G9" s="15">
        <v>1</v>
      </c>
      <c r="H9" s="10">
        <v>0.779</v>
      </c>
      <c r="I9" s="11">
        <f t="shared" si="0"/>
        <v>0.779</v>
      </c>
      <c r="J9" s="16">
        <v>44621</v>
      </c>
    </row>
    <row r="10" s="1" customFormat="1" ht="16.5" customHeight="1" spans="1:10">
      <c r="A10" s="7" t="s">
        <v>167</v>
      </c>
      <c r="B10" s="8" t="s">
        <v>611</v>
      </c>
      <c r="C10" s="8" t="s">
        <v>595</v>
      </c>
      <c r="D10" s="7" t="s">
        <v>749</v>
      </c>
      <c r="E10" s="7" t="s">
        <v>750</v>
      </c>
      <c r="F10" s="8" t="s">
        <v>751</v>
      </c>
      <c r="G10" s="9">
        <v>0.95</v>
      </c>
      <c r="H10" s="10">
        <v>1.7257</v>
      </c>
      <c r="I10" s="11">
        <f t="shared" si="0"/>
        <v>1.639415</v>
      </c>
      <c r="J10" s="12">
        <v>44593</v>
      </c>
    </row>
    <row r="11" s="1" customFormat="1" ht="16.5" customHeight="1" spans="1:10">
      <c r="A11" s="13" t="s">
        <v>167</v>
      </c>
      <c r="B11" s="14" t="s">
        <v>611</v>
      </c>
      <c r="C11" s="14" t="s">
        <v>595</v>
      </c>
      <c r="D11" s="13" t="s">
        <v>78</v>
      </c>
      <c r="E11" s="13" t="s">
        <v>443</v>
      </c>
      <c r="F11" s="14" t="s">
        <v>752</v>
      </c>
      <c r="G11" s="15">
        <v>1.27</v>
      </c>
      <c r="H11" s="10">
        <v>1.6814</v>
      </c>
      <c r="I11" s="11">
        <f t="shared" si="0"/>
        <v>2.135378</v>
      </c>
      <c r="J11" s="16">
        <v>45992</v>
      </c>
    </row>
    <row r="12" s="1" customFormat="1" ht="16.5" customHeight="1" spans="1:10">
      <c r="A12" s="7" t="s">
        <v>167</v>
      </c>
      <c r="B12" s="8" t="s">
        <v>611</v>
      </c>
      <c r="C12" s="8" t="s">
        <v>595</v>
      </c>
      <c r="D12" s="7" t="s">
        <v>935</v>
      </c>
      <c r="E12" s="7" t="s">
        <v>936</v>
      </c>
      <c r="F12" s="8" t="s">
        <v>617</v>
      </c>
      <c r="G12" s="9">
        <v>1</v>
      </c>
      <c r="H12" s="10">
        <v>0.22</v>
      </c>
      <c r="I12" s="11">
        <f t="shared" si="0"/>
        <v>0.22</v>
      </c>
      <c r="J12" s="12">
        <v>44593</v>
      </c>
    </row>
    <row r="13" s="1" customFormat="1" ht="16.5" customHeight="1" spans="1:10">
      <c r="A13" s="13" t="s">
        <v>167</v>
      </c>
      <c r="B13" s="14" t="s">
        <v>611</v>
      </c>
      <c r="C13" s="14" t="s">
        <v>595</v>
      </c>
      <c r="D13" s="13" t="s">
        <v>937</v>
      </c>
      <c r="E13" s="13" t="s">
        <v>938</v>
      </c>
      <c r="F13" s="14" t="s">
        <v>617</v>
      </c>
      <c r="G13" s="15">
        <v>1</v>
      </c>
      <c r="H13" s="10">
        <v>1.05755528846154</v>
      </c>
      <c r="I13" s="11">
        <f t="shared" si="0"/>
        <v>1.05755528846154</v>
      </c>
      <c r="J13" s="16">
        <v>45503</v>
      </c>
    </row>
    <row r="14" s="1" customFormat="1" ht="16.5" customHeight="1" spans="1:10">
      <c r="A14" s="7" t="s">
        <v>167</v>
      </c>
      <c r="B14" s="8" t="s">
        <v>611</v>
      </c>
      <c r="C14" s="8" t="s">
        <v>595</v>
      </c>
      <c r="D14" s="7" t="s">
        <v>98</v>
      </c>
      <c r="E14" s="7" t="s">
        <v>1258</v>
      </c>
      <c r="F14" s="8" t="s">
        <v>1474</v>
      </c>
      <c r="G14" s="9">
        <v>1</v>
      </c>
      <c r="H14" s="10">
        <v>20.0285612813425</v>
      </c>
      <c r="I14" s="11">
        <f t="shared" si="0"/>
        <v>20.0285612813425</v>
      </c>
      <c r="J14" s="12">
        <v>45992</v>
      </c>
    </row>
    <row r="15" s="1" customFormat="1" ht="16.5" customHeight="1" spans="1:10">
      <c r="A15" s="13" t="s">
        <v>167</v>
      </c>
      <c r="B15" s="14" t="s">
        <v>611</v>
      </c>
      <c r="C15" s="14" t="s">
        <v>595</v>
      </c>
      <c r="D15" s="13" t="s">
        <v>939</v>
      </c>
      <c r="E15" s="13" t="s">
        <v>434</v>
      </c>
      <c r="F15" s="14" t="s">
        <v>940</v>
      </c>
      <c r="G15" s="15">
        <v>2</v>
      </c>
      <c r="H15" s="10">
        <v>0.1422</v>
      </c>
      <c r="I15" s="11">
        <f t="shared" si="0"/>
        <v>0.2844</v>
      </c>
      <c r="J15" s="16">
        <v>44593</v>
      </c>
    </row>
    <row r="16" s="1" customFormat="1" ht="16.5" customHeight="1" spans="1:10">
      <c r="A16" s="7" t="s">
        <v>167</v>
      </c>
      <c r="B16" s="8" t="s">
        <v>611</v>
      </c>
      <c r="C16" s="8" t="s">
        <v>595</v>
      </c>
      <c r="D16" s="7" t="s">
        <v>599</v>
      </c>
      <c r="E16" s="7" t="s">
        <v>600</v>
      </c>
      <c r="F16" s="8" t="s">
        <v>601</v>
      </c>
      <c r="G16" s="9">
        <v>0.0167</v>
      </c>
      <c r="H16" s="10">
        <v>6.2128</v>
      </c>
      <c r="I16" s="11">
        <f t="shared" si="0"/>
        <v>0.10375376</v>
      </c>
      <c r="J16" s="12">
        <v>45139</v>
      </c>
    </row>
    <row r="17" s="1" customFormat="1" ht="16.5" customHeight="1" spans="1:10">
      <c r="A17" s="13" t="s">
        <v>167</v>
      </c>
      <c r="B17" s="14" t="s">
        <v>611</v>
      </c>
      <c r="C17" s="14" t="s">
        <v>595</v>
      </c>
      <c r="D17" s="13" t="s">
        <v>602</v>
      </c>
      <c r="E17" s="13" t="s">
        <v>603</v>
      </c>
      <c r="F17" s="14" t="s">
        <v>604</v>
      </c>
      <c r="G17" s="15">
        <v>0.1</v>
      </c>
      <c r="H17" s="10">
        <v>0.4035</v>
      </c>
      <c r="I17" s="11">
        <f t="shared" si="0"/>
        <v>0.04035</v>
      </c>
      <c r="J17" s="16">
        <v>44835</v>
      </c>
    </row>
    <row r="18" s="1" customFormat="1" ht="16.5" customHeight="1" spans="1:10">
      <c r="A18" s="7" t="s">
        <v>167</v>
      </c>
      <c r="B18" s="8" t="s">
        <v>611</v>
      </c>
      <c r="C18" s="8" t="s">
        <v>595</v>
      </c>
      <c r="D18" s="7" t="s">
        <v>941</v>
      </c>
      <c r="E18" s="7" t="s">
        <v>942</v>
      </c>
      <c r="F18" s="8" t="s">
        <v>943</v>
      </c>
      <c r="G18" s="9">
        <v>1</v>
      </c>
      <c r="H18" s="10">
        <v>0.32</v>
      </c>
      <c r="I18" s="11">
        <f t="shared" si="0"/>
        <v>0.32</v>
      </c>
      <c r="J18" s="12">
        <v>45650</v>
      </c>
    </row>
    <row r="19" spans="1:10">
      <c r="I19" s="3">
        <f>SUM(I2:I18)</f>
        <v>29.2402020214363</v>
      </c>
    </row>
  </sheetData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20" customHeight="1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258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1</v>
      </c>
      <c r="H2" s="10">
        <f>VLOOKUP(D:D,'SHT0012172 (2)'!D:H,5,0)</f>
        <v>0.05</v>
      </c>
      <c r="I2" s="11">
        <f t="shared" ref="I2:I17" si="0">H2*G2</f>
        <v>0.05</v>
      </c>
      <c r="J2" s="12">
        <v>45992</v>
      </c>
    </row>
    <row r="3" s="1" customFormat="1" ht="16.5" customHeight="1" spans="1:10">
      <c r="A3" s="13" t="s">
        <v>258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0.05</v>
      </c>
      <c r="H3" s="10">
        <f>VLOOKUP(D:D,'SHT0012172 (2)'!D:H,5,0)</f>
        <v>0.589</v>
      </c>
      <c r="I3" s="11">
        <f t="shared" si="0"/>
        <v>0.02945</v>
      </c>
      <c r="J3" s="16">
        <v>45992</v>
      </c>
    </row>
    <row r="4" s="1" customFormat="1" ht="16.5" customHeight="1" spans="1:10">
      <c r="A4" s="7" t="s">
        <v>258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0.55</v>
      </c>
      <c r="H4" s="10">
        <f>VLOOKUP(D:D,'SHT0012172 (2)'!D:H,5,0)</f>
        <v>0.2831875</v>
      </c>
      <c r="I4" s="11">
        <f t="shared" si="0"/>
        <v>0.155753125</v>
      </c>
      <c r="J4" s="12">
        <v>45631</v>
      </c>
    </row>
    <row r="5" s="1" customFormat="1" ht="16.5" customHeight="1" spans="1:10">
      <c r="A5" s="13" t="s">
        <v>258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258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3</v>
      </c>
      <c r="H6" s="10">
        <f>VLOOKUP(D:D,'SHT0012172 (2)'!D:H,5,0)</f>
        <v>0.120565034394672</v>
      </c>
      <c r="I6" s="11">
        <f t="shared" si="0"/>
        <v>0.361695103184016</v>
      </c>
      <c r="J6" s="12">
        <v>45992</v>
      </c>
    </row>
    <row r="7" s="1" customFormat="1" ht="16.5" customHeight="1" spans="1:10">
      <c r="A7" s="13" t="s">
        <v>258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f>VLOOKUP(D:D,'SHT0012172 (2)'!D:H,5,0)</f>
        <v>0.372943271008403</v>
      </c>
      <c r="I7" s="11">
        <f t="shared" si="0"/>
        <v>0.372943271008403</v>
      </c>
      <c r="J7" s="16">
        <v>45631</v>
      </c>
    </row>
    <row r="8" s="1" customFormat="1" ht="16.5" customHeight="1" spans="1:10">
      <c r="A8" s="7" t="s">
        <v>258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f>VLOOKUP(D:D,'SHT0012172 (2)'!D:H,5,0)</f>
        <v>0.779</v>
      </c>
      <c r="I8" s="11">
        <f t="shared" si="0"/>
        <v>0.779</v>
      </c>
      <c r="J8" s="12">
        <v>45631</v>
      </c>
    </row>
    <row r="9" s="1" customFormat="1" ht="16.5" customHeight="1" spans="1:10">
      <c r="A9" s="13" t="s">
        <v>258</v>
      </c>
      <c r="B9" s="14" t="s">
        <v>611</v>
      </c>
      <c r="C9" s="14" t="s">
        <v>595</v>
      </c>
      <c r="D9" s="13" t="s">
        <v>749</v>
      </c>
      <c r="E9" s="13" t="s">
        <v>750</v>
      </c>
      <c r="F9" s="14" t="s">
        <v>751</v>
      </c>
      <c r="G9" s="15">
        <v>0.94</v>
      </c>
      <c r="H9" s="10">
        <f>VLOOKUP(D:D,'SHT0012172 (2)'!D:H,5,0)</f>
        <v>1.7257</v>
      </c>
      <c r="I9" s="11">
        <f t="shared" si="0"/>
        <v>1.622158</v>
      </c>
      <c r="J9" s="16">
        <v>45631</v>
      </c>
    </row>
    <row r="10" s="1" customFormat="1" ht="16.5" customHeight="1" spans="1:10">
      <c r="A10" s="7" t="s">
        <v>258</v>
      </c>
      <c r="B10" s="8" t="s">
        <v>611</v>
      </c>
      <c r="C10" s="8" t="s">
        <v>595</v>
      </c>
      <c r="D10" s="7" t="s">
        <v>78</v>
      </c>
      <c r="E10" s="7" t="s">
        <v>443</v>
      </c>
      <c r="F10" s="8" t="s">
        <v>752</v>
      </c>
      <c r="G10" s="9">
        <v>1.62</v>
      </c>
      <c r="H10" s="10">
        <f>VLOOKUP(D:D,'SHT0012172 (2)'!D:H,5,0)</f>
        <v>1.6814</v>
      </c>
      <c r="I10" s="11">
        <f t="shared" si="0"/>
        <v>2.723868</v>
      </c>
      <c r="J10" s="12">
        <v>45992</v>
      </c>
    </row>
    <row r="11" s="1" customFormat="1" ht="16.5" customHeight="1" spans="1:10">
      <c r="A11" s="13" t="s">
        <v>258</v>
      </c>
      <c r="B11" s="14" t="s">
        <v>611</v>
      </c>
      <c r="C11" s="14" t="s">
        <v>595</v>
      </c>
      <c r="D11" s="13" t="s">
        <v>935</v>
      </c>
      <c r="E11" s="13" t="s">
        <v>936</v>
      </c>
      <c r="F11" s="14" t="s">
        <v>617</v>
      </c>
      <c r="G11" s="15">
        <v>1</v>
      </c>
      <c r="H11" s="10">
        <f>VLOOKUP(D:D,'SHT0012172 (2)'!D:H,5,0)</f>
        <v>0.22</v>
      </c>
      <c r="I11" s="11">
        <f t="shared" si="0"/>
        <v>0.22</v>
      </c>
      <c r="J11" s="16">
        <v>45631</v>
      </c>
    </row>
    <row r="12" s="1" customFormat="1" ht="16.5" customHeight="1" spans="1:10">
      <c r="A12" s="7" t="s">
        <v>258</v>
      </c>
      <c r="B12" s="8" t="s">
        <v>611</v>
      </c>
      <c r="C12" s="8" t="s">
        <v>595</v>
      </c>
      <c r="D12" s="7" t="s">
        <v>937</v>
      </c>
      <c r="E12" s="7" t="s">
        <v>938</v>
      </c>
      <c r="F12" s="8" t="s">
        <v>617</v>
      </c>
      <c r="G12" s="9">
        <v>1</v>
      </c>
      <c r="H12" s="10">
        <f>VLOOKUP(D:D,'SHT0012172 (2)'!D:H,5,0)</f>
        <v>1.05755528846154</v>
      </c>
      <c r="I12" s="11">
        <f t="shared" si="0"/>
        <v>1.05755528846154</v>
      </c>
      <c r="J12" s="12">
        <v>45631</v>
      </c>
    </row>
    <row r="13" s="1" customFormat="1" ht="16.5" customHeight="1" spans="1:10">
      <c r="A13" s="13" t="s">
        <v>258</v>
      </c>
      <c r="B13" s="14" t="s">
        <v>611</v>
      </c>
      <c r="C13" s="14" t="s">
        <v>595</v>
      </c>
      <c r="D13" s="13" t="s">
        <v>98</v>
      </c>
      <c r="E13" s="13" t="s">
        <v>1258</v>
      </c>
      <c r="F13" s="14" t="s">
        <v>1474</v>
      </c>
      <c r="G13" s="15">
        <v>1</v>
      </c>
      <c r="H13" s="10">
        <f>VLOOKUP(D:D,'SHT0012172 (2)'!D:H,5,0)</f>
        <v>20.0285612813425</v>
      </c>
      <c r="I13" s="11">
        <f t="shared" si="0"/>
        <v>20.0285612813425</v>
      </c>
      <c r="J13" s="16">
        <v>45992</v>
      </c>
    </row>
    <row r="14" s="1" customFormat="1" ht="16.5" customHeight="1" spans="1:10">
      <c r="A14" s="7" t="s">
        <v>258</v>
      </c>
      <c r="B14" s="8" t="s">
        <v>611</v>
      </c>
      <c r="C14" s="8" t="s">
        <v>595</v>
      </c>
      <c r="D14" s="7" t="s">
        <v>939</v>
      </c>
      <c r="E14" s="7" t="s">
        <v>434</v>
      </c>
      <c r="F14" s="8" t="s">
        <v>940</v>
      </c>
      <c r="G14" s="9">
        <v>2</v>
      </c>
      <c r="H14" s="10">
        <f>VLOOKUP(D:D,'SHT0012172 (2)'!D:H,5,0)</f>
        <v>0.1422</v>
      </c>
      <c r="I14" s="11">
        <f t="shared" si="0"/>
        <v>0.2844</v>
      </c>
      <c r="J14" s="12">
        <v>45631</v>
      </c>
    </row>
    <row r="15" s="1" customFormat="1" ht="16.5" customHeight="1" spans="1:10">
      <c r="A15" s="13" t="s">
        <v>258</v>
      </c>
      <c r="B15" s="14" t="s">
        <v>611</v>
      </c>
      <c r="C15" s="14" t="s">
        <v>595</v>
      </c>
      <c r="D15" s="13" t="s">
        <v>599</v>
      </c>
      <c r="E15" s="13" t="s">
        <v>600</v>
      </c>
      <c r="F15" s="14" t="s">
        <v>601</v>
      </c>
      <c r="G15" s="15">
        <v>0.02</v>
      </c>
      <c r="H15" s="10">
        <f>VLOOKUP(D:D,'SHT0012172 (2)'!D:H,5,0)</f>
        <v>6.2128</v>
      </c>
      <c r="I15" s="11">
        <f t="shared" si="0"/>
        <v>0.124256</v>
      </c>
      <c r="J15" s="16">
        <v>45631</v>
      </c>
    </row>
    <row r="16" s="1" customFormat="1" ht="16.5" customHeight="1" spans="1:10">
      <c r="A16" s="7" t="s">
        <v>258</v>
      </c>
      <c r="B16" s="8" t="s">
        <v>611</v>
      </c>
      <c r="C16" s="8" t="s">
        <v>595</v>
      </c>
      <c r="D16" s="7" t="s">
        <v>602</v>
      </c>
      <c r="E16" s="7" t="s">
        <v>603</v>
      </c>
      <c r="F16" s="8" t="s">
        <v>604</v>
      </c>
      <c r="G16" s="9">
        <v>0.1</v>
      </c>
      <c r="H16" s="10">
        <f>VLOOKUP(D:D,'SHT0012172 (2)'!D:H,5,0)</f>
        <v>0.4035</v>
      </c>
      <c r="I16" s="11">
        <f t="shared" si="0"/>
        <v>0.04035</v>
      </c>
      <c r="J16" s="12">
        <v>45631</v>
      </c>
    </row>
    <row r="17" s="1" customFormat="1" ht="16.5" customHeight="1" spans="1:10">
      <c r="A17" s="13" t="s">
        <v>258</v>
      </c>
      <c r="B17" s="14" t="s">
        <v>611</v>
      </c>
      <c r="C17" s="14" t="s">
        <v>595</v>
      </c>
      <c r="D17" s="13" t="s">
        <v>941</v>
      </c>
      <c r="E17" s="13" t="s">
        <v>942</v>
      </c>
      <c r="F17" s="14" t="s">
        <v>943</v>
      </c>
      <c r="G17" s="15">
        <v>1</v>
      </c>
      <c r="H17" s="10">
        <f>VLOOKUP(D:D,'SHT0012172 (2)'!D:H,5,0)</f>
        <v>0.32</v>
      </c>
      <c r="I17" s="11">
        <f t="shared" si="0"/>
        <v>0.32</v>
      </c>
      <c r="J17" s="16">
        <v>45650</v>
      </c>
    </row>
    <row r="18" spans="1:10">
      <c r="I18" s="3">
        <f>SUM(I2:I17)</f>
        <v>28.4585747614363</v>
      </c>
    </row>
  </sheetData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8.18181818181818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263</v>
      </c>
      <c r="B2" s="8" t="s">
        <v>611</v>
      </c>
      <c r="C2" s="8" t="s">
        <v>595</v>
      </c>
      <c r="D2" s="7" t="s">
        <v>1049</v>
      </c>
      <c r="E2" s="7" t="s">
        <v>1050</v>
      </c>
      <c r="F2" s="8" t="s">
        <v>617</v>
      </c>
      <c r="G2" s="9">
        <v>2</v>
      </c>
      <c r="H2" s="10">
        <v>0.178</v>
      </c>
      <c r="I2" s="11">
        <f t="shared" ref="I2:I19" si="0">H2*G2</f>
        <v>0.356</v>
      </c>
      <c r="J2" s="12">
        <v>45722</v>
      </c>
    </row>
    <row r="3" s="1" customFormat="1" ht="16.5" customHeight="1" spans="1:10">
      <c r="A3" s="13" t="s">
        <v>263</v>
      </c>
      <c r="B3" s="14" t="s">
        <v>611</v>
      </c>
      <c r="C3" s="14" t="s">
        <v>595</v>
      </c>
      <c r="D3" s="13" t="s">
        <v>1051</v>
      </c>
      <c r="E3" s="13" t="s">
        <v>597</v>
      </c>
      <c r="F3" s="14" t="s">
        <v>1052</v>
      </c>
      <c r="G3" s="15">
        <v>1</v>
      </c>
      <c r="H3" s="10">
        <v>0.04</v>
      </c>
      <c r="I3" s="11">
        <f t="shared" si="0"/>
        <v>0.04</v>
      </c>
      <c r="J3" s="16">
        <v>45722</v>
      </c>
    </row>
    <row r="4" s="1" customFormat="1" ht="16.5" customHeight="1" spans="1:10">
      <c r="A4" s="7" t="s">
        <v>263</v>
      </c>
      <c r="B4" s="8" t="s">
        <v>611</v>
      </c>
      <c r="C4" s="8" t="s">
        <v>595</v>
      </c>
      <c r="D4" s="7" t="s">
        <v>815</v>
      </c>
      <c r="E4" s="7" t="s">
        <v>816</v>
      </c>
      <c r="F4" s="8" t="s">
        <v>617</v>
      </c>
      <c r="G4" s="9">
        <v>0.03</v>
      </c>
      <c r="H4" s="10">
        <v>0.589</v>
      </c>
      <c r="I4" s="11">
        <f t="shared" si="0"/>
        <v>0.01767</v>
      </c>
      <c r="J4" s="12">
        <v>45722</v>
      </c>
    </row>
    <row r="5" s="1" customFormat="1" ht="16.5" customHeight="1" spans="1:10">
      <c r="A5" s="13" t="s">
        <v>263</v>
      </c>
      <c r="B5" s="14" t="s">
        <v>611</v>
      </c>
      <c r="C5" s="14" t="s">
        <v>595</v>
      </c>
      <c r="D5" s="13" t="s">
        <v>928</v>
      </c>
      <c r="E5" s="13" t="s">
        <v>929</v>
      </c>
      <c r="F5" s="14" t="s">
        <v>617</v>
      </c>
      <c r="G5" s="15">
        <v>1.15</v>
      </c>
      <c r="H5" s="10">
        <v>0.2831875</v>
      </c>
      <c r="I5" s="11">
        <f t="shared" si="0"/>
        <v>0.325665625</v>
      </c>
      <c r="J5" s="16">
        <v>45992</v>
      </c>
    </row>
    <row r="6" s="1" customFormat="1" ht="16.5" customHeight="1" spans="1:10">
      <c r="A6" s="7" t="s">
        <v>263</v>
      </c>
      <c r="B6" s="8" t="s">
        <v>611</v>
      </c>
      <c r="C6" s="8" t="s">
        <v>595</v>
      </c>
      <c r="D6" s="7" t="s">
        <v>69</v>
      </c>
      <c r="E6" s="7" t="s">
        <v>419</v>
      </c>
      <c r="F6" s="8" t="s">
        <v>1053</v>
      </c>
      <c r="G6" s="9">
        <v>1</v>
      </c>
      <c r="H6" s="10">
        <v>1.254</v>
      </c>
      <c r="I6" s="11">
        <f t="shared" si="0"/>
        <v>1.254</v>
      </c>
      <c r="J6" s="12">
        <v>45722</v>
      </c>
    </row>
    <row r="7" s="1" customFormat="1" ht="16.5" customHeight="1" spans="1:10">
      <c r="A7" s="13" t="s">
        <v>263</v>
      </c>
      <c r="B7" s="14" t="s">
        <v>611</v>
      </c>
      <c r="C7" s="14" t="s">
        <v>595</v>
      </c>
      <c r="D7" s="13" t="s">
        <v>74</v>
      </c>
      <c r="E7" s="13" t="s">
        <v>394</v>
      </c>
      <c r="F7" s="14" t="s">
        <v>748</v>
      </c>
      <c r="G7" s="15">
        <v>1</v>
      </c>
      <c r="H7" s="10">
        <v>0.120565034394672</v>
      </c>
      <c r="I7" s="11">
        <f t="shared" si="0"/>
        <v>0.120565034394672</v>
      </c>
      <c r="J7" s="16">
        <v>45992</v>
      </c>
    </row>
    <row r="8" s="1" customFormat="1" ht="16.5" customHeight="1" spans="1:10">
      <c r="A8" s="7" t="s">
        <v>263</v>
      </c>
      <c r="B8" s="8" t="s">
        <v>611</v>
      </c>
      <c r="C8" s="8" t="s">
        <v>595</v>
      </c>
      <c r="D8" s="7" t="s">
        <v>932</v>
      </c>
      <c r="E8" s="7" t="s">
        <v>933</v>
      </c>
      <c r="F8" s="8" t="s">
        <v>617</v>
      </c>
      <c r="G8" s="9">
        <v>1</v>
      </c>
      <c r="H8" s="10">
        <v>0.372943271008403</v>
      </c>
      <c r="I8" s="11">
        <f t="shared" si="0"/>
        <v>0.372943271008403</v>
      </c>
      <c r="J8" s="12">
        <v>45722</v>
      </c>
    </row>
    <row r="9" s="1" customFormat="1" ht="16.5" customHeight="1" spans="1:10">
      <c r="A9" s="13" t="s">
        <v>263</v>
      </c>
      <c r="B9" s="14" t="s">
        <v>611</v>
      </c>
      <c r="C9" s="14" t="s">
        <v>595</v>
      </c>
      <c r="D9" s="13" t="s">
        <v>934</v>
      </c>
      <c r="E9" s="13" t="s">
        <v>786</v>
      </c>
      <c r="F9" s="14" t="s">
        <v>617</v>
      </c>
      <c r="G9" s="15">
        <v>1</v>
      </c>
      <c r="H9" s="10">
        <v>0.779</v>
      </c>
      <c r="I9" s="11">
        <f t="shared" si="0"/>
        <v>0.779</v>
      </c>
      <c r="J9" s="16">
        <v>45722</v>
      </c>
    </row>
    <row r="10" s="1" customFormat="1" ht="16.5" customHeight="1" spans="1:10">
      <c r="A10" s="7" t="s">
        <v>263</v>
      </c>
      <c r="B10" s="8" t="s">
        <v>611</v>
      </c>
      <c r="C10" s="8" t="s">
        <v>595</v>
      </c>
      <c r="D10" s="7" t="s">
        <v>783</v>
      </c>
      <c r="E10" s="7" t="s">
        <v>784</v>
      </c>
      <c r="F10" s="8" t="s">
        <v>617</v>
      </c>
      <c r="G10" s="9">
        <v>1</v>
      </c>
      <c r="H10" s="10">
        <v>0.240939692439863</v>
      </c>
      <c r="I10" s="11">
        <f t="shared" si="0"/>
        <v>0.240939692439863</v>
      </c>
      <c r="J10" s="12">
        <v>45722</v>
      </c>
    </row>
    <row r="11" s="1" customFormat="1" ht="16.5" customHeight="1" spans="1:10">
      <c r="A11" s="13" t="s">
        <v>263</v>
      </c>
      <c r="B11" s="14" t="s">
        <v>611</v>
      </c>
      <c r="C11" s="14" t="s">
        <v>595</v>
      </c>
      <c r="D11" s="13" t="s">
        <v>749</v>
      </c>
      <c r="E11" s="13" t="s">
        <v>750</v>
      </c>
      <c r="F11" s="14" t="s">
        <v>751</v>
      </c>
      <c r="G11" s="15">
        <v>0.25</v>
      </c>
      <c r="H11" s="10">
        <v>1.7257</v>
      </c>
      <c r="I11" s="11">
        <f t="shared" si="0"/>
        <v>0.431425</v>
      </c>
      <c r="J11" s="16">
        <v>45722</v>
      </c>
    </row>
    <row r="12" s="1" customFormat="1" ht="16.5" customHeight="1" spans="1:10">
      <c r="A12" s="7" t="s">
        <v>263</v>
      </c>
      <c r="B12" s="8" t="s">
        <v>611</v>
      </c>
      <c r="C12" s="8" t="s">
        <v>595</v>
      </c>
      <c r="D12" s="7" t="s">
        <v>78</v>
      </c>
      <c r="E12" s="7" t="s">
        <v>443</v>
      </c>
      <c r="F12" s="8" t="s">
        <v>752</v>
      </c>
      <c r="G12" s="9">
        <v>1.15</v>
      </c>
      <c r="H12" s="10">
        <v>1.6814</v>
      </c>
      <c r="I12" s="11">
        <f t="shared" si="0"/>
        <v>1.93361</v>
      </c>
      <c r="J12" s="12">
        <v>45992</v>
      </c>
    </row>
    <row r="13" s="1" customFormat="1" ht="16.5" customHeight="1" spans="1:10">
      <c r="A13" s="13" t="s">
        <v>263</v>
      </c>
      <c r="B13" s="14" t="s">
        <v>611</v>
      </c>
      <c r="C13" s="14" t="s">
        <v>595</v>
      </c>
      <c r="D13" s="13" t="s">
        <v>935</v>
      </c>
      <c r="E13" s="13" t="s">
        <v>936</v>
      </c>
      <c r="F13" s="14" t="s">
        <v>617</v>
      </c>
      <c r="G13" s="15">
        <v>1</v>
      </c>
      <c r="H13" s="10">
        <v>0.22</v>
      </c>
      <c r="I13" s="11">
        <f t="shared" si="0"/>
        <v>0.22</v>
      </c>
      <c r="J13" s="16">
        <v>45722</v>
      </c>
    </row>
    <row r="14" s="1" customFormat="1" ht="16.5" customHeight="1" spans="1:10">
      <c r="A14" s="7" t="s">
        <v>263</v>
      </c>
      <c r="B14" s="8" t="s">
        <v>611</v>
      </c>
      <c r="C14" s="8" t="s">
        <v>595</v>
      </c>
      <c r="D14" s="7" t="s">
        <v>937</v>
      </c>
      <c r="E14" s="7" t="s">
        <v>938</v>
      </c>
      <c r="F14" s="8" t="s">
        <v>617</v>
      </c>
      <c r="G14" s="9">
        <v>1</v>
      </c>
      <c r="H14" s="10">
        <v>1.05755528846154</v>
      </c>
      <c r="I14" s="11">
        <f t="shared" si="0"/>
        <v>1.05755528846154</v>
      </c>
      <c r="J14" s="12">
        <v>45722</v>
      </c>
    </row>
    <row r="15" s="1" customFormat="1" ht="16.5" customHeight="1" spans="1:10">
      <c r="A15" s="13" t="s">
        <v>263</v>
      </c>
      <c r="B15" s="14" t="s">
        <v>611</v>
      </c>
      <c r="C15" s="14" t="s">
        <v>595</v>
      </c>
      <c r="D15" s="13" t="s">
        <v>98</v>
      </c>
      <c r="E15" s="13" t="s">
        <v>1258</v>
      </c>
      <c r="F15" s="14" t="s">
        <v>1474</v>
      </c>
      <c r="G15" s="15">
        <v>1</v>
      </c>
      <c r="H15" s="10">
        <v>20.0285612813425</v>
      </c>
      <c r="I15" s="11">
        <f t="shared" si="0"/>
        <v>20.0285612813425</v>
      </c>
      <c r="J15" s="16">
        <v>45992</v>
      </c>
    </row>
    <row r="16" s="1" customFormat="1" ht="16.5" customHeight="1" spans="1:10">
      <c r="A16" s="7" t="s">
        <v>263</v>
      </c>
      <c r="B16" s="8" t="s">
        <v>611</v>
      </c>
      <c r="C16" s="8" t="s">
        <v>595</v>
      </c>
      <c r="D16" s="7" t="s">
        <v>939</v>
      </c>
      <c r="E16" s="7" t="s">
        <v>434</v>
      </c>
      <c r="F16" s="8" t="s">
        <v>940</v>
      </c>
      <c r="G16" s="9">
        <v>2</v>
      </c>
      <c r="H16" s="10">
        <v>0.1422</v>
      </c>
      <c r="I16" s="11">
        <f t="shared" si="0"/>
        <v>0.2844</v>
      </c>
      <c r="J16" s="12">
        <v>45722</v>
      </c>
    </row>
    <row r="17" s="1" customFormat="1" ht="16.5" customHeight="1" spans="1:10">
      <c r="A17" s="13" t="s">
        <v>263</v>
      </c>
      <c r="B17" s="14" t="s">
        <v>611</v>
      </c>
      <c r="C17" s="14" t="s">
        <v>595</v>
      </c>
      <c r="D17" s="13" t="s">
        <v>599</v>
      </c>
      <c r="E17" s="13" t="s">
        <v>600</v>
      </c>
      <c r="F17" s="14" t="s">
        <v>601</v>
      </c>
      <c r="G17" s="15">
        <v>0.02</v>
      </c>
      <c r="H17" s="10">
        <v>6.2128</v>
      </c>
      <c r="I17" s="11">
        <f t="shared" si="0"/>
        <v>0.124256</v>
      </c>
      <c r="J17" s="16">
        <v>45722</v>
      </c>
    </row>
    <row r="18" s="1" customFormat="1" ht="16.5" customHeight="1" spans="1:10">
      <c r="A18" s="7" t="s">
        <v>263</v>
      </c>
      <c r="B18" s="8" t="s">
        <v>611</v>
      </c>
      <c r="C18" s="8" t="s">
        <v>595</v>
      </c>
      <c r="D18" s="7" t="s">
        <v>602</v>
      </c>
      <c r="E18" s="7" t="s">
        <v>603</v>
      </c>
      <c r="F18" s="8" t="s">
        <v>604</v>
      </c>
      <c r="G18" s="9">
        <v>0.1</v>
      </c>
      <c r="H18" s="10">
        <v>0.4035</v>
      </c>
      <c r="I18" s="11">
        <f t="shared" si="0"/>
        <v>0.04035</v>
      </c>
      <c r="J18" s="12">
        <v>45722</v>
      </c>
    </row>
    <row r="19" s="1" customFormat="1" ht="16.5" customHeight="1" spans="1:10">
      <c r="A19" s="13" t="s">
        <v>263</v>
      </c>
      <c r="B19" s="14" t="s">
        <v>611</v>
      </c>
      <c r="C19" s="14" t="s">
        <v>595</v>
      </c>
      <c r="D19" s="13" t="s">
        <v>1061</v>
      </c>
      <c r="E19" s="13" t="s">
        <v>1062</v>
      </c>
      <c r="F19" s="14" t="s">
        <v>1063</v>
      </c>
      <c r="G19" s="15">
        <v>1</v>
      </c>
      <c r="H19" s="10">
        <v>0.36</v>
      </c>
      <c r="I19" s="11">
        <f t="shared" si="0"/>
        <v>0.36</v>
      </c>
      <c r="J19" s="16">
        <v>45722</v>
      </c>
    </row>
    <row r="20" spans="1:10">
      <c r="I20" s="3">
        <f>SUM(I2:I19)</f>
        <v>27.9869411926469</v>
      </c>
    </row>
  </sheetData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8.18181818181818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582</v>
      </c>
      <c r="B2" s="8" t="s">
        <v>611</v>
      </c>
      <c r="C2" s="8" t="s">
        <v>595</v>
      </c>
      <c r="D2" s="7" t="s">
        <v>1049</v>
      </c>
      <c r="E2" s="7" t="s">
        <v>1050</v>
      </c>
      <c r="F2" s="8" t="s">
        <v>617</v>
      </c>
      <c r="G2" s="9">
        <v>2</v>
      </c>
      <c r="H2" s="10">
        <f>VLOOKUP(D:D,'SHT0017947 (2)'!D:H,5,0)</f>
        <v>0.178</v>
      </c>
      <c r="I2" s="11">
        <f t="shared" ref="I2:I22" si="0">H2*G2</f>
        <v>0.356</v>
      </c>
      <c r="J2" s="12">
        <v>45722</v>
      </c>
    </row>
    <row r="3" s="1" customFormat="1" ht="16.5" customHeight="1" spans="1:10">
      <c r="A3" s="13" t="s">
        <v>582</v>
      </c>
      <c r="B3" s="14" t="s">
        <v>611</v>
      </c>
      <c r="C3" s="14" t="s">
        <v>595</v>
      </c>
      <c r="D3" s="13" t="s">
        <v>925</v>
      </c>
      <c r="E3" s="13" t="s">
        <v>926</v>
      </c>
      <c r="F3" s="14" t="s">
        <v>927</v>
      </c>
      <c r="G3" s="15">
        <v>2</v>
      </c>
      <c r="H3" s="10">
        <v>0.05</v>
      </c>
      <c r="I3" s="11">
        <f t="shared" si="0"/>
        <v>0.1</v>
      </c>
      <c r="J3" s="16">
        <v>45992</v>
      </c>
    </row>
    <row r="4" s="1" customFormat="1" ht="16.5" customHeight="1" spans="1:10">
      <c r="A4" s="7" t="s">
        <v>582</v>
      </c>
      <c r="B4" s="8" t="s">
        <v>611</v>
      </c>
      <c r="C4" s="8" t="s">
        <v>595</v>
      </c>
      <c r="D4" s="7" t="s">
        <v>1051</v>
      </c>
      <c r="E4" s="7" t="s">
        <v>597</v>
      </c>
      <c r="F4" s="8" t="s">
        <v>1052</v>
      </c>
      <c r="G4" s="9">
        <v>1</v>
      </c>
      <c r="H4" s="10">
        <f>VLOOKUP(D:D,'SHT0017947 (2)'!D:H,5,0)</f>
        <v>0.04</v>
      </c>
      <c r="I4" s="11">
        <f t="shared" si="0"/>
        <v>0.04</v>
      </c>
      <c r="J4" s="12">
        <v>45722</v>
      </c>
    </row>
    <row r="5" s="1" customFormat="1" ht="16.5" customHeight="1" spans="1:10">
      <c r="A5" s="13" t="s">
        <v>582</v>
      </c>
      <c r="B5" s="14" t="s">
        <v>611</v>
      </c>
      <c r="C5" s="14" t="s">
        <v>595</v>
      </c>
      <c r="D5" s="13" t="s">
        <v>815</v>
      </c>
      <c r="E5" s="13" t="s">
        <v>816</v>
      </c>
      <c r="F5" s="14" t="s">
        <v>617</v>
      </c>
      <c r="G5" s="15">
        <v>0.03</v>
      </c>
      <c r="H5" s="10">
        <f>VLOOKUP(D:D,'SHT0017947 (2)'!D:H,5,0)</f>
        <v>0.589</v>
      </c>
      <c r="I5" s="11">
        <f t="shared" si="0"/>
        <v>0.01767</v>
      </c>
      <c r="J5" s="16">
        <v>45992</v>
      </c>
    </row>
    <row r="6" s="1" customFormat="1" ht="16.5" customHeight="1" spans="1:10">
      <c r="A6" s="7" t="s">
        <v>582</v>
      </c>
      <c r="B6" s="8" t="s">
        <v>611</v>
      </c>
      <c r="C6" s="8" t="s">
        <v>595</v>
      </c>
      <c r="D6" s="7" t="s">
        <v>928</v>
      </c>
      <c r="E6" s="7" t="s">
        <v>929</v>
      </c>
      <c r="F6" s="8" t="s">
        <v>617</v>
      </c>
      <c r="G6" s="9">
        <v>1.34</v>
      </c>
      <c r="H6" s="10">
        <f>VLOOKUP(D:D,'SHT0017947 (2)'!D:H,5,0)</f>
        <v>0.2831875</v>
      </c>
      <c r="I6" s="11">
        <f t="shared" si="0"/>
        <v>0.37947125</v>
      </c>
      <c r="J6" s="12">
        <v>45992</v>
      </c>
    </row>
    <row r="7" s="1" customFormat="1" ht="16.5" customHeight="1" spans="1:10">
      <c r="A7" s="13" t="s">
        <v>582</v>
      </c>
      <c r="B7" s="14" t="s">
        <v>611</v>
      </c>
      <c r="C7" s="14" t="s">
        <v>595</v>
      </c>
      <c r="D7" s="13" t="s">
        <v>69</v>
      </c>
      <c r="E7" s="13" t="s">
        <v>419</v>
      </c>
      <c r="F7" s="14" t="s">
        <v>1053</v>
      </c>
      <c r="G7" s="15">
        <v>1</v>
      </c>
      <c r="H7" s="10">
        <f>VLOOKUP(D:D,'SHT0017947 (2)'!D:H,5,0)</f>
        <v>1.254</v>
      </c>
      <c r="I7" s="11">
        <f t="shared" si="0"/>
        <v>1.254</v>
      </c>
      <c r="J7" s="16">
        <v>45722</v>
      </c>
    </row>
    <row r="8" s="1" customFormat="1" ht="16.5" customHeight="1" spans="1:10">
      <c r="A8" s="7" t="s">
        <v>582</v>
      </c>
      <c r="B8" s="8" t="s">
        <v>611</v>
      </c>
      <c r="C8" s="8" t="s">
        <v>595</v>
      </c>
      <c r="D8" s="7" t="s">
        <v>73</v>
      </c>
      <c r="E8" s="7" t="s">
        <v>396</v>
      </c>
      <c r="F8" s="8" t="s">
        <v>747</v>
      </c>
      <c r="G8" s="9">
        <v>1</v>
      </c>
      <c r="H8" s="10">
        <v>0.288584692439863</v>
      </c>
      <c r="I8" s="11">
        <f t="shared" si="0"/>
        <v>0.288584692439863</v>
      </c>
      <c r="J8" s="12">
        <v>45992</v>
      </c>
    </row>
    <row r="9" s="1" customFormat="1" ht="16.5" customHeight="1" spans="1:10">
      <c r="A9" s="13" t="s">
        <v>582</v>
      </c>
      <c r="B9" s="14" t="s">
        <v>611</v>
      </c>
      <c r="C9" s="14" t="s">
        <v>595</v>
      </c>
      <c r="D9" s="13" t="s">
        <v>74</v>
      </c>
      <c r="E9" s="13" t="s">
        <v>394</v>
      </c>
      <c r="F9" s="14" t="s">
        <v>748</v>
      </c>
      <c r="G9" s="15">
        <v>3</v>
      </c>
      <c r="H9" s="10">
        <f>VLOOKUP(D:D,'SHT0017947 (2)'!D:H,5,0)</f>
        <v>0.120565034394672</v>
      </c>
      <c r="I9" s="11">
        <f t="shared" si="0"/>
        <v>0.361695103184016</v>
      </c>
      <c r="J9" s="16">
        <v>45992</v>
      </c>
    </row>
    <row r="10" s="1" customFormat="1" ht="16.5" customHeight="1" spans="1:10">
      <c r="A10" s="7" t="s">
        <v>582</v>
      </c>
      <c r="B10" s="8" t="s">
        <v>611</v>
      </c>
      <c r="C10" s="8" t="s">
        <v>595</v>
      </c>
      <c r="D10" s="7" t="s">
        <v>932</v>
      </c>
      <c r="E10" s="7" t="s">
        <v>933</v>
      </c>
      <c r="F10" s="8" t="s">
        <v>617</v>
      </c>
      <c r="G10" s="9">
        <v>1</v>
      </c>
      <c r="H10" s="10">
        <f>VLOOKUP(D:D,'SHT0017947 (2)'!D:H,5,0)</f>
        <v>0.372943271008403</v>
      </c>
      <c r="I10" s="11">
        <f t="shared" si="0"/>
        <v>0.372943271008403</v>
      </c>
      <c r="J10" s="12">
        <v>45722</v>
      </c>
    </row>
    <row r="11" s="1" customFormat="1" ht="16.5" customHeight="1" spans="1:10">
      <c r="A11" s="13" t="s">
        <v>582</v>
      </c>
      <c r="B11" s="14" t="s">
        <v>611</v>
      </c>
      <c r="C11" s="14" t="s">
        <v>595</v>
      </c>
      <c r="D11" s="13" t="s">
        <v>934</v>
      </c>
      <c r="E11" s="13" t="s">
        <v>786</v>
      </c>
      <c r="F11" s="14" t="s">
        <v>617</v>
      </c>
      <c r="G11" s="15">
        <v>1</v>
      </c>
      <c r="H11" s="10">
        <f>VLOOKUP(D:D,'SHT0017947 (2)'!D:H,5,0)</f>
        <v>0.779</v>
      </c>
      <c r="I11" s="11">
        <f t="shared" si="0"/>
        <v>0.779</v>
      </c>
      <c r="J11" s="16">
        <v>45722</v>
      </c>
    </row>
    <row r="12" s="1" customFormat="1" ht="16.5" customHeight="1" spans="1:10">
      <c r="A12" s="7" t="s">
        <v>582</v>
      </c>
      <c r="B12" s="8" t="s">
        <v>611</v>
      </c>
      <c r="C12" s="8" t="s">
        <v>595</v>
      </c>
      <c r="D12" s="7" t="s">
        <v>783</v>
      </c>
      <c r="E12" s="7" t="s">
        <v>784</v>
      </c>
      <c r="F12" s="8" t="s">
        <v>617</v>
      </c>
      <c r="G12" s="9">
        <v>1</v>
      </c>
      <c r="H12" s="10">
        <v>0.240939692439863</v>
      </c>
      <c r="I12" s="11">
        <f t="shared" si="0"/>
        <v>0.240939692439863</v>
      </c>
      <c r="J12" s="12">
        <v>45722</v>
      </c>
    </row>
    <row r="13" s="1" customFormat="1" ht="16.5" customHeight="1" spans="1:10">
      <c r="A13" s="13" t="s">
        <v>582</v>
      </c>
      <c r="B13" s="14" t="s">
        <v>611</v>
      </c>
      <c r="C13" s="14" t="s">
        <v>595</v>
      </c>
      <c r="D13" s="13" t="s">
        <v>749</v>
      </c>
      <c r="E13" s="13" t="s">
        <v>750</v>
      </c>
      <c r="F13" s="14" t="s">
        <v>751</v>
      </c>
      <c r="G13" s="15">
        <v>0.22</v>
      </c>
      <c r="H13" s="10">
        <f>VLOOKUP(D:D,'SHT0017947 (2)'!D:H,5,0)</f>
        <v>1.7257</v>
      </c>
      <c r="I13" s="11">
        <f t="shared" si="0"/>
        <v>0.379654</v>
      </c>
      <c r="J13" s="16">
        <v>45722</v>
      </c>
    </row>
    <row r="14" s="1" customFormat="1" ht="16.5" customHeight="1" spans="1:10">
      <c r="A14" s="7" t="s">
        <v>582</v>
      </c>
      <c r="B14" s="8" t="s">
        <v>611</v>
      </c>
      <c r="C14" s="8" t="s">
        <v>595</v>
      </c>
      <c r="D14" s="7" t="s">
        <v>78</v>
      </c>
      <c r="E14" s="7" t="s">
        <v>443</v>
      </c>
      <c r="F14" s="8" t="s">
        <v>752</v>
      </c>
      <c r="G14" s="9">
        <v>1.635</v>
      </c>
      <c r="H14" s="10">
        <f>VLOOKUP(D:D,'SHT0017947 (2)'!D:H,5,0)</f>
        <v>1.6814</v>
      </c>
      <c r="I14" s="11">
        <f t="shared" si="0"/>
        <v>2.749089</v>
      </c>
      <c r="J14" s="12">
        <v>45992</v>
      </c>
    </row>
    <row r="15" s="1" customFormat="1" ht="16.5" customHeight="1" spans="1:10">
      <c r="A15" s="13" t="s">
        <v>582</v>
      </c>
      <c r="B15" s="14" t="s">
        <v>611</v>
      </c>
      <c r="C15" s="14" t="s">
        <v>595</v>
      </c>
      <c r="D15" s="13" t="s">
        <v>935</v>
      </c>
      <c r="E15" s="13" t="s">
        <v>936</v>
      </c>
      <c r="F15" s="14" t="s">
        <v>617</v>
      </c>
      <c r="G15" s="15">
        <v>1</v>
      </c>
      <c r="H15" s="10">
        <f>VLOOKUP(D:D,'SHT0017947 (2)'!D:H,5,0)</f>
        <v>0.22</v>
      </c>
      <c r="I15" s="11">
        <f t="shared" si="0"/>
        <v>0.22</v>
      </c>
      <c r="J15" s="16">
        <v>45722</v>
      </c>
    </row>
    <row r="16" s="1" customFormat="1" ht="16.5" customHeight="1" spans="1:10">
      <c r="A16" s="7" t="s">
        <v>582</v>
      </c>
      <c r="B16" s="8" t="s">
        <v>611</v>
      </c>
      <c r="C16" s="8" t="s">
        <v>595</v>
      </c>
      <c r="D16" s="7" t="s">
        <v>937</v>
      </c>
      <c r="E16" s="7" t="s">
        <v>938</v>
      </c>
      <c r="F16" s="8" t="s">
        <v>617</v>
      </c>
      <c r="G16" s="9">
        <v>1</v>
      </c>
      <c r="H16" s="10">
        <f>VLOOKUP(D:D,'SHT0017947 (2)'!D:H,5,0)</f>
        <v>1.05755528846154</v>
      </c>
      <c r="I16" s="11">
        <f t="shared" si="0"/>
        <v>1.05755528846154</v>
      </c>
      <c r="J16" s="12">
        <v>45722</v>
      </c>
    </row>
    <row r="17" s="1" customFormat="1" ht="16.5" customHeight="1" spans="1:10">
      <c r="A17" s="13" t="s">
        <v>582</v>
      </c>
      <c r="B17" s="14" t="s">
        <v>611</v>
      </c>
      <c r="C17" s="14" t="s">
        <v>595</v>
      </c>
      <c r="D17" s="13" t="s">
        <v>98</v>
      </c>
      <c r="E17" s="13" t="s">
        <v>1258</v>
      </c>
      <c r="F17" s="14" t="s">
        <v>1474</v>
      </c>
      <c r="G17" s="15">
        <v>1</v>
      </c>
      <c r="H17" s="10">
        <f>VLOOKUP(D:D,'SHT0017947 (2)'!D:H,5,0)</f>
        <v>20.0285612813425</v>
      </c>
      <c r="I17" s="11">
        <f t="shared" si="0"/>
        <v>20.0285612813425</v>
      </c>
      <c r="J17" s="16">
        <v>45992</v>
      </c>
    </row>
    <row r="18" s="1" customFormat="1" ht="16.5" customHeight="1" spans="1:10">
      <c r="A18" s="7" t="s">
        <v>582</v>
      </c>
      <c r="B18" s="8" t="s">
        <v>611</v>
      </c>
      <c r="C18" s="8" t="s">
        <v>595</v>
      </c>
      <c r="D18" s="7" t="s">
        <v>939</v>
      </c>
      <c r="E18" s="7" t="s">
        <v>434</v>
      </c>
      <c r="F18" s="8" t="s">
        <v>940</v>
      </c>
      <c r="G18" s="9">
        <v>2</v>
      </c>
      <c r="H18" s="10">
        <f>VLOOKUP(D:D,'SHT0017947 (2)'!D:H,5,0)</f>
        <v>0.1422</v>
      </c>
      <c r="I18" s="11">
        <f t="shared" si="0"/>
        <v>0.2844</v>
      </c>
      <c r="J18" s="12">
        <v>45992</v>
      </c>
    </row>
    <row r="19" s="1" customFormat="1" ht="16.5" customHeight="1" spans="1:10">
      <c r="A19" s="13" t="s">
        <v>582</v>
      </c>
      <c r="B19" s="14" t="s">
        <v>611</v>
      </c>
      <c r="C19" s="14" t="s">
        <v>595</v>
      </c>
      <c r="D19" s="13" t="s">
        <v>599</v>
      </c>
      <c r="E19" s="13" t="s">
        <v>600</v>
      </c>
      <c r="F19" s="14" t="s">
        <v>601</v>
      </c>
      <c r="G19" s="15">
        <v>0.02</v>
      </c>
      <c r="H19" s="10">
        <f>VLOOKUP(D:D,'SHT0017947 (2)'!D:H,5,0)</f>
        <v>6.2128</v>
      </c>
      <c r="I19" s="11">
        <f t="shared" si="0"/>
        <v>0.124256</v>
      </c>
      <c r="J19" s="16">
        <v>45722</v>
      </c>
    </row>
    <row r="20" s="1" customFormat="1" ht="16.5" customHeight="1" spans="1:10">
      <c r="A20" s="7" t="s">
        <v>582</v>
      </c>
      <c r="B20" s="8" t="s">
        <v>611</v>
      </c>
      <c r="C20" s="8" t="s">
        <v>595</v>
      </c>
      <c r="D20" s="7" t="s">
        <v>602</v>
      </c>
      <c r="E20" s="7" t="s">
        <v>603</v>
      </c>
      <c r="F20" s="8" t="s">
        <v>604</v>
      </c>
      <c r="G20" s="9">
        <v>0.1</v>
      </c>
      <c r="H20" s="10">
        <f>VLOOKUP(D:D,'SHT0017947 (2)'!D:H,5,0)</f>
        <v>0.4035</v>
      </c>
      <c r="I20" s="11">
        <f t="shared" si="0"/>
        <v>0.04035</v>
      </c>
      <c r="J20" s="12">
        <v>45722</v>
      </c>
    </row>
    <row r="21" s="1" customFormat="1" ht="16.5" customHeight="1" spans="1:10">
      <c r="A21" s="13" t="s">
        <v>582</v>
      </c>
      <c r="B21" s="14" t="s">
        <v>611</v>
      </c>
      <c r="C21" s="14" t="s">
        <v>595</v>
      </c>
      <c r="D21" s="13" t="s">
        <v>787</v>
      </c>
      <c r="E21" s="13" t="s">
        <v>788</v>
      </c>
      <c r="F21" s="14" t="s">
        <v>789</v>
      </c>
      <c r="G21" s="15">
        <v>1</v>
      </c>
      <c r="H21" s="10">
        <v>0.1862</v>
      </c>
      <c r="I21" s="11">
        <f t="shared" si="0"/>
        <v>0.1862</v>
      </c>
      <c r="J21" s="16">
        <v>45992</v>
      </c>
    </row>
    <row r="22" s="1" customFormat="1" ht="16.5" customHeight="1" spans="1:10">
      <c r="A22" s="7" t="s">
        <v>582</v>
      </c>
      <c r="B22" s="8" t="s">
        <v>611</v>
      </c>
      <c r="C22" s="8" t="s">
        <v>595</v>
      </c>
      <c r="D22" s="7" t="s">
        <v>1061</v>
      </c>
      <c r="E22" s="7" t="s">
        <v>1062</v>
      </c>
      <c r="F22" s="8" t="s">
        <v>1063</v>
      </c>
      <c r="G22" s="9">
        <v>1</v>
      </c>
      <c r="H22" s="10">
        <f>VLOOKUP(D:D,'SHT0017947 (2)'!D:H,5,0)</f>
        <v>0.36</v>
      </c>
      <c r="I22" s="11">
        <f t="shared" si="0"/>
        <v>0.36</v>
      </c>
      <c r="J22" s="12">
        <v>45722</v>
      </c>
    </row>
    <row r="23" spans="1:10">
      <c r="H23" s="10"/>
      <c r="I23" s="3">
        <f>SUM(I2:I22)</f>
        <v>29.6203695788761</v>
      </c>
    </row>
  </sheetData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8.18181818181818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265</v>
      </c>
      <c r="B2" s="8" t="s">
        <v>611</v>
      </c>
      <c r="C2" s="8" t="s">
        <v>595</v>
      </c>
      <c r="D2" s="7" t="s">
        <v>1049</v>
      </c>
      <c r="E2" s="7" t="s">
        <v>1050</v>
      </c>
      <c r="F2" s="8" t="s">
        <v>617</v>
      </c>
      <c r="G2" s="9">
        <v>2</v>
      </c>
      <c r="H2" s="10">
        <f>VLOOKUP(D:D,'SHT0017948'!D:H,5,0)</f>
        <v>0.178</v>
      </c>
      <c r="I2" s="11">
        <f t="shared" ref="I2:I17" si="0">H2*G2</f>
        <v>0.356</v>
      </c>
      <c r="J2" s="12">
        <v>45992</v>
      </c>
    </row>
    <row r="3" s="1" customFormat="1" ht="16.5" customHeight="1" spans="1:10">
      <c r="A3" s="13" t="s">
        <v>265</v>
      </c>
      <c r="B3" s="14" t="s">
        <v>611</v>
      </c>
      <c r="C3" s="14" t="s">
        <v>595</v>
      </c>
      <c r="D3" s="13" t="s">
        <v>1051</v>
      </c>
      <c r="E3" s="13" t="s">
        <v>597</v>
      </c>
      <c r="F3" s="14" t="s">
        <v>1052</v>
      </c>
      <c r="G3" s="15">
        <v>1</v>
      </c>
      <c r="H3" s="10">
        <f>VLOOKUP(D:D,'SHT0017948'!D:H,5,0)</f>
        <v>0.04</v>
      </c>
      <c r="I3" s="11">
        <f t="shared" si="0"/>
        <v>0.04</v>
      </c>
      <c r="J3" s="16">
        <v>45747</v>
      </c>
    </row>
    <row r="4" s="1" customFormat="1" ht="16.5" customHeight="1" spans="1:10">
      <c r="A4" s="7" t="s">
        <v>265</v>
      </c>
      <c r="B4" s="8" t="s">
        <v>611</v>
      </c>
      <c r="C4" s="8" t="s">
        <v>595</v>
      </c>
      <c r="D4" s="7" t="s">
        <v>815</v>
      </c>
      <c r="E4" s="7" t="s">
        <v>816</v>
      </c>
      <c r="F4" s="8" t="s">
        <v>617</v>
      </c>
      <c r="G4" s="9">
        <v>0.03</v>
      </c>
      <c r="H4" s="10">
        <f>VLOOKUP(D:D,'SHT0017948'!D:H,5,0)</f>
        <v>0.589</v>
      </c>
      <c r="I4" s="11">
        <f t="shared" si="0"/>
        <v>0.01767</v>
      </c>
      <c r="J4" s="12">
        <v>45747</v>
      </c>
    </row>
    <row r="5" s="1" customFormat="1" ht="16.5" customHeight="1" spans="1:10">
      <c r="A5" s="13" t="s">
        <v>265</v>
      </c>
      <c r="B5" s="14" t="s">
        <v>611</v>
      </c>
      <c r="C5" s="14" t="s">
        <v>595</v>
      </c>
      <c r="D5" s="13" t="s">
        <v>928</v>
      </c>
      <c r="E5" s="13" t="s">
        <v>929</v>
      </c>
      <c r="F5" s="14" t="s">
        <v>617</v>
      </c>
      <c r="G5" s="15">
        <v>1.05</v>
      </c>
      <c r="H5" s="10">
        <f>VLOOKUP(D:D,'SHT0017948'!D:H,5,0)</f>
        <v>0.2831875</v>
      </c>
      <c r="I5" s="11">
        <f t="shared" si="0"/>
        <v>0.297346875</v>
      </c>
      <c r="J5" s="16">
        <v>45992</v>
      </c>
    </row>
    <row r="6" s="1" customFormat="1" ht="16.5" customHeight="1" spans="1:10">
      <c r="A6" s="7" t="s">
        <v>265</v>
      </c>
      <c r="B6" s="8" t="s">
        <v>611</v>
      </c>
      <c r="C6" s="8" t="s">
        <v>595</v>
      </c>
      <c r="D6" s="7" t="s">
        <v>69</v>
      </c>
      <c r="E6" s="7" t="s">
        <v>419</v>
      </c>
      <c r="F6" s="8" t="s">
        <v>1053</v>
      </c>
      <c r="G6" s="9">
        <v>1</v>
      </c>
      <c r="H6" s="10">
        <f>VLOOKUP(D:D,'SHT0017948'!D:H,5,0)</f>
        <v>1.254</v>
      </c>
      <c r="I6" s="11">
        <f t="shared" si="0"/>
        <v>1.254</v>
      </c>
      <c r="J6" s="12">
        <v>45747</v>
      </c>
    </row>
    <row r="7" s="1" customFormat="1" ht="16.5" customHeight="1" spans="1:10">
      <c r="A7" s="13" t="s">
        <v>265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f>VLOOKUP(D:D,'SHT0017948'!D:H,5,0)</f>
        <v>0.372943271008403</v>
      </c>
      <c r="I7" s="11">
        <f t="shared" si="0"/>
        <v>0.372943271008403</v>
      </c>
      <c r="J7" s="16">
        <v>45747</v>
      </c>
    </row>
    <row r="8" s="1" customFormat="1" ht="16.5" customHeight="1" spans="1:10">
      <c r="A8" s="7" t="s">
        <v>265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f>VLOOKUP(D:D,'SHT0017948'!D:H,5,0)</f>
        <v>0.779</v>
      </c>
      <c r="I8" s="11">
        <f t="shared" si="0"/>
        <v>0.779</v>
      </c>
      <c r="J8" s="12">
        <v>45747</v>
      </c>
    </row>
    <row r="9" s="1" customFormat="1" ht="16.5" customHeight="1" spans="1:10">
      <c r="A9" s="13" t="s">
        <v>265</v>
      </c>
      <c r="B9" s="14" t="s">
        <v>611</v>
      </c>
      <c r="C9" s="14" t="s">
        <v>595</v>
      </c>
      <c r="D9" s="13" t="s">
        <v>749</v>
      </c>
      <c r="E9" s="13" t="s">
        <v>750</v>
      </c>
      <c r="F9" s="14" t="s">
        <v>751</v>
      </c>
      <c r="G9" s="15">
        <v>0.68</v>
      </c>
      <c r="H9" s="10">
        <f>VLOOKUP(D:D,'SHT0017948'!D:H,5,0)</f>
        <v>1.7257</v>
      </c>
      <c r="I9" s="11">
        <f t="shared" si="0"/>
        <v>1.173476</v>
      </c>
      <c r="J9" s="16">
        <v>45747</v>
      </c>
    </row>
    <row r="10" s="1" customFormat="1" ht="16.5" customHeight="1" spans="1:10">
      <c r="A10" s="7" t="s">
        <v>265</v>
      </c>
      <c r="B10" s="8" t="s">
        <v>611</v>
      </c>
      <c r="C10" s="8" t="s">
        <v>595</v>
      </c>
      <c r="D10" s="7" t="s">
        <v>78</v>
      </c>
      <c r="E10" s="7" t="s">
        <v>443</v>
      </c>
      <c r="F10" s="8" t="s">
        <v>752</v>
      </c>
      <c r="G10" s="9">
        <v>1.02</v>
      </c>
      <c r="H10" s="10">
        <f>VLOOKUP(D:D,'SHT0017948'!D:H,5,0)</f>
        <v>1.6814</v>
      </c>
      <c r="I10" s="11">
        <f t="shared" si="0"/>
        <v>1.715028</v>
      </c>
      <c r="J10" s="12">
        <v>45992</v>
      </c>
    </row>
    <row r="11" s="1" customFormat="1" ht="16.5" customHeight="1" spans="1:10">
      <c r="A11" s="13" t="s">
        <v>265</v>
      </c>
      <c r="B11" s="14" t="s">
        <v>611</v>
      </c>
      <c r="C11" s="14" t="s">
        <v>595</v>
      </c>
      <c r="D11" s="13" t="s">
        <v>935</v>
      </c>
      <c r="E11" s="13" t="s">
        <v>936</v>
      </c>
      <c r="F11" s="14" t="s">
        <v>617</v>
      </c>
      <c r="G11" s="15">
        <v>1</v>
      </c>
      <c r="H11" s="10">
        <f>VLOOKUP(D:D,'SHT0017948'!D:H,5,0)</f>
        <v>0.22</v>
      </c>
      <c r="I11" s="11">
        <f t="shared" si="0"/>
        <v>0.22</v>
      </c>
      <c r="J11" s="16">
        <v>45747</v>
      </c>
    </row>
    <row r="12" s="1" customFormat="1" ht="16.5" customHeight="1" spans="1:10">
      <c r="A12" s="7" t="s">
        <v>265</v>
      </c>
      <c r="B12" s="8" t="s">
        <v>611</v>
      </c>
      <c r="C12" s="8" t="s">
        <v>595</v>
      </c>
      <c r="D12" s="7" t="s">
        <v>937</v>
      </c>
      <c r="E12" s="7" t="s">
        <v>938</v>
      </c>
      <c r="F12" s="8" t="s">
        <v>617</v>
      </c>
      <c r="G12" s="9">
        <v>1</v>
      </c>
      <c r="H12" s="10">
        <f>VLOOKUP(D:D,'SHT0017948'!D:H,5,0)</f>
        <v>1.05755528846154</v>
      </c>
      <c r="I12" s="11">
        <f t="shared" si="0"/>
        <v>1.05755528846154</v>
      </c>
      <c r="J12" s="12">
        <v>45747</v>
      </c>
    </row>
    <row r="13" s="1" customFormat="1" ht="16.5" customHeight="1" spans="1:10">
      <c r="A13" s="13" t="s">
        <v>265</v>
      </c>
      <c r="B13" s="14" t="s">
        <v>611</v>
      </c>
      <c r="C13" s="14" t="s">
        <v>595</v>
      </c>
      <c r="D13" s="13" t="s">
        <v>98</v>
      </c>
      <c r="E13" s="13" t="s">
        <v>1258</v>
      </c>
      <c r="F13" s="14" t="s">
        <v>1474</v>
      </c>
      <c r="G13" s="15">
        <v>1</v>
      </c>
      <c r="H13" s="10">
        <f>VLOOKUP(D:D,'SHT0017948'!D:H,5,0)</f>
        <v>20.0285612813425</v>
      </c>
      <c r="I13" s="11">
        <f t="shared" si="0"/>
        <v>20.0285612813425</v>
      </c>
      <c r="J13" s="16">
        <v>45992</v>
      </c>
    </row>
    <row r="14" s="1" customFormat="1" ht="16.5" customHeight="1" spans="1:10">
      <c r="A14" s="7" t="s">
        <v>265</v>
      </c>
      <c r="B14" s="8" t="s">
        <v>611</v>
      </c>
      <c r="C14" s="8" t="s">
        <v>595</v>
      </c>
      <c r="D14" s="7" t="s">
        <v>939</v>
      </c>
      <c r="E14" s="7" t="s">
        <v>434</v>
      </c>
      <c r="F14" s="8" t="s">
        <v>940</v>
      </c>
      <c r="G14" s="9">
        <v>2</v>
      </c>
      <c r="H14" s="10">
        <f>VLOOKUP(D:D,'SHT0017948'!D:H,5,0)</f>
        <v>0.1422</v>
      </c>
      <c r="I14" s="11">
        <f t="shared" si="0"/>
        <v>0.2844</v>
      </c>
      <c r="J14" s="12">
        <v>45747</v>
      </c>
    </row>
    <row r="15" s="1" customFormat="1" ht="16.5" customHeight="1" spans="1:10">
      <c r="A15" s="13" t="s">
        <v>265</v>
      </c>
      <c r="B15" s="14" t="s">
        <v>611</v>
      </c>
      <c r="C15" s="14" t="s">
        <v>595</v>
      </c>
      <c r="D15" s="13" t="s">
        <v>599</v>
      </c>
      <c r="E15" s="13" t="s">
        <v>600</v>
      </c>
      <c r="F15" s="14" t="s">
        <v>601</v>
      </c>
      <c r="G15" s="15">
        <v>0.02</v>
      </c>
      <c r="H15" s="10">
        <f>VLOOKUP(D:D,'SHT0017948'!D:H,5,0)</f>
        <v>6.2128</v>
      </c>
      <c r="I15" s="11">
        <f t="shared" si="0"/>
        <v>0.124256</v>
      </c>
      <c r="J15" s="16">
        <v>45747</v>
      </c>
    </row>
    <row r="16" s="1" customFormat="1" ht="16.5" customHeight="1" spans="1:10">
      <c r="A16" s="7" t="s">
        <v>265</v>
      </c>
      <c r="B16" s="8" t="s">
        <v>611</v>
      </c>
      <c r="C16" s="8" t="s">
        <v>595</v>
      </c>
      <c r="D16" s="7" t="s">
        <v>602</v>
      </c>
      <c r="E16" s="7" t="s">
        <v>603</v>
      </c>
      <c r="F16" s="8" t="s">
        <v>604</v>
      </c>
      <c r="G16" s="9">
        <v>0.1</v>
      </c>
      <c r="H16" s="10">
        <f>VLOOKUP(D:D,'SHT0017948'!D:H,5,0)</f>
        <v>0.4035</v>
      </c>
      <c r="I16" s="11">
        <f t="shared" si="0"/>
        <v>0.04035</v>
      </c>
      <c r="J16" s="12">
        <v>45747</v>
      </c>
    </row>
    <row r="17" s="1" customFormat="1" ht="16.5" customHeight="1" spans="1:10">
      <c r="A17" s="13" t="s">
        <v>265</v>
      </c>
      <c r="B17" s="14" t="s">
        <v>611</v>
      </c>
      <c r="C17" s="14" t="s">
        <v>595</v>
      </c>
      <c r="D17" s="13" t="s">
        <v>1061</v>
      </c>
      <c r="E17" s="13" t="s">
        <v>1062</v>
      </c>
      <c r="F17" s="14" t="s">
        <v>1063</v>
      </c>
      <c r="G17" s="15">
        <v>1</v>
      </c>
      <c r="H17" s="10">
        <f>VLOOKUP(D:D,'SHT0017948'!D:H,5,0)</f>
        <v>0.36</v>
      </c>
      <c r="I17" s="11">
        <f t="shared" si="0"/>
        <v>0.36</v>
      </c>
      <c r="J17" s="16">
        <v>45747</v>
      </c>
    </row>
    <row r="18" spans="1:10">
      <c r="I18" s="3">
        <f>SUM(I2:I17)</f>
        <v>28.1205867158124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P24" sqref="P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183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1</v>
      </c>
      <c r="H2" s="18">
        <v>0.05</v>
      </c>
      <c r="I2" s="27">
        <f t="shared" ref="I2:I21" si="0">H2*G2</f>
        <v>0.05</v>
      </c>
      <c r="J2" s="28">
        <v>44327</v>
      </c>
    </row>
    <row r="3" s="19" customFormat="1" ht="16.5" customHeight="1" spans="1:10">
      <c r="A3" s="29" t="s">
        <v>183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44327</v>
      </c>
    </row>
    <row r="4" s="19" customFormat="1" ht="16.5" customHeight="1" spans="1:10">
      <c r="A4" s="24" t="s">
        <v>183</v>
      </c>
      <c r="B4" s="25" t="s">
        <v>611</v>
      </c>
      <c r="C4" s="25" t="s">
        <v>595</v>
      </c>
      <c r="D4" s="24" t="s">
        <v>615</v>
      </c>
      <c r="E4" s="24" t="s">
        <v>616</v>
      </c>
      <c r="F4" s="25" t="s">
        <v>617</v>
      </c>
      <c r="G4" s="34">
        <v>1</v>
      </c>
      <c r="H4" s="18">
        <v>2.3</v>
      </c>
      <c r="I4" s="27">
        <f t="shared" si="0"/>
        <v>2.3</v>
      </c>
      <c r="J4" s="28">
        <v>44327</v>
      </c>
    </row>
    <row r="5" s="19" customFormat="1" ht="16.5" customHeight="1" spans="1:10">
      <c r="A5" s="29" t="s">
        <v>183</v>
      </c>
      <c r="B5" s="30" t="s">
        <v>611</v>
      </c>
      <c r="C5" s="30" t="s">
        <v>595</v>
      </c>
      <c r="D5" s="29" t="s">
        <v>618</v>
      </c>
      <c r="E5" s="29" t="s">
        <v>619</v>
      </c>
      <c r="F5" s="30" t="s">
        <v>620</v>
      </c>
      <c r="G5" s="35">
        <v>1</v>
      </c>
      <c r="H5" s="18">
        <v>0.35</v>
      </c>
      <c r="I5" s="27">
        <f t="shared" si="0"/>
        <v>0.35</v>
      </c>
      <c r="J5" s="32">
        <v>44327</v>
      </c>
    </row>
    <row r="6" s="19" customFormat="1" ht="16.5" customHeight="1" spans="1:10">
      <c r="A6" s="24" t="s">
        <v>183</v>
      </c>
      <c r="B6" s="25" t="s">
        <v>611</v>
      </c>
      <c r="C6" s="25" t="s">
        <v>595</v>
      </c>
      <c r="D6" s="24" t="s">
        <v>621</v>
      </c>
      <c r="E6" s="24" t="s">
        <v>622</v>
      </c>
      <c r="F6" s="25" t="s">
        <v>623</v>
      </c>
      <c r="G6" s="34">
        <v>2</v>
      </c>
      <c r="H6" s="18">
        <v>0.1</v>
      </c>
      <c r="I6" s="27">
        <f t="shared" si="0"/>
        <v>0.2</v>
      </c>
      <c r="J6" s="28">
        <v>44327</v>
      </c>
    </row>
    <row r="7" s="19" customFormat="1" ht="16.5" customHeight="1" spans="1:10">
      <c r="A7" s="29" t="s">
        <v>183</v>
      </c>
      <c r="B7" s="30" t="s">
        <v>611</v>
      </c>
      <c r="C7" s="30" t="s">
        <v>595</v>
      </c>
      <c r="D7" s="29" t="s">
        <v>624</v>
      </c>
      <c r="E7" s="29" t="s">
        <v>625</v>
      </c>
      <c r="F7" s="30" t="s">
        <v>617</v>
      </c>
      <c r="G7" s="35">
        <v>1</v>
      </c>
      <c r="H7" s="18">
        <v>0.35</v>
      </c>
      <c r="I7" s="27">
        <f t="shared" si="0"/>
        <v>0.35</v>
      </c>
      <c r="J7" s="32">
        <v>45706</v>
      </c>
    </row>
    <row r="8" s="19" customFormat="1" ht="16.5" customHeight="1" spans="1:10">
      <c r="A8" s="24" t="s">
        <v>183</v>
      </c>
      <c r="B8" s="25" t="s">
        <v>611</v>
      </c>
      <c r="C8" s="25" t="s">
        <v>595</v>
      </c>
      <c r="D8" s="24" t="s">
        <v>626</v>
      </c>
      <c r="E8" s="24" t="s">
        <v>627</v>
      </c>
      <c r="F8" s="25" t="s">
        <v>617</v>
      </c>
      <c r="G8" s="34">
        <v>1</v>
      </c>
      <c r="H8" s="18">
        <v>1.02233373833333</v>
      </c>
      <c r="I8" s="27">
        <f t="shared" si="0"/>
        <v>1.02233373833333</v>
      </c>
      <c r="J8" s="28">
        <v>44327</v>
      </c>
    </row>
    <row r="9" s="19" customFormat="1" ht="16.5" customHeight="1" spans="1:10">
      <c r="A9" s="29" t="s">
        <v>183</v>
      </c>
      <c r="B9" s="30" t="s">
        <v>611</v>
      </c>
      <c r="C9" s="30" t="s">
        <v>595</v>
      </c>
      <c r="D9" s="29" t="s">
        <v>628</v>
      </c>
      <c r="E9" s="29" t="s">
        <v>629</v>
      </c>
      <c r="F9" s="30" t="s">
        <v>617</v>
      </c>
      <c r="G9" s="35">
        <v>2</v>
      </c>
      <c r="H9" s="18">
        <v>0.618294510866667</v>
      </c>
      <c r="I9" s="27">
        <f t="shared" si="0"/>
        <v>1.23658902173333</v>
      </c>
      <c r="J9" s="32">
        <v>44327</v>
      </c>
    </row>
    <row r="10" s="19" customFormat="1" ht="16.5" customHeight="1" spans="1:10">
      <c r="A10" s="24" t="s">
        <v>183</v>
      </c>
      <c r="B10" s="25" t="s">
        <v>611</v>
      </c>
      <c r="C10" s="25" t="s">
        <v>595</v>
      </c>
      <c r="D10" s="24" t="s">
        <v>630</v>
      </c>
      <c r="E10" s="24" t="s">
        <v>631</v>
      </c>
      <c r="F10" s="25" t="s">
        <v>617</v>
      </c>
      <c r="G10" s="34">
        <v>1</v>
      </c>
      <c r="H10" s="18">
        <v>0.142892568258421</v>
      </c>
      <c r="I10" s="27">
        <f t="shared" si="0"/>
        <v>0.142892568258421</v>
      </c>
      <c r="J10" s="28">
        <v>44327</v>
      </c>
    </row>
    <row r="11" s="19" customFormat="1" ht="16.5" customHeight="1" spans="1:10">
      <c r="A11" s="29" t="s">
        <v>183</v>
      </c>
      <c r="B11" s="30" t="s">
        <v>611</v>
      </c>
      <c r="C11" s="30" t="s">
        <v>595</v>
      </c>
      <c r="D11" s="29" t="s">
        <v>1038</v>
      </c>
      <c r="E11" s="29" t="s">
        <v>1039</v>
      </c>
      <c r="F11" s="30" t="s">
        <v>617</v>
      </c>
      <c r="G11" s="35">
        <v>1</v>
      </c>
      <c r="H11" s="18">
        <v>0.420596296191754</v>
      </c>
      <c r="I11" s="27">
        <f t="shared" si="0"/>
        <v>0.420596296191754</v>
      </c>
      <c r="J11" s="32">
        <v>44327</v>
      </c>
    </row>
    <row r="12" s="19" customFormat="1" ht="16.5" customHeight="1" spans="1:10">
      <c r="A12" s="24" t="s">
        <v>183</v>
      </c>
      <c r="B12" s="25" t="s">
        <v>611</v>
      </c>
      <c r="C12" s="25" t="s">
        <v>595</v>
      </c>
      <c r="D12" s="24" t="s">
        <v>632</v>
      </c>
      <c r="E12" s="24" t="s">
        <v>633</v>
      </c>
      <c r="F12" s="25" t="s">
        <v>617</v>
      </c>
      <c r="G12" s="34">
        <v>1</v>
      </c>
      <c r="H12" s="18">
        <v>0.47788</v>
      </c>
      <c r="I12" s="27">
        <f t="shared" si="0"/>
        <v>0.47788</v>
      </c>
      <c r="J12" s="28">
        <v>44327</v>
      </c>
    </row>
    <row r="13" s="19" customFormat="1" ht="16.5" customHeight="1" spans="1:10">
      <c r="A13" s="29" t="s">
        <v>183</v>
      </c>
      <c r="B13" s="30" t="s">
        <v>611</v>
      </c>
      <c r="C13" s="30" t="s">
        <v>595</v>
      </c>
      <c r="D13" s="29" t="s">
        <v>1040</v>
      </c>
      <c r="E13" s="29" t="s">
        <v>1041</v>
      </c>
      <c r="F13" s="30" t="s">
        <v>617</v>
      </c>
      <c r="G13" s="35">
        <v>1</v>
      </c>
      <c r="H13" s="18">
        <v>0.148096335288421</v>
      </c>
      <c r="I13" s="27">
        <f t="shared" si="0"/>
        <v>0.148096335288421</v>
      </c>
      <c r="J13" s="32">
        <v>44327</v>
      </c>
    </row>
    <row r="14" s="19" customFormat="1" ht="16.5" customHeight="1" spans="1:10">
      <c r="A14" s="24" t="s">
        <v>183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0.02</v>
      </c>
      <c r="H14" s="18">
        <v>6.2128</v>
      </c>
      <c r="I14" s="27">
        <f t="shared" si="0"/>
        <v>0.124256</v>
      </c>
      <c r="J14" s="28">
        <v>44835</v>
      </c>
    </row>
    <row r="15" s="19" customFormat="1" ht="16.5" customHeight="1" spans="1:10">
      <c r="A15" s="29" t="s">
        <v>183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0.06</v>
      </c>
      <c r="H15" s="18">
        <v>0.4035</v>
      </c>
      <c r="I15" s="27">
        <f t="shared" si="0"/>
        <v>0.02421</v>
      </c>
      <c r="J15" s="32">
        <v>44835</v>
      </c>
    </row>
    <row r="16" s="19" customFormat="1" ht="16.5" customHeight="1" spans="1:10">
      <c r="A16" s="24" t="s">
        <v>183</v>
      </c>
      <c r="B16" s="25" t="s">
        <v>611</v>
      </c>
      <c r="C16" s="25" t="s">
        <v>595</v>
      </c>
      <c r="D16" s="24" t="s">
        <v>634</v>
      </c>
      <c r="E16" s="24" t="s">
        <v>635</v>
      </c>
      <c r="F16" s="25" t="s">
        <v>617</v>
      </c>
      <c r="G16" s="34">
        <v>1</v>
      </c>
      <c r="H16" s="18">
        <v>0.468602303788772</v>
      </c>
      <c r="I16" s="27">
        <f t="shared" si="0"/>
        <v>0.468602303788772</v>
      </c>
      <c r="J16" s="28">
        <v>44327</v>
      </c>
    </row>
    <row r="17" s="19" customFormat="1" ht="16.5" customHeight="1" spans="1:10">
      <c r="A17" s="29" t="s">
        <v>183</v>
      </c>
      <c r="B17" s="30" t="s">
        <v>611</v>
      </c>
      <c r="C17" s="30" t="s">
        <v>595</v>
      </c>
      <c r="D17" s="29" t="s">
        <v>636</v>
      </c>
      <c r="E17" s="29" t="s">
        <v>637</v>
      </c>
      <c r="F17" s="30" t="s">
        <v>638</v>
      </c>
      <c r="G17" s="35">
        <v>1</v>
      </c>
      <c r="H17" s="18">
        <v>2.75258461538462</v>
      </c>
      <c r="I17" s="27">
        <f t="shared" si="0"/>
        <v>2.75258461538462</v>
      </c>
      <c r="J17" s="32">
        <v>44469</v>
      </c>
    </row>
    <row r="18" s="19" customFormat="1" ht="16.5" customHeight="1" spans="1:10">
      <c r="A18" s="24" t="s">
        <v>183</v>
      </c>
      <c r="B18" s="25" t="s">
        <v>611</v>
      </c>
      <c r="C18" s="25" t="s">
        <v>595</v>
      </c>
      <c r="D18" s="24" t="s">
        <v>1042</v>
      </c>
      <c r="E18" s="24" t="s">
        <v>1043</v>
      </c>
      <c r="F18" s="25" t="s">
        <v>1044</v>
      </c>
      <c r="G18" s="34">
        <v>1</v>
      </c>
      <c r="H18" s="18">
        <v>2.57852768061225</v>
      </c>
      <c r="I18" s="27">
        <f t="shared" si="0"/>
        <v>2.57852768061225</v>
      </c>
      <c r="J18" s="28">
        <v>44378</v>
      </c>
    </row>
    <row r="19" s="19" customFormat="1" ht="16.5" customHeight="1" spans="1:10">
      <c r="A19" s="29" t="s">
        <v>183</v>
      </c>
      <c r="B19" s="30" t="s">
        <v>611</v>
      </c>
      <c r="C19" s="30" t="s">
        <v>595</v>
      </c>
      <c r="D19" s="29" t="s">
        <v>1045</v>
      </c>
      <c r="E19" s="29" t="s">
        <v>1046</v>
      </c>
      <c r="F19" s="30" t="s">
        <v>617</v>
      </c>
      <c r="G19" s="35">
        <v>1</v>
      </c>
      <c r="H19" s="18">
        <v>2.693705047825</v>
      </c>
      <c r="I19" s="27">
        <f t="shared" si="0"/>
        <v>2.693705047825</v>
      </c>
      <c r="J19" s="32">
        <v>44327</v>
      </c>
    </row>
    <row r="20" s="19" customFormat="1" ht="16.5" customHeight="1" spans="1:10">
      <c r="A20" s="24" t="s">
        <v>183</v>
      </c>
      <c r="B20" s="25" t="s">
        <v>611</v>
      </c>
      <c r="C20" s="25" t="s">
        <v>595</v>
      </c>
      <c r="D20" s="24" t="s">
        <v>645</v>
      </c>
      <c r="E20" s="24" t="s">
        <v>646</v>
      </c>
      <c r="F20" s="25" t="s">
        <v>647</v>
      </c>
      <c r="G20" s="34">
        <v>1</v>
      </c>
      <c r="H20" s="18">
        <v>3.85</v>
      </c>
      <c r="I20" s="27">
        <f t="shared" si="0"/>
        <v>3.85</v>
      </c>
      <c r="J20" s="28">
        <v>44378</v>
      </c>
    </row>
    <row r="21" s="19" customFormat="1" ht="16.5" customHeight="1" spans="1:10">
      <c r="A21" s="29" t="s">
        <v>183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5">
        <v>1</v>
      </c>
      <c r="H21" s="18">
        <v>0.0225664</v>
      </c>
      <c r="I21" s="27">
        <f t="shared" si="0"/>
        <v>0.0225664</v>
      </c>
      <c r="J21" s="32">
        <v>44746</v>
      </c>
    </row>
    <row r="22" spans="1:10">
      <c r="I22" s="20">
        <f>SUM(I2:I21)</f>
        <v>19.2628400074159</v>
      </c>
    </row>
  </sheetData>
  <pageMargins left="0.75" right="0.75" top="1" bottom="1" header="0.5" footer="0.5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8.18181818181818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553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1</v>
      </c>
      <c r="H2" s="10">
        <v>0.05</v>
      </c>
      <c r="I2" s="11">
        <f t="shared" ref="I2:I17" si="0">H2*G2</f>
        <v>0.05</v>
      </c>
      <c r="J2" s="12">
        <v>45992</v>
      </c>
    </row>
    <row r="3" s="1" customFormat="1" ht="16.5" customHeight="1" spans="1:10">
      <c r="A3" s="13" t="s">
        <v>553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0.05</v>
      </c>
      <c r="H3" s="10">
        <v>0.589</v>
      </c>
      <c r="I3" s="11">
        <f t="shared" si="0"/>
        <v>0.02945</v>
      </c>
      <c r="J3" s="16">
        <v>45992</v>
      </c>
    </row>
    <row r="4" s="1" customFormat="1" ht="16.5" customHeight="1" spans="1:10">
      <c r="A4" s="7" t="s">
        <v>553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0.69</v>
      </c>
      <c r="H4" s="10">
        <v>0.2831875</v>
      </c>
      <c r="I4" s="11">
        <f t="shared" si="0"/>
        <v>0.195399375</v>
      </c>
      <c r="J4" s="12">
        <v>45992</v>
      </c>
    </row>
    <row r="5" s="1" customFormat="1" ht="16.5" customHeight="1" spans="1:10">
      <c r="A5" s="13" t="s">
        <v>553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553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3</v>
      </c>
      <c r="H6" s="10">
        <v>0.120565034394672</v>
      </c>
      <c r="I6" s="11">
        <f t="shared" si="0"/>
        <v>0.361695103184016</v>
      </c>
      <c r="J6" s="12">
        <v>45992</v>
      </c>
    </row>
    <row r="7" s="1" customFormat="1" ht="16.5" customHeight="1" spans="1:10">
      <c r="A7" s="13" t="s">
        <v>553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v>0.372943271008403</v>
      </c>
      <c r="I7" s="11">
        <f t="shared" si="0"/>
        <v>0.372943271008403</v>
      </c>
      <c r="J7" s="16">
        <v>45883</v>
      </c>
    </row>
    <row r="8" s="1" customFormat="1" ht="16.5" customHeight="1" spans="1:10">
      <c r="A8" s="7" t="s">
        <v>553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v>0.779</v>
      </c>
      <c r="I8" s="11">
        <f t="shared" si="0"/>
        <v>0.779</v>
      </c>
      <c r="J8" s="12">
        <v>45883</v>
      </c>
    </row>
    <row r="9" s="1" customFormat="1" ht="16.5" customHeight="1" spans="1:10">
      <c r="A9" s="13" t="s">
        <v>553</v>
      </c>
      <c r="B9" s="14" t="s">
        <v>611</v>
      </c>
      <c r="C9" s="14" t="s">
        <v>595</v>
      </c>
      <c r="D9" s="13" t="s">
        <v>749</v>
      </c>
      <c r="E9" s="13" t="s">
        <v>750</v>
      </c>
      <c r="F9" s="14" t="s">
        <v>751</v>
      </c>
      <c r="G9" s="15">
        <v>0.95</v>
      </c>
      <c r="H9" s="10">
        <v>1.7257</v>
      </c>
      <c r="I9" s="11">
        <f t="shared" si="0"/>
        <v>1.639415</v>
      </c>
      <c r="J9" s="16">
        <v>45883</v>
      </c>
    </row>
    <row r="10" s="1" customFormat="1" ht="16.5" customHeight="1" spans="1:10">
      <c r="A10" s="7" t="s">
        <v>553</v>
      </c>
      <c r="B10" s="8" t="s">
        <v>611</v>
      </c>
      <c r="C10" s="8" t="s">
        <v>595</v>
      </c>
      <c r="D10" s="7" t="s">
        <v>78</v>
      </c>
      <c r="E10" s="7" t="s">
        <v>443</v>
      </c>
      <c r="F10" s="8" t="s">
        <v>752</v>
      </c>
      <c r="G10" s="9">
        <v>1.73</v>
      </c>
      <c r="H10" s="10">
        <v>1.6814</v>
      </c>
      <c r="I10" s="11">
        <f t="shared" si="0"/>
        <v>2.908822</v>
      </c>
      <c r="J10" s="12">
        <v>45992</v>
      </c>
    </row>
    <row r="11" s="1" customFormat="1" ht="16.5" customHeight="1" spans="1:10">
      <c r="A11" s="13" t="s">
        <v>553</v>
      </c>
      <c r="B11" s="14" t="s">
        <v>611</v>
      </c>
      <c r="C11" s="14" t="s">
        <v>595</v>
      </c>
      <c r="D11" s="13" t="s">
        <v>935</v>
      </c>
      <c r="E11" s="13" t="s">
        <v>936</v>
      </c>
      <c r="F11" s="14" t="s">
        <v>617</v>
      </c>
      <c r="G11" s="15">
        <v>1</v>
      </c>
      <c r="H11" s="10">
        <v>0.22</v>
      </c>
      <c r="I11" s="11">
        <f t="shared" si="0"/>
        <v>0.22</v>
      </c>
      <c r="J11" s="16">
        <v>45883</v>
      </c>
    </row>
    <row r="12" s="1" customFormat="1" ht="16.5" customHeight="1" spans="1:10">
      <c r="A12" s="7" t="s">
        <v>553</v>
      </c>
      <c r="B12" s="8" t="s">
        <v>611</v>
      </c>
      <c r="C12" s="8" t="s">
        <v>595</v>
      </c>
      <c r="D12" s="7" t="s">
        <v>937</v>
      </c>
      <c r="E12" s="7" t="s">
        <v>938</v>
      </c>
      <c r="F12" s="8" t="s">
        <v>617</v>
      </c>
      <c r="G12" s="9">
        <v>1</v>
      </c>
      <c r="H12" s="10">
        <v>1.05755528846154</v>
      </c>
      <c r="I12" s="11">
        <f t="shared" si="0"/>
        <v>1.05755528846154</v>
      </c>
      <c r="J12" s="12">
        <v>45883</v>
      </c>
    </row>
    <row r="13" s="1" customFormat="1" ht="16.5" customHeight="1" spans="1:10">
      <c r="A13" s="13" t="s">
        <v>553</v>
      </c>
      <c r="B13" s="14" t="s">
        <v>611</v>
      </c>
      <c r="C13" s="14" t="s">
        <v>595</v>
      </c>
      <c r="D13" s="13" t="s">
        <v>98</v>
      </c>
      <c r="E13" s="13" t="s">
        <v>1258</v>
      </c>
      <c r="F13" s="14" t="s">
        <v>1474</v>
      </c>
      <c r="G13" s="15">
        <v>1</v>
      </c>
      <c r="H13" s="10">
        <v>20.0285612813425</v>
      </c>
      <c r="I13" s="11">
        <f t="shared" si="0"/>
        <v>20.0285612813425</v>
      </c>
      <c r="J13" s="16">
        <v>45992</v>
      </c>
    </row>
    <row r="14" s="1" customFormat="1" ht="16.5" customHeight="1" spans="1:10">
      <c r="A14" s="7" t="s">
        <v>553</v>
      </c>
      <c r="B14" s="8" t="s">
        <v>611</v>
      </c>
      <c r="C14" s="8" t="s">
        <v>595</v>
      </c>
      <c r="D14" s="7" t="s">
        <v>939</v>
      </c>
      <c r="E14" s="7" t="s">
        <v>434</v>
      </c>
      <c r="F14" s="8" t="s">
        <v>940</v>
      </c>
      <c r="G14" s="9">
        <v>2</v>
      </c>
      <c r="H14" s="10">
        <v>0.1422</v>
      </c>
      <c r="I14" s="11">
        <f t="shared" si="0"/>
        <v>0.2844</v>
      </c>
      <c r="J14" s="12">
        <v>45883</v>
      </c>
    </row>
    <row r="15" s="1" customFormat="1" ht="16.5" customHeight="1" spans="1:10">
      <c r="A15" s="13" t="s">
        <v>553</v>
      </c>
      <c r="B15" s="14" t="s">
        <v>611</v>
      </c>
      <c r="C15" s="14" t="s">
        <v>595</v>
      </c>
      <c r="D15" s="13" t="s">
        <v>599</v>
      </c>
      <c r="E15" s="13" t="s">
        <v>600</v>
      </c>
      <c r="F15" s="14" t="s">
        <v>601</v>
      </c>
      <c r="G15" s="15">
        <v>0.02</v>
      </c>
      <c r="H15" s="10">
        <v>6.2128</v>
      </c>
      <c r="I15" s="11">
        <f t="shared" si="0"/>
        <v>0.124256</v>
      </c>
      <c r="J15" s="16">
        <v>45992</v>
      </c>
    </row>
    <row r="16" s="1" customFormat="1" ht="16.5" customHeight="1" spans="1:10">
      <c r="A16" s="7" t="s">
        <v>553</v>
      </c>
      <c r="B16" s="8" t="s">
        <v>611</v>
      </c>
      <c r="C16" s="8" t="s">
        <v>595</v>
      </c>
      <c r="D16" s="7" t="s">
        <v>602</v>
      </c>
      <c r="E16" s="7" t="s">
        <v>603</v>
      </c>
      <c r="F16" s="8" t="s">
        <v>604</v>
      </c>
      <c r="G16" s="9">
        <v>0.1</v>
      </c>
      <c r="H16" s="10">
        <v>0.4035</v>
      </c>
      <c r="I16" s="11">
        <f t="shared" si="0"/>
        <v>0.04035</v>
      </c>
      <c r="J16" s="12">
        <v>45883</v>
      </c>
    </row>
    <row r="17" s="1" customFormat="1" ht="16.5" customHeight="1" spans="1:10">
      <c r="A17" s="13" t="s">
        <v>553</v>
      </c>
      <c r="B17" s="14" t="s">
        <v>611</v>
      </c>
      <c r="C17" s="14" t="s">
        <v>595</v>
      </c>
      <c r="D17" s="13" t="s">
        <v>941</v>
      </c>
      <c r="E17" s="13" t="s">
        <v>942</v>
      </c>
      <c r="F17" s="14" t="s">
        <v>943</v>
      </c>
      <c r="G17" s="15">
        <v>1</v>
      </c>
      <c r="H17" s="10">
        <v>0.32</v>
      </c>
      <c r="I17" s="11">
        <f t="shared" si="0"/>
        <v>0.32</v>
      </c>
      <c r="J17" s="16">
        <v>45883</v>
      </c>
    </row>
    <row r="18" spans="1:10">
      <c r="I18" s="3">
        <f>SUM(I2:I17)</f>
        <v>28.7004320114363</v>
      </c>
    </row>
  </sheetData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6.9090909090909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8.18181818181818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561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2</v>
      </c>
      <c r="H2" s="10">
        <f>VLOOKUP(D:D,'SHT0018509 (2)'!D:H,5,0)</f>
        <v>0.05</v>
      </c>
      <c r="I2" s="11">
        <f t="shared" ref="I2:I18" si="0">H2*G2</f>
        <v>0.1</v>
      </c>
      <c r="J2" s="12">
        <v>45992</v>
      </c>
    </row>
    <row r="3" s="1" customFormat="1" ht="16.5" customHeight="1" spans="1:10">
      <c r="A3" s="13" t="s">
        <v>561</v>
      </c>
      <c r="B3" s="14" t="s">
        <v>611</v>
      </c>
      <c r="C3" s="14" t="s">
        <v>595</v>
      </c>
      <c r="D3" s="13" t="s">
        <v>815</v>
      </c>
      <c r="E3" s="13" t="s">
        <v>816</v>
      </c>
      <c r="F3" s="14" t="s">
        <v>617</v>
      </c>
      <c r="G3" s="15">
        <v>0.05</v>
      </c>
      <c r="H3" s="10">
        <f>VLOOKUP(D:D,'SHT0018509 (2)'!D:H,5,0)</f>
        <v>0.589</v>
      </c>
      <c r="I3" s="11">
        <f t="shared" si="0"/>
        <v>0.02945</v>
      </c>
      <c r="J3" s="16">
        <v>45992</v>
      </c>
    </row>
    <row r="4" s="1" customFormat="1" ht="16.5" customHeight="1" spans="1:10">
      <c r="A4" s="7" t="s">
        <v>561</v>
      </c>
      <c r="B4" s="8" t="s">
        <v>611</v>
      </c>
      <c r="C4" s="8" t="s">
        <v>595</v>
      </c>
      <c r="D4" s="7" t="s">
        <v>928</v>
      </c>
      <c r="E4" s="7" t="s">
        <v>929</v>
      </c>
      <c r="F4" s="8" t="s">
        <v>617</v>
      </c>
      <c r="G4" s="9">
        <v>1.61</v>
      </c>
      <c r="H4" s="10">
        <f>VLOOKUP(D:D,'SHT0018509 (2)'!D:H,5,0)</f>
        <v>0.2831875</v>
      </c>
      <c r="I4" s="11">
        <f t="shared" si="0"/>
        <v>0.455931875</v>
      </c>
      <c r="J4" s="12">
        <v>45995</v>
      </c>
    </row>
    <row r="5" s="1" customFormat="1" ht="16.5" customHeight="1" spans="1:10">
      <c r="A5" s="13" t="s">
        <v>561</v>
      </c>
      <c r="B5" s="14" t="s">
        <v>611</v>
      </c>
      <c r="C5" s="14" t="s">
        <v>595</v>
      </c>
      <c r="D5" s="13" t="s">
        <v>73</v>
      </c>
      <c r="E5" s="13" t="s">
        <v>396</v>
      </c>
      <c r="F5" s="14" t="s">
        <v>747</v>
      </c>
      <c r="G5" s="15">
        <v>1</v>
      </c>
      <c r="H5" s="10">
        <f>VLOOKUP(D:D,'SHT0018509 (2)'!D:H,5,0)</f>
        <v>0.288584692439863</v>
      </c>
      <c r="I5" s="11">
        <f t="shared" si="0"/>
        <v>0.288584692439863</v>
      </c>
      <c r="J5" s="16">
        <v>45992</v>
      </c>
    </row>
    <row r="6" s="1" customFormat="1" ht="16.5" customHeight="1" spans="1:10">
      <c r="A6" s="7" t="s">
        <v>561</v>
      </c>
      <c r="B6" s="8" t="s">
        <v>611</v>
      </c>
      <c r="C6" s="8" t="s">
        <v>595</v>
      </c>
      <c r="D6" s="7" t="s">
        <v>74</v>
      </c>
      <c r="E6" s="7" t="s">
        <v>394</v>
      </c>
      <c r="F6" s="8" t="s">
        <v>748</v>
      </c>
      <c r="G6" s="9">
        <v>4</v>
      </c>
      <c r="H6" s="10">
        <f>VLOOKUP(D:D,'SHT0018509 (2)'!D:H,5,0)</f>
        <v>0.120565034394672</v>
      </c>
      <c r="I6" s="11">
        <f t="shared" si="0"/>
        <v>0.482260137578688</v>
      </c>
      <c r="J6" s="12">
        <v>45992</v>
      </c>
    </row>
    <row r="7" s="1" customFormat="1" ht="16.5" customHeight="1" spans="1:10">
      <c r="A7" s="13" t="s">
        <v>561</v>
      </c>
      <c r="B7" s="14" t="s">
        <v>611</v>
      </c>
      <c r="C7" s="14" t="s">
        <v>595</v>
      </c>
      <c r="D7" s="13" t="s">
        <v>932</v>
      </c>
      <c r="E7" s="13" t="s">
        <v>933</v>
      </c>
      <c r="F7" s="14" t="s">
        <v>617</v>
      </c>
      <c r="G7" s="15">
        <v>1</v>
      </c>
      <c r="H7" s="10">
        <f>VLOOKUP(D:D,'SHT0018509 (2)'!D:H,5,0)</f>
        <v>0.372943271008403</v>
      </c>
      <c r="I7" s="11">
        <f t="shared" si="0"/>
        <v>0.372943271008403</v>
      </c>
      <c r="J7" s="16">
        <v>45901</v>
      </c>
    </row>
    <row r="8" s="1" customFormat="1" ht="16.5" customHeight="1" spans="1:10">
      <c r="A8" s="7" t="s">
        <v>561</v>
      </c>
      <c r="B8" s="8" t="s">
        <v>611</v>
      </c>
      <c r="C8" s="8" t="s">
        <v>595</v>
      </c>
      <c r="D8" s="7" t="s">
        <v>934</v>
      </c>
      <c r="E8" s="7" t="s">
        <v>786</v>
      </c>
      <c r="F8" s="8" t="s">
        <v>617</v>
      </c>
      <c r="G8" s="9">
        <v>1</v>
      </c>
      <c r="H8" s="10">
        <f>VLOOKUP(D:D,'SHT0018509 (2)'!D:H,5,0)</f>
        <v>0.779</v>
      </c>
      <c r="I8" s="11">
        <f t="shared" si="0"/>
        <v>0.779</v>
      </c>
      <c r="J8" s="12">
        <v>45901</v>
      </c>
    </row>
    <row r="9" s="1" customFormat="1" ht="16.5" customHeight="1" spans="1:10">
      <c r="A9" s="13" t="s">
        <v>561</v>
      </c>
      <c r="B9" s="14" t="s">
        <v>611</v>
      </c>
      <c r="C9" s="14" t="s">
        <v>595</v>
      </c>
      <c r="D9" s="13" t="s">
        <v>783</v>
      </c>
      <c r="E9" s="13" t="s">
        <v>784</v>
      </c>
      <c r="F9" s="14" t="s">
        <v>617</v>
      </c>
      <c r="G9" s="15">
        <v>1</v>
      </c>
      <c r="H9" s="10">
        <v>0.240939692439863</v>
      </c>
      <c r="I9" s="11">
        <f t="shared" si="0"/>
        <v>0.240939692439863</v>
      </c>
      <c r="J9" s="16">
        <v>45901</v>
      </c>
    </row>
    <row r="10" s="1" customFormat="1" ht="16.5" customHeight="1" spans="1:10">
      <c r="A10" s="7" t="s">
        <v>561</v>
      </c>
      <c r="B10" s="8" t="s">
        <v>611</v>
      </c>
      <c r="C10" s="8" t="s">
        <v>595</v>
      </c>
      <c r="D10" s="7" t="s">
        <v>749</v>
      </c>
      <c r="E10" s="7" t="s">
        <v>750</v>
      </c>
      <c r="F10" s="8" t="s">
        <v>751</v>
      </c>
      <c r="G10" s="9">
        <v>0.56</v>
      </c>
      <c r="H10" s="10">
        <f>VLOOKUP(D:D,'SHT0018509 (2)'!D:H,5,0)</f>
        <v>1.7257</v>
      </c>
      <c r="I10" s="11">
        <f t="shared" si="0"/>
        <v>0.966392</v>
      </c>
      <c r="J10" s="12">
        <v>45901</v>
      </c>
    </row>
    <row r="11" s="1" customFormat="1" ht="16.5" customHeight="1" spans="1:10">
      <c r="A11" s="13" t="s">
        <v>561</v>
      </c>
      <c r="B11" s="14" t="s">
        <v>611</v>
      </c>
      <c r="C11" s="14" t="s">
        <v>595</v>
      </c>
      <c r="D11" s="13" t="s">
        <v>78</v>
      </c>
      <c r="E11" s="13" t="s">
        <v>443</v>
      </c>
      <c r="F11" s="14" t="s">
        <v>752</v>
      </c>
      <c r="G11" s="15">
        <v>1.83</v>
      </c>
      <c r="H11" s="10">
        <f>VLOOKUP(D:D,'SHT0018509 (2)'!D:H,5,0)</f>
        <v>1.6814</v>
      </c>
      <c r="I11" s="11">
        <f t="shared" si="0"/>
        <v>3.076962</v>
      </c>
      <c r="J11" s="16">
        <v>45992</v>
      </c>
    </row>
    <row r="12" s="1" customFormat="1" ht="16.5" customHeight="1" spans="1:10">
      <c r="A12" s="7" t="s">
        <v>561</v>
      </c>
      <c r="B12" s="8" t="s">
        <v>611</v>
      </c>
      <c r="C12" s="8" t="s">
        <v>595</v>
      </c>
      <c r="D12" s="7" t="s">
        <v>935</v>
      </c>
      <c r="E12" s="7" t="s">
        <v>936</v>
      </c>
      <c r="F12" s="8" t="s">
        <v>617</v>
      </c>
      <c r="G12" s="9">
        <v>1</v>
      </c>
      <c r="H12" s="10">
        <f>VLOOKUP(D:D,'SHT0018509 (2)'!D:H,5,0)</f>
        <v>0.22</v>
      </c>
      <c r="I12" s="11">
        <f t="shared" si="0"/>
        <v>0.22</v>
      </c>
      <c r="J12" s="12">
        <v>45901</v>
      </c>
    </row>
    <row r="13" s="1" customFormat="1" ht="16.5" customHeight="1" spans="1:10">
      <c r="A13" s="13" t="s">
        <v>561</v>
      </c>
      <c r="B13" s="14" t="s">
        <v>611</v>
      </c>
      <c r="C13" s="14" t="s">
        <v>595</v>
      </c>
      <c r="D13" s="13" t="s">
        <v>937</v>
      </c>
      <c r="E13" s="13" t="s">
        <v>938</v>
      </c>
      <c r="F13" s="14" t="s">
        <v>617</v>
      </c>
      <c r="G13" s="15">
        <v>1</v>
      </c>
      <c r="H13" s="10">
        <f>VLOOKUP(D:D,'SHT0018509 (2)'!D:H,5,0)</f>
        <v>1.05755528846154</v>
      </c>
      <c r="I13" s="11">
        <f t="shared" si="0"/>
        <v>1.05755528846154</v>
      </c>
      <c r="J13" s="16">
        <v>45901</v>
      </c>
    </row>
    <row r="14" s="1" customFormat="1" ht="16.5" customHeight="1" spans="1:10">
      <c r="A14" s="7" t="s">
        <v>561</v>
      </c>
      <c r="B14" s="8" t="s">
        <v>611</v>
      </c>
      <c r="C14" s="8" t="s">
        <v>595</v>
      </c>
      <c r="D14" s="7" t="s">
        <v>98</v>
      </c>
      <c r="E14" s="7" t="s">
        <v>1258</v>
      </c>
      <c r="F14" s="8" t="s">
        <v>1474</v>
      </c>
      <c r="G14" s="9">
        <v>1</v>
      </c>
      <c r="H14" s="10">
        <f>VLOOKUP(D:D,'SHT0018509 (2)'!D:H,5,0)</f>
        <v>20.0285612813425</v>
      </c>
      <c r="I14" s="11">
        <f t="shared" si="0"/>
        <v>20.0285612813425</v>
      </c>
      <c r="J14" s="12">
        <v>45992</v>
      </c>
    </row>
    <row r="15" s="1" customFormat="1" ht="16.5" customHeight="1" spans="1:10">
      <c r="A15" s="13" t="s">
        <v>561</v>
      </c>
      <c r="B15" s="14" t="s">
        <v>611</v>
      </c>
      <c r="C15" s="14" t="s">
        <v>595</v>
      </c>
      <c r="D15" s="13" t="s">
        <v>939</v>
      </c>
      <c r="E15" s="13" t="s">
        <v>434</v>
      </c>
      <c r="F15" s="14" t="s">
        <v>940</v>
      </c>
      <c r="G15" s="15">
        <v>2</v>
      </c>
      <c r="H15" s="10">
        <f>VLOOKUP(D:D,'SHT0018509 (2)'!D:H,5,0)</f>
        <v>0.1422</v>
      </c>
      <c r="I15" s="11">
        <f t="shared" si="0"/>
        <v>0.2844</v>
      </c>
      <c r="J15" s="16">
        <v>45901</v>
      </c>
    </row>
    <row r="16" s="1" customFormat="1" ht="16.5" customHeight="1" spans="1:10">
      <c r="A16" s="7" t="s">
        <v>561</v>
      </c>
      <c r="B16" s="8" t="s">
        <v>611</v>
      </c>
      <c r="C16" s="8" t="s">
        <v>595</v>
      </c>
      <c r="D16" s="7" t="s">
        <v>599</v>
      </c>
      <c r="E16" s="7" t="s">
        <v>600</v>
      </c>
      <c r="F16" s="8" t="s">
        <v>601</v>
      </c>
      <c r="G16" s="9">
        <v>0.02</v>
      </c>
      <c r="H16" s="10">
        <f>VLOOKUP(D:D,'SHT0018509 (2)'!D:H,5,0)</f>
        <v>6.2128</v>
      </c>
      <c r="I16" s="11">
        <f t="shared" si="0"/>
        <v>0.124256</v>
      </c>
      <c r="J16" s="12">
        <v>45901</v>
      </c>
    </row>
    <row r="17" s="1" customFormat="1" ht="16.5" customHeight="1" spans="1:10">
      <c r="A17" s="13" t="s">
        <v>561</v>
      </c>
      <c r="B17" s="14" t="s">
        <v>611</v>
      </c>
      <c r="C17" s="14" t="s">
        <v>595</v>
      </c>
      <c r="D17" s="13" t="s">
        <v>602</v>
      </c>
      <c r="E17" s="13" t="s">
        <v>603</v>
      </c>
      <c r="F17" s="14" t="s">
        <v>604</v>
      </c>
      <c r="G17" s="15">
        <v>0.1</v>
      </c>
      <c r="H17" s="10">
        <f>VLOOKUP(D:D,'SHT0018509 (2)'!D:H,5,0)</f>
        <v>0.4035</v>
      </c>
      <c r="I17" s="11">
        <f t="shared" si="0"/>
        <v>0.04035</v>
      </c>
      <c r="J17" s="16">
        <v>45901</v>
      </c>
    </row>
    <row r="18" s="1" customFormat="1" ht="16.5" customHeight="1" spans="1:10">
      <c r="A18" s="7" t="s">
        <v>561</v>
      </c>
      <c r="B18" s="8" t="s">
        <v>611</v>
      </c>
      <c r="C18" s="8" t="s">
        <v>595</v>
      </c>
      <c r="D18" s="7" t="s">
        <v>941</v>
      </c>
      <c r="E18" s="7" t="s">
        <v>942</v>
      </c>
      <c r="F18" s="8" t="s">
        <v>943</v>
      </c>
      <c r="G18" s="9">
        <v>1</v>
      </c>
      <c r="H18" s="10">
        <f>VLOOKUP(D:D,'SHT0018509 (2)'!D:H,5,0)</f>
        <v>0.32</v>
      </c>
      <c r="I18" s="11">
        <f t="shared" si="0"/>
        <v>0.32</v>
      </c>
      <c r="J18" s="12">
        <v>45901</v>
      </c>
    </row>
    <row r="19" spans="1:10">
      <c r="I19" s="3">
        <f>SUM(I2:I18)</f>
        <v>28.8675862382708</v>
      </c>
    </row>
  </sheetData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9" workbookViewId="0">
      <selection activeCell="I21" sqref="I21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7.5454545454545" style="2" customWidth="1"/>
    <col min="6" max="6" width="11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241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2</v>
      </c>
      <c r="H2" s="10">
        <v>0.05</v>
      </c>
      <c r="I2" s="11">
        <v>0.14</v>
      </c>
      <c r="J2" s="12">
        <v>45308</v>
      </c>
    </row>
    <row r="3" s="1" customFormat="1" ht="16.5" customHeight="1" spans="1:10">
      <c r="A3" s="13" t="s">
        <v>241</v>
      </c>
      <c r="B3" s="14" t="s">
        <v>611</v>
      </c>
      <c r="C3" s="14" t="s">
        <v>595</v>
      </c>
      <c r="D3" s="13" t="s">
        <v>596</v>
      </c>
      <c r="E3" s="13" t="s">
        <v>597</v>
      </c>
      <c r="F3" s="14" t="s">
        <v>598</v>
      </c>
      <c r="G3" s="15">
        <v>3</v>
      </c>
      <c r="H3" s="10">
        <v>0.05</v>
      </c>
      <c r="I3" s="17">
        <v>0.15</v>
      </c>
      <c r="J3" s="16">
        <v>45308</v>
      </c>
    </row>
    <row r="4" s="1" customFormat="1" ht="16.5" customHeight="1" spans="1:10">
      <c r="A4" s="7" t="s">
        <v>241</v>
      </c>
      <c r="B4" s="8" t="s">
        <v>611</v>
      </c>
      <c r="C4" s="8" t="s">
        <v>595</v>
      </c>
      <c r="D4" s="7" t="s">
        <v>815</v>
      </c>
      <c r="E4" s="7" t="s">
        <v>816</v>
      </c>
      <c r="F4" s="8" t="s">
        <v>617</v>
      </c>
      <c r="G4" s="9">
        <v>0.6</v>
      </c>
      <c r="H4" s="10">
        <v>0.589</v>
      </c>
      <c r="I4" s="11">
        <v>0.3534</v>
      </c>
      <c r="J4" s="12">
        <v>45992</v>
      </c>
    </row>
    <row r="5" s="1" customFormat="1" ht="16.5" customHeight="1" spans="1:10">
      <c r="A5" s="13" t="s">
        <v>241</v>
      </c>
      <c r="B5" s="14" t="s">
        <v>611</v>
      </c>
      <c r="C5" s="14" t="s">
        <v>595</v>
      </c>
      <c r="D5" s="13" t="s">
        <v>74</v>
      </c>
      <c r="E5" s="13" t="s">
        <v>394</v>
      </c>
      <c r="F5" s="14" t="s">
        <v>748</v>
      </c>
      <c r="G5" s="15">
        <v>7</v>
      </c>
      <c r="H5" s="10">
        <v>0.120565034394672</v>
      </c>
      <c r="I5" s="17">
        <v>0.91</v>
      </c>
      <c r="J5" s="16">
        <v>45992</v>
      </c>
    </row>
    <row r="6" s="1" customFormat="1" ht="16.5" customHeight="1" spans="1:10">
      <c r="A6" s="7" t="s">
        <v>241</v>
      </c>
      <c r="B6" s="8" t="s">
        <v>611</v>
      </c>
      <c r="C6" s="8" t="s">
        <v>595</v>
      </c>
      <c r="D6" s="7" t="s">
        <v>932</v>
      </c>
      <c r="E6" s="7" t="s">
        <v>933</v>
      </c>
      <c r="F6" s="8" t="s">
        <v>617</v>
      </c>
      <c r="G6" s="9">
        <v>1</v>
      </c>
      <c r="H6" s="10">
        <v>0.372943271008403</v>
      </c>
      <c r="I6" s="11">
        <v>0.3</v>
      </c>
      <c r="J6" s="12">
        <v>45503</v>
      </c>
    </row>
    <row r="7" s="1" customFormat="1" ht="16.5" customHeight="1" spans="1:10">
      <c r="A7" s="13" t="s">
        <v>241</v>
      </c>
      <c r="B7" s="14" t="s">
        <v>611</v>
      </c>
      <c r="C7" s="14" t="s">
        <v>595</v>
      </c>
      <c r="D7" s="13" t="s">
        <v>934</v>
      </c>
      <c r="E7" s="13" t="s">
        <v>786</v>
      </c>
      <c r="F7" s="14" t="s">
        <v>617</v>
      </c>
      <c r="G7" s="15">
        <v>1</v>
      </c>
      <c r="H7" s="10">
        <v>0.779</v>
      </c>
      <c r="I7" s="17">
        <v>0.779</v>
      </c>
      <c r="J7" s="16">
        <v>45503</v>
      </c>
    </row>
    <row r="8" s="1" customFormat="1" ht="16.5" customHeight="1" spans="1:10">
      <c r="A8" s="7" t="s">
        <v>241</v>
      </c>
      <c r="B8" s="8" t="s">
        <v>611</v>
      </c>
      <c r="C8" s="8" t="s">
        <v>595</v>
      </c>
      <c r="D8" s="7" t="s">
        <v>783</v>
      </c>
      <c r="E8" s="7" t="s">
        <v>784</v>
      </c>
      <c r="F8" s="8" t="s">
        <v>617</v>
      </c>
      <c r="G8" s="9">
        <v>1</v>
      </c>
      <c r="H8" s="10">
        <v>0.2</v>
      </c>
      <c r="I8" s="11">
        <v>0.18</v>
      </c>
      <c r="J8" s="12">
        <v>45308</v>
      </c>
    </row>
    <row r="9" s="1" customFormat="1" ht="16.5" customHeight="1" spans="1:10">
      <c r="A9" s="13" t="s">
        <v>241</v>
      </c>
      <c r="B9" s="14" t="s">
        <v>611</v>
      </c>
      <c r="C9" s="14" t="s">
        <v>595</v>
      </c>
      <c r="D9" s="13" t="s">
        <v>749</v>
      </c>
      <c r="E9" s="13" t="s">
        <v>750</v>
      </c>
      <c r="F9" s="14" t="s">
        <v>751</v>
      </c>
      <c r="G9" s="15">
        <v>0.52</v>
      </c>
      <c r="H9" s="10">
        <v>1.7257</v>
      </c>
      <c r="I9" s="17">
        <v>0.89736</v>
      </c>
      <c r="J9" s="16">
        <v>45308</v>
      </c>
    </row>
    <row r="10" s="1" customFormat="1" ht="16.5" customHeight="1" spans="1:10">
      <c r="A10" s="7" t="s">
        <v>241</v>
      </c>
      <c r="B10" s="8" t="s">
        <v>611</v>
      </c>
      <c r="C10" s="8" t="s">
        <v>595</v>
      </c>
      <c r="D10" s="7" t="s">
        <v>78</v>
      </c>
      <c r="E10" s="7" t="s">
        <v>443</v>
      </c>
      <c r="F10" s="8" t="s">
        <v>752</v>
      </c>
      <c r="G10" s="9">
        <v>2.445</v>
      </c>
      <c r="H10" s="10">
        <v>1.6814</v>
      </c>
      <c r="I10" s="11">
        <v>4.11102</v>
      </c>
      <c r="J10" s="12">
        <v>45992</v>
      </c>
    </row>
    <row r="11" s="1" customFormat="1" ht="16.5" customHeight="1" spans="1:10">
      <c r="A11" s="13" t="s">
        <v>241</v>
      </c>
      <c r="B11" s="14" t="s">
        <v>611</v>
      </c>
      <c r="C11" s="14" t="s">
        <v>595</v>
      </c>
      <c r="D11" s="13" t="s">
        <v>753</v>
      </c>
      <c r="E11" s="13" t="s">
        <v>754</v>
      </c>
      <c r="F11" s="14" t="s">
        <v>751</v>
      </c>
      <c r="G11" s="15">
        <v>1.06</v>
      </c>
      <c r="H11" s="10">
        <v>1.7257</v>
      </c>
      <c r="I11" s="17">
        <v>1.82924</v>
      </c>
      <c r="J11" s="16">
        <v>45503</v>
      </c>
    </row>
    <row r="12" s="1" customFormat="1" ht="16.5" customHeight="1" spans="1:10">
      <c r="A12" s="7" t="s">
        <v>241</v>
      </c>
      <c r="B12" s="8" t="s">
        <v>611</v>
      </c>
      <c r="C12" s="8" t="s">
        <v>595</v>
      </c>
      <c r="D12" s="7" t="s">
        <v>935</v>
      </c>
      <c r="E12" s="7" t="s">
        <v>936</v>
      </c>
      <c r="F12" s="8" t="s">
        <v>617</v>
      </c>
      <c r="G12" s="9">
        <v>1</v>
      </c>
      <c r="H12" s="10">
        <v>0.22</v>
      </c>
      <c r="I12" s="11">
        <v>0.22</v>
      </c>
      <c r="J12" s="12">
        <v>45308</v>
      </c>
    </row>
    <row r="13" s="1" customFormat="1" ht="16.5" customHeight="1" spans="1:10">
      <c r="A13" s="13" t="s">
        <v>241</v>
      </c>
      <c r="B13" s="14" t="s">
        <v>611</v>
      </c>
      <c r="C13" s="14" t="s">
        <v>595</v>
      </c>
      <c r="D13" s="13" t="s">
        <v>1309</v>
      </c>
      <c r="E13" s="13" t="s">
        <v>1310</v>
      </c>
      <c r="F13" s="14" t="s">
        <v>617</v>
      </c>
      <c r="G13" s="15">
        <v>1</v>
      </c>
      <c r="H13" s="10">
        <v>2.8319</v>
      </c>
      <c r="I13" s="17">
        <v>2.8319</v>
      </c>
      <c r="J13" s="16">
        <v>45308</v>
      </c>
    </row>
    <row r="14" s="1" customFormat="1" ht="16.5" customHeight="1" spans="1:10">
      <c r="A14" s="7" t="s">
        <v>241</v>
      </c>
      <c r="B14" s="8" t="s">
        <v>611</v>
      </c>
      <c r="C14" s="8" t="s">
        <v>595</v>
      </c>
      <c r="D14" s="7" t="s">
        <v>1311</v>
      </c>
      <c r="E14" s="7" t="s">
        <v>1312</v>
      </c>
      <c r="F14" s="8" t="s">
        <v>1313</v>
      </c>
      <c r="G14" s="9">
        <v>1</v>
      </c>
      <c r="H14" s="10">
        <v>0.65</v>
      </c>
      <c r="I14" s="11">
        <v>0.65</v>
      </c>
      <c r="J14" s="12">
        <v>45308</v>
      </c>
    </row>
    <row r="15" s="1" customFormat="1" ht="16.5" customHeight="1" spans="1:10">
      <c r="A15" s="13" t="s">
        <v>241</v>
      </c>
      <c r="B15" s="14" t="s">
        <v>611</v>
      </c>
      <c r="C15" s="14" t="s">
        <v>595</v>
      </c>
      <c r="D15" s="13" t="s">
        <v>937</v>
      </c>
      <c r="E15" s="13" t="s">
        <v>938</v>
      </c>
      <c r="F15" s="14" t="s">
        <v>617</v>
      </c>
      <c r="G15" s="15">
        <v>1</v>
      </c>
      <c r="H15" s="10">
        <v>1.05755528846154</v>
      </c>
      <c r="I15" s="17">
        <v>0.79</v>
      </c>
      <c r="J15" s="16">
        <v>45503</v>
      </c>
    </row>
    <row r="16" s="1" customFormat="1" ht="16.5" customHeight="1" spans="1:10">
      <c r="A16" s="7" t="s">
        <v>241</v>
      </c>
      <c r="B16" s="8" t="s">
        <v>611</v>
      </c>
      <c r="C16" s="8" t="s">
        <v>595</v>
      </c>
      <c r="D16" s="7" t="s">
        <v>1477</v>
      </c>
      <c r="E16" s="7" t="s">
        <v>1258</v>
      </c>
      <c r="F16" s="8" t="s">
        <v>1478</v>
      </c>
      <c r="G16" s="9">
        <v>1</v>
      </c>
      <c r="H16" s="10">
        <v>22.3509073892372</v>
      </c>
      <c r="I16" s="11">
        <v>16.8855</v>
      </c>
      <c r="J16" s="12">
        <v>45992</v>
      </c>
    </row>
    <row r="17" s="1" customFormat="1" ht="16.5" customHeight="1" spans="1:10">
      <c r="A17" s="13" t="s">
        <v>241</v>
      </c>
      <c r="B17" s="14" t="s">
        <v>611</v>
      </c>
      <c r="C17" s="14" t="s">
        <v>595</v>
      </c>
      <c r="D17" s="13" t="s">
        <v>939</v>
      </c>
      <c r="E17" s="13" t="s">
        <v>434</v>
      </c>
      <c r="F17" s="14" t="s">
        <v>940</v>
      </c>
      <c r="G17" s="15">
        <v>4</v>
      </c>
      <c r="H17" s="10">
        <v>0.1422</v>
      </c>
      <c r="I17" s="17">
        <v>0.5688</v>
      </c>
      <c r="J17" s="16">
        <v>45503</v>
      </c>
    </row>
    <row r="18" s="1" customFormat="1" ht="16.5" customHeight="1" spans="1:10">
      <c r="A18" s="7" t="s">
        <v>241</v>
      </c>
      <c r="B18" s="8" t="s">
        <v>611</v>
      </c>
      <c r="C18" s="8" t="s">
        <v>595</v>
      </c>
      <c r="D18" s="7" t="s">
        <v>599</v>
      </c>
      <c r="E18" s="7" t="s">
        <v>600</v>
      </c>
      <c r="F18" s="8" t="s">
        <v>601</v>
      </c>
      <c r="G18" s="9">
        <v>0.02</v>
      </c>
      <c r="H18" s="10">
        <v>6.2128</v>
      </c>
      <c r="I18" s="11">
        <v>0.12426</v>
      </c>
      <c r="J18" s="12">
        <v>45503</v>
      </c>
    </row>
    <row r="19" s="1" customFormat="1" ht="16.5" customHeight="1" spans="1:10">
      <c r="A19" s="13" t="s">
        <v>241</v>
      </c>
      <c r="B19" s="14" t="s">
        <v>611</v>
      </c>
      <c r="C19" s="14" t="s">
        <v>595</v>
      </c>
      <c r="D19" s="13" t="s">
        <v>602</v>
      </c>
      <c r="E19" s="13" t="s">
        <v>603</v>
      </c>
      <c r="F19" s="14" t="s">
        <v>604</v>
      </c>
      <c r="G19" s="15">
        <v>0.1</v>
      </c>
      <c r="H19" s="10">
        <v>0.4035</v>
      </c>
      <c r="I19" s="17">
        <v>0.04035</v>
      </c>
      <c r="J19" s="16">
        <v>45503</v>
      </c>
    </row>
    <row r="20" s="1" customFormat="1" ht="16.5" customHeight="1" spans="1:10">
      <c r="A20" s="7" t="s">
        <v>241</v>
      </c>
      <c r="B20" s="8" t="s">
        <v>611</v>
      </c>
      <c r="C20" s="8" t="s">
        <v>595</v>
      </c>
      <c r="D20" s="7" t="s">
        <v>941</v>
      </c>
      <c r="E20" s="7" t="s">
        <v>942</v>
      </c>
      <c r="F20" s="8" t="s">
        <v>943</v>
      </c>
      <c r="G20" s="9">
        <v>1</v>
      </c>
      <c r="H20" s="10">
        <v>0.32</v>
      </c>
      <c r="I20" s="11">
        <v>0.32</v>
      </c>
      <c r="J20" s="12">
        <v>45650</v>
      </c>
    </row>
    <row r="21" s="2" customFormat="1" spans="1:10">
      <c r="H21" s="10"/>
      <c r="I21" s="3">
        <f>SUM(I2:I20)</f>
        <v>32.08083</v>
      </c>
    </row>
    <row r="23" s="1" customFormat="1" ht="12.5" spans="1:10">
      <c r="A23" s="4" t="s">
        <v>586</v>
      </c>
      <c r="B23" s="4" t="s">
        <v>587</v>
      </c>
      <c r="C23" s="4" t="s">
        <v>588</v>
      </c>
      <c r="D23" s="4" t="s">
        <v>589</v>
      </c>
      <c r="E23" s="4" t="s">
        <v>590</v>
      </c>
      <c r="F23" s="4" t="s">
        <v>590</v>
      </c>
      <c r="G23" s="5" t="s">
        <v>591</v>
      </c>
      <c r="H23" s="6" t="s">
        <v>592</v>
      </c>
      <c r="I23" s="6" t="s">
        <v>593</v>
      </c>
      <c r="J23" s="5" t="s">
        <v>594</v>
      </c>
    </row>
    <row r="24" s="1" customFormat="1" ht="16.5" customHeight="1" spans="1:10">
      <c r="A24" s="7" t="s">
        <v>1477</v>
      </c>
      <c r="B24" s="8" t="s">
        <v>611</v>
      </c>
      <c r="C24" s="8" t="s">
        <v>595</v>
      </c>
      <c r="D24" s="7" t="s">
        <v>944</v>
      </c>
      <c r="E24" s="7" t="s">
        <v>945</v>
      </c>
      <c r="F24" s="8" t="s">
        <v>617</v>
      </c>
      <c r="G24" s="9">
        <v>5</v>
      </c>
      <c r="H24" s="10">
        <v>0.1327</v>
      </c>
      <c r="I24" s="11">
        <f t="shared" ref="I24:I38" si="0">H24*G24</f>
        <v>0.6635</v>
      </c>
      <c r="J24" s="12">
        <v>45988</v>
      </c>
    </row>
    <row r="25" s="1" customFormat="1" ht="16.5" customHeight="1" spans="1:10">
      <c r="A25" s="13" t="s">
        <v>1477</v>
      </c>
      <c r="B25" s="14" t="s">
        <v>611</v>
      </c>
      <c r="C25" s="14" t="s">
        <v>595</v>
      </c>
      <c r="D25" s="13" t="s">
        <v>946</v>
      </c>
      <c r="E25" s="13" t="s">
        <v>947</v>
      </c>
      <c r="F25" s="14" t="s">
        <v>948</v>
      </c>
      <c r="G25" s="15">
        <v>1</v>
      </c>
      <c r="H25" s="10">
        <v>2.3894</v>
      </c>
      <c r="I25" s="11">
        <f t="shared" si="0"/>
        <v>2.3894</v>
      </c>
      <c r="J25" s="16">
        <v>45988</v>
      </c>
    </row>
    <row r="26" s="1" customFormat="1" ht="16.5" customHeight="1" spans="1:10">
      <c r="A26" s="7" t="s">
        <v>1477</v>
      </c>
      <c r="B26" s="8" t="s">
        <v>611</v>
      </c>
      <c r="C26" s="8" t="s">
        <v>595</v>
      </c>
      <c r="D26" s="7" t="s">
        <v>950</v>
      </c>
      <c r="E26" s="7" t="s">
        <v>951</v>
      </c>
      <c r="F26" s="8" t="s">
        <v>952</v>
      </c>
      <c r="G26" s="9">
        <v>1</v>
      </c>
      <c r="H26" s="10">
        <v>0.941865145432692</v>
      </c>
      <c r="I26" s="11">
        <f t="shared" si="0"/>
        <v>0.941865145432692</v>
      </c>
      <c r="J26" s="12">
        <v>45988</v>
      </c>
    </row>
    <row r="27" s="1" customFormat="1" ht="16.5" customHeight="1" spans="1:10">
      <c r="A27" s="13" t="s">
        <v>1477</v>
      </c>
      <c r="B27" s="14" t="s">
        <v>611</v>
      </c>
      <c r="C27" s="14" t="s">
        <v>595</v>
      </c>
      <c r="D27" s="13" t="s">
        <v>953</v>
      </c>
      <c r="E27" s="13" t="s">
        <v>954</v>
      </c>
      <c r="F27" s="14" t="s">
        <v>955</v>
      </c>
      <c r="G27" s="15">
        <v>1</v>
      </c>
      <c r="H27" s="10">
        <v>0.928708371995192</v>
      </c>
      <c r="I27" s="11">
        <f t="shared" si="0"/>
        <v>0.928708371995192</v>
      </c>
      <c r="J27" s="16">
        <v>45988</v>
      </c>
    </row>
    <row r="28" s="1" customFormat="1" ht="16.5" customHeight="1" spans="1:10">
      <c r="A28" s="7" t="s">
        <v>1477</v>
      </c>
      <c r="B28" s="8" t="s">
        <v>611</v>
      </c>
      <c r="C28" s="8" t="s">
        <v>595</v>
      </c>
      <c r="D28" s="7" t="s">
        <v>956</v>
      </c>
      <c r="E28" s="7" t="s">
        <v>957</v>
      </c>
      <c r="F28" s="8" t="s">
        <v>958</v>
      </c>
      <c r="G28" s="9">
        <v>1</v>
      </c>
      <c r="H28" s="10">
        <v>0.947845496995192</v>
      </c>
      <c r="I28" s="11">
        <f t="shared" si="0"/>
        <v>0.947845496995192</v>
      </c>
      <c r="J28" s="12">
        <v>45988</v>
      </c>
    </row>
    <row r="29" s="1" customFormat="1" ht="16.5" customHeight="1" spans="1:10">
      <c r="A29" s="13" t="s">
        <v>1477</v>
      </c>
      <c r="B29" s="14" t="s">
        <v>611</v>
      </c>
      <c r="C29" s="14" t="s">
        <v>595</v>
      </c>
      <c r="D29" s="13" t="s">
        <v>962</v>
      </c>
      <c r="E29" s="13" t="s">
        <v>963</v>
      </c>
      <c r="F29" s="14" t="s">
        <v>964</v>
      </c>
      <c r="G29" s="15">
        <v>1</v>
      </c>
      <c r="H29" s="10">
        <v>0.409741331904762</v>
      </c>
      <c r="I29" s="11">
        <f t="shared" si="0"/>
        <v>0.409741331904762</v>
      </c>
      <c r="J29" s="16">
        <v>45988</v>
      </c>
    </row>
    <row r="30" s="1" customFormat="1" ht="16.5" customHeight="1" spans="1:10">
      <c r="A30" s="7" t="s">
        <v>1477</v>
      </c>
      <c r="B30" s="8" t="s">
        <v>611</v>
      </c>
      <c r="C30" s="8" t="s">
        <v>595</v>
      </c>
      <c r="D30" s="7" t="s">
        <v>967</v>
      </c>
      <c r="E30" s="7" t="s">
        <v>968</v>
      </c>
      <c r="F30" s="8" t="s">
        <v>617</v>
      </c>
      <c r="G30" s="9">
        <v>1</v>
      </c>
      <c r="H30" s="10">
        <v>0.324502754093567</v>
      </c>
      <c r="I30" s="11">
        <f t="shared" si="0"/>
        <v>0.324502754093567</v>
      </c>
      <c r="J30" s="12">
        <v>45988</v>
      </c>
    </row>
    <row r="31" s="1" customFormat="1" ht="16.5" customHeight="1" spans="1:10">
      <c r="A31" s="13" t="s">
        <v>1477</v>
      </c>
      <c r="B31" s="14" t="s">
        <v>611</v>
      </c>
      <c r="C31" s="14" t="s">
        <v>595</v>
      </c>
      <c r="D31" s="13" t="s">
        <v>969</v>
      </c>
      <c r="E31" s="13" t="s">
        <v>970</v>
      </c>
      <c r="F31" s="14" t="s">
        <v>617</v>
      </c>
      <c r="G31" s="15">
        <v>1</v>
      </c>
      <c r="H31" s="10">
        <v>0.273739011988304</v>
      </c>
      <c r="I31" s="11">
        <f t="shared" si="0"/>
        <v>0.273739011988304</v>
      </c>
      <c r="J31" s="16">
        <v>45988</v>
      </c>
    </row>
    <row r="32" s="1" customFormat="1" ht="16.5" customHeight="1" spans="1:10">
      <c r="A32" s="7" t="s">
        <v>1477</v>
      </c>
      <c r="B32" s="8" t="s">
        <v>611</v>
      </c>
      <c r="C32" s="8" t="s">
        <v>595</v>
      </c>
      <c r="D32" s="7" t="s">
        <v>971</v>
      </c>
      <c r="E32" s="7" t="s">
        <v>972</v>
      </c>
      <c r="F32" s="8" t="s">
        <v>617</v>
      </c>
      <c r="G32" s="9">
        <v>2</v>
      </c>
      <c r="H32" s="10">
        <v>0.186476232163743</v>
      </c>
      <c r="I32" s="11">
        <f t="shared" si="0"/>
        <v>0.372952464327486</v>
      </c>
      <c r="J32" s="12">
        <v>45988</v>
      </c>
    </row>
    <row r="33" s="1" customFormat="1" ht="16.5" customHeight="1" spans="1:10">
      <c r="A33" s="13" t="s">
        <v>1477</v>
      </c>
      <c r="B33" s="14" t="s">
        <v>611</v>
      </c>
      <c r="C33" s="14" t="s">
        <v>595</v>
      </c>
      <c r="D33" s="13" t="s">
        <v>973</v>
      </c>
      <c r="E33" s="13" t="s">
        <v>974</v>
      </c>
      <c r="F33" s="14" t="s">
        <v>975</v>
      </c>
      <c r="G33" s="15">
        <v>2</v>
      </c>
      <c r="H33" s="10">
        <v>2.1947</v>
      </c>
      <c r="I33" s="11">
        <f t="shared" si="0"/>
        <v>4.3894</v>
      </c>
      <c r="J33" s="16">
        <v>45988</v>
      </c>
    </row>
    <row r="34" s="1" customFormat="1" ht="16.5" customHeight="1" spans="1:10">
      <c r="A34" s="7" t="s">
        <v>1477</v>
      </c>
      <c r="B34" s="8" t="s">
        <v>611</v>
      </c>
      <c r="C34" s="8" t="s">
        <v>595</v>
      </c>
      <c r="D34" s="7" t="s">
        <v>1314</v>
      </c>
      <c r="E34" s="7" t="s">
        <v>1315</v>
      </c>
      <c r="F34" s="8" t="s">
        <v>617</v>
      </c>
      <c r="G34" s="9">
        <v>1</v>
      </c>
      <c r="H34" s="10">
        <v>1.022698125</v>
      </c>
      <c r="I34" s="11">
        <f t="shared" si="0"/>
        <v>1.022698125</v>
      </c>
      <c r="J34" s="12">
        <v>45988</v>
      </c>
    </row>
    <row r="35" s="1" customFormat="1" ht="16.5" customHeight="1" spans="1:10">
      <c r="A35" s="13" t="s">
        <v>1477</v>
      </c>
      <c r="B35" s="14" t="s">
        <v>611</v>
      </c>
      <c r="C35" s="14" t="s">
        <v>595</v>
      </c>
      <c r="D35" s="13" t="s">
        <v>1316</v>
      </c>
      <c r="E35" s="13" t="s">
        <v>966</v>
      </c>
      <c r="F35" s="14" t="s">
        <v>1317</v>
      </c>
      <c r="G35" s="15">
        <v>4</v>
      </c>
      <c r="H35" s="10">
        <v>0.708</v>
      </c>
      <c r="I35" s="11">
        <f t="shared" si="0"/>
        <v>2.832</v>
      </c>
      <c r="J35" s="16">
        <v>45988</v>
      </c>
    </row>
    <row r="36" s="1" customFormat="1" ht="16.5" customHeight="1" spans="1:10">
      <c r="A36" s="7" t="s">
        <v>1477</v>
      </c>
      <c r="B36" s="8" t="s">
        <v>611</v>
      </c>
      <c r="C36" s="8" t="s">
        <v>595</v>
      </c>
      <c r="D36" s="7" t="s">
        <v>1460</v>
      </c>
      <c r="E36" s="7" t="s">
        <v>961</v>
      </c>
      <c r="F36" s="8" t="s">
        <v>1461</v>
      </c>
      <c r="G36" s="9">
        <v>1</v>
      </c>
      <c r="H36" s="10">
        <v>1.3996546875</v>
      </c>
      <c r="I36" s="11">
        <f t="shared" si="0"/>
        <v>1.3996546875</v>
      </c>
      <c r="J36" s="12">
        <v>45988</v>
      </c>
    </row>
    <row r="37" s="1" customFormat="1" ht="16.5" customHeight="1" spans="1:10">
      <c r="A37" s="13" t="s">
        <v>1477</v>
      </c>
      <c r="B37" s="14" t="s">
        <v>611</v>
      </c>
      <c r="C37" s="14" t="s">
        <v>595</v>
      </c>
      <c r="D37" s="13" t="s">
        <v>1462</v>
      </c>
      <c r="E37" s="13" t="s">
        <v>1463</v>
      </c>
      <c r="F37" s="14" t="s">
        <v>617</v>
      </c>
      <c r="G37" s="15">
        <v>1</v>
      </c>
      <c r="H37" s="18">
        <v>2.6549</v>
      </c>
      <c r="I37" s="11">
        <f t="shared" si="0"/>
        <v>2.6549</v>
      </c>
      <c r="J37" s="16">
        <v>45988</v>
      </c>
    </row>
    <row r="38" s="1" customFormat="1" ht="16.5" customHeight="1" spans="1:10">
      <c r="A38" s="7" t="s">
        <v>1477</v>
      </c>
      <c r="B38" s="8" t="s">
        <v>611</v>
      </c>
      <c r="C38" s="8" t="s">
        <v>595</v>
      </c>
      <c r="D38" s="7" t="s">
        <v>1475</v>
      </c>
      <c r="E38" s="7" t="s">
        <v>1474</v>
      </c>
      <c r="F38" s="8" t="s">
        <v>617</v>
      </c>
      <c r="G38" s="9">
        <v>1</v>
      </c>
      <c r="H38" s="18">
        <v>2.8</v>
      </c>
      <c r="I38" s="11">
        <f t="shared" si="0"/>
        <v>2.8</v>
      </c>
      <c r="J38" s="12">
        <v>45988</v>
      </c>
    </row>
    <row r="39" s="2" customFormat="1" spans="1:10">
      <c r="H39" s="3"/>
      <c r="I39" s="3">
        <f>SUM(I24:I38)</f>
        <v>22.3509073892372</v>
      </c>
    </row>
  </sheetData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7.5454545454545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199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3</v>
      </c>
      <c r="H2" s="10">
        <f>VLOOKUP(D:D,'SHT0016965(2)'!D:H,5,0)</f>
        <v>0.05</v>
      </c>
      <c r="I2" s="11">
        <f t="shared" ref="I2:I23" si="0">H2*G2</f>
        <v>0.15</v>
      </c>
      <c r="J2" s="12">
        <v>45650</v>
      </c>
    </row>
    <row r="3" s="1" customFormat="1" ht="16.5" customHeight="1" spans="1:10">
      <c r="A3" s="13" t="s">
        <v>199</v>
      </c>
      <c r="B3" s="14" t="s">
        <v>611</v>
      </c>
      <c r="C3" s="14" t="s">
        <v>595</v>
      </c>
      <c r="D3" s="13" t="s">
        <v>596</v>
      </c>
      <c r="E3" s="13" t="s">
        <v>597</v>
      </c>
      <c r="F3" s="14" t="s">
        <v>598</v>
      </c>
      <c r="G3" s="15">
        <v>4</v>
      </c>
      <c r="H3" s="10">
        <f>VLOOKUP(D:D,'SHT0016965(2)'!D:H,5,0)</f>
        <v>0.05</v>
      </c>
      <c r="I3" s="11">
        <f t="shared" si="0"/>
        <v>0.2</v>
      </c>
      <c r="J3" s="16">
        <v>45503</v>
      </c>
    </row>
    <row r="4" s="1" customFormat="1" ht="16.5" customHeight="1" spans="1:10">
      <c r="A4" s="7" t="s">
        <v>199</v>
      </c>
      <c r="B4" s="8" t="s">
        <v>611</v>
      </c>
      <c r="C4" s="8" t="s">
        <v>595</v>
      </c>
      <c r="D4" s="7" t="s">
        <v>815</v>
      </c>
      <c r="E4" s="7" t="s">
        <v>816</v>
      </c>
      <c r="F4" s="8" t="s">
        <v>617</v>
      </c>
      <c r="G4" s="9">
        <v>0.41</v>
      </c>
      <c r="H4" s="10">
        <f>VLOOKUP(D:D,'SHT0016965(2)'!D:H,5,0)</f>
        <v>0.589</v>
      </c>
      <c r="I4" s="11">
        <f t="shared" si="0"/>
        <v>0.24149</v>
      </c>
      <c r="J4" s="12">
        <v>45308</v>
      </c>
    </row>
    <row r="5" s="1" customFormat="1" ht="16.5" customHeight="1" spans="1:10">
      <c r="A5" s="13" t="s">
        <v>199</v>
      </c>
      <c r="B5" s="14" t="s">
        <v>611</v>
      </c>
      <c r="C5" s="14" t="s">
        <v>595</v>
      </c>
      <c r="D5" s="13" t="s">
        <v>928</v>
      </c>
      <c r="E5" s="13" t="s">
        <v>929</v>
      </c>
      <c r="F5" s="14" t="s">
        <v>617</v>
      </c>
      <c r="G5" s="15">
        <v>0.69</v>
      </c>
      <c r="H5" s="10">
        <v>0.2831875</v>
      </c>
      <c r="I5" s="11">
        <f t="shared" si="0"/>
        <v>0.195399375</v>
      </c>
      <c r="J5" s="16">
        <v>45503</v>
      </c>
    </row>
    <row r="6" s="1" customFormat="1" ht="16.5" customHeight="1" spans="1:10">
      <c r="A6" s="7" t="s">
        <v>199</v>
      </c>
      <c r="B6" s="8" t="s">
        <v>611</v>
      </c>
      <c r="C6" s="8" t="s">
        <v>595</v>
      </c>
      <c r="D6" s="7" t="s">
        <v>69</v>
      </c>
      <c r="E6" s="7" t="s">
        <v>419</v>
      </c>
      <c r="F6" s="8" t="s">
        <v>1053</v>
      </c>
      <c r="G6" s="9">
        <v>1</v>
      </c>
      <c r="H6" s="10">
        <v>1.254</v>
      </c>
      <c r="I6" s="11">
        <f t="shared" si="0"/>
        <v>1.254</v>
      </c>
      <c r="J6" s="12">
        <v>45503</v>
      </c>
    </row>
    <row r="7" s="1" customFormat="1" ht="16.5" customHeight="1" spans="1:10">
      <c r="A7" s="13" t="s">
        <v>199</v>
      </c>
      <c r="B7" s="14" t="s">
        <v>611</v>
      </c>
      <c r="C7" s="14" t="s">
        <v>595</v>
      </c>
      <c r="D7" s="13" t="s">
        <v>73</v>
      </c>
      <c r="E7" s="13" t="s">
        <v>396</v>
      </c>
      <c r="F7" s="14" t="s">
        <v>747</v>
      </c>
      <c r="G7" s="15">
        <v>3</v>
      </c>
      <c r="H7" s="10">
        <v>0.288584692439863</v>
      </c>
      <c r="I7" s="11">
        <f t="shared" si="0"/>
        <v>0.865754077319589</v>
      </c>
      <c r="J7" s="16">
        <v>45308</v>
      </c>
    </row>
    <row r="8" s="1" customFormat="1" ht="16.5" customHeight="1" spans="1:10">
      <c r="A8" s="7" t="s">
        <v>199</v>
      </c>
      <c r="B8" s="8" t="s">
        <v>611</v>
      </c>
      <c r="C8" s="8" t="s">
        <v>595</v>
      </c>
      <c r="D8" s="7" t="s">
        <v>74</v>
      </c>
      <c r="E8" s="7" t="s">
        <v>394</v>
      </c>
      <c r="F8" s="8" t="s">
        <v>748</v>
      </c>
      <c r="G8" s="9">
        <v>7</v>
      </c>
      <c r="H8" s="10">
        <f>VLOOKUP(D:D,'SHT0016965(2)'!D:H,5,0)</f>
        <v>0.120565034394672</v>
      </c>
      <c r="I8" s="11">
        <f t="shared" si="0"/>
        <v>0.843955240762704</v>
      </c>
      <c r="J8" s="12">
        <v>45308</v>
      </c>
    </row>
    <row r="9" s="1" customFormat="1" ht="16.5" customHeight="1" spans="1:10">
      <c r="A9" s="13" t="s">
        <v>199</v>
      </c>
      <c r="B9" s="14" t="s">
        <v>611</v>
      </c>
      <c r="C9" s="14" t="s">
        <v>595</v>
      </c>
      <c r="D9" s="13" t="s">
        <v>932</v>
      </c>
      <c r="E9" s="13" t="s">
        <v>933</v>
      </c>
      <c r="F9" s="14" t="s">
        <v>617</v>
      </c>
      <c r="G9" s="15">
        <v>1</v>
      </c>
      <c r="H9" s="10">
        <f>VLOOKUP(D:D,'SHT0016965(2)'!D:H,5,0)</f>
        <v>0.372943271008403</v>
      </c>
      <c r="I9" s="11">
        <f t="shared" si="0"/>
        <v>0.372943271008403</v>
      </c>
      <c r="J9" s="16">
        <v>45503</v>
      </c>
    </row>
    <row r="10" s="1" customFormat="1" ht="16.5" customHeight="1" spans="1:10">
      <c r="A10" s="7" t="s">
        <v>199</v>
      </c>
      <c r="B10" s="8" t="s">
        <v>611</v>
      </c>
      <c r="C10" s="8" t="s">
        <v>595</v>
      </c>
      <c r="D10" s="7" t="s">
        <v>934</v>
      </c>
      <c r="E10" s="7" t="s">
        <v>786</v>
      </c>
      <c r="F10" s="8" t="s">
        <v>617</v>
      </c>
      <c r="G10" s="9">
        <v>1</v>
      </c>
      <c r="H10" s="10">
        <f>VLOOKUP(D:D,'SHT0016965(2)'!D:H,5,0)</f>
        <v>0.779</v>
      </c>
      <c r="I10" s="11">
        <f t="shared" si="0"/>
        <v>0.779</v>
      </c>
      <c r="J10" s="12">
        <v>45503</v>
      </c>
    </row>
    <row r="11" s="1" customFormat="1" ht="16.5" customHeight="1" spans="1:10">
      <c r="A11" s="13" t="s">
        <v>199</v>
      </c>
      <c r="B11" s="14" t="s">
        <v>611</v>
      </c>
      <c r="C11" s="14" t="s">
        <v>595</v>
      </c>
      <c r="D11" s="13" t="s">
        <v>749</v>
      </c>
      <c r="E11" s="13" t="s">
        <v>750</v>
      </c>
      <c r="F11" s="14" t="s">
        <v>751</v>
      </c>
      <c r="G11" s="15">
        <v>0.95</v>
      </c>
      <c r="H11" s="10">
        <f>VLOOKUP(D:D,'SHT0016965(2)'!D:H,5,0)</f>
        <v>1.7257</v>
      </c>
      <c r="I11" s="11">
        <f t="shared" si="0"/>
        <v>1.639415</v>
      </c>
      <c r="J11" s="16">
        <v>45308</v>
      </c>
    </row>
    <row r="12" s="1" customFormat="1" ht="16.5" customHeight="1" spans="1:10">
      <c r="A12" s="7" t="s">
        <v>199</v>
      </c>
      <c r="B12" s="8" t="s">
        <v>611</v>
      </c>
      <c r="C12" s="8" t="s">
        <v>595</v>
      </c>
      <c r="D12" s="7" t="s">
        <v>78</v>
      </c>
      <c r="E12" s="7" t="s">
        <v>443</v>
      </c>
      <c r="F12" s="8" t="s">
        <v>752</v>
      </c>
      <c r="G12" s="9">
        <v>2.165</v>
      </c>
      <c r="H12" s="10">
        <f>VLOOKUP(D:D,'SHT0016965(2)'!D:H,5,0)</f>
        <v>1.6814</v>
      </c>
      <c r="I12" s="11">
        <f t="shared" si="0"/>
        <v>3.640231</v>
      </c>
      <c r="J12" s="12">
        <v>45503</v>
      </c>
    </row>
    <row r="13" s="1" customFormat="1" ht="16.5" customHeight="1" spans="1:10">
      <c r="A13" s="13" t="s">
        <v>199</v>
      </c>
      <c r="B13" s="14" t="s">
        <v>611</v>
      </c>
      <c r="C13" s="14" t="s">
        <v>595</v>
      </c>
      <c r="D13" s="13" t="s">
        <v>753</v>
      </c>
      <c r="E13" s="13" t="s">
        <v>754</v>
      </c>
      <c r="F13" s="14" t="s">
        <v>751</v>
      </c>
      <c r="G13" s="15">
        <v>0.75</v>
      </c>
      <c r="H13" s="10">
        <f>VLOOKUP(D:D,'SHT0016965(2)'!D:H,5,0)</f>
        <v>1.7257</v>
      </c>
      <c r="I13" s="11">
        <f t="shared" si="0"/>
        <v>1.294275</v>
      </c>
      <c r="J13" s="16">
        <v>45503</v>
      </c>
    </row>
    <row r="14" s="1" customFormat="1" ht="16.5" customHeight="1" spans="1:10">
      <c r="A14" s="7" t="s">
        <v>199</v>
      </c>
      <c r="B14" s="8" t="s">
        <v>611</v>
      </c>
      <c r="C14" s="8" t="s">
        <v>595</v>
      </c>
      <c r="D14" s="7" t="s">
        <v>935</v>
      </c>
      <c r="E14" s="7" t="s">
        <v>936</v>
      </c>
      <c r="F14" s="8" t="s">
        <v>617</v>
      </c>
      <c r="G14" s="9">
        <v>1</v>
      </c>
      <c r="H14" s="10">
        <f>VLOOKUP(D:D,'SHT0016965(2)'!D:H,5,0)</f>
        <v>0.22</v>
      </c>
      <c r="I14" s="11">
        <f t="shared" si="0"/>
        <v>0.22</v>
      </c>
      <c r="J14" s="12">
        <v>45308</v>
      </c>
    </row>
    <row r="15" s="1" customFormat="1" ht="16.5" customHeight="1" spans="1:10">
      <c r="A15" s="13" t="s">
        <v>199</v>
      </c>
      <c r="B15" s="14" t="s">
        <v>611</v>
      </c>
      <c r="C15" s="14" t="s">
        <v>595</v>
      </c>
      <c r="D15" s="13" t="s">
        <v>88</v>
      </c>
      <c r="E15" s="13" t="s">
        <v>410</v>
      </c>
      <c r="F15" s="14" t="s">
        <v>1308</v>
      </c>
      <c r="G15" s="15">
        <v>1</v>
      </c>
      <c r="H15" s="10">
        <f>I41</f>
        <v>20.9836473267372</v>
      </c>
      <c r="I15" s="11">
        <f t="shared" si="0"/>
        <v>20.9836473267372</v>
      </c>
      <c r="J15" s="16">
        <v>45308</v>
      </c>
    </row>
    <row r="16" s="1" customFormat="1" ht="16.5" customHeight="1" spans="1:10">
      <c r="A16" s="7" t="s">
        <v>199</v>
      </c>
      <c r="B16" s="8" t="s">
        <v>611</v>
      </c>
      <c r="C16" s="8" t="s">
        <v>595</v>
      </c>
      <c r="D16" s="7" t="s">
        <v>1309</v>
      </c>
      <c r="E16" s="7" t="s">
        <v>1310</v>
      </c>
      <c r="F16" s="8" t="s">
        <v>617</v>
      </c>
      <c r="G16" s="9">
        <v>1</v>
      </c>
      <c r="H16" s="10">
        <f>VLOOKUP(D:D,'SHT0016965(2)'!D:H,5,0)</f>
        <v>2.8319</v>
      </c>
      <c r="I16" s="11">
        <f t="shared" si="0"/>
        <v>2.8319</v>
      </c>
      <c r="J16" s="12">
        <v>45308</v>
      </c>
    </row>
    <row r="17" s="1" customFormat="1" ht="16.5" customHeight="1" spans="1:10">
      <c r="A17" s="13" t="s">
        <v>199</v>
      </c>
      <c r="B17" s="14" t="s">
        <v>611</v>
      </c>
      <c r="C17" s="14" t="s">
        <v>595</v>
      </c>
      <c r="D17" s="13" t="s">
        <v>1311</v>
      </c>
      <c r="E17" s="13" t="s">
        <v>1312</v>
      </c>
      <c r="F17" s="14" t="s">
        <v>1313</v>
      </c>
      <c r="G17" s="15">
        <v>1</v>
      </c>
      <c r="H17" s="10">
        <f>VLOOKUP(D:D,'SHT0016965(2)'!D:H,5,0)</f>
        <v>0.65</v>
      </c>
      <c r="I17" s="11">
        <f t="shared" si="0"/>
        <v>0.65</v>
      </c>
      <c r="J17" s="16">
        <v>45308</v>
      </c>
    </row>
    <row r="18" s="1" customFormat="1" ht="16.5" customHeight="1" spans="1:10">
      <c r="A18" s="7" t="s">
        <v>199</v>
      </c>
      <c r="B18" s="8" t="s">
        <v>611</v>
      </c>
      <c r="C18" s="8" t="s">
        <v>595</v>
      </c>
      <c r="D18" s="7" t="s">
        <v>937</v>
      </c>
      <c r="E18" s="7" t="s">
        <v>938</v>
      </c>
      <c r="F18" s="8" t="s">
        <v>617</v>
      </c>
      <c r="G18" s="9">
        <v>1</v>
      </c>
      <c r="H18" s="10">
        <f>VLOOKUP(D:D,'SHT0016965(2)'!D:H,5,0)</f>
        <v>1.05755528846154</v>
      </c>
      <c r="I18" s="11">
        <f t="shared" si="0"/>
        <v>1.05755528846154</v>
      </c>
      <c r="J18" s="12">
        <v>45503</v>
      </c>
    </row>
    <row r="19" s="1" customFormat="1" ht="16.5" customHeight="1" spans="1:10">
      <c r="A19" s="13" t="s">
        <v>199</v>
      </c>
      <c r="B19" s="14" t="s">
        <v>611</v>
      </c>
      <c r="C19" s="14" t="s">
        <v>595</v>
      </c>
      <c r="D19" s="13" t="s">
        <v>939</v>
      </c>
      <c r="E19" s="13" t="s">
        <v>434</v>
      </c>
      <c r="F19" s="14" t="s">
        <v>940</v>
      </c>
      <c r="G19" s="15">
        <v>4</v>
      </c>
      <c r="H19" s="10">
        <f>VLOOKUP(D:D,'SHT0016965(2)'!D:H,5,0)</f>
        <v>0.1422</v>
      </c>
      <c r="I19" s="11">
        <f t="shared" si="0"/>
        <v>0.5688</v>
      </c>
      <c r="J19" s="16">
        <v>45503</v>
      </c>
    </row>
    <row r="20" s="1" customFormat="1" ht="16.5" customHeight="1" spans="1:10">
      <c r="A20" s="7" t="s">
        <v>199</v>
      </c>
      <c r="B20" s="8" t="s">
        <v>611</v>
      </c>
      <c r="C20" s="8" t="s">
        <v>595</v>
      </c>
      <c r="D20" s="7" t="s">
        <v>1253</v>
      </c>
      <c r="E20" s="7" t="s">
        <v>1254</v>
      </c>
      <c r="F20" s="8" t="s">
        <v>1255</v>
      </c>
      <c r="G20" s="9">
        <v>1</v>
      </c>
      <c r="H20" s="10">
        <v>0.33</v>
      </c>
      <c r="I20" s="11">
        <f t="shared" si="0"/>
        <v>0.33</v>
      </c>
      <c r="J20" s="12">
        <v>45995</v>
      </c>
    </row>
    <row r="21" s="1" customFormat="1" ht="16.5" customHeight="1" spans="1:10">
      <c r="A21" s="13" t="s">
        <v>199</v>
      </c>
      <c r="B21" s="14" t="s">
        <v>611</v>
      </c>
      <c r="C21" s="14" t="s">
        <v>595</v>
      </c>
      <c r="D21" s="13" t="s">
        <v>599</v>
      </c>
      <c r="E21" s="13" t="s">
        <v>600</v>
      </c>
      <c r="F21" s="14" t="s">
        <v>601</v>
      </c>
      <c r="G21" s="15">
        <v>0.02</v>
      </c>
      <c r="H21" s="10">
        <f>VLOOKUP(D:D,'SHT0016965(2)'!D:H,5,0)</f>
        <v>6.2128</v>
      </c>
      <c r="I21" s="11">
        <f t="shared" si="0"/>
        <v>0.124256</v>
      </c>
      <c r="J21" s="16">
        <v>45503</v>
      </c>
    </row>
    <row r="22" s="1" customFormat="1" ht="16.5" customHeight="1" spans="1:10">
      <c r="A22" s="7" t="s">
        <v>199</v>
      </c>
      <c r="B22" s="8" t="s">
        <v>611</v>
      </c>
      <c r="C22" s="8" t="s">
        <v>595</v>
      </c>
      <c r="D22" s="7" t="s">
        <v>602</v>
      </c>
      <c r="E22" s="7" t="s">
        <v>603</v>
      </c>
      <c r="F22" s="8" t="s">
        <v>604</v>
      </c>
      <c r="G22" s="9">
        <v>0.1</v>
      </c>
      <c r="H22" s="10">
        <f>VLOOKUP(D:D,'SHT0016965(2)'!D:H,5,0)</f>
        <v>0.4035</v>
      </c>
      <c r="I22" s="11">
        <f t="shared" si="0"/>
        <v>0.04035</v>
      </c>
      <c r="J22" s="12">
        <v>45503</v>
      </c>
    </row>
    <row r="23" s="1" customFormat="1" ht="16.5" customHeight="1" spans="1:10">
      <c r="A23" s="13" t="s">
        <v>199</v>
      </c>
      <c r="B23" s="14" t="s">
        <v>611</v>
      </c>
      <c r="C23" s="14" t="s">
        <v>595</v>
      </c>
      <c r="D23" s="13" t="s">
        <v>941</v>
      </c>
      <c r="E23" s="13" t="s">
        <v>942</v>
      </c>
      <c r="F23" s="14" t="s">
        <v>943</v>
      </c>
      <c r="G23" s="15">
        <v>1</v>
      </c>
      <c r="H23" s="10">
        <f>VLOOKUP(D:D,'SHT0016965(2)'!D:H,5,0)</f>
        <v>0.32</v>
      </c>
      <c r="I23" s="11">
        <f t="shared" si="0"/>
        <v>0.32</v>
      </c>
      <c r="J23" s="16">
        <v>45650</v>
      </c>
    </row>
    <row r="24" spans="1:10">
      <c r="I24" s="3">
        <f>SUM(I2:I23)</f>
        <v>38.6029715792894</v>
      </c>
    </row>
    <row r="26" s="1" customFormat="1" ht="12.5" spans="1:10">
      <c r="A26" s="4" t="s">
        <v>586</v>
      </c>
      <c r="B26" s="4" t="s">
        <v>587</v>
      </c>
      <c r="C26" s="4" t="s">
        <v>588</v>
      </c>
      <c r="D26" s="4" t="s">
        <v>589</v>
      </c>
      <c r="E26" s="4" t="s">
        <v>590</v>
      </c>
      <c r="F26" s="4" t="s">
        <v>590</v>
      </c>
      <c r="G26" s="5" t="s">
        <v>591</v>
      </c>
      <c r="H26" s="6" t="s">
        <v>592</v>
      </c>
      <c r="I26" s="6" t="s">
        <v>593</v>
      </c>
      <c r="J26" s="5" t="s">
        <v>594</v>
      </c>
    </row>
    <row r="27" s="1" customFormat="1" ht="16.5" customHeight="1" spans="1:10">
      <c r="A27" s="7" t="s">
        <v>88</v>
      </c>
      <c r="B27" s="8" t="s">
        <v>611</v>
      </c>
      <c r="C27" s="8" t="s">
        <v>595</v>
      </c>
      <c r="D27" s="7" t="s">
        <v>944</v>
      </c>
      <c r="E27" s="7" t="s">
        <v>945</v>
      </c>
      <c r="F27" s="8" t="s">
        <v>617</v>
      </c>
      <c r="G27" s="9">
        <v>5</v>
      </c>
      <c r="H27" s="10">
        <v>0.1327</v>
      </c>
      <c r="I27" s="11">
        <f t="shared" ref="I27:I40" si="1">H27*G27</f>
        <v>0.6635</v>
      </c>
      <c r="J27" s="12">
        <v>45307</v>
      </c>
    </row>
    <row r="28" s="1" customFormat="1" ht="16.5" customHeight="1" spans="1:10">
      <c r="A28" s="13" t="s">
        <v>88</v>
      </c>
      <c r="B28" s="14" t="s">
        <v>611</v>
      </c>
      <c r="C28" s="14" t="s">
        <v>595</v>
      </c>
      <c r="D28" s="13" t="s">
        <v>946</v>
      </c>
      <c r="E28" s="13" t="s">
        <v>947</v>
      </c>
      <c r="F28" s="14" t="s">
        <v>948</v>
      </c>
      <c r="G28" s="15">
        <v>1</v>
      </c>
      <c r="H28" s="10">
        <v>2.3894</v>
      </c>
      <c r="I28" s="11">
        <f t="shared" si="1"/>
        <v>2.3894</v>
      </c>
      <c r="J28" s="16">
        <v>45307</v>
      </c>
    </row>
    <row r="29" s="1" customFormat="1" ht="16.5" customHeight="1" spans="1:10">
      <c r="A29" s="7" t="s">
        <v>88</v>
      </c>
      <c r="B29" s="8" t="s">
        <v>611</v>
      </c>
      <c r="C29" s="8" t="s">
        <v>595</v>
      </c>
      <c r="D29" s="7" t="s">
        <v>950</v>
      </c>
      <c r="E29" s="7" t="s">
        <v>951</v>
      </c>
      <c r="F29" s="8" t="s">
        <v>952</v>
      </c>
      <c r="G29" s="9">
        <v>1</v>
      </c>
      <c r="H29" s="10">
        <v>0.941865145432692</v>
      </c>
      <c r="I29" s="11">
        <f t="shared" si="1"/>
        <v>0.941865145432692</v>
      </c>
      <c r="J29" s="12">
        <v>45307</v>
      </c>
    </row>
    <row r="30" s="1" customFormat="1" ht="16.5" customHeight="1" spans="1:10">
      <c r="A30" s="13" t="s">
        <v>88</v>
      </c>
      <c r="B30" s="14" t="s">
        <v>611</v>
      </c>
      <c r="C30" s="14" t="s">
        <v>595</v>
      </c>
      <c r="D30" s="13" t="s">
        <v>953</v>
      </c>
      <c r="E30" s="13" t="s">
        <v>954</v>
      </c>
      <c r="F30" s="14" t="s">
        <v>955</v>
      </c>
      <c r="G30" s="15">
        <v>1</v>
      </c>
      <c r="H30" s="10">
        <v>0.928708371995192</v>
      </c>
      <c r="I30" s="11">
        <f t="shared" si="1"/>
        <v>0.928708371995192</v>
      </c>
      <c r="J30" s="16">
        <v>45307</v>
      </c>
    </row>
    <row r="31" s="1" customFormat="1" ht="16.5" customHeight="1" spans="1:10">
      <c r="A31" s="7" t="s">
        <v>88</v>
      </c>
      <c r="B31" s="8" t="s">
        <v>611</v>
      </c>
      <c r="C31" s="8" t="s">
        <v>595</v>
      </c>
      <c r="D31" s="7" t="s">
        <v>956</v>
      </c>
      <c r="E31" s="7" t="s">
        <v>957</v>
      </c>
      <c r="F31" s="8" t="s">
        <v>958</v>
      </c>
      <c r="G31" s="9">
        <v>1</v>
      </c>
      <c r="H31" s="10">
        <v>0.947845496995192</v>
      </c>
      <c r="I31" s="11">
        <f t="shared" si="1"/>
        <v>0.947845496995192</v>
      </c>
      <c r="J31" s="12">
        <v>45307</v>
      </c>
    </row>
    <row r="32" s="1" customFormat="1" ht="16.5" customHeight="1" spans="1:10">
      <c r="A32" s="13" t="s">
        <v>88</v>
      </c>
      <c r="B32" s="14" t="s">
        <v>611</v>
      </c>
      <c r="C32" s="14" t="s">
        <v>595</v>
      </c>
      <c r="D32" s="13" t="s">
        <v>959</v>
      </c>
      <c r="E32" s="13" t="s">
        <v>775</v>
      </c>
      <c r="F32" s="14" t="s">
        <v>617</v>
      </c>
      <c r="G32" s="15">
        <v>1</v>
      </c>
      <c r="H32" s="10">
        <v>4.05</v>
      </c>
      <c r="I32" s="11">
        <f t="shared" si="1"/>
        <v>4.05</v>
      </c>
      <c r="J32" s="16">
        <v>45307</v>
      </c>
    </row>
    <row r="33" s="1" customFormat="1" ht="16.5" customHeight="1" spans="1:10">
      <c r="A33" s="7" t="s">
        <v>88</v>
      </c>
      <c r="B33" s="8" t="s">
        <v>611</v>
      </c>
      <c r="C33" s="8" t="s">
        <v>595</v>
      </c>
      <c r="D33" s="7" t="s">
        <v>960</v>
      </c>
      <c r="E33" s="7" t="s">
        <v>961</v>
      </c>
      <c r="F33" s="8" t="s">
        <v>617</v>
      </c>
      <c r="G33" s="9">
        <v>1</v>
      </c>
      <c r="H33" s="10">
        <v>1.437294625</v>
      </c>
      <c r="I33" s="11">
        <f t="shared" si="1"/>
        <v>1.437294625</v>
      </c>
      <c r="J33" s="12">
        <v>45307</v>
      </c>
    </row>
    <row r="34" s="1" customFormat="1" ht="16.5" customHeight="1" spans="1:10">
      <c r="A34" s="13" t="s">
        <v>88</v>
      </c>
      <c r="B34" s="14" t="s">
        <v>611</v>
      </c>
      <c r="C34" s="14" t="s">
        <v>595</v>
      </c>
      <c r="D34" s="13" t="s">
        <v>962</v>
      </c>
      <c r="E34" s="13" t="s">
        <v>963</v>
      </c>
      <c r="F34" s="14" t="s">
        <v>964</v>
      </c>
      <c r="G34" s="15">
        <v>1</v>
      </c>
      <c r="H34" s="10">
        <v>0.409741331904762</v>
      </c>
      <c r="I34" s="11">
        <f t="shared" si="1"/>
        <v>0.409741331904762</v>
      </c>
      <c r="J34" s="16">
        <v>45307</v>
      </c>
    </row>
    <row r="35" s="1" customFormat="1" ht="16.5" customHeight="1" spans="1:10">
      <c r="A35" s="7" t="s">
        <v>88</v>
      </c>
      <c r="B35" s="8" t="s">
        <v>611</v>
      </c>
      <c r="C35" s="8" t="s">
        <v>595</v>
      </c>
      <c r="D35" s="7" t="s">
        <v>967</v>
      </c>
      <c r="E35" s="7" t="s">
        <v>968</v>
      </c>
      <c r="F35" s="8" t="s">
        <v>617</v>
      </c>
      <c r="G35" s="9">
        <v>1</v>
      </c>
      <c r="H35" s="10">
        <v>0.324502754093567</v>
      </c>
      <c r="I35" s="11">
        <f t="shared" si="1"/>
        <v>0.324502754093567</v>
      </c>
      <c r="J35" s="12">
        <v>45307</v>
      </c>
    </row>
    <row r="36" s="1" customFormat="1" ht="16.5" customHeight="1" spans="1:10">
      <c r="A36" s="13" t="s">
        <v>88</v>
      </c>
      <c r="B36" s="14" t="s">
        <v>611</v>
      </c>
      <c r="C36" s="14" t="s">
        <v>595</v>
      </c>
      <c r="D36" s="13" t="s">
        <v>969</v>
      </c>
      <c r="E36" s="13" t="s">
        <v>970</v>
      </c>
      <c r="F36" s="14" t="s">
        <v>617</v>
      </c>
      <c r="G36" s="15">
        <v>1</v>
      </c>
      <c r="H36" s="10">
        <v>0.273739011988304</v>
      </c>
      <c r="I36" s="11">
        <f t="shared" si="1"/>
        <v>0.273739011988304</v>
      </c>
      <c r="J36" s="16">
        <v>45307</v>
      </c>
    </row>
    <row r="37" s="1" customFormat="1" ht="16.5" customHeight="1" spans="1:10">
      <c r="A37" s="7" t="s">
        <v>88</v>
      </c>
      <c r="B37" s="8" t="s">
        <v>611</v>
      </c>
      <c r="C37" s="8" t="s">
        <v>595</v>
      </c>
      <c r="D37" s="7" t="s">
        <v>971</v>
      </c>
      <c r="E37" s="7" t="s">
        <v>972</v>
      </c>
      <c r="F37" s="8" t="s">
        <v>617</v>
      </c>
      <c r="G37" s="9">
        <v>2</v>
      </c>
      <c r="H37" s="10">
        <v>0.186476232163743</v>
      </c>
      <c r="I37" s="11">
        <f t="shared" si="1"/>
        <v>0.372952464327486</v>
      </c>
      <c r="J37" s="12">
        <v>45307</v>
      </c>
    </row>
    <row r="38" s="1" customFormat="1" ht="16.5" customHeight="1" spans="1:10">
      <c r="A38" s="13" t="s">
        <v>88</v>
      </c>
      <c r="B38" s="14" t="s">
        <v>611</v>
      </c>
      <c r="C38" s="14" t="s">
        <v>595</v>
      </c>
      <c r="D38" s="13" t="s">
        <v>973</v>
      </c>
      <c r="E38" s="13" t="s">
        <v>974</v>
      </c>
      <c r="F38" s="14" t="s">
        <v>975</v>
      </c>
      <c r="G38" s="15">
        <v>2</v>
      </c>
      <c r="H38" s="10">
        <v>2.1947</v>
      </c>
      <c r="I38" s="11">
        <f t="shared" si="1"/>
        <v>4.3894</v>
      </c>
      <c r="J38" s="16">
        <v>45307</v>
      </c>
    </row>
    <row r="39" s="1" customFormat="1" ht="16.5" customHeight="1" spans="1:10">
      <c r="A39" s="7" t="s">
        <v>88</v>
      </c>
      <c r="B39" s="8" t="s">
        <v>611</v>
      </c>
      <c r="C39" s="8" t="s">
        <v>595</v>
      </c>
      <c r="D39" s="7" t="s">
        <v>1314</v>
      </c>
      <c r="E39" s="7" t="s">
        <v>1315</v>
      </c>
      <c r="F39" s="8" t="s">
        <v>617</v>
      </c>
      <c r="G39" s="9">
        <v>1</v>
      </c>
      <c r="H39" s="10">
        <v>1.022698125</v>
      </c>
      <c r="I39" s="11">
        <f t="shared" si="1"/>
        <v>1.022698125</v>
      </c>
      <c r="J39" s="12">
        <v>45307</v>
      </c>
    </row>
    <row r="40" s="1" customFormat="1" ht="16.5" customHeight="1" spans="1:10">
      <c r="A40" s="13" t="s">
        <v>88</v>
      </c>
      <c r="B40" s="14" t="s">
        <v>611</v>
      </c>
      <c r="C40" s="14" t="s">
        <v>595</v>
      </c>
      <c r="D40" s="13" t="s">
        <v>1316</v>
      </c>
      <c r="E40" s="13" t="s">
        <v>966</v>
      </c>
      <c r="F40" s="14" t="s">
        <v>1317</v>
      </c>
      <c r="G40" s="15">
        <v>4</v>
      </c>
      <c r="H40" s="10">
        <v>0.708</v>
      </c>
      <c r="I40" s="11">
        <f t="shared" si="1"/>
        <v>2.832</v>
      </c>
      <c r="J40" s="16">
        <v>45307</v>
      </c>
    </row>
    <row r="41" spans="1:10">
      <c r="I41" s="3">
        <f>SUM(I27:I40)</f>
        <v>20.9836473267372</v>
      </c>
    </row>
  </sheetData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35" sqref="I35"/>
    </sheetView>
  </sheetViews>
  <sheetFormatPr defaultColWidth="8.72727272727273" defaultRowHeight="14"/>
  <cols>
    <col min="1" max="1" width="10.4545454545455" style="2" customWidth="1"/>
    <col min="2" max="2" width="4.63636363636364" style="2" customWidth="1"/>
    <col min="3" max="3" width="7.63636363636364" style="2" customWidth="1"/>
    <col min="4" max="4" width="10.5454545454545" style="2" customWidth="1"/>
    <col min="5" max="5" width="17.5454545454545" style="2" customWidth="1"/>
    <col min="6" max="6" width="10" style="2" customWidth="1"/>
    <col min="7" max="7" width="9.27272727272727" style="2" customWidth="1"/>
    <col min="8" max="9" width="7.72727272727273" style="3" customWidth="1"/>
    <col min="10" max="10" width="9" style="2" customWidth="1"/>
    <col min="11" max="16384" width="8.72727272727273" style="2"/>
  </cols>
  <sheetData>
    <row r="1" s="1" customFormat="1" ht="12.5" spans="1:10">
      <c r="A1" s="4" t="s">
        <v>586</v>
      </c>
      <c r="B1" s="4" t="s">
        <v>587</v>
      </c>
      <c r="C1" s="4" t="s">
        <v>588</v>
      </c>
      <c r="D1" s="4" t="s">
        <v>589</v>
      </c>
      <c r="E1" s="4" t="s">
        <v>590</v>
      </c>
      <c r="F1" s="4" t="s">
        <v>590</v>
      </c>
      <c r="G1" s="5" t="s">
        <v>591</v>
      </c>
      <c r="H1" s="6" t="s">
        <v>592</v>
      </c>
      <c r="I1" s="6" t="s">
        <v>593</v>
      </c>
      <c r="J1" s="5" t="s">
        <v>594</v>
      </c>
    </row>
    <row r="2" s="1" customFormat="1" ht="16.5" customHeight="1" spans="1:10">
      <c r="A2" s="7" t="s">
        <v>259</v>
      </c>
      <c r="B2" s="8" t="s">
        <v>611</v>
      </c>
      <c r="C2" s="8" t="s">
        <v>595</v>
      </c>
      <c r="D2" s="7" t="s">
        <v>925</v>
      </c>
      <c r="E2" s="7" t="s">
        <v>926</v>
      </c>
      <c r="F2" s="8" t="s">
        <v>927</v>
      </c>
      <c r="G2" s="9">
        <v>3</v>
      </c>
      <c r="H2" s="10">
        <f>VLOOKUP(D:D,'SHT0012172 (2)'!D:H,5,0)</f>
        <v>0.05</v>
      </c>
      <c r="I2" s="11">
        <f t="shared" ref="I2:I22" si="0">H2*G2</f>
        <v>0.15</v>
      </c>
      <c r="J2" s="12">
        <v>45650</v>
      </c>
    </row>
    <row r="3" s="1" customFormat="1" ht="16.5" customHeight="1" spans="1:10">
      <c r="A3" s="13" t="s">
        <v>259</v>
      </c>
      <c r="B3" s="14" t="s">
        <v>611</v>
      </c>
      <c r="C3" s="14" t="s">
        <v>595</v>
      </c>
      <c r="D3" s="13" t="s">
        <v>596</v>
      </c>
      <c r="E3" s="13" t="s">
        <v>597</v>
      </c>
      <c r="F3" s="14" t="s">
        <v>598</v>
      </c>
      <c r="G3" s="15">
        <v>3</v>
      </c>
      <c r="H3" s="10">
        <v>0.05</v>
      </c>
      <c r="I3" s="11">
        <f t="shared" si="0"/>
        <v>0.15</v>
      </c>
      <c r="J3" s="16">
        <v>45602</v>
      </c>
    </row>
    <row r="4" s="1" customFormat="1" ht="16.5" customHeight="1" spans="1:10">
      <c r="A4" s="7" t="s">
        <v>259</v>
      </c>
      <c r="B4" s="8" t="s">
        <v>611</v>
      </c>
      <c r="C4" s="8" t="s">
        <v>595</v>
      </c>
      <c r="D4" s="7" t="s">
        <v>815</v>
      </c>
      <c r="E4" s="7" t="s">
        <v>816</v>
      </c>
      <c r="F4" s="8" t="s">
        <v>617</v>
      </c>
      <c r="G4" s="9">
        <v>0.37</v>
      </c>
      <c r="H4" s="10">
        <f>VLOOKUP(D:D,'SHT0012172 (2)'!D:H,5,0)</f>
        <v>0.589</v>
      </c>
      <c r="I4" s="11">
        <f t="shared" si="0"/>
        <v>0.21793</v>
      </c>
      <c r="J4" s="12">
        <v>45602</v>
      </c>
    </row>
    <row r="5" s="1" customFormat="1" ht="16.5" customHeight="1" spans="1:10">
      <c r="A5" s="13" t="s">
        <v>259</v>
      </c>
      <c r="B5" s="14" t="s">
        <v>611</v>
      </c>
      <c r="C5" s="14" t="s">
        <v>595</v>
      </c>
      <c r="D5" s="13" t="s">
        <v>928</v>
      </c>
      <c r="E5" s="13" t="s">
        <v>929</v>
      </c>
      <c r="F5" s="14" t="s">
        <v>617</v>
      </c>
      <c r="G5" s="15">
        <v>0.65</v>
      </c>
      <c r="H5" s="10">
        <f>VLOOKUP(D:D,'SHT0012172 (2)'!D:H,5,0)</f>
        <v>0.2831875</v>
      </c>
      <c r="I5" s="11">
        <f t="shared" si="0"/>
        <v>0.184071875</v>
      </c>
      <c r="J5" s="16">
        <v>45602</v>
      </c>
    </row>
    <row r="6" s="1" customFormat="1" ht="16.5" customHeight="1" spans="1:10">
      <c r="A6" s="7" t="s">
        <v>259</v>
      </c>
      <c r="B6" s="8" t="s">
        <v>611</v>
      </c>
      <c r="C6" s="8" t="s">
        <v>595</v>
      </c>
      <c r="D6" s="7" t="s">
        <v>73</v>
      </c>
      <c r="E6" s="7" t="s">
        <v>396</v>
      </c>
      <c r="F6" s="8" t="s">
        <v>747</v>
      </c>
      <c r="G6" s="9">
        <v>3</v>
      </c>
      <c r="H6" s="10">
        <f>VLOOKUP(D:D,'SHT0012172 (2)'!D:H,5,0)</f>
        <v>0.288584692439863</v>
      </c>
      <c r="I6" s="11">
        <f t="shared" si="0"/>
        <v>0.865754077319589</v>
      </c>
      <c r="J6" s="12">
        <v>45602</v>
      </c>
    </row>
    <row r="7" s="1" customFormat="1" ht="16.5" customHeight="1" spans="1:10">
      <c r="A7" s="13" t="s">
        <v>259</v>
      </c>
      <c r="B7" s="14" t="s">
        <v>611</v>
      </c>
      <c r="C7" s="14" t="s">
        <v>595</v>
      </c>
      <c r="D7" s="13" t="s">
        <v>74</v>
      </c>
      <c r="E7" s="13" t="s">
        <v>394</v>
      </c>
      <c r="F7" s="14" t="s">
        <v>748</v>
      </c>
      <c r="G7" s="15">
        <v>9</v>
      </c>
      <c r="H7" s="10">
        <f>VLOOKUP(D:D,'SHT0012172 (2)'!D:H,5,0)</f>
        <v>0.120565034394672</v>
      </c>
      <c r="I7" s="11">
        <f t="shared" si="0"/>
        <v>1.08508530955205</v>
      </c>
      <c r="J7" s="16">
        <v>45995</v>
      </c>
    </row>
    <row r="8" s="1" customFormat="1" ht="16.5" customHeight="1" spans="1:10">
      <c r="A8" s="7" t="s">
        <v>259</v>
      </c>
      <c r="B8" s="8" t="s">
        <v>611</v>
      </c>
      <c r="C8" s="8" t="s">
        <v>595</v>
      </c>
      <c r="D8" s="7" t="s">
        <v>932</v>
      </c>
      <c r="E8" s="7" t="s">
        <v>933</v>
      </c>
      <c r="F8" s="8" t="s">
        <v>617</v>
      </c>
      <c r="G8" s="9">
        <v>1</v>
      </c>
      <c r="H8" s="10">
        <f>VLOOKUP(D:D,'SHT0012172 (2)'!D:H,5,0)</f>
        <v>0.372943271008403</v>
      </c>
      <c r="I8" s="11">
        <f t="shared" si="0"/>
        <v>0.372943271008403</v>
      </c>
      <c r="J8" s="12">
        <v>45602</v>
      </c>
    </row>
    <row r="9" s="1" customFormat="1" ht="16.5" customHeight="1" spans="1:10">
      <c r="A9" s="13" t="s">
        <v>259</v>
      </c>
      <c r="B9" s="14" t="s">
        <v>611</v>
      </c>
      <c r="C9" s="14" t="s">
        <v>595</v>
      </c>
      <c r="D9" s="13" t="s">
        <v>934</v>
      </c>
      <c r="E9" s="13" t="s">
        <v>786</v>
      </c>
      <c r="F9" s="14" t="s">
        <v>617</v>
      </c>
      <c r="G9" s="15">
        <v>1</v>
      </c>
      <c r="H9" s="10">
        <f>VLOOKUP(D:D,'SHT0012172 (2)'!D:H,5,0)</f>
        <v>0.779</v>
      </c>
      <c r="I9" s="11">
        <f t="shared" si="0"/>
        <v>0.779</v>
      </c>
      <c r="J9" s="16">
        <v>45602</v>
      </c>
    </row>
    <row r="10" s="1" customFormat="1" ht="16.5" customHeight="1" spans="1:10">
      <c r="A10" s="7" t="s">
        <v>259</v>
      </c>
      <c r="B10" s="8" t="s">
        <v>611</v>
      </c>
      <c r="C10" s="8" t="s">
        <v>595</v>
      </c>
      <c r="D10" s="7" t="s">
        <v>749</v>
      </c>
      <c r="E10" s="7" t="s">
        <v>750</v>
      </c>
      <c r="F10" s="8" t="s">
        <v>751</v>
      </c>
      <c r="G10" s="9">
        <v>0.97</v>
      </c>
      <c r="H10" s="10">
        <f>VLOOKUP(D:D,'SHT0012172 (2)'!D:H,5,0)</f>
        <v>1.7257</v>
      </c>
      <c r="I10" s="11">
        <f t="shared" si="0"/>
        <v>1.673929</v>
      </c>
      <c r="J10" s="12">
        <v>45602</v>
      </c>
    </row>
    <row r="11" s="1" customFormat="1" ht="16.5" customHeight="1" spans="1:10">
      <c r="A11" s="13" t="s">
        <v>259</v>
      </c>
      <c r="B11" s="14" t="s">
        <v>611</v>
      </c>
      <c r="C11" s="14" t="s">
        <v>595</v>
      </c>
      <c r="D11" s="13" t="s">
        <v>78</v>
      </c>
      <c r="E11" s="13" t="s">
        <v>443</v>
      </c>
      <c r="F11" s="14" t="s">
        <v>752</v>
      </c>
      <c r="G11" s="15">
        <v>2.34</v>
      </c>
      <c r="H11" s="10">
        <f>VLOOKUP(D:D,'SHT0012172 (2)'!D:H,5,0)</f>
        <v>1.6814</v>
      </c>
      <c r="I11" s="11">
        <f t="shared" si="0"/>
        <v>3.934476</v>
      </c>
      <c r="J11" s="16">
        <v>45602</v>
      </c>
    </row>
    <row r="12" s="1" customFormat="1" ht="16.5" customHeight="1" spans="1:10">
      <c r="A12" s="7" t="s">
        <v>259</v>
      </c>
      <c r="B12" s="8" t="s">
        <v>611</v>
      </c>
      <c r="C12" s="8" t="s">
        <v>595</v>
      </c>
      <c r="D12" s="7" t="s">
        <v>753</v>
      </c>
      <c r="E12" s="7" t="s">
        <v>754</v>
      </c>
      <c r="F12" s="8" t="s">
        <v>751</v>
      </c>
      <c r="G12" s="9">
        <v>0.82</v>
      </c>
      <c r="H12" s="10">
        <v>1.7257</v>
      </c>
      <c r="I12" s="11">
        <f t="shared" si="0"/>
        <v>1.415074</v>
      </c>
      <c r="J12" s="12">
        <v>45602</v>
      </c>
    </row>
    <row r="13" s="1" customFormat="1" ht="16.5" customHeight="1" spans="1:10">
      <c r="A13" s="13" t="s">
        <v>259</v>
      </c>
      <c r="B13" s="14" t="s">
        <v>611</v>
      </c>
      <c r="C13" s="14" t="s">
        <v>595</v>
      </c>
      <c r="D13" s="13" t="s">
        <v>935</v>
      </c>
      <c r="E13" s="13" t="s">
        <v>936</v>
      </c>
      <c r="F13" s="14" t="s">
        <v>617</v>
      </c>
      <c r="G13" s="15">
        <v>1</v>
      </c>
      <c r="H13" s="10">
        <f>VLOOKUP(D:D,'SHT0012172 (2)'!D:H,5,0)</f>
        <v>0.22</v>
      </c>
      <c r="I13" s="11">
        <f t="shared" si="0"/>
        <v>0.22</v>
      </c>
      <c r="J13" s="16">
        <v>45602</v>
      </c>
    </row>
    <row r="14" s="1" customFormat="1" ht="16.5" customHeight="1" spans="1:10">
      <c r="A14" s="7" t="s">
        <v>259</v>
      </c>
      <c r="B14" s="8" t="s">
        <v>611</v>
      </c>
      <c r="C14" s="8" t="s">
        <v>595</v>
      </c>
      <c r="D14" s="7" t="s">
        <v>88</v>
      </c>
      <c r="E14" s="7" t="s">
        <v>410</v>
      </c>
      <c r="F14" s="8" t="s">
        <v>1308</v>
      </c>
      <c r="G14" s="9">
        <v>1</v>
      </c>
      <c r="H14" s="10">
        <f>'SHT0014356 (2)'!H15</f>
        <v>20.9836473267372</v>
      </c>
      <c r="I14" s="11">
        <f t="shared" si="0"/>
        <v>20.9836473267372</v>
      </c>
      <c r="J14" s="12">
        <v>45602</v>
      </c>
    </row>
    <row r="15" s="1" customFormat="1" ht="16.5" customHeight="1" spans="1:10">
      <c r="A15" s="13" t="s">
        <v>259</v>
      </c>
      <c r="B15" s="14" t="s">
        <v>611</v>
      </c>
      <c r="C15" s="14" t="s">
        <v>595</v>
      </c>
      <c r="D15" s="13" t="s">
        <v>1309</v>
      </c>
      <c r="E15" s="13" t="s">
        <v>1310</v>
      </c>
      <c r="F15" s="14" t="s">
        <v>617</v>
      </c>
      <c r="G15" s="15">
        <v>1</v>
      </c>
      <c r="H15" s="10">
        <v>2.8319</v>
      </c>
      <c r="I15" s="11">
        <f t="shared" si="0"/>
        <v>2.8319</v>
      </c>
      <c r="J15" s="16">
        <v>45602</v>
      </c>
    </row>
    <row r="16" s="1" customFormat="1" ht="16.5" customHeight="1" spans="1:10">
      <c r="A16" s="7" t="s">
        <v>259</v>
      </c>
      <c r="B16" s="8" t="s">
        <v>611</v>
      </c>
      <c r="C16" s="8" t="s">
        <v>595</v>
      </c>
      <c r="D16" s="7" t="s">
        <v>1311</v>
      </c>
      <c r="E16" s="7" t="s">
        <v>1312</v>
      </c>
      <c r="F16" s="8" t="s">
        <v>1313</v>
      </c>
      <c r="G16" s="9">
        <v>1</v>
      </c>
      <c r="H16" s="10">
        <v>0.65</v>
      </c>
      <c r="I16" s="11">
        <f t="shared" si="0"/>
        <v>0.65</v>
      </c>
      <c r="J16" s="12">
        <v>45602</v>
      </c>
    </row>
    <row r="17" s="1" customFormat="1" ht="16.5" customHeight="1" spans="1:10">
      <c r="A17" s="13" t="s">
        <v>259</v>
      </c>
      <c r="B17" s="14" t="s">
        <v>611</v>
      </c>
      <c r="C17" s="14" t="s">
        <v>595</v>
      </c>
      <c r="D17" s="13" t="s">
        <v>937</v>
      </c>
      <c r="E17" s="13" t="s">
        <v>938</v>
      </c>
      <c r="F17" s="14" t="s">
        <v>617</v>
      </c>
      <c r="G17" s="15">
        <v>1</v>
      </c>
      <c r="H17" s="10">
        <f>VLOOKUP(D:D,'SHT0012172 (2)'!D:H,5,0)</f>
        <v>1.05755528846154</v>
      </c>
      <c r="I17" s="11">
        <f t="shared" si="0"/>
        <v>1.05755528846154</v>
      </c>
      <c r="J17" s="16">
        <v>45602</v>
      </c>
    </row>
    <row r="18" s="1" customFormat="1" ht="16.5" customHeight="1" spans="1:10">
      <c r="A18" s="7" t="s">
        <v>259</v>
      </c>
      <c r="B18" s="8" t="s">
        <v>611</v>
      </c>
      <c r="C18" s="8" t="s">
        <v>595</v>
      </c>
      <c r="D18" s="7" t="s">
        <v>939</v>
      </c>
      <c r="E18" s="7" t="s">
        <v>434</v>
      </c>
      <c r="F18" s="8" t="s">
        <v>940</v>
      </c>
      <c r="G18" s="9">
        <v>4</v>
      </c>
      <c r="H18" s="10">
        <f>VLOOKUP(D:D,'SHT0012172 (2)'!D:H,5,0)</f>
        <v>0.1422</v>
      </c>
      <c r="I18" s="11">
        <f t="shared" si="0"/>
        <v>0.5688</v>
      </c>
      <c r="J18" s="12">
        <v>45602</v>
      </c>
    </row>
    <row r="19" s="1" customFormat="1" ht="16.5" customHeight="1" spans="1:10">
      <c r="A19" s="13" t="s">
        <v>259</v>
      </c>
      <c r="B19" s="14" t="s">
        <v>611</v>
      </c>
      <c r="C19" s="14" t="s">
        <v>595</v>
      </c>
      <c r="D19" s="13" t="s">
        <v>1253</v>
      </c>
      <c r="E19" s="13" t="s">
        <v>1254</v>
      </c>
      <c r="F19" s="14" t="s">
        <v>1255</v>
      </c>
      <c r="G19" s="15">
        <v>1</v>
      </c>
      <c r="H19" s="10">
        <v>0.33</v>
      </c>
      <c r="I19" s="11">
        <f t="shared" si="0"/>
        <v>0.33</v>
      </c>
      <c r="J19" s="16">
        <v>45995</v>
      </c>
    </row>
    <row r="20" s="1" customFormat="1" ht="16.5" customHeight="1" spans="1:10">
      <c r="A20" s="7" t="s">
        <v>259</v>
      </c>
      <c r="B20" s="8" t="s">
        <v>611</v>
      </c>
      <c r="C20" s="8" t="s">
        <v>595</v>
      </c>
      <c r="D20" s="7" t="s">
        <v>599</v>
      </c>
      <c r="E20" s="7" t="s">
        <v>600</v>
      </c>
      <c r="F20" s="8" t="s">
        <v>601</v>
      </c>
      <c r="G20" s="9">
        <v>0.02</v>
      </c>
      <c r="H20" s="10">
        <f>VLOOKUP(D:D,'SHT0012172 (2)'!D:H,5,0)</f>
        <v>6.2128</v>
      </c>
      <c r="I20" s="11">
        <f t="shared" si="0"/>
        <v>0.124256</v>
      </c>
      <c r="J20" s="12">
        <v>45602</v>
      </c>
    </row>
    <row r="21" s="1" customFormat="1" ht="16.5" customHeight="1" spans="1:10">
      <c r="A21" s="13" t="s">
        <v>259</v>
      </c>
      <c r="B21" s="14" t="s">
        <v>611</v>
      </c>
      <c r="C21" s="14" t="s">
        <v>595</v>
      </c>
      <c r="D21" s="13" t="s">
        <v>602</v>
      </c>
      <c r="E21" s="13" t="s">
        <v>603</v>
      </c>
      <c r="F21" s="14" t="s">
        <v>604</v>
      </c>
      <c r="G21" s="15">
        <v>0.1</v>
      </c>
      <c r="H21" s="10">
        <f>VLOOKUP(D:D,'SHT0012172 (2)'!D:H,5,0)</f>
        <v>0.4035</v>
      </c>
      <c r="I21" s="11">
        <f t="shared" si="0"/>
        <v>0.04035</v>
      </c>
      <c r="J21" s="16">
        <v>45602</v>
      </c>
    </row>
    <row r="22" s="1" customFormat="1" ht="16.5" customHeight="1" spans="1:10">
      <c r="A22" s="7" t="s">
        <v>259</v>
      </c>
      <c r="B22" s="8" t="s">
        <v>611</v>
      </c>
      <c r="C22" s="8" t="s">
        <v>595</v>
      </c>
      <c r="D22" s="7" t="s">
        <v>941</v>
      </c>
      <c r="E22" s="7" t="s">
        <v>942</v>
      </c>
      <c r="F22" s="8" t="s">
        <v>943</v>
      </c>
      <c r="G22" s="9">
        <v>1</v>
      </c>
      <c r="H22" s="10">
        <f>VLOOKUP(D:D,'SHT0012172 (2)'!D:H,5,0)</f>
        <v>0.32</v>
      </c>
      <c r="I22" s="11">
        <f t="shared" si="0"/>
        <v>0.32</v>
      </c>
      <c r="J22" s="12">
        <v>45650</v>
      </c>
    </row>
    <row r="23" spans="1:10">
      <c r="H23" s="10"/>
      <c r="I23" s="3">
        <f>SUM(I2:I22)</f>
        <v>37.9547721480788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9" sqref="I2:I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4.0909090909091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188</v>
      </c>
      <c r="B2" s="25" t="s">
        <v>611</v>
      </c>
      <c r="C2" s="25" t="s">
        <v>595</v>
      </c>
      <c r="D2" s="24" t="s">
        <v>729</v>
      </c>
      <c r="E2" s="24" t="s">
        <v>730</v>
      </c>
      <c r="F2" s="25" t="s">
        <v>731</v>
      </c>
      <c r="G2" s="34">
        <v>1</v>
      </c>
      <c r="H2" s="18">
        <v>0.4177</v>
      </c>
      <c r="I2" s="27">
        <f t="shared" ref="I2:I9" si="0">H2*G2</f>
        <v>0.4177</v>
      </c>
      <c r="J2" s="28">
        <v>44351</v>
      </c>
    </row>
    <row r="3" s="19" customFormat="1" ht="16.5" customHeight="1" spans="1:10">
      <c r="A3" s="29" t="s">
        <v>188</v>
      </c>
      <c r="B3" s="30" t="s">
        <v>611</v>
      </c>
      <c r="C3" s="30" t="s">
        <v>595</v>
      </c>
      <c r="D3" s="29" t="s">
        <v>732</v>
      </c>
      <c r="E3" s="29" t="s">
        <v>733</v>
      </c>
      <c r="F3" s="30" t="s">
        <v>617</v>
      </c>
      <c r="G3" s="35">
        <v>1</v>
      </c>
      <c r="H3" s="18">
        <v>5.02055804210526</v>
      </c>
      <c r="I3" s="27">
        <f t="shared" si="0"/>
        <v>5.02055804210526</v>
      </c>
      <c r="J3" s="32">
        <v>44351</v>
      </c>
    </row>
    <row r="4" s="19" customFormat="1" ht="16.5" customHeight="1" spans="1:10">
      <c r="A4" s="24" t="s">
        <v>188</v>
      </c>
      <c r="B4" s="25" t="s">
        <v>611</v>
      </c>
      <c r="C4" s="25" t="s">
        <v>595</v>
      </c>
      <c r="D4" s="24" t="s">
        <v>734</v>
      </c>
      <c r="E4" s="24" t="s">
        <v>735</v>
      </c>
      <c r="F4" s="25" t="s">
        <v>617</v>
      </c>
      <c r="G4" s="34">
        <v>1</v>
      </c>
      <c r="H4" s="18">
        <v>3.89804934736842</v>
      </c>
      <c r="I4" s="27">
        <f t="shared" si="0"/>
        <v>3.89804934736842</v>
      </c>
      <c r="J4" s="28">
        <v>44351</v>
      </c>
    </row>
    <row r="5" s="19" customFormat="1" ht="16.5" customHeight="1" spans="1:10">
      <c r="A5" s="29" t="s">
        <v>188</v>
      </c>
      <c r="B5" s="30" t="s">
        <v>611</v>
      </c>
      <c r="C5" s="30" t="s">
        <v>595</v>
      </c>
      <c r="D5" s="29" t="s">
        <v>738</v>
      </c>
      <c r="E5" s="29" t="s">
        <v>739</v>
      </c>
      <c r="F5" s="30" t="s">
        <v>740</v>
      </c>
      <c r="G5" s="35">
        <v>1</v>
      </c>
      <c r="H5" s="18">
        <v>0.9396</v>
      </c>
      <c r="I5" s="27">
        <f t="shared" si="0"/>
        <v>0.9396</v>
      </c>
      <c r="J5" s="32">
        <v>44351</v>
      </c>
    </row>
    <row r="6" s="19" customFormat="1" ht="16.5" customHeight="1" spans="1:10">
      <c r="A6" s="24" t="s">
        <v>188</v>
      </c>
      <c r="B6" s="25" t="s">
        <v>611</v>
      </c>
      <c r="C6" s="25" t="s">
        <v>595</v>
      </c>
      <c r="D6" s="24" t="s">
        <v>741</v>
      </c>
      <c r="E6" s="24" t="s">
        <v>742</v>
      </c>
      <c r="F6" s="25" t="s">
        <v>743</v>
      </c>
      <c r="G6" s="34">
        <v>2</v>
      </c>
      <c r="H6" s="18">
        <v>1.38</v>
      </c>
      <c r="I6" s="27">
        <f t="shared" si="0"/>
        <v>2.76</v>
      </c>
      <c r="J6" s="28">
        <v>44351</v>
      </c>
    </row>
    <row r="7" s="19" customFormat="1" ht="16.5" customHeight="1" spans="1:10">
      <c r="A7" s="29" t="s">
        <v>188</v>
      </c>
      <c r="B7" s="30" t="s">
        <v>611</v>
      </c>
      <c r="C7" s="30" t="s">
        <v>595</v>
      </c>
      <c r="D7" s="29" t="s">
        <v>744</v>
      </c>
      <c r="E7" s="29" t="s">
        <v>745</v>
      </c>
      <c r="F7" s="30" t="s">
        <v>746</v>
      </c>
      <c r="G7" s="35">
        <v>0.025</v>
      </c>
      <c r="H7" s="18">
        <v>6.1792</v>
      </c>
      <c r="I7" s="27">
        <f t="shared" si="0"/>
        <v>0.15448</v>
      </c>
      <c r="J7" s="32">
        <v>44351</v>
      </c>
    </row>
    <row r="8" s="19" customFormat="1" ht="16.5" customHeight="1" spans="1:10">
      <c r="A8" s="24" t="s">
        <v>188</v>
      </c>
      <c r="B8" s="25" t="s">
        <v>611</v>
      </c>
      <c r="C8" s="25" t="s">
        <v>595</v>
      </c>
      <c r="D8" s="24" t="s">
        <v>602</v>
      </c>
      <c r="E8" s="24" t="s">
        <v>603</v>
      </c>
      <c r="F8" s="25" t="s">
        <v>604</v>
      </c>
      <c r="G8" s="34">
        <v>0.025</v>
      </c>
      <c r="H8" s="18">
        <v>0.4035</v>
      </c>
      <c r="I8" s="27">
        <f t="shared" si="0"/>
        <v>0.0100875</v>
      </c>
      <c r="J8" s="28">
        <v>44351</v>
      </c>
    </row>
    <row r="9" s="19" customFormat="1" ht="16.5" customHeight="1" spans="1:10">
      <c r="A9" s="29" t="s">
        <v>188</v>
      </c>
      <c r="B9" s="30" t="s">
        <v>611</v>
      </c>
      <c r="C9" s="30" t="s">
        <v>595</v>
      </c>
      <c r="D9" s="29" t="s">
        <v>1047</v>
      </c>
      <c r="E9" s="29" t="s">
        <v>1048</v>
      </c>
      <c r="F9" s="30" t="s">
        <v>617</v>
      </c>
      <c r="G9" s="35">
        <v>1</v>
      </c>
      <c r="H9" s="18">
        <v>11.58</v>
      </c>
      <c r="I9" s="27">
        <f t="shared" si="0"/>
        <v>11.58</v>
      </c>
      <c r="J9" s="32">
        <v>44351</v>
      </c>
    </row>
    <row r="10" spans="1:10">
      <c r="I10" s="20">
        <f>SUM(I2:I9)</f>
        <v>24.7804748894737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29" workbookViewId="0">
      <selection activeCell="O40" sqref="O4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7272727272727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190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34">
        <v>2</v>
      </c>
      <c r="H2" s="18">
        <v>0.178</v>
      </c>
      <c r="I2" s="27">
        <f t="shared" ref="I2:I27" si="0">H2*G2</f>
        <v>0.356</v>
      </c>
      <c r="J2" s="28">
        <v>44469</v>
      </c>
    </row>
    <row r="3" s="19" customFormat="1" ht="16.5" customHeight="1" spans="1:10">
      <c r="A3" s="29" t="s">
        <v>190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44593</v>
      </c>
    </row>
    <row r="4" s="19" customFormat="1" ht="16.5" customHeight="1" spans="1:10">
      <c r="A4" s="24" t="s">
        <v>190</v>
      </c>
      <c r="B4" s="25" t="s">
        <v>611</v>
      </c>
      <c r="C4" s="25" t="s">
        <v>595</v>
      </c>
      <c r="D4" s="24" t="s">
        <v>1051</v>
      </c>
      <c r="E4" s="24" t="s">
        <v>597</v>
      </c>
      <c r="F4" s="25" t="s">
        <v>1052</v>
      </c>
      <c r="G4" s="34">
        <v>1</v>
      </c>
      <c r="H4" s="18">
        <v>0.04</v>
      </c>
      <c r="I4" s="27">
        <f t="shared" si="0"/>
        <v>0.04</v>
      </c>
      <c r="J4" s="28">
        <v>44432</v>
      </c>
    </row>
    <row r="5" s="19" customFormat="1" ht="16.5" customHeight="1" spans="1:10">
      <c r="A5" s="29" t="s">
        <v>190</v>
      </c>
      <c r="B5" s="30" t="s">
        <v>611</v>
      </c>
      <c r="C5" s="30" t="s">
        <v>595</v>
      </c>
      <c r="D5" s="29" t="s">
        <v>869</v>
      </c>
      <c r="E5" s="29" t="s">
        <v>870</v>
      </c>
      <c r="F5" s="30" t="s">
        <v>871</v>
      </c>
      <c r="G5" s="35">
        <v>2</v>
      </c>
      <c r="H5" s="18">
        <v>0.12</v>
      </c>
      <c r="I5" s="27">
        <f t="shared" si="0"/>
        <v>0.24</v>
      </c>
      <c r="J5" s="32">
        <v>44593</v>
      </c>
    </row>
    <row r="6" s="19" customFormat="1" ht="16.5" customHeight="1" spans="1:10">
      <c r="A6" s="24" t="s">
        <v>190</v>
      </c>
      <c r="B6" s="25" t="s">
        <v>611</v>
      </c>
      <c r="C6" s="25" t="s">
        <v>595</v>
      </c>
      <c r="D6" s="24" t="s">
        <v>928</v>
      </c>
      <c r="E6" s="24" t="s">
        <v>929</v>
      </c>
      <c r="F6" s="25" t="s">
        <v>617</v>
      </c>
      <c r="G6" s="34">
        <v>0.65</v>
      </c>
      <c r="H6" s="18">
        <v>0.283186</v>
      </c>
      <c r="I6" s="27">
        <f t="shared" si="0"/>
        <v>0.1840709</v>
      </c>
      <c r="J6" s="28">
        <v>44404</v>
      </c>
    </row>
    <row r="7" s="19" customFormat="1" ht="16.5" customHeight="1" spans="1:10">
      <c r="A7" s="29" t="s">
        <v>190</v>
      </c>
      <c r="B7" s="30" t="s">
        <v>611</v>
      </c>
      <c r="C7" s="30" t="s">
        <v>595</v>
      </c>
      <c r="D7" s="29" t="s">
        <v>69</v>
      </c>
      <c r="E7" s="29" t="s">
        <v>419</v>
      </c>
      <c r="F7" s="30" t="s">
        <v>1053</v>
      </c>
      <c r="G7" s="35">
        <v>1</v>
      </c>
      <c r="H7" s="18">
        <v>1.254</v>
      </c>
      <c r="I7" s="27">
        <f t="shared" si="0"/>
        <v>1.254</v>
      </c>
      <c r="J7" s="32">
        <v>44404</v>
      </c>
    </row>
    <row r="8" s="19" customFormat="1" ht="16.5" customHeight="1" spans="1:10">
      <c r="A8" s="24" t="s">
        <v>190</v>
      </c>
      <c r="B8" s="25" t="s">
        <v>611</v>
      </c>
      <c r="C8" s="25" t="s">
        <v>595</v>
      </c>
      <c r="D8" s="24" t="s">
        <v>70</v>
      </c>
      <c r="E8" s="24" t="s">
        <v>414</v>
      </c>
      <c r="F8" s="25" t="s">
        <v>617</v>
      </c>
      <c r="G8" s="34">
        <v>1</v>
      </c>
      <c r="H8" s="18">
        <f>I47</f>
        <v>8.15884286079429</v>
      </c>
      <c r="I8" s="27">
        <f t="shared" si="0"/>
        <v>8.15884286079429</v>
      </c>
      <c r="J8" s="28">
        <v>44593</v>
      </c>
    </row>
    <row r="9" s="19" customFormat="1" ht="16.5" customHeight="1" spans="1:10">
      <c r="A9" s="29" t="s">
        <v>190</v>
      </c>
      <c r="B9" s="30" t="s">
        <v>611</v>
      </c>
      <c r="C9" s="30" t="s">
        <v>595</v>
      </c>
      <c r="D9" s="29" t="s">
        <v>73</v>
      </c>
      <c r="E9" s="29" t="s">
        <v>396</v>
      </c>
      <c r="F9" s="30" t="s">
        <v>747</v>
      </c>
      <c r="G9" s="35">
        <v>1</v>
      </c>
      <c r="H9" s="18">
        <v>0.288584692439863</v>
      </c>
      <c r="I9" s="27">
        <f t="shared" si="0"/>
        <v>0.288584692439863</v>
      </c>
      <c r="J9" s="32">
        <v>44404</v>
      </c>
    </row>
    <row r="10" s="19" customFormat="1" ht="16.5" customHeight="1" spans="1:10">
      <c r="A10" s="24" t="s">
        <v>190</v>
      </c>
      <c r="B10" s="25" t="s">
        <v>611</v>
      </c>
      <c r="C10" s="25" t="s">
        <v>595</v>
      </c>
      <c r="D10" s="24" t="s">
        <v>74</v>
      </c>
      <c r="E10" s="24" t="s">
        <v>394</v>
      </c>
      <c r="F10" s="25" t="s">
        <v>748</v>
      </c>
      <c r="G10" s="34">
        <v>3</v>
      </c>
      <c r="H10" s="18">
        <v>0.120565034394672</v>
      </c>
      <c r="I10" s="27">
        <f t="shared" si="0"/>
        <v>0.361695103184016</v>
      </c>
      <c r="J10" s="28">
        <v>44432</v>
      </c>
    </row>
    <row r="11" s="19" customFormat="1" ht="16.5" customHeight="1" spans="1:10">
      <c r="A11" s="29" t="s">
        <v>190</v>
      </c>
      <c r="B11" s="30" t="s">
        <v>611</v>
      </c>
      <c r="C11" s="30" t="s">
        <v>595</v>
      </c>
      <c r="D11" s="29" t="s">
        <v>872</v>
      </c>
      <c r="E11" s="29" t="s">
        <v>873</v>
      </c>
      <c r="F11" s="30" t="s">
        <v>748</v>
      </c>
      <c r="G11" s="35">
        <v>2</v>
      </c>
      <c r="H11" s="18">
        <v>0.240939692439863</v>
      </c>
      <c r="I11" s="27">
        <f t="shared" si="0"/>
        <v>0.481879384879726</v>
      </c>
      <c r="J11" s="32">
        <v>44404</v>
      </c>
    </row>
    <row r="12" s="19" customFormat="1" ht="16.5" customHeight="1" spans="1:10">
      <c r="A12" s="24" t="s">
        <v>190</v>
      </c>
      <c r="B12" s="25" t="s">
        <v>611</v>
      </c>
      <c r="C12" s="25" t="s">
        <v>595</v>
      </c>
      <c r="D12" s="24" t="s">
        <v>874</v>
      </c>
      <c r="E12" s="24" t="s">
        <v>875</v>
      </c>
      <c r="F12" s="25" t="s">
        <v>748</v>
      </c>
      <c r="G12" s="34">
        <v>2</v>
      </c>
      <c r="H12" s="18">
        <v>0.344842944713074</v>
      </c>
      <c r="I12" s="27">
        <f t="shared" si="0"/>
        <v>0.689685889426148</v>
      </c>
      <c r="J12" s="28">
        <v>44404</v>
      </c>
    </row>
    <row r="13" s="19" customFormat="1" ht="16.5" customHeight="1" spans="1:10">
      <c r="A13" s="29" t="s">
        <v>190</v>
      </c>
      <c r="B13" s="30" t="s">
        <v>611</v>
      </c>
      <c r="C13" s="30" t="s">
        <v>595</v>
      </c>
      <c r="D13" s="29" t="s">
        <v>749</v>
      </c>
      <c r="E13" s="29" t="s">
        <v>750</v>
      </c>
      <c r="F13" s="30" t="s">
        <v>751</v>
      </c>
      <c r="G13" s="35">
        <v>0.72</v>
      </c>
      <c r="H13" s="18">
        <v>1.7257</v>
      </c>
      <c r="I13" s="27">
        <f t="shared" si="0"/>
        <v>1.242504</v>
      </c>
      <c r="J13" s="32">
        <v>44593</v>
      </c>
    </row>
    <row r="14" s="19" customFormat="1" ht="16.5" customHeight="1" spans="1:10">
      <c r="A14" s="24" t="s">
        <v>190</v>
      </c>
      <c r="B14" s="25" t="s">
        <v>611</v>
      </c>
      <c r="C14" s="25" t="s">
        <v>595</v>
      </c>
      <c r="D14" s="24" t="s">
        <v>78</v>
      </c>
      <c r="E14" s="24" t="s">
        <v>443</v>
      </c>
      <c r="F14" s="25" t="s">
        <v>752</v>
      </c>
      <c r="G14" s="34">
        <v>1.21</v>
      </c>
      <c r="H14" s="18">
        <v>1.6814</v>
      </c>
      <c r="I14" s="27">
        <f t="shared" si="0"/>
        <v>2.034494</v>
      </c>
      <c r="J14" s="28">
        <v>44432</v>
      </c>
    </row>
    <row r="15" s="19" customFormat="1" ht="16.5" customHeight="1" spans="1:10">
      <c r="A15" s="29" t="s">
        <v>190</v>
      </c>
      <c r="B15" s="30" t="s">
        <v>611</v>
      </c>
      <c r="C15" s="30" t="s">
        <v>595</v>
      </c>
      <c r="D15" s="29" t="s">
        <v>876</v>
      </c>
      <c r="E15" s="29" t="s">
        <v>877</v>
      </c>
      <c r="F15" s="30" t="s">
        <v>878</v>
      </c>
      <c r="G15" s="35">
        <v>1</v>
      </c>
      <c r="H15" s="18">
        <v>0.7743</v>
      </c>
      <c r="I15" s="27">
        <f t="shared" si="0"/>
        <v>0.7743</v>
      </c>
      <c r="J15" s="32">
        <v>44593</v>
      </c>
    </row>
    <row r="16" s="19" customFormat="1" ht="16.5" customHeight="1" spans="1:10">
      <c r="A16" s="24" t="s">
        <v>190</v>
      </c>
      <c r="B16" s="25" t="s">
        <v>611</v>
      </c>
      <c r="C16" s="25" t="s">
        <v>595</v>
      </c>
      <c r="D16" s="24" t="s">
        <v>879</v>
      </c>
      <c r="E16" s="24" t="s">
        <v>880</v>
      </c>
      <c r="F16" s="25" t="s">
        <v>617</v>
      </c>
      <c r="G16" s="34">
        <v>1</v>
      </c>
      <c r="H16" s="18">
        <v>0.757286067611336</v>
      </c>
      <c r="I16" s="27">
        <f t="shared" si="0"/>
        <v>0.757286067611336</v>
      </c>
      <c r="J16" s="28">
        <v>44593</v>
      </c>
    </row>
    <row r="17" s="19" customFormat="1" ht="16.5" customHeight="1" spans="1:10">
      <c r="A17" s="29" t="s">
        <v>190</v>
      </c>
      <c r="B17" s="30" t="s">
        <v>611</v>
      </c>
      <c r="C17" s="30" t="s">
        <v>595</v>
      </c>
      <c r="D17" s="29" t="s">
        <v>881</v>
      </c>
      <c r="E17" s="29" t="s">
        <v>882</v>
      </c>
      <c r="F17" s="30" t="s">
        <v>617</v>
      </c>
      <c r="G17" s="35">
        <v>1</v>
      </c>
      <c r="H17" s="18">
        <v>0.458891857647059</v>
      </c>
      <c r="I17" s="27">
        <f t="shared" si="0"/>
        <v>0.458891857647059</v>
      </c>
      <c r="J17" s="32">
        <v>44593</v>
      </c>
    </row>
    <row r="18" s="19" customFormat="1" ht="16.5" customHeight="1" spans="1:10">
      <c r="A18" s="24" t="s">
        <v>190</v>
      </c>
      <c r="B18" s="25" t="s">
        <v>611</v>
      </c>
      <c r="C18" s="25" t="s">
        <v>595</v>
      </c>
      <c r="D18" s="24" t="s">
        <v>883</v>
      </c>
      <c r="E18" s="24" t="s">
        <v>884</v>
      </c>
      <c r="F18" s="25" t="s">
        <v>617</v>
      </c>
      <c r="G18" s="34">
        <v>1</v>
      </c>
      <c r="H18" s="18">
        <v>0.271268194561403</v>
      </c>
      <c r="I18" s="27">
        <f t="shared" si="0"/>
        <v>0.271268194561403</v>
      </c>
      <c r="J18" s="28">
        <v>44593</v>
      </c>
    </row>
    <row r="19" s="19" customFormat="1" ht="16.5" customHeight="1" spans="1:10">
      <c r="A19" s="29" t="s">
        <v>190</v>
      </c>
      <c r="B19" s="30" t="s">
        <v>611</v>
      </c>
      <c r="C19" s="30" t="s">
        <v>595</v>
      </c>
      <c r="D19" s="29" t="s">
        <v>885</v>
      </c>
      <c r="E19" s="29" t="s">
        <v>886</v>
      </c>
      <c r="F19" s="30" t="s">
        <v>887</v>
      </c>
      <c r="G19" s="35">
        <v>1</v>
      </c>
      <c r="H19" s="18">
        <v>1.971</v>
      </c>
      <c r="I19" s="27">
        <f t="shared" si="0"/>
        <v>1.971</v>
      </c>
      <c r="J19" s="32">
        <v>44593</v>
      </c>
    </row>
    <row r="20" s="19" customFormat="1" ht="16.5" customHeight="1" spans="1:10">
      <c r="A20" s="24" t="s">
        <v>190</v>
      </c>
      <c r="B20" s="25" t="s">
        <v>611</v>
      </c>
      <c r="C20" s="25" t="s">
        <v>595</v>
      </c>
      <c r="D20" s="24" t="s">
        <v>888</v>
      </c>
      <c r="E20" s="24" t="s">
        <v>889</v>
      </c>
      <c r="F20" s="25" t="s">
        <v>617</v>
      </c>
      <c r="G20" s="34">
        <v>1</v>
      </c>
      <c r="H20" s="18">
        <v>1.71060640901961</v>
      </c>
      <c r="I20" s="27">
        <f t="shared" si="0"/>
        <v>1.71060640901961</v>
      </c>
      <c r="J20" s="28">
        <v>44593</v>
      </c>
    </row>
    <row r="21" s="19" customFormat="1" ht="16.5" customHeight="1" spans="1:10">
      <c r="A21" s="29" t="s">
        <v>190</v>
      </c>
      <c r="B21" s="30" t="s">
        <v>611</v>
      </c>
      <c r="C21" s="30" t="s">
        <v>595</v>
      </c>
      <c r="D21" s="29" t="s">
        <v>890</v>
      </c>
      <c r="E21" s="29" t="s">
        <v>891</v>
      </c>
      <c r="F21" s="30" t="s">
        <v>617</v>
      </c>
      <c r="G21" s="35">
        <v>1</v>
      </c>
      <c r="H21" s="18">
        <v>1.08206675157895</v>
      </c>
      <c r="I21" s="27">
        <f t="shared" si="0"/>
        <v>1.08206675157895</v>
      </c>
      <c r="J21" s="32">
        <v>44593</v>
      </c>
    </row>
    <row r="22" s="19" customFormat="1" ht="16.5" customHeight="1" spans="1:10">
      <c r="A22" s="24" t="s">
        <v>190</v>
      </c>
      <c r="B22" s="25" t="s">
        <v>611</v>
      </c>
      <c r="C22" s="25" t="s">
        <v>595</v>
      </c>
      <c r="D22" s="24" t="s">
        <v>599</v>
      </c>
      <c r="E22" s="24" t="s">
        <v>600</v>
      </c>
      <c r="F22" s="25" t="s">
        <v>601</v>
      </c>
      <c r="G22" s="34">
        <v>0.0167</v>
      </c>
      <c r="H22" s="18">
        <v>6.2128</v>
      </c>
      <c r="I22" s="27">
        <f t="shared" si="0"/>
        <v>0.10375376</v>
      </c>
      <c r="J22" s="28">
        <v>44409</v>
      </c>
    </row>
    <row r="23" s="19" customFormat="1" ht="16.5" customHeight="1" spans="1:10">
      <c r="A23" s="29" t="s">
        <v>190</v>
      </c>
      <c r="B23" s="30" t="s">
        <v>611</v>
      </c>
      <c r="C23" s="30" t="s">
        <v>595</v>
      </c>
      <c r="D23" s="29" t="s">
        <v>602</v>
      </c>
      <c r="E23" s="29" t="s">
        <v>603</v>
      </c>
      <c r="F23" s="30" t="s">
        <v>604</v>
      </c>
      <c r="G23" s="35">
        <v>0.0667</v>
      </c>
      <c r="H23" s="18">
        <v>0.4035</v>
      </c>
      <c r="I23" s="27">
        <f t="shared" si="0"/>
        <v>0.02691345</v>
      </c>
      <c r="J23" s="32">
        <v>44409</v>
      </c>
    </row>
    <row r="24" s="19" customFormat="1" ht="16.5" customHeight="1" spans="1:10">
      <c r="A24" s="24" t="s">
        <v>190</v>
      </c>
      <c r="B24" s="25" t="s">
        <v>611</v>
      </c>
      <c r="C24" s="25" t="s">
        <v>595</v>
      </c>
      <c r="D24" s="24" t="s">
        <v>787</v>
      </c>
      <c r="E24" s="24" t="s">
        <v>788</v>
      </c>
      <c r="F24" s="25" t="s">
        <v>789</v>
      </c>
      <c r="G24" s="34">
        <v>1</v>
      </c>
      <c r="H24" s="18">
        <v>0.1862</v>
      </c>
      <c r="I24" s="27">
        <f t="shared" si="0"/>
        <v>0.1862</v>
      </c>
      <c r="J24" s="28">
        <v>44432</v>
      </c>
    </row>
    <row r="25" s="19" customFormat="1" ht="16.5" customHeight="1" spans="1:10">
      <c r="A25" s="29" t="s">
        <v>190</v>
      </c>
      <c r="B25" s="30" t="s">
        <v>611</v>
      </c>
      <c r="C25" s="30" t="s">
        <v>595</v>
      </c>
      <c r="D25" s="29" t="s">
        <v>892</v>
      </c>
      <c r="E25" s="29" t="s">
        <v>893</v>
      </c>
      <c r="F25" s="30" t="s">
        <v>617</v>
      </c>
      <c r="G25" s="35">
        <v>1</v>
      </c>
      <c r="H25" s="18">
        <v>0.305110689298246</v>
      </c>
      <c r="I25" s="27">
        <f t="shared" si="0"/>
        <v>0.305110689298246</v>
      </c>
      <c r="J25" s="32">
        <v>44593</v>
      </c>
    </row>
    <row r="26" s="19" customFormat="1" ht="16.5" customHeight="1" spans="1:10">
      <c r="A26" s="24" t="s">
        <v>190</v>
      </c>
      <c r="B26" s="25" t="s">
        <v>611</v>
      </c>
      <c r="C26" s="25" t="s">
        <v>595</v>
      </c>
      <c r="D26" s="24" t="s">
        <v>894</v>
      </c>
      <c r="E26" s="24" t="s">
        <v>895</v>
      </c>
      <c r="F26" s="25" t="s">
        <v>617</v>
      </c>
      <c r="G26" s="34">
        <v>1</v>
      </c>
      <c r="H26" s="18">
        <v>0.531</v>
      </c>
      <c r="I26" s="27">
        <f t="shared" si="0"/>
        <v>0.531</v>
      </c>
      <c r="J26" s="28">
        <v>44593</v>
      </c>
    </row>
    <row r="27" s="19" customFormat="1" ht="16.5" customHeight="1" spans="1:10">
      <c r="A27" s="29" t="s">
        <v>190</v>
      </c>
      <c r="B27" s="30" t="s">
        <v>611</v>
      </c>
      <c r="C27" s="30" t="s">
        <v>595</v>
      </c>
      <c r="D27" s="29" t="s">
        <v>896</v>
      </c>
      <c r="E27" s="29" t="s">
        <v>897</v>
      </c>
      <c r="F27" s="30" t="s">
        <v>617</v>
      </c>
      <c r="G27" s="35">
        <v>1</v>
      </c>
      <c r="H27" s="18">
        <v>1.5129404622807</v>
      </c>
      <c r="I27" s="27">
        <f t="shared" si="0"/>
        <v>1.5129404622807</v>
      </c>
      <c r="J27" s="32">
        <v>44593</v>
      </c>
    </row>
    <row r="28" spans="1:10">
      <c r="I28" s="20">
        <f>SUM(I2:I27)</f>
        <v>25.0730944727214</v>
      </c>
    </row>
    <row r="30" s="19" customFormat="1" ht="12.5" spans="1:10">
      <c r="A30" s="21" t="s">
        <v>586</v>
      </c>
      <c r="B30" s="21" t="s">
        <v>587</v>
      </c>
      <c r="C30" s="21" t="s">
        <v>588</v>
      </c>
      <c r="D30" s="21" t="s">
        <v>589</v>
      </c>
      <c r="E30" s="21" t="s">
        <v>590</v>
      </c>
      <c r="F30" s="21" t="s">
        <v>590</v>
      </c>
      <c r="G30" s="23" t="s">
        <v>591</v>
      </c>
      <c r="H30" s="23" t="s">
        <v>592</v>
      </c>
      <c r="I30" s="23" t="s">
        <v>593</v>
      </c>
      <c r="J30" s="22" t="s">
        <v>594</v>
      </c>
    </row>
    <row r="31" s="19" customFormat="1" ht="16.5" customHeight="1" spans="1:10">
      <c r="A31" s="24" t="s">
        <v>70</v>
      </c>
      <c r="B31" s="25" t="s">
        <v>611</v>
      </c>
      <c r="C31" s="25" t="s">
        <v>595</v>
      </c>
      <c r="D31" s="24" t="s">
        <v>65</v>
      </c>
      <c r="E31" s="24" t="s">
        <v>418</v>
      </c>
      <c r="F31" s="25" t="s">
        <v>898</v>
      </c>
      <c r="G31" s="34">
        <v>2</v>
      </c>
      <c r="H31" s="18">
        <v>0.7765</v>
      </c>
      <c r="I31" s="27">
        <f t="shared" ref="I31:I46" si="1">H31*G31</f>
        <v>1.553</v>
      </c>
      <c r="J31" s="28">
        <v>45417</v>
      </c>
    </row>
    <row r="32" s="19" customFormat="1" ht="16.5" customHeight="1" spans="1:10">
      <c r="A32" s="29" t="s">
        <v>70</v>
      </c>
      <c r="B32" s="30" t="s">
        <v>611</v>
      </c>
      <c r="C32" s="30" t="s">
        <v>595</v>
      </c>
      <c r="D32" s="29" t="s">
        <v>837</v>
      </c>
      <c r="E32" s="29" t="s">
        <v>838</v>
      </c>
      <c r="F32" s="30" t="s">
        <v>839</v>
      </c>
      <c r="G32" s="35">
        <v>2</v>
      </c>
      <c r="H32" s="18">
        <v>0.05</v>
      </c>
      <c r="I32" s="27">
        <f t="shared" si="1"/>
        <v>0.1</v>
      </c>
      <c r="J32" s="32">
        <v>43800</v>
      </c>
    </row>
    <row r="33" s="19" customFormat="1" ht="16.5" customHeight="1" spans="1:10">
      <c r="A33" s="24" t="s">
        <v>70</v>
      </c>
      <c r="B33" s="25" t="s">
        <v>611</v>
      </c>
      <c r="C33" s="25" t="s">
        <v>595</v>
      </c>
      <c r="D33" s="24" t="s">
        <v>899</v>
      </c>
      <c r="E33" s="24" t="s">
        <v>756</v>
      </c>
      <c r="F33" s="25" t="s">
        <v>900</v>
      </c>
      <c r="G33" s="34">
        <v>0.12</v>
      </c>
      <c r="H33" s="18">
        <v>2.7434</v>
      </c>
      <c r="I33" s="27">
        <f t="shared" si="1"/>
        <v>0.329208</v>
      </c>
      <c r="J33" s="28">
        <v>45417</v>
      </c>
    </row>
    <row r="34" s="19" customFormat="1" ht="16.5" customHeight="1" spans="1:10">
      <c r="A34" s="29" t="s">
        <v>70</v>
      </c>
      <c r="B34" s="30" t="s">
        <v>611</v>
      </c>
      <c r="C34" s="30" t="s">
        <v>595</v>
      </c>
      <c r="D34" s="29" t="s">
        <v>79</v>
      </c>
      <c r="E34" s="29" t="s">
        <v>443</v>
      </c>
      <c r="F34" s="30" t="s">
        <v>900</v>
      </c>
      <c r="G34" s="35">
        <v>0.12</v>
      </c>
      <c r="H34" s="18">
        <v>2.7434</v>
      </c>
      <c r="I34" s="27">
        <f t="shared" si="1"/>
        <v>0.329208</v>
      </c>
      <c r="J34" s="32">
        <v>45417</v>
      </c>
    </row>
    <row r="35" s="19" customFormat="1" ht="16.5" customHeight="1" spans="1:10">
      <c r="A35" s="24" t="s">
        <v>70</v>
      </c>
      <c r="B35" s="25" t="s">
        <v>611</v>
      </c>
      <c r="C35" s="25" t="s">
        <v>595</v>
      </c>
      <c r="D35" s="24" t="s">
        <v>901</v>
      </c>
      <c r="E35" s="24" t="s">
        <v>902</v>
      </c>
      <c r="F35" s="25" t="s">
        <v>903</v>
      </c>
      <c r="G35" s="34">
        <v>2</v>
      </c>
      <c r="H35" s="18">
        <v>0.0949</v>
      </c>
      <c r="I35" s="27">
        <f t="shared" si="1"/>
        <v>0.1898</v>
      </c>
      <c r="J35" s="28">
        <v>43800</v>
      </c>
    </row>
    <row r="36" s="19" customFormat="1" ht="16.5" customHeight="1" spans="1:10">
      <c r="A36" s="29" t="s">
        <v>70</v>
      </c>
      <c r="B36" s="30" t="s">
        <v>611</v>
      </c>
      <c r="C36" s="30" t="s">
        <v>595</v>
      </c>
      <c r="D36" s="29" t="s">
        <v>904</v>
      </c>
      <c r="E36" s="29" t="s">
        <v>905</v>
      </c>
      <c r="F36" s="30" t="s">
        <v>906</v>
      </c>
      <c r="G36" s="35">
        <v>1</v>
      </c>
      <c r="H36" s="18">
        <v>0.12</v>
      </c>
      <c r="I36" s="27">
        <f t="shared" si="1"/>
        <v>0.12</v>
      </c>
      <c r="J36" s="32">
        <v>44085</v>
      </c>
    </row>
    <row r="37" s="19" customFormat="1" ht="16.5" customHeight="1" spans="1:10">
      <c r="A37" s="24" t="s">
        <v>70</v>
      </c>
      <c r="B37" s="25" t="s">
        <v>611</v>
      </c>
      <c r="C37" s="25" t="s">
        <v>595</v>
      </c>
      <c r="D37" s="24" t="s">
        <v>907</v>
      </c>
      <c r="E37" s="24" t="s">
        <v>908</v>
      </c>
      <c r="F37" s="25" t="s">
        <v>617</v>
      </c>
      <c r="G37" s="34">
        <v>1</v>
      </c>
      <c r="H37" s="18">
        <v>1.05667498653846</v>
      </c>
      <c r="I37" s="27">
        <f t="shared" si="1"/>
        <v>1.05667498653846</v>
      </c>
      <c r="J37" s="28">
        <v>43800</v>
      </c>
    </row>
    <row r="38" s="19" customFormat="1" ht="16.5" customHeight="1" spans="1:10">
      <c r="A38" s="29" t="s">
        <v>70</v>
      </c>
      <c r="B38" s="30" t="s">
        <v>611</v>
      </c>
      <c r="C38" s="30" t="s">
        <v>595</v>
      </c>
      <c r="D38" s="29" t="s">
        <v>909</v>
      </c>
      <c r="E38" s="29" t="s">
        <v>910</v>
      </c>
      <c r="F38" s="30" t="s">
        <v>911</v>
      </c>
      <c r="G38" s="35">
        <v>2</v>
      </c>
      <c r="H38" s="18">
        <v>0.402766852083333</v>
      </c>
      <c r="I38" s="27">
        <f t="shared" si="1"/>
        <v>0.805533704166666</v>
      </c>
      <c r="J38" s="32">
        <v>43800</v>
      </c>
    </row>
    <row r="39" s="19" customFormat="1" ht="16.5" customHeight="1" spans="1:10">
      <c r="A39" s="24" t="s">
        <v>70</v>
      </c>
      <c r="B39" s="25" t="s">
        <v>611</v>
      </c>
      <c r="C39" s="25" t="s">
        <v>595</v>
      </c>
      <c r="D39" s="24" t="s">
        <v>912</v>
      </c>
      <c r="E39" s="24" t="s">
        <v>913</v>
      </c>
      <c r="F39" s="25" t="s">
        <v>617</v>
      </c>
      <c r="G39" s="34">
        <v>1</v>
      </c>
      <c r="H39" s="18">
        <v>0.350071225128205</v>
      </c>
      <c r="I39" s="27">
        <f t="shared" si="1"/>
        <v>0.350071225128205</v>
      </c>
      <c r="J39" s="28">
        <v>43800</v>
      </c>
    </row>
    <row r="40" s="19" customFormat="1" ht="16.5" customHeight="1" spans="1:10">
      <c r="A40" s="29" t="s">
        <v>70</v>
      </c>
      <c r="B40" s="30" t="s">
        <v>611</v>
      </c>
      <c r="C40" s="30" t="s">
        <v>595</v>
      </c>
      <c r="D40" s="29" t="s">
        <v>914</v>
      </c>
      <c r="E40" s="29" t="s">
        <v>915</v>
      </c>
      <c r="F40" s="30" t="s">
        <v>617</v>
      </c>
      <c r="G40" s="35">
        <v>3</v>
      </c>
      <c r="H40" s="18">
        <v>0.221911090659341</v>
      </c>
      <c r="I40" s="27">
        <f t="shared" si="1"/>
        <v>0.665733271978023</v>
      </c>
      <c r="J40" s="32">
        <v>44085</v>
      </c>
    </row>
    <row r="41" s="19" customFormat="1" ht="16.5" customHeight="1" spans="1:10">
      <c r="A41" s="24" t="s">
        <v>70</v>
      </c>
      <c r="B41" s="25" t="s">
        <v>611</v>
      </c>
      <c r="C41" s="25" t="s">
        <v>595</v>
      </c>
      <c r="D41" s="24" t="s">
        <v>761</v>
      </c>
      <c r="E41" s="24" t="s">
        <v>762</v>
      </c>
      <c r="F41" s="25" t="s">
        <v>617</v>
      </c>
      <c r="G41" s="34">
        <v>4</v>
      </c>
      <c r="H41" s="18">
        <v>0.119628418245735</v>
      </c>
      <c r="I41" s="27">
        <f t="shared" si="1"/>
        <v>0.47851367298294</v>
      </c>
      <c r="J41" s="28">
        <v>43800</v>
      </c>
    </row>
    <row r="42" s="19" customFormat="1" ht="16.5" customHeight="1" spans="1:10">
      <c r="A42" s="29" t="s">
        <v>70</v>
      </c>
      <c r="B42" s="30" t="s">
        <v>611</v>
      </c>
      <c r="C42" s="30" t="s">
        <v>595</v>
      </c>
      <c r="D42" s="29" t="s">
        <v>916</v>
      </c>
      <c r="E42" s="29" t="s">
        <v>917</v>
      </c>
      <c r="F42" s="30" t="s">
        <v>918</v>
      </c>
      <c r="G42" s="35">
        <v>2</v>
      </c>
      <c r="H42" s="18">
        <v>0.5173</v>
      </c>
      <c r="I42" s="27">
        <f t="shared" si="1"/>
        <v>1.0346</v>
      </c>
      <c r="J42" s="32">
        <v>43800</v>
      </c>
    </row>
    <row r="43" s="19" customFormat="1" ht="16.5" customHeight="1" spans="1:10">
      <c r="A43" s="24" t="s">
        <v>70</v>
      </c>
      <c r="B43" s="25" t="s">
        <v>611</v>
      </c>
      <c r="C43" s="25" t="s">
        <v>595</v>
      </c>
      <c r="D43" s="24" t="s">
        <v>919</v>
      </c>
      <c r="E43" s="24" t="s">
        <v>920</v>
      </c>
      <c r="F43" s="25" t="s">
        <v>921</v>
      </c>
      <c r="G43" s="34">
        <v>2</v>
      </c>
      <c r="H43" s="18">
        <v>0.1429</v>
      </c>
      <c r="I43" s="27">
        <f t="shared" si="1"/>
        <v>0.2858</v>
      </c>
      <c r="J43" s="28">
        <v>43800</v>
      </c>
    </row>
    <row r="44" s="19" customFormat="1" ht="16.5" customHeight="1" spans="1:10">
      <c r="A44" s="29" t="s">
        <v>70</v>
      </c>
      <c r="B44" s="30" t="s">
        <v>611</v>
      </c>
      <c r="C44" s="30" t="s">
        <v>595</v>
      </c>
      <c r="D44" s="29" t="s">
        <v>922</v>
      </c>
      <c r="E44" s="29" t="s">
        <v>923</v>
      </c>
      <c r="F44" s="30" t="s">
        <v>924</v>
      </c>
      <c r="G44" s="35">
        <v>3</v>
      </c>
      <c r="H44" s="18">
        <v>0.1357</v>
      </c>
      <c r="I44" s="27">
        <f t="shared" si="1"/>
        <v>0.4071</v>
      </c>
      <c r="J44" s="32">
        <v>44085</v>
      </c>
    </row>
    <row r="45" s="19" customFormat="1" ht="16.5" customHeight="1" spans="1:10">
      <c r="A45" s="24" t="s">
        <v>70</v>
      </c>
      <c r="B45" s="25" t="s">
        <v>611</v>
      </c>
      <c r="C45" s="25" t="s">
        <v>595</v>
      </c>
      <c r="D45" s="24" t="s">
        <v>763</v>
      </c>
      <c r="E45" s="24" t="s">
        <v>764</v>
      </c>
      <c r="F45" s="25" t="s">
        <v>765</v>
      </c>
      <c r="G45" s="34">
        <v>3</v>
      </c>
      <c r="H45" s="18">
        <v>0.0627</v>
      </c>
      <c r="I45" s="27">
        <f t="shared" si="1"/>
        <v>0.1881</v>
      </c>
      <c r="J45" s="28">
        <v>43800</v>
      </c>
    </row>
    <row r="46" s="19" customFormat="1" ht="16.5" customHeight="1" spans="1:10">
      <c r="A46" s="29" t="s">
        <v>70</v>
      </c>
      <c r="B46" s="30" t="s">
        <v>611</v>
      </c>
      <c r="C46" s="30" t="s">
        <v>595</v>
      </c>
      <c r="D46" s="29" t="s">
        <v>866</v>
      </c>
      <c r="E46" s="29" t="s">
        <v>867</v>
      </c>
      <c r="F46" s="30" t="s">
        <v>868</v>
      </c>
      <c r="G46" s="35">
        <v>1</v>
      </c>
      <c r="H46" s="18">
        <v>0.2655</v>
      </c>
      <c r="I46" s="27">
        <f t="shared" si="1"/>
        <v>0.2655</v>
      </c>
      <c r="J46" s="32">
        <v>43800</v>
      </c>
    </row>
    <row r="47" spans="1:10">
      <c r="I47" s="20">
        <f>SUM(I31:I46)</f>
        <v>8.15884286079429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56"/>
  <sheetViews>
    <sheetView tabSelected="1" workbookViewId="0">
      <pane xSplit="5" ySplit="2" topLeftCell="F233" activePane="bottomRight" state="frozen"/>
      <selection/>
      <selection pane="topRight"/>
      <selection pane="bottomLeft"/>
      <selection pane="bottomRight" activeCell="D332" sqref="D332"/>
    </sheetView>
  </sheetViews>
  <sheetFormatPr defaultColWidth="8.86363636363636" defaultRowHeight="16.5"/>
  <cols>
    <col min="1" max="1" width="8.86363636363636" style="62"/>
    <col min="2" max="2" width="8.45454545454546" style="62" customWidth="1"/>
    <col min="3" max="3" width="13.9090909090909" style="62" customWidth="1"/>
    <col min="4" max="4" width="30.3636363636364" style="62" customWidth="1"/>
    <col min="5" max="5" width="8.72727272727273" style="62" customWidth="1"/>
    <col min="6" max="6" width="13.1818181818182" style="64" customWidth="1"/>
    <col min="7" max="7" width="13.2727272727273" style="64" customWidth="1"/>
    <col min="8" max="8" width="13.8181818181818" style="64" customWidth="1"/>
    <col min="9" max="9" width="36.8181818181818" style="62" customWidth="1"/>
    <col min="10" max="117" width="8.72727272727273" style="62" customWidth="1"/>
    <col min="118" max="137" width="8.86363636363636" style="62"/>
    <col min="138" max="138" width="8.72727272727273" style="62" customWidth="1"/>
    <col min="139" max="16384" width="8.86363636363636" style="62"/>
  </cols>
  <sheetData>
    <row r="1" s="62" customFormat="1" ht="27" customHeight="1" spans="2:10">
      <c r="B1" s="65" t="s">
        <v>293</v>
      </c>
      <c r="C1" s="66"/>
      <c r="D1" s="66"/>
      <c r="E1" s="66"/>
      <c r="F1" s="67"/>
      <c r="G1" s="67"/>
      <c r="H1" s="67"/>
      <c r="I1" s="66"/>
    </row>
    <row r="2" s="62" customFormat="1" ht="29" spans="2:10">
      <c r="B2" s="68" t="s">
        <v>294</v>
      </c>
      <c r="C2" s="69" t="s">
        <v>0</v>
      </c>
      <c r="D2" s="69" t="s">
        <v>295</v>
      </c>
      <c r="E2" s="69" t="s">
        <v>296</v>
      </c>
      <c r="F2" s="70" t="s">
        <v>297</v>
      </c>
      <c r="G2" s="70" t="s">
        <v>298</v>
      </c>
      <c r="H2" s="70" t="s">
        <v>299</v>
      </c>
      <c r="I2" s="71" t="s">
        <v>300</v>
      </c>
    </row>
    <row r="3" s="62" customFormat="1" spans="2:10">
      <c r="B3" s="72">
        <v>1</v>
      </c>
      <c r="C3" s="73" t="s">
        <v>188</v>
      </c>
      <c r="D3" s="74" t="s">
        <v>301</v>
      </c>
      <c r="E3" s="75" t="s">
        <v>302</v>
      </c>
      <c r="F3" s="76">
        <f>'SHT0013298'!I10</f>
        <v>24.7804748894737</v>
      </c>
      <c r="G3" s="76">
        <f t="shared" ref="G3:G28" si="0">F3/0.6</f>
        <v>41.3007914824562</v>
      </c>
      <c r="H3" s="76">
        <f t="shared" ref="H3:H31" si="1">G3/0.85</f>
        <v>48.5891664499484</v>
      </c>
      <c r="I3" s="77"/>
    </row>
    <row r="4" s="62" customFormat="1" spans="2:10">
      <c r="B4" s="72">
        <v>2</v>
      </c>
      <c r="C4" s="78" t="s">
        <v>82</v>
      </c>
      <c r="D4" s="74" t="s">
        <v>303</v>
      </c>
      <c r="E4" s="75" t="s">
        <v>302</v>
      </c>
      <c r="F4" s="76">
        <f>'BPC0010177'!I16</f>
        <v>7.96627477333165</v>
      </c>
      <c r="G4" s="76">
        <f t="shared" si="0"/>
        <v>13.2771246222194</v>
      </c>
      <c r="H4" s="76">
        <f t="shared" si="1"/>
        <v>15.6201466143758</v>
      </c>
      <c r="I4" s="77"/>
    </row>
    <row r="5" s="62" customFormat="1" spans="2:10">
      <c r="B5" s="72">
        <v>3</v>
      </c>
      <c r="C5" s="73" t="s">
        <v>179</v>
      </c>
      <c r="D5" s="74" t="s">
        <v>304</v>
      </c>
      <c r="E5" s="75" t="s">
        <v>302</v>
      </c>
      <c r="F5" s="76">
        <f>'SHT0013134'!I11</f>
        <v>35.592201454921</v>
      </c>
      <c r="G5" s="76">
        <f t="shared" si="0"/>
        <v>59.3203357582017</v>
      </c>
      <c r="H5" s="76">
        <f t="shared" si="1"/>
        <v>69.7886303037667</v>
      </c>
      <c r="I5" s="77"/>
    </row>
    <row r="6" s="63" customFormat="1" customHeight="1" spans="2:10">
      <c r="B6" s="72">
        <v>4</v>
      </c>
      <c r="C6" s="73" t="s">
        <v>236</v>
      </c>
      <c r="D6" s="75" t="s">
        <v>305</v>
      </c>
      <c r="E6" s="75" t="s">
        <v>302</v>
      </c>
      <c r="F6" s="76">
        <f>'SHT0016487'!I20</f>
        <v>18.3995822175965</v>
      </c>
      <c r="G6" s="76">
        <f t="shared" si="0"/>
        <v>30.6659703626608</v>
      </c>
      <c r="H6" s="76">
        <f t="shared" si="1"/>
        <v>36.0776121913657</v>
      </c>
      <c r="I6" s="77"/>
      <c r="J6" s="62"/>
    </row>
    <row r="7" s="63" customFormat="1" customHeight="1" spans="2:10">
      <c r="B7" s="72">
        <v>5</v>
      </c>
      <c r="C7" s="78" t="s">
        <v>240</v>
      </c>
      <c r="D7" s="75" t="s">
        <v>306</v>
      </c>
      <c r="E7" s="75" t="s">
        <v>302</v>
      </c>
      <c r="F7" s="76">
        <f>'SHT0016953'!I11</f>
        <v>30.9902714675526</v>
      </c>
      <c r="G7" s="76">
        <f t="shared" si="0"/>
        <v>51.650452445921</v>
      </c>
      <c r="H7" s="76">
        <f t="shared" si="1"/>
        <v>60.7652381716718</v>
      </c>
      <c r="I7" s="77"/>
      <c r="J7" s="62"/>
    </row>
    <row r="8" s="63" customFormat="1" customHeight="1" spans="2:10">
      <c r="B8" s="72">
        <v>6</v>
      </c>
      <c r="C8" s="78" t="s">
        <v>136</v>
      </c>
      <c r="D8" s="75" t="s">
        <v>307</v>
      </c>
      <c r="E8" s="75" t="s">
        <v>302</v>
      </c>
      <c r="F8" s="76">
        <f>'SHT0000144'!I15</f>
        <v>34.7676267243052</v>
      </c>
      <c r="G8" s="76">
        <f t="shared" si="0"/>
        <v>57.9460445405087</v>
      </c>
      <c r="H8" s="76">
        <f t="shared" si="1"/>
        <v>68.1718171064808</v>
      </c>
      <c r="I8" s="77"/>
      <c r="J8" s="62"/>
    </row>
    <row r="9" s="63" customFormat="1" customHeight="1" spans="2:10">
      <c r="B9" s="72">
        <v>7</v>
      </c>
      <c r="C9" s="78" t="s">
        <v>71</v>
      </c>
      <c r="D9" s="75" t="s">
        <v>308</v>
      </c>
      <c r="E9" s="75" t="s">
        <v>302</v>
      </c>
      <c r="F9" s="76">
        <f>'BPC0000047'!I10</f>
        <v>23.6560748894737</v>
      </c>
      <c r="G9" s="76">
        <f t="shared" si="0"/>
        <v>39.4267914824562</v>
      </c>
      <c r="H9" s="76">
        <f t="shared" si="1"/>
        <v>46.3844605675955</v>
      </c>
      <c r="I9" s="77"/>
      <c r="J9" s="62"/>
    </row>
    <row r="10" s="63" customFormat="1" customHeight="1" spans="2:10">
      <c r="B10" s="72">
        <v>8</v>
      </c>
      <c r="C10" s="78" t="s">
        <v>176</v>
      </c>
      <c r="D10" s="75" t="s">
        <v>309</v>
      </c>
      <c r="E10" s="75" t="s">
        <v>302</v>
      </c>
      <c r="F10" s="76">
        <f>'SHT0012447'!I19</f>
        <v>16.1426418982848</v>
      </c>
      <c r="G10" s="76">
        <f t="shared" si="0"/>
        <v>26.904403163808</v>
      </c>
      <c r="H10" s="76">
        <f t="shared" si="1"/>
        <v>31.6522390162447</v>
      </c>
      <c r="I10" s="77"/>
      <c r="J10" s="62"/>
    </row>
    <row r="11" s="63" customFormat="1" customHeight="1" spans="2:10">
      <c r="B11" s="72">
        <v>9</v>
      </c>
      <c r="C11" s="78" t="s">
        <v>197</v>
      </c>
      <c r="D11" s="74" t="s">
        <v>310</v>
      </c>
      <c r="E11" s="75" t="s">
        <v>302</v>
      </c>
      <c r="F11" s="76">
        <f>'SHT0014013'!I5</f>
        <v>5.9578964601</v>
      </c>
      <c r="G11" s="76">
        <f t="shared" si="0"/>
        <v>9.9298274335</v>
      </c>
      <c r="H11" s="76">
        <f t="shared" si="1"/>
        <v>11.6821499217647</v>
      </c>
      <c r="I11" s="77"/>
      <c r="J11" s="62"/>
    </row>
    <row r="12" s="63" customFormat="1" ht="15.75" customHeight="1" spans="2:10">
      <c r="B12" s="72">
        <v>10</v>
      </c>
      <c r="C12" s="78" t="s">
        <v>145</v>
      </c>
      <c r="D12" s="74" t="s">
        <v>311</v>
      </c>
      <c r="E12" s="75" t="s">
        <v>302</v>
      </c>
      <c r="F12" s="76">
        <f>'SHT0010230'!I11</f>
        <v>32.0951224675526</v>
      </c>
      <c r="G12" s="76">
        <f t="shared" si="0"/>
        <v>53.4918707792543</v>
      </c>
      <c r="H12" s="76">
        <f t="shared" si="1"/>
        <v>62.9316126814757</v>
      </c>
      <c r="I12" s="77"/>
      <c r="J12" s="62"/>
    </row>
    <row r="13" s="63" customFormat="1" ht="15.75" customHeight="1" spans="2:10">
      <c r="B13" s="72">
        <v>11</v>
      </c>
      <c r="C13" s="78" t="s">
        <v>76</v>
      </c>
      <c r="D13" s="75" t="s">
        <v>312</v>
      </c>
      <c r="E13" s="75" t="s">
        <v>302</v>
      </c>
      <c r="F13" s="76">
        <f>'BPC0010060'!I14</f>
        <v>7.64494541889947</v>
      </c>
      <c r="G13" s="76">
        <f t="shared" si="0"/>
        <v>12.7415756981658</v>
      </c>
      <c r="H13" s="76">
        <f t="shared" si="1"/>
        <v>14.9900890566656</v>
      </c>
      <c r="I13" s="77"/>
      <c r="J13" s="62"/>
    </row>
    <row r="14" s="63" customFormat="1" ht="15.75" customHeight="1" spans="2:10">
      <c r="B14" s="72">
        <v>12</v>
      </c>
      <c r="C14" s="78" t="s">
        <v>134</v>
      </c>
      <c r="D14" s="75" t="s">
        <v>313</v>
      </c>
      <c r="E14" s="75" t="s">
        <v>302</v>
      </c>
      <c r="F14" s="76">
        <f>'SHT0000098'!I15</f>
        <v>34.635204902422</v>
      </c>
      <c r="G14" s="76">
        <f t="shared" si="0"/>
        <v>57.7253415040367</v>
      </c>
      <c r="H14" s="76">
        <f t="shared" si="1"/>
        <v>67.9121664753373</v>
      </c>
      <c r="I14" s="77"/>
      <c r="J14" s="62"/>
    </row>
    <row r="15" s="63" customFormat="1" ht="15.75" customHeight="1" spans="2:10">
      <c r="B15" s="79">
        <v>13</v>
      </c>
      <c r="C15" s="80" t="s">
        <v>199</v>
      </c>
      <c r="D15" s="81" t="s">
        <v>314</v>
      </c>
      <c r="E15" s="81" t="s">
        <v>302</v>
      </c>
      <c r="F15" s="82">
        <f>'SHT0014356'!I24</f>
        <v>38.9329705442894</v>
      </c>
      <c r="G15" s="82">
        <f t="shared" si="0"/>
        <v>64.8882842404823</v>
      </c>
      <c r="H15" s="82">
        <f t="shared" si="1"/>
        <v>76.3391579299792</v>
      </c>
      <c r="I15" s="77"/>
      <c r="J15" s="62"/>
    </row>
    <row r="16" s="63" customFormat="1" ht="15.75" customHeight="1" spans="2:10">
      <c r="B16" s="79">
        <v>14</v>
      </c>
      <c r="C16" s="80" t="s">
        <v>241</v>
      </c>
      <c r="D16" s="81" t="s">
        <v>315</v>
      </c>
      <c r="E16" s="81" t="s">
        <v>302</v>
      </c>
      <c r="F16" s="82">
        <f>'SHT0016965'!I22</f>
        <v>38.421652034308</v>
      </c>
      <c r="G16" s="82">
        <f t="shared" si="0"/>
        <v>64.0360867238467</v>
      </c>
      <c r="H16" s="82">
        <f t="shared" si="1"/>
        <v>75.3365726162902</v>
      </c>
      <c r="I16" s="77"/>
      <c r="J16" s="62"/>
    </row>
    <row r="17" s="63" customFormat="1" ht="15.75" customHeight="1" spans="2:10">
      <c r="B17" s="79">
        <v>15</v>
      </c>
      <c r="C17" s="80" t="s">
        <v>252</v>
      </c>
      <c r="D17" s="81" t="s">
        <v>316</v>
      </c>
      <c r="E17" s="81" t="s">
        <v>302</v>
      </c>
      <c r="F17" s="82">
        <f>'SHT0017359'!I17</f>
        <v>28.2800535639548</v>
      </c>
      <c r="G17" s="82">
        <f t="shared" si="0"/>
        <v>47.1334226065913</v>
      </c>
      <c r="H17" s="82">
        <f t="shared" si="1"/>
        <v>55.4510854195192</v>
      </c>
      <c r="I17" s="77"/>
      <c r="J17" s="62"/>
    </row>
    <row r="18" s="63" customFormat="1" ht="15.75" customHeight="1" spans="2:10">
      <c r="B18" s="79">
        <v>16</v>
      </c>
      <c r="C18" s="80" t="s">
        <v>167</v>
      </c>
      <c r="D18" s="83" t="s">
        <v>317</v>
      </c>
      <c r="E18" s="81" t="s">
        <v>302</v>
      </c>
      <c r="F18" s="82">
        <f>'SHT0012172'!I18</f>
        <v>29.1929182639548</v>
      </c>
      <c r="G18" s="82">
        <f t="shared" si="0"/>
        <v>48.654863773258</v>
      </c>
      <c r="H18" s="82">
        <f t="shared" si="1"/>
        <v>57.2410162038329</v>
      </c>
      <c r="I18" s="77"/>
      <c r="J18" s="62"/>
    </row>
    <row r="19" s="63" customFormat="1" ht="15.75" customHeight="1" spans="2:10">
      <c r="B19" s="79">
        <v>17</v>
      </c>
      <c r="C19" s="80" t="s">
        <v>198</v>
      </c>
      <c r="D19" s="83" t="s">
        <v>318</v>
      </c>
      <c r="E19" s="81" t="s">
        <v>302</v>
      </c>
      <c r="F19" s="82">
        <f>'SHT0014169'!I18</f>
        <v>27.0000924495602</v>
      </c>
      <c r="G19" s="82">
        <f t="shared" si="0"/>
        <v>45.0001540826003</v>
      </c>
      <c r="H19" s="82">
        <f t="shared" si="1"/>
        <v>52.9413577442357</v>
      </c>
      <c r="I19" s="77"/>
      <c r="J19" s="62"/>
    </row>
    <row r="20" s="63" customFormat="1" ht="15.75" customHeight="1" spans="2:10">
      <c r="B20" s="79">
        <v>18</v>
      </c>
      <c r="C20" s="84" t="s">
        <v>205</v>
      </c>
      <c r="D20" s="81" t="s">
        <v>318</v>
      </c>
      <c r="E20" s="81" t="s">
        <v>302</v>
      </c>
      <c r="F20" s="82">
        <f>'SHT0014722'!I17</f>
        <v>26.7218054495602</v>
      </c>
      <c r="G20" s="82">
        <f t="shared" si="0"/>
        <v>44.5363424159337</v>
      </c>
      <c r="H20" s="82">
        <f t="shared" si="1"/>
        <v>52.395696959922</v>
      </c>
      <c r="I20" s="77"/>
      <c r="J20" s="62"/>
    </row>
    <row r="21" s="63" customFormat="1" ht="15.75" customHeight="1" spans="2:10">
      <c r="B21" s="72">
        <v>19</v>
      </c>
      <c r="C21" s="73" t="s">
        <v>210</v>
      </c>
      <c r="D21" s="75" t="s">
        <v>318</v>
      </c>
      <c r="E21" s="75" t="s">
        <v>302</v>
      </c>
      <c r="F21" s="76">
        <f>'SHT0014831'!I19</f>
        <v>32.6604934427256</v>
      </c>
      <c r="G21" s="76">
        <f t="shared" si="0"/>
        <v>54.434155737876</v>
      </c>
      <c r="H21" s="76">
        <f t="shared" si="1"/>
        <v>64.0401832210306</v>
      </c>
      <c r="I21" s="77"/>
      <c r="J21" s="62"/>
    </row>
    <row r="22" s="63" customFormat="1" ht="15.75" customHeight="1" spans="2:10">
      <c r="B22" s="79">
        <v>20</v>
      </c>
      <c r="C22" s="80" t="s">
        <v>239</v>
      </c>
      <c r="D22" s="81" t="s">
        <v>318</v>
      </c>
      <c r="E22" s="81" t="s">
        <v>302</v>
      </c>
      <c r="F22" s="82">
        <f>'SHT0016950'!I20</f>
        <v>25.6914655007708</v>
      </c>
      <c r="G22" s="82">
        <f t="shared" si="0"/>
        <v>42.8191091679513</v>
      </c>
      <c r="H22" s="82">
        <f t="shared" si="1"/>
        <v>50.375422550531</v>
      </c>
      <c r="I22" s="77"/>
      <c r="J22" s="62"/>
    </row>
    <row r="23" s="63" customFormat="1" ht="15.75" customHeight="1" spans="2:10">
      <c r="B23" s="79">
        <v>21</v>
      </c>
      <c r="C23" s="80" t="s">
        <v>245</v>
      </c>
      <c r="D23" s="81" t="s">
        <v>318</v>
      </c>
      <c r="E23" s="81" t="s">
        <v>302</v>
      </c>
      <c r="F23" s="82">
        <f>'SHT0017132'!I18</f>
        <v>26.907561262</v>
      </c>
      <c r="G23" s="82">
        <f t="shared" si="0"/>
        <v>44.8459354366667</v>
      </c>
      <c r="H23" s="82">
        <f t="shared" si="1"/>
        <v>52.7599240431373</v>
      </c>
      <c r="I23" s="77"/>
      <c r="J23" s="62"/>
    </row>
    <row r="24" s="63" customFormat="1" spans="2:10">
      <c r="B24" s="72">
        <v>22</v>
      </c>
      <c r="C24" s="78" t="s">
        <v>250</v>
      </c>
      <c r="D24" s="75" t="s">
        <v>318</v>
      </c>
      <c r="E24" s="75" t="s">
        <v>302</v>
      </c>
      <c r="F24" s="76">
        <f>'SHT0017154'!I14</f>
        <v>26.8166283205723</v>
      </c>
      <c r="G24" s="76">
        <f t="shared" si="0"/>
        <v>44.6943805342872</v>
      </c>
      <c r="H24" s="76">
        <f t="shared" si="1"/>
        <v>52.5816241579849</v>
      </c>
      <c r="I24" s="77"/>
      <c r="J24" s="62"/>
    </row>
    <row r="25" s="63" customFormat="1" spans="2:10">
      <c r="B25" s="79">
        <v>23</v>
      </c>
      <c r="C25" s="80" t="s">
        <v>228</v>
      </c>
      <c r="D25" s="81" t="s">
        <v>318</v>
      </c>
      <c r="E25" s="81" t="s">
        <v>302</v>
      </c>
      <c r="F25" s="82">
        <f>'SHT0015973'!I19</f>
        <v>29.9170077439548</v>
      </c>
      <c r="G25" s="82">
        <f t="shared" si="0"/>
        <v>49.861679573258</v>
      </c>
      <c r="H25" s="82">
        <f t="shared" si="1"/>
        <v>58.6607994979506</v>
      </c>
      <c r="I25" s="85"/>
      <c r="J25" s="62"/>
    </row>
    <row r="26" s="63" customFormat="1" customHeight="1" spans="2:10">
      <c r="B26" s="72">
        <v>24</v>
      </c>
      <c r="C26" s="78" t="s">
        <v>257</v>
      </c>
      <c r="D26" s="75" t="s">
        <v>318</v>
      </c>
      <c r="E26" s="75" t="s">
        <v>302</v>
      </c>
      <c r="F26" s="76">
        <f>'SHT0017643'!I23</f>
        <v>28.5411929627256</v>
      </c>
      <c r="G26" s="76">
        <f t="shared" si="0"/>
        <v>47.568654937876</v>
      </c>
      <c r="H26" s="76">
        <f t="shared" si="1"/>
        <v>55.9631234563247</v>
      </c>
      <c r="I26" s="77"/>
      <c r="J26" s="62"/>
    </row>
    <row r="27" s="63" customFormat="1" spans="2:10">
      <c r="B27" s="79">
        <v>25</v>
      </c>
      <c r="C27" s="84" t="s">
        <v>259</v>
      </c>
      <c r="D27" s="81" t="s">
        <v>318</v>
      </c>
      <c r="E27" s="81" t="s">
        <v>302</v>
      </c>
      <c r="F27" s="82">
        <f>'SHT0017687'!I23</f>
        <v>38.0436411042894</v>
      </c>
      <c r="G27" s="82">
        <f t="shared" si="0"/>
        <v>63.406068507149</v>
      </c>
      <c r="H27" s="82">
        <f t="shared" si="1"/>
        <v>74.5953747142929</v>
      </c>
      <c r="I27" s="77"/>
      <c r="J27" s="62"/>
    </row>
    <row r="28" s="63" customFormat="1" spans="2:10">
      <c r="B28" s="72">
        <v>26</v>
      </c>
      <c r="C28" s="78" t="s">
        <v>203</v>
      </c>
      <c r="D28" s="75" t="s">
        <v>319</v>
      </c>
      <c r="E28" s="75" t="s">
        <v>302</v>
      </c>
      <c r="F28" s="76">
        <f>'SHT0014645'!I10</f>
        <v>10.5066463192708</v>
      </c>
      <c r="G28" s="76">
        <f t="shared" si="0"/>
        <v>17.5110771987847</v>
      </c>
      <c r="H28" s="76">
        <f t="shared" si="1"/>
        <v>20.6012672926878</v>
      </c>
      <c r="I28" s="77"/>
      <c r="J28" s="62"/>
    </row>
    <row r="29" s="63" customFormat="1" spans="2:10">
      <c r="B29" s="72">
        <v>27</v>
      </c>
      <c r="C29" s="73" t="s">
        <v>242</v>
      </c>
      <c r="D29" s="75" t="s">
        <v>320</v>
      </c>
      <c r="E29" s="75" t="s">
        <v>302</v>
      </c>
      <c r="F29" s="76">
        <f>'SHT0016966'!I4</f>
        <v>23.2743</v>
      </c>
      <c r="G29" s="76">
        <f>'SHT0016966'!I6</f>
        <v>31.0029033333333</v>
      </c>
      <c r="H29" s="76">
        <f t="shared" si="1"/>
        <v>36.4740039215686</v>
      </c>
      <c r="I29" s="77"/>
      <c r="J29" s="62"/>
    </row>
    <row r="30" s="63" customFormat="1" spans="2:10">
      <c r="B30" s="72">
        <v>28</v>
      </c>
      <c r="C30" s="73" t="s">
        <v>234</v>
      </c>
      <c r="D30" s="75" t="s">
        <v>320</v>
      </c>
      <c r="E30" s="75" t="s">
        <v>302</v>
      </c>
      <c r="F30" s="76">
        <f>'SHT0016242'!I4</f>
        <v>23.3589</v>
      </c>
      <c r="G30" s="76">
        <f>'SHT0016242'!I6</f>
        <v>31.1439033333333</v>
      </c>
      <c r="H30" s="76">
        <f t="shared" si="1"/>
        <v>36.6398862745098</v>
      </c>
      <c r="I30" s="77"/>
      <c r="J30" s="62"/>
    </row>
    <row r="31" s="63" customFormat="1" spans="2:10">
      <c r="B31" s="72">
        <v>29</v>
      </c>
      <c r="C31" s="78" t="s">
        <v>230</v>
      </c>
      <c r="D31" s="75" t="s">
        <v>321</v>
      </c>
      <c r="E31" s="75" t="s">
        <v>302</v>
      </c>
      <c r="F31" s="76">
        <f>'SHT0016059'!I23</f>
        <v>21.675740225726</v>
      </c>
      <c r="G31" s="76">
        <f>F31/0.6</f>
        <v>36.1262337095433</v>
      </c>
      <c r="H31" s="76">
        <f t="shared" si="1"/>
        <v>42.5014514229922</v>
      </c>
      <c r="I31" s="77"/>
      <c r="J31" s="62"/>
    </row>
    <row r="32" s="63" customFormat="1" spans="2:10">
      <c r="B32" s="72">
        <v>30</v>
      </c>
      <c r="C32" s="73" t="s">
        <v>174</v>
      </c>
      <c r="D32" s="74" t="s">
        <v>322</v>
      </c>
      <c r="E32" s="75" t="s">
        <v>302</v>
      </c>
      <c r="F32" s="76">
        <f>'SHT0012401'!I23</f>
        <v>157.1572386757</v>
      </c>
      <c r="G32" s="76">
        <f>F32/0.9</f>
        <v>174.619154084111</v>
      </c>
      <c r="H32" s="76">
        <f>G32/0.95</f>
        <v>183.809635878012</v>
      </c>
      <c r="I32" s="77"/>
      <c r="J32" s="62"/>
    </row>
    <row r="33" s="62" customFormat="1" spans="2:10">
      <c r="B33" s="72">
        <v>31</v>
      </c>
      <c r="C33" s="78" t="s">
        <v>173</v>
      </c>
      <c r="D33" s="74" t="s">
        <v>323</v>
      </c>
      <c r="E33" s="75" t="s">
        <v>302</v>
      </c>
      <c r="F33" s="76">
        <f>'SHT0012393'!I11</f>
        <v>45.16994</v>
      </c>
      <c r="G33" s="76">
        <f>F33/0.9</f>
        <v>50.1888222222222</v>
      </c>
      <c r="H33" s="76">
        <f>G33/0.95</f>
        <v>52.8303391812865</v>
      </c>
      <c r="I33" s="77"/>
    </row>
    <row r="34" s="63" customFormat="1" spans="2:10">
      <c r="B34" s="72">
        <v>32</v>
      </c>
      <c r="C34" s="73" t="s">
        <v>181</v>
      </c>
      <c r="D34" s="75" t="s">
        <v>324</v>
      </c>
      <c r="E34" s="75" t="s">
        <v>302</v>
      </c>
      <c r="F34" s="76">
        <f>'SHT0013264'!I10</f>
        <v>31.4275701581483</v>
      </c>
      <c r="G34" s="76">
        <f t="shared" ref="G34:G43" si="2">F34/0.6</f>
        <v>52.3792835969138</v>
      </c>
      <c r="H34" s="76">
        <f t="shared" ref="H34:H43" si="3">G34/0.85</f>
        <v>61.6226865846045</v>
      </c>
      <c r="I34" s="77"/>
      <c r="J34" s="62"/>
    </row>
    <row r="35" s="63" customFormat="1" spans="2:10">
      <c r="B35" s="72">
        <v>33</v>
      </c>
      <c r="C35" s="78" t="s">
        <v>184</v>
      </c>
      <c r="D35" s="75" t="s">
        <v>325</v>
      </c>
      <c r="E35" s="75" t="s">
        <v>302</v>
      </c>
      <c r="F35" s="76">
        <f>'SHT0013273'!I22</f>
        <v>20.3760080591067</v>
      </c>
      <c r="G35" s="76">
        <f t="shared" si="2"/>
        <v>33.9600134318445</v>
      </c>
      <c r="H35" s="76">
        <f t="shared" si="3"/>
        <v>39.9529569786406</v>
      </c>
      <c r="I35" s="77"/>
      <c r="J35" s="62"/>
    </row>
    <row r="36" s="63" customFormat="1" spans="2:10">
      <c r="B36" s="72">
        <v>34</v>
      </c>
      <c r="C36" s="78" t="s">
        <v>159</v>
      </c>
      <c r="D36" s="75" t="s">
        <v>326</v>
      </c>
      <c r="E36" s="75" t="s">
        <v>302</v>
      </c>
      <c r="F36" s="76">
        <f>'SHT0011509'!I22</f>
        <v>18.3724715653747</v>
      </c>
      <c r="G36" s="76">
        <f t="shared" si="2"/>
        <v>30.6207859422912</v>
      </c>
      <c r="H36" s="76">
        <f t="shared" si="3"/>
        <v>36.0244540497544</v>
      </c>
      <c r="I36" s="77"/>
      <c r="J36" s="62"/>
    </row>
    <row r="37" s="63" customFormat="1" spans="2:10">
      <c r="B37" s="72">
        <v>35</v>
      </c>
      <c r="C37" s="78" t="s">
        <v>221</v>
      </c>
      <c r="D37" s="75" t="s">
        <v>326</v>
      </c>
      <c r="E37" s="75" t="s">
        <v>302</v>
      </c>
      <c r="F37" s="76">
        <f>'SHT0015238'!I20</f>
        <v>17.7234274037688</v>
      </c>
      <c r="G37" s="76">
        <f t="shared" si="2"/>
        <v>29.539045672948</v>
      </c>
      <c r="H37" s="76">
        <f t="shared" si="3"/>
        <v>34.7518184387624</v>
      </c>
      <c r="I37" s="77"/>
      <c r="J37" s="62"/>
    </row>
    <row r="38" s="63" customFormat="1" spans="2:10">
      <c r="B38" s="72">
        <v>36</v>
      </c>
      <c r="C38" s="78" t="s">
        <v>238</v>
      </c>
      <c r="D38" s="75" t="s">
        <v>326</v>
      </c>
      <c r="E38" s="75" t="s">
        <v>302</v>
      </c>
      <c r="F38" s="76">
        <f>'SHT0016905'!I20</f>
        <v>17.7226808949969</v>
      </c>
      <c r="G38" s="76">
        <f t="shared" si="2"/>
        <v>29.5378014916615</v>
      </c>
      <c r="H38" s="76">
        <f t="shared" si="3"/>
        <v>34.7503546960724</v>
      </c>
      <c r="I38" s="77"/>
      <c r="J38" s="62"/>
    </row>
    <row r="39" s="63" customFormat="1" spans="2:10">
      <c r="B39" s="72">
        <v>37</v>
      </c>
      <c r="C39" s="78" t="s">
        <v>158</v>
      </c>
      <c r="D39" s="75" t="s">
        <v>327</v>
      </c>
      <c r="E39" s="75" t="s">
        <v>302</v>
      </c>
      <c r="F39" s="76">
        <f>'SHT0011506'!I10</f>
        <v>17.7309385759904</v>
      </c>
      <c r="G39" s="76">
        <f t="shared" si="2"/>
        <v>29.5515642933173</v>
      </c>
      <c r="H39" s="76">
        <f t="shared" si="3"/>
        <v>34.7665462274321</v>
      </c>
      <c r="I39" s="77"/>
      <c r="J39" s="62"/>
    </row>
    <row r="40" s="62" customFormat="1" spans="2:10">
      <c r="B40" s="72">
        <v>38</v>
      </c>
      <c r="C40" s="78" t="s">
        <v>224</v>
      </c>
      <c r="D40" s="75" t="s">
        <v>328</v>
      </c>
      <c r="E40" s="75" t="s">
        <v>302</v>
      </c>
      <c r="F40" s="76">
        <f>'SHT0015535'!I8</f>
        <v>32.0183497009961</v>
      </c>
      <c r="G40" s="76">
        <f t="shared" si="2"/>
        <v>53.3639161683268</v>
      </c>
      <c r="H40" s="76">
        <f t="shared" si="3"/>
        <v>62.7810778450904</v>
      </c>
      <c r="I40" s="77"/>
    </row>
    <row r="41" s="62" customFormat="1" spans="2:10">
      <c r="B41" s="72">
        <v>39</v>
      </c>
      <c r="C41" s="78" t="s">
        <v>225</v>
      </c>
      <c r="D41" s="75" t="s">
        <v>329</v>
      </c>
      <c r="E41" s="75" t="s">
        <v>302</v>
      </c>
      <c r="F41" s="76">
        <f>'SHT0015536'!I8</f>
        <v>18.7620695654387</v>
      </c>
      <c r="G41" s="76">
        <f t="shared" si="2"/>
        <v>31.2701159423978</v>
      </c>
      <c r="H41" s="76">
        <f t="shared" si="3"/>
        <v>36.7883716969386</v>
      </c>
      <c r="I41" s="77"/>
    </row>
    <row r="42" s="62" customFormat="1" spans="2:10">
      <c r="B42" s="72">
        <v>40</v>
      </c>
      <c r="C42" s="78" t="s">
        <v>89</v>
      </c>
      <c r="D42" s="75" t="s">
        <v>330</v>
      </c>
      <c r="E42" s="75" t="s">
        <v>302</v>
      </c>
      <c r="F42" s="76">
        <f>'BPC0010251'!I8</f>
        <v>4.86984477304656</v>
      </c>
      <c r="G42" s="76">
        <f t="shared" si="2"/>
        <v>8.1164079550776</v>
      </c>
      <c r="H42" s="76">
        <f t="shared" si="3"/>
        <v>9.54871524126776</v>
      </c>
      <c r="I42" s="77"/>
    </row>
    <row r="43" s="62" customFormat="1" spans="2:10">
      <c r="B43" s="72">
        <v>41</v>
      </c>
      <c r="C43" s="78" t="s">
        <v>223</v>
      </c>
      <c r="D43" s="75" t="s">
        <v>331</v>
      </c>
      <c r="E43" s="75" t="s">
        <v>302</v>
      </c>
      <c r="F43" s="76">
        <f>'SHT0015241'!I8</f>
        <v>32.0183497009961</v>
      </c>
      <c r="G43" s="76">
        <f t="shared" si="2"/>
        <v>53.3639161683268</v>
      </c>
      <c r="H43" s="76">
        <f t="shared" si="3"/>
        <v>62.7810778450904</v>
      </c>
      <c r="I43" s="77"/>
    </row>
    <row r="44" s="62" customFormat="1" spans="2:10">
      <c r="B44" s="72">
        <v>42</v>
      </c>
      <c r="C44" s="75" t="s">
        <v>33</v>
      </c>
      <c r="D44" s="75" t="s">
        <v>332</v>
      </c>
      <c r="E44" s="75" t="s">
        <v>333</v>
      </c>
      <c r="F44" s="76">
        <f>'BEC0010039'!I36</f>
        <v>50.2674091328125</v>
      </c>
      <c r="G44" s="76">
        <f>F44/0.9</f>
        <v>55.8526768142361</v>
      </c>
      <c r="H44" s="76">
        <f>G44/0.95</f>
        <v>58.7922913834064</v>
      </c>
      <c r="I44" s="77"/>
    </row>
    <row r="45" s="62" customFormat="1" spans="2:10">
      <c r="B45" s="72">
        <v>43</v>
      </c>
      <c r="C45" s="75" t="s">
        <v>34</v>
      </c>
      <c r="D45" s="75" t="s">
        <v>334</v>
      </c>
      <c r="E45" s="75" t="s">
        <v>333</v>
      </c>
      <c r="F45" s="76">
        <f>'BEC0010039'!I38</f>
        <v>50.2674091328125</v>
      </c>
      <c r="G45" s="76">
        <f>F45/0.9</f>
        <v>55.8526768142361</v>
      </c>
      <c r="H45" s="76">
        <f>G45/0.95</f>
        <v>58.7922913834064</v>
      </c>
      <c r="I45" s="77"/>
    </row>
    <row r="46" s="62" customFormat="1" spans="2:10">
      <c r="B46" s="72">
        <v>44</v>
      </c>
      <c r="C46" s="78" t="s">
        <v>283</v>
      </c>
      <c r="D46" s="75" t="s">
        <v>335</v>
      </c>
      <c r="E46" s="75" t="s">
        <v>302</v>
      </c>
      <c r="F46" s="76">
        <f>'SLT0012023'!I7</f>
        <v>18.0952682769118</v>
      </c>
      <c r="G46" s="76">
        <f t="shared" ref="G46:G70" si="4">F46/0.6</f>
        <v>30.1587804615197</v>
      </c>
      <c r="H46" s="76">
        <f t="shared" ref="H46:H70" si="5">G46/0.85</f>
        <v>35.4809181900232</v>
      </c>
      <c r="I46" s="77"/>
    </row>
    <row r="47" s="62" customFormat="1" spans="2:10">
      <c r="B47" s="72">
        <v>45</v>
      </c>
      <c r="C47" s="78" t="s">
        <v>67</v>
      </c>
      <c r="D47" s="75" t="s">
        <v>336</v>
      </c>
      <c r="E47" s="75" t="s">
        <v>302</v>
      </c>
      <c r="F47" s="76">
        <f>'BPC0000008'!I18</f>
        <v>7.73386886079429</v>
      </c>
      <c r="G47" s="76">
        <f t="shared" si="4"/>
        <v>12.8897814346572</v>
      </c>
      <c r="H47" s="76">
        <f t="shared" si="5"/>
        <v>15.1644487466555</v>
      </c>
      <c r="I47" s="77"/>
    </row>
    <row r="48" s="62" customFormat="1" spans="2:10">
      <c r="B48" s="72">
        <v>46</v>
      </c>
      <c r="C48" s="78" t="s">
        <v>226</v>
      </c>
      <c r="D48" s="75" t="s">
        <v>337</v>
      </c>
      <c r="E48" s="75" t="s">
        <v>302</v>
      </c>
      <c r="F48" s="76">
        <f>'SHT0015934'!I11</f>
        <v>26.2179459238683</v>
      </c>
      <c r="G48" s="76">
        <f t="shared" si="4"/>
        <v>43.6965765397805</v>
      </c>
      <c r="H48" s="76">
        <f t="shared" si="5"/>
        <v>51.4077371056241</v>
      </c>
      <c r="I48" s="77"/>
    </row>
    <row r="49" s="62" customFormat="1" spans="2:9">
      <c r="B49" s="72">
        <v>47</v>
      </c>
      <c r="C49" s="78" t="s">
        <v>232</v>
      </c>
      <c r="D49" s="75" t="s">
        <v>337</v>
      </c>
      <c r="E49" s="75" t="s">
        <v>302</v>
      </c>
      <c r="F49" s="76">
        <f>'SHT0016099'!I11</f>
        <v>25.8312239238684</v>
      </c>
      <c r="G49" s="76">
        <f t="shared" si="4"/>
        <v>43.052039873114</v>
      </c>
      <c r="H49" s="76">
        <f t="shared" si="5"/>
        <v>50.6494586742518</v>
      </c>
      <c r="I49" s="77"/>
    </row>
    <row r="50" s="62" customFormat="1" spans="2:9">
      <c r="B50" s="72">
        <v>48</v>
      </c>
      <c r="C50" s="78" t="s">
        <v>244</v>
      </c>
      <c r="D50" s="75" t="s">
        <v>337</v>
      </c>
      <c r="E50" s="75" t="s">
        <v>302</v>
      </c>
      <c r="F50" s="76">
        <f>'SHT0017083'!I11</f>
        <v>24.8110649238684</v>
      </c>
      <c r="G50" s="76">
        <f t="shared" si="4"/>
        <v>41.351774873114</v>
      </c>
      <c r="H50" s="76">
        <f t="shared" si="5"/>
        <v>48.6491469095459</v>
      </c>
      <c r="I50" s="77"/>
    </row>
    <row r="51" s="62" customFormat="1" spans="2:9">
      <c r="B51" s="72">
        <v>49</v>
      </c>
      <c r="C51" s="78" t="s">
        <v>286</v>
      </c>
      <c r="D51" s="75" t="s">
        <v>338</v>
      </c>
      <c r="E51" s="75" t="s">
        <v>302</v>
      </c>
      <c r="F51" s="76">
        <f>'SLT0012246'!I14</f>
        <v>6.61729660811726</v>
      </c>
      <c r="G51" s="76">
        <f t="shared" si="4"/>
        <v>11.0288276801954</v>
      </c>
      <c r="H51" s="76">
        <f t="shared" si="5"/>
        <v>12.9750913884652</v>
      </c>
      <c r="I51" s="77"/>
    </row>
    <row r="52" s="62" customFormat="1" spans="2:9">
      <c r="B52" s="72">
        <v>50</v>
      </c>
      <c r="C52" s="78" t="s">
        <v>287</v>
      </c>
      <c r="D52" s="75" t="s">
        <v>338</v>
      </c>
      <c r="E52" s="75" t="s">
        <v>302</v>
      </c>
      <c r="F52" s="76">
        <f>'SLT0012247'!I10</f>
        <v>5.46730084688806</v>
      </c>
      <c r="G52" s="76">
        <f t="shared" si="4"/>
        <v>9.11216807814677</v>
      </c>
      <c r="H52" s="76">
        <f t="shared" si="5"/>
        <v>10.7201977389962</v>
      </c>
      <c r="I52" s="77"/>
    </row>
    <row r="53" s="62" customFormat="1" spans="2:9">
      <c r="B53" s="72">
        <v>51</v>
      </c>
      <c r="C53" s="73" t="s">
        <v>284</v>
      </c>
      <c r="D53" s="75" t="s">
        <v>339</v>
      </c>
      <c r="E53" s="75" t="s">
        <v>302</v>
      </c>
      <c r="F53" s="76">
        <f>'SLT0012154'!I15</f>
        <v>12.6063225761391</v>
      </c>
      <c r="G53" s="76">
        <f t="shared" si="4"/>
        <v>21.0105376268985</v>
      </c>
      <c r="H53" s="76">
        <f t="shared" si="5"/>
        <v>24.7182795610571</v>
      </c>
      <c r="I53" s="77"/>
    </row>
    <row r="54" s="62" customFormat="1" spans="2:9">
      <c r="B54" s="72">
        <v>52</v>
      </c>
      <c r="C54" s="73" t="s">
        <v>285</v>
      </c>
      <c r="D54" s="75" t="s">
        <v>340</v>
      </c>
      <c r="E54" s="75" t="s">
        <v>302</v>
      </c>
      <c r="F54" s="76">
        <f>'SLT0012155'!I15</f>
        <v>11.5011081693046</v>
      </c>
      <c r="G54" s="76">
        <f t="shared" si="4"/>
        <v>19.1685136155077</v>
      </c>
      <c r="H54" s="76">
        <f t="shared" si="5"/>
        <v>22.5511924888326</v>
      </c>
      <c r="I54" s="77"/>
    </row>
    <row r="55" s="62" customFormat="1" spans="2:9">
      <c r="B55" s="72">
        <v>53</v>
      </c>
      <c r="C55" s="78" t="s">
        <v>288</v>
      </c>
      <c r="D55" s="75" t="s">
        <v>341</v>
      </c>
      <c r="E55" s="75" t="s">
        <v>302</v>
      </c>
      <c r="F55" s="76">
        <f>'SLT0012307'!I9</f>
        <v>20.6796896425119</v>
      </c>
      <c r="G55" s="76">
        <f t="shared" si="4"/>
        <v>34.4661494041865</v>
      </c>
      <c r="H55" s="76">
        <f t="shared" si="5"/>
        <v>40.5484110637488</v>
      </c>
      <c r="I55" s="77"/>
    </row>
    <row r="56" s="62" customFormat="1" spans="2:9">
      <c r="B56" s="72">
        <v>54</v>
      </c>
      <c r="C56" s="73" t="s">
        <v>289</v>
      </c>
      <c r="D56" s="75" t="s">
        <v>341</v>
      </c>
      <c r="E56" s="75" t="s">
        <v>302</v>
      </c>
      <c r="F56" s="76">
        <f>'SLT0012308'!I9</f>
        <v>12.2418098468881</v>
      </c>
      <c r="G56" s="76">
        <f t="shared" si="4"/>
        <v>20.4030164114802</v>
      </c>
      <c r="H56" s="76">
        <f t="shared" si="5"/>
        <v>24.0035487193885</v>
      </c>
      <c r="I56" s="77"/>
    </row>
    <row r="57" s="62" customFormat="1" spans="2:9">
      <c r="B57" s="72">
        <v>55</v>
      </c>
      <c r="C57" s="78" t="s">
        <v>270</v>
      </c>
      <c r="D57" s="75" t="s">
        <v>342</v>
      </c>
      <c r="E57" s="75" t="s">
        <v>302</v>
      </c>
      <c r="F57" s="76">
        <f>'SLT0010277'!I9</f>
        <v>26.1247285523158</v>
      </c>
      <c r="G57" s="76">
        <f t="shared" si="4"/>
        <v>43.5412142538597</v>
      </c>
      <c r="H57" s="76">
        <f t="shared" si="5"/>
        <v>51.2249579457173</v>
      </c>
      <c r="I57" s="77"/>
    </row>
    <row r="58" s="62" customFormat="1" spans="2:9">
      <c r="B58" s="72">
        <v>56</v>
      </c>
      <c r="C58" s="78" t="s">
        <v>80</v>
      </c>
      <c r="D58" s="75" t="s">
        <v>343</v>
      </c>
      <c r="E58" s="75" t="s">
        <v>302</v>
      </c>
      <c r="F58" s="76">
        <f>'BPC0010161'!I16</f>
        <v>7.07891596422431</v>
      </c>
      <c r="G58" s="76">
        <f t="shared" si="4"/>
        <v>11.7981932737072</v>
      </c>
      <c r="H58" s="76">
        <f t="shared" si="5"/>
        <v>13.880227380832</v>
      </c>
      <c r="I58" s="77"/>
    </row>
    <row r="59" s="62" customFormat="1" spans="2:9">
      <c r="B59" s="72">
        <v>57</v>
      </c>
      <c r="C59" s="78" t="s">
        <v>209</v>
      </c>
      <c r="D59" s="75" t="s">
        <v>344</v>
      </c>
      <c r="E59" s="75" t="s">
        <v>302</v>
      </c>
      <c r="F59" s="76">
        <f>'SHT0014803'!I13</f>
        <v>5.97637239738978</v>
      </c>
      <c r="G59" s="76">
        <f t="shared" si="4"/>
        <v>9.9606206623163</v>
      </c>
      <c r="H59" s="76">
        <f t="shared" si="5"/>
        <v>11.7183772497839</v>
      </c>
      <c r="I59" s="77"/>
    </row>
    <row r="60" s="62" customFormat="1" spans="2:9">
      <c r="B60" s="72">
        <v>58</v>
      </c>
      <c r="C60" s="78" t="s">
        <v>193</v>
      </c>
      <c r="D60" s="74" t="s">
        <v>345</v>
      </c>
      <c r="E60" s="75" t="s">
        <v>302</v>
      </c>
      <c r="F60" s="76">
        <f>'SHT0013662'!I11</f>
        <v>35.255921454921</v>
      </c>
      <c r="G60" s="76">
        <f t="shared" si="4"/>
        <v>58.759869091535</v>
      </c>
      <c r="H60" s="76">
        <f t="shared" si="5"/>
        <v>69.1292577547471</v>
      </c>
      <c r="I60" s="77"/>
    </row>
    <row r="61" s="62" customFormat="1" spans="2:9">
      <c r="B61" s="72">
        <v>59</v>
      </c>
      <c r="C61" s="78" t="s">
        <v>164</v>
      </c>
      <c r="D61" s="75" t="s">
        <v>346</v>
      </c>
      <c r="E61" s="75" t="s">
        <v>302</v>
      </c>
      <c r="F61" s="76">
        <f>'SHT0012024'!I12</f>
        <v>14.4173659680028</v>
      </c>
      <c r="G61" s="76">
        <f t="shared" si="4"/>
        <v>24.0289432800047</v>
      </c>
      <c r="H61" s="76">
        <f t="shared" si="5"/>
        <v>28.2693450352996</v>
      </c>
      <c r="I61" s="77"/>
    </row>
    <row r="62" s="62" customFormat="1" spans="2:9">
      <c r="B62" s="72">
        <v>60</v>
      </c>
      <c r="C62" s="78" t="s">
        <v>218</v>
      </c>
      <c r="D62" s="75" t="s">
        <v>347</v>
      </c>
      <c r="E62" s="75" t="s">
        <v>302</v>
      </c>
      <c r="F62" s="76">
        <f>'SHT0015097'!I22</f>
        <v>19.5766883409067</v>
      </c>
      <c r="G62" s="76">
        <f t="shared" si="4"/>
        <v>32.6278139015112</v>
      </c>
      <c r="H62" s="76">
        <f t="shared" si="5"/>
        <v>38.3856634135426</v>
      </c>
      <c r="I62" s="77"/>
    </row>
    <row r="63" s="62" customFormat="1" spans="2:9">
      <c r="B63" s="72">
        <v>61</v>
      </c>
      <c r="C63" s="78" t="s">
        <v>139</v>
      </c>
      <c r="D63" s="75" t="s">
        <v>348</v>
      </c>
      <c r="E63" s="75" t="s">
        <v>302</v>
      </c>
      <c r="F63" s="76">
        <f>'SHT0000505'!I13</f>
        <v>29.59175415</v>
      </c>
      <c r="G63" s="76">
        <f t="shared" si="4"/>
        <v>49.31959025</v>
      </c>
      <c r="H63" s="76">
        <f t="shared" si="5"/>
        <v>58.0230473529412</v>
      </c>
      <c r="I63" s="77"/>
    </row>
    <row r="64" s="62" customFormat="1" spans="2:9">
      <c r="B64" s="72">
        <v>62</v>
      </c>
      <c r="C64" s="73" t="s">
        <v>149</v>
      </c>
      <c r="D64" s="75" t="s">
        <v>349</v>
      </c>
      <c r="E64" s="75" t="s">
        <v>302</v>
      </c>
      <c r="F64" s="76">
        <f>'SHT0010941'!I25</f>
        <v>103.231620978816</v>
      </c>
      <c r="G64" s="76">
        <f t="shared" si="4"/>
        <v>172.05270163136</v>
      </c>
      <c r="H64" s="76">
        <f t="shared" si="5"/>
        <v>202.414943095718</v>
      </c>
      <c r="I64" s="77"/>
    </row>
    <row r="65" s="62" customFormat="1" spans="2:9">
      <c r="B65" s="72">
        <v>63</v>
      </c>
      <c r="C65" s="78" t="s">
        <v>162</v>
      </c>
      <c r="D65" s="74" t="s">
        <v>350</v>
      </c>
      <c r="E65" s="75" t="s">
        <v>302</v>
      </c>
      <c r="F65" s="76">
        <f>'SHT0011982'!I25</f>
        <v>22.560196985726</v>
      </c>
      <c r="G65" s="76">
        <f t="shared" si="4"/>
        <v>37.6003283095433</v>
      </c>
      <c r="H65" s="76">
        <f t="shared" si="5"/>
        <v>44.2356803641686</v>
      </c>
      <c r="I65" s="77"/>
    </row>
    <row r="66" s="62" customFormat="1" spans="2:9">
      <c r="B66" s="72">
        <v>64</v>
      </c>
      <c r="C66" s="78" t="s">
        <v>189</v>
      </c>
      <c r="D66" s="75" t="s">
        <v>350</v>
      </c>
      <c r="E66" s="75" t="s">
        <v>302</v>
      </c>
      <c r="F66" s="76">
        <f>'SHT0013334'!I27</f>
        <v>23.7526317469552</v>
      </c>
      <c r="G66" s="76">
        <f t="shared" si="4"/>
        <v>39.5877195782587</v>
      </c>
      <c r="H66" s="76">
        <f t="shared" si="5"/>
        <v>46.5737877391279</v>
      </c>
      <c r="I66" s="77"/>
    </row>
    <row r="67" s="62" customFormat="1" spans="2:9">
      <c r="B67" s="72">
        <v>65</v>
      </c>
      <c r="C67" s="78" t="s">
        <v>201</v>
      </c>
      <c r="D67" s="74" t="s">
        <v>351</v>
      </c>
      <c r="E67" s="75" t="s">
        <v>302</v>
      </c>
      <c r="F67" s="76">
        <f>'SHT0014571'!I10</f>
        <v>31.3461251780851</v>
      </c>
      <c r="G67" s="76">
        <f t="shared" si="4"/>
        <v>52.2435419634752</v>
      </c>
      <c r="H67" s="76">
        <f t="shared" si="5"/>
        <v>61.4629905452649</v>
      </c>
      <c r="I67" s="77"/>
    </row>
    <row r="68" s="62" customFormat="1" spans="2:9">
      <c r="B68" s="72">
        <v>66</v>
      </c>
      <c r="C68" s="78" t="s">
        <v>157</v>
      </c>
      <c r="D68" s="75" t="s">
        <v>351</v>
      </c>
      <c r="E68" s="75" t="s">
        <v>302</v>
      </c>
      <c r="F68" s="76">
        <f>'SHT0011481'!I10</f>
        <v>25.6078701581483</v>
      </c>
      <c r="G68" s="76">
        <f t="shared" si="4"/>
        <v>42.6797835969138</v>
      </c>
      <c r="H68" s="76">
        <f t="shared" si="5"/>
        <v>50.2115101140162</v>
      </c>
      <c r="I68" s="77"/>
    </row>
    <row r="69" s="62" customFormat="1" spans="2:9">
      <c r="B69" s="72">
        <v>67</v>
      </c>
      <c r="C69" s="78" t="s">
        <v>156</v>
      </c>
      <c r="D69" s="75" t="s">
        <v>352</v>
      </c>
      <c r="E69" s="75" t="s">
        <v>302</v>
      </c>
      <c r="F69" s="76">
        <f>'SHT0011480'!I10</f>
        <v>17.7309385759904</v>
      </c>
      <c r="G69" s="76">
        <f t="shared" si="4"/>
        <v>29.5515642933173</v>
      </c>
      <c r="H69" s="76">
        <f t="shared" si="5"/>
        <v>34.7665462274321</v>
      </c>
      <c r="I69" s="77"/>
    </row>
    <row r="70" s="62" customFormat="1" spans="2:9">
      <c r="B70" s="72">
        <v>68</v>
      </c>
      <c r="C70" s="78" t="s">
        <v>251</v>
      </c>
      <c r="D70" s="75" t="s">
        <v>353</v>
      </c>
      <c r="E70" s="75" t="s">
        <v>302</v>
      </c>
      <c r="F70" s="76">
        <f>'SHT0017182'!I14</f>
        <v>7.71308701181447</v>
      </c>
      <c r="G70" s="76">
        <f t="shared" si="4"/>
        <v>12.8551450196908</v>
      </c>
      <c r="H70" s="76">
        <f t="shared" si="5"/>
        <v>15.1237000231656</v>
      </c>
      <c r="I70" s="77"/>
    </row>
    <row r="71" s="62" customFormat="1" spans="2:9">
      <c r="B71" s="72">
        <v>69</v>
      </c>
      <c r="C71" s="73" t="s">
        <v>19</v>
      </c>
      <c r="D71" s="75" t="s">
        <v>354</v>
      </c>
      <c r="E71" s="75" t="s">
        <v>333</v>
      </c>
      <c r="F71" s="76">
        <f>'BEC0010024'!I34</f>
        <v>68.1380091328125</v>
      </c>
      <c r="G71" s="76">
        <f>F71/0.9</f>
        <v>75.7088990364583</v>
      </c>
      <c r="H71" s="76">
        <f>G71/0.95</f>
        <v>79.693577933114</v>
      </c>
      <c r="I71" s="77"/>
    </row>
    <row r="72" s="62" customFormat="1" spans="2:9">
      <c r="B72" s="72">
        <v>70</v>
      </c>
      <c r="C72" s="78" t="s">
        <v>20</v>
      </c>
      <c r="D72" s="75" t="s">
        <v>355</v>
      </c>
      <c r="E72" s="75" t="s">
        <v>333</v>
      </c>
      <c r="F72" s="76">
        <f>'BEC0010039'!I40</f>
        <v>50.2674091328125</v>
      </c>
      <c r="G72" s="76">
        <f>F72/0.9</f>
        <v>55.8526768142361</v>
      </c>
      <c r="H72" s="76">
        <f>G72/0.95</f>
        <v>58.7922913834064</v>
      </c>
      <c r="I72" s="77"/>
    </row>
    <row r="73" s="62" customFormat="1" spans="2:9">
      <c r="B73" s="72">
        <v>71</v>
      </c>
      <c r="C73" s="78" t="s">
        <v>163</v>
      </c>
      <c r="D73" s="74" t="s">
        <v>356</v>
      </c>
      <c r="E73" s="75" t="s">
        <v>302</v>
      </c>
      <c r="F73" s="76">
        <f>'SHT0012022'!I24</f>
        <v>22.8904028627213</v>
      </c>
      <c r="G73" s="76">
        <f t="shared" ref="G73:G82" si="6">F73/0.6</f>
        <v>38.1506714378688</v>
      </c>
      <c r="H73" s="76">
        <f t="shared" ref="H73:H91" si="7">G73/0.85</f>
        <v>44.8831428680809</v>
      </c>
      <c r="I73" s="77"/>
    </row>
    <row r="74" s="62" customFormat="1" spans="2:9">
      <c r="B74" s="72">
        <v>72</v>
      </c>
      <c r="C74" s="78" t="s">
        <v>190</v>
      </c>
      <c r="D74" s="74" t="s">
        <v>356</v>
      </c>
      <c r="E74" s="75" t="s">
        <v>302</v>
      </c>
      <c r="F74" s="76">
        <f>'SHT0013365'!I28</f>
        <v>25.0730944727214</v>
      </c>
      <c r="G74" s="76">
        <f t="shared" si="6"/>
        <v>41.788490787869</v>
      </c>
      <c r="H74" s="76">
        <f t="shared" si="7"/>
        <v>49.1629303386694</v>
      </c>
      <c r="I74" s="77"/>
    </row>
    <row r="75" s="62" customFormat="1" spans="2:9">
      <c r="B75" s="72">
        <v>73</v>
      </c>
      <c r="C75" s="78" t="s">
        <v>217</v>
      </c>
      <c r="D75" s="75" t="s">
        <v>356</v>
      </c>
      <c r="E75" s="75" t="s">
        <v>302</v>
      </c>
      <c r="F75" s="76">
        <f>'SHT0015090'!I24</f>
        <v>23.2939388627213</v>
      </c>
      <c r="G75" s="76">
        <f t="shared" si="6"/>
        <v>38.8232314378688</v>
      </c>
      <c r="H75" s="76">
        <f t="shared" si="7"/>
        <v>45.6743899269045</v>
      </c>
      <c r="I75" s="77"/>
    </row>
    <row r="76" s="62" customFormat="1" spans="2:9">
      <c r="B76" s="72">
        <v>74</v>
      </c>
      <c r="C76" s="78" t="s">
        <v>86</v>
      </c>
      <c r="D76" s="75" t="s">
        <v>357</v>
      </c>
      <c r="E76" s="75" t="s">
        <v>302</v>
      </c>
      <c r="F76" s="76">
        <f>'BPC0010220'!I8</f>
        <v>17.3253485446512</v>
      </c>
      <c r="G76" s="76">
        <f t="shared" si="6"/>
        <v>28.875580907752</v>
      </c>
      <c r="H76" s="76">
        <f t="shared" si="7"/>
        <v>33.9712716561788</v>
      </c>
      <c r="I76" s="77"/>
    </row>
    <row r="77" s="62" customFormat="1" spans="2:9">
      <c r="B77" s="72">
        <v>75</v>
      </c>
      <c r="C77" s="78" t="s">
        <v>211</v>
      </c>
      <c r="D77" s="75" t="s">
        <v>358</v>
      </c>
      <c r="E77" s="75" t="s">
        <v>302</v>
      </c>
      <c r="F77" s="76">
        <f>'SHT0014832'!I25</f>
        <v>26.7597334998743</v>
      </c>
      <c r="G77" s="76">
        <f t="shared" si="6"/>
        <v>44.5995558331238</v>
      </c>
      <c r="H77" s="76">
        <f t="shared" si="7"/>
        <v>52.470065686028</v>
      </c>
      <c r="I77" s="77"/>
    </row>
    <row r="78" s="62" customFormat="1" spans="2:9">
      <c r="B78" s="72">
        <v>76</v>
      </c>
      <c r="C78" s="78" t="s">
        <v>183</v>
      </c>
      <c r="D78" s="74" t="s">
        <v>359</v>
      </c>
      <c r="E78" s="75" t="s">
        <v>302</v>
      </c>
      <c r="F78" s="76">
        <f>'SHT0013272'!I22</f>
        <v>19.2628400074159</v>
      </c>
      <c r="G78" s="76">
        <f t="shared" si="6"/>
        <v>32.1047333456932</v>
      </c>
      <c r="H78" s="76">
        <f t="shared" si="7"/>
        <v>37.7702745243449</v>
      </c>
      <c r="I78" s="77"/>
    </row>
    <row r="79" s="62" customFormat="1" spans="2:9">
      <c r="B79" s="72">
        <v>77</v>
      </c>
      <c r="C79" s="78" t="s">
        <v>146</v>
      </c>
      <c r="D79" s="75" t="s">
        <v>360</v>
      </c>
      <c r="E79" s="75" t="s">
        <v>302</v>
      </c>
      <c r="F79" s="76">
        <f>'SHT0010251'!I22</f>
        <v>18.0724715653747</v>
      </c>
      <c r="G79" s="76">
        <f t="shared" si="6"/>
        <v>30.1207859422912</v>
      </c>
      <c r="H79" s="76">
        <f t="shared" si="7"/>
        <v>35.4362187556367</v>
      </c>
      <c r="I79" s="77"/>
    </row>
    <row r="80" s="62" customFormat="1" spans="2:9">
      <c r="B80" s="72">
        <v>78</v>
      </c>
      <c r="C80" s="78" t="s">
        <v>147</v>
      </c>
      <c r="D80" s="75" t="s">
        <v>360</v>
      </c>
      <c r="E80" s="75" t="s">
        <v>302</v>
      </c>
      <c r="F80" s="76">
        <f>'SHT0010904'!I20</f>
        <v>17.5726889403747</v>
      </c>
      <c r="G80" s="76">
        <f t="shared" si="6"/>
        <v>29.2878149006245</v>
      </c>
      <c r="H80" s="76">
        <f t="shared" si="7"/>
        <v>34.4562528242641</v>
      </c>
      <c r="I80" s="77"/>
    </row>
    <row r="81" s="62" customFormat="1" spans="2:9">
      <c r="B81" s="72">
        <v>79</v>
      </c>
      <c r="C81" s="78" t="s">
        <v>220</v>
      </c>
      <c r="D81" s="75" t="s">
        <v>361</v>
      </c>
      <c r="E81" s="75" t="s">
        <v>302</v>
      </c>
      <c r="F81" s="76">
        <f>'SHT0015237'!I20</f>
        <v>17.7205892627432</v>
      </c>
      <c r="G81" s="76">
        <f t="shared" si="6"/>
        <v>29.5343154379053</v>
      </c>
      <c r="H81" s="76">
        <f t="shared" si="7"/>
        <v>34.7462534563592</v>
      </c>
      <c r="I81" s="77"/>
    </row>
    <row r="82" s="62" customFormat="1" spans="2:9">
      <c r="B82" s="72">
        <v>80</v>
      </c>
      <c r="C82" s="73" t="s">
        <v>229</v>
      </c>
      <c r="D82" s="75" t="s">
        <v>362</v>
      </c>
      <c r="E82" s="75" t="s">
        <v>302</v>
      </c>
      <c r="F82" s="76">
        <f>'SHT0015975'!I18</f>
        <v>12.6098674496764</v>
      </c>
      <c r="G82" s="76">
        <f t="shared" si="6"/>
        <v>21.0164457494607</v>
      </c>
      <c r="H82" s="76">
        <f t="shared" si="7"/>
        <v>24.7252302934832</v>
      </c>
      <c r="I82" s="77"/>
    </row>
    <row r="83" s="62" customFormat="1" spans="2:9">
      <c r="B83" s="72">
        <v>81</v>
      </c>
      <c r="C83" s="73" t="s">
        <v>233</v>
      </c>
      <c r="D83" s="75" t="s">
        <v>363</v>
      </c>
      <c r="E83" s="75" t="s">
        <v>302</v>
      </c>
      <c r="F83" s="76">
        <f>'SHT0016241'!I8</f>
        <v>126.23138075221</v>
      </c>
      <c r="G83" s="76">
        <f>'SHT0016241'!K8</f>
        <v>167.485634587017</v>
      </c>
      <c r="H83" s="76">
        <f t="shared" si="7"/>
        <v>197.041923043549</v>
      </c>
      <c r="I83" s="77"/>
    </row>
    <row r="84" s="62" customFormat="1" spans="2:9">
      <c r="B84" s="72">
        <v>82</v>
      </c>
      <c r="C84" s="78" t="s">
        <v>148</v>
      </c>
      <c r="D84" s="75" t="s">
        <v>364</v>
      </c>
      <c r="E84" s="75" t="s">
        <v>302</v>
      </c>
      <c r="F84" s="76">
        <f>'SHT0010907'!I8</f>
        <v>8.14036034247288</v>
      </c>
      <c r="G84" s="76">
        <f>F84/0.6</f>
        <v>13.5672672374548</v>
      </c>
      <c r="H84" s="76">
        <f t="shared" si="7"/>
        <v>15.9614908675939</v>
      </c>
      <c r="I84" s="77"/>
    </row>
    <row r="85" s="62" customFormat="1" spans="2:9">
      <c r="B85" s="72">
        <v>83</v>
      </c>
      <c r="C85" s="78" t="s">
        <v>222</v>
      </c>
      <c r="D85" s="75" t="s">
        <v>364</v>
      </c>
      <c r="E85" s="75" t="s">
        <v>302</v>
      </c>
      <c r="F85" s="76">
        <f>'SHT0015239'!I7</f>
        <v>8.25941331572218</v>
      </c>
      <c r="G85" s="76">
        <f>F85/0.6</f>
        <v>13.765688859537</v>
      </c>
      <c r="H85" s="76">
        <f t="shared" si="7"/>
        <v>16.1949280700435</v>
      </c>
      <c r="I85" s="77"/>
    </row>
    <row r="86" s="62" customFormat="1" ht="17" customHeight="1" spans="2:9">
      <c r="B86" s="72">
        <v>84</v>
      </c>
      <c r="C86" s="73" t="s">
        <v>253</v>
      </c>
      <c r="D86" s="86" t="s">
        <v>364</v>
      </c>
      <c r="E86" s="86" t="s">
        <v>302</v>
      </c>
      <c r="F86" s="87">
        <f>'SHT0017376'!I8</f>
        <v>125.95013676</v>
      </c>
      <c r="G86" s="87">
        <f>'SHT0017376'!I10</f>
        <v>167.0168946</v>
      </c>
      <c r="H86" s="87">
        <f t="shared" si="7"/>
        <v>196.490464235294</v>
      </c>
      <c r="I86" s="77"/>
    </row>
    <row r="87" s="62" customFormat="1" spans="2:9">
      <c r="B87" s="72">
        <v>85</v>
      </c>
      <c r="C87" s="73" t="s">
        <v>255</v>
      </c>
      <c r="D87" s="86" t="s">
        <v>364</v>
      </c>
      <c r="E87" s="86" t="s">
        <v>302</v>
      </c>
      <c r="F87" s="87">
        <f>'SHT0017519'!I8</f>
        <v>125.95013676</v>
      </c>
      <c r="G87" s="87">
        <f>'SHT0017519'!I10</f>
        <v>167.0168946</v>
      </c>
      <c r="H87" s="87">
        <f t="shared" si="7"/>
        <v>196.490464235294</v>
      </c>
      <c r="I87" s="77"/>
    </row>
    <row r="88" s="62" customFormat="1" ht="18" customHeight="1" spans="2:9">
      <c r="B88" s="72">
        <v>86</v>
      </c>
      <c r="C88" s="78" t="s">
        <v>256</v>
      </c>
      <c r="D88" s="75" t="s">
        <v>364</v>
      </c>
      <c r="E88" s="75" t="s">
        <v>302</v>
      </c>
      <c r="F88" s="76">
        <f>'SHT0017618'!I7</f>
        <v>10.3513506566858</v>
      </c>
      <c r="G88" s="76">
        <f>F88/0.6</f>
        <v>17.2522510944763</v>
      </c>
      <c r="H88" s="76">
        <f t="shared" si="7"/>
        <v>20.2967659935015</v>
      </c>
      <c r="I88" s="77"/>
    </row>
    <row r="89" s="62" customFormat="1" ht="18" customHeight="1" spans="2:9">
      <c r="B89" s="72">
        <v>87</v>
      </c>
      <c r="C89" s="78" t="s">
        <v>154</v>
      </c>
      <c r="D89" s="75" t="s">
        <v>365</v>
      </c>
      <c r="E89" s="75" t="s">
        <v>302</v>
      </c>
      <c r="F89" s="76">
        <f>'SHT0011046'!I10</f>
        <v>8.95666308474829</v>
      </c>
      <c r="G89" s="76">
        <f>F89/0.6</f>
        <v>14.9277718079138</v>
      </c>
      <c r="H89" s="76">
        <f t="shared" si="7"/>
        <v>17.5620844798986</v>
      </c>
      <c r="I89" s="77"/>
    </row>
    <row r="90" s="62" customFormat="1" ht="18" customHeight="1" spans="2:9">
      <c r="B90" s="72">
        <v>88</v>
      </c>
      <c r="C90" s="73" t="s">
        <v>66</v>
      </c>
      <c r="D90" s="74" t="s">
        <v>366</v>
      </c>
      <c r="E90" s="75" t="s">
        <v>302</v>
      </c>
      <c r="F90" s="76">
        <f>'BPC0000002'!I10</f>
        <v>23.8199748894737</v>
      </c>
      <c r="G90" s="76">
        <f>F90/0.6</f>
        <v>39.6999581491228</v>
      </c>
      <c r="H90" s="76">
        <f t="shared" si="7"/>
        <v>46.7058331166151</v>
      </c>
      <c r="I90" s="77"/>
    </row>
    <row r="91" s="62" customFormat="1" ht="18" customHeight="1" spans="2:9">
      <c r="B91" s="72">
        <v>89</v>
      </c>
      <c r="C91" s="73" t="s">
        <v>192</v>
      </c>
      <c r="D91" s="74" t="s">
        <v>367</v>
      </c>
      <c r="E91" s="75" t="s">
        <v>302</v>
      </c>
      <c r="F91" s="76">
        <f>'SHT0013655'!I20</f>
        <v>29.0532680945602</v>
      </c>
      <c r="G91" s="76">
        <f>F91/0.6</f>
        <v>48.4221134909336</v>
      </c>
      <c r="H91" s="76">
        <f t="shared" si="7"/>
        <v>56.9671923422748</v>
      </c>
      <c r="I91" s="77"/>
    </row>
    <row r="92" s="62" customFormat="1" ht="18" customHeight="1" spans="2:9">
      <c r="B92" s="72">
        <v>90</v>
      </c>
      <c r="C92" s="73" t="s">
        <v>46</v>
      </c>
      <c r="D92" s="74" t="s">
        <v>355</v>
      </c>
      <c r="E92" s="75" t="s">
        <v>333</v>
      </c>
      <c r="F92" s="76">
        <f>'BEC0010039'!I42</f>
        <v>50.2674091328125</v>
      </c>
      <c r="G92" s="76">
        <f t="shared" ref="G92:G99" si="8">F92/0.9</f>
        <v>55.8526768142361</v>
      </c>
      <c r="H92" s="76">
        <f t="shared" ref="H92:H99" si="9">G92/0.95</f>
        <v>58.7922913834064</v>
      </c>
      <c r="I92" s="77"/>
    </row>
    <row r="93" s="62" customFormat="1" ht="18" customHeight="1" spans="2:9">
      <c r="B93" s="72">
        <v>91</v>
      </c>
      <c r="C93" s="73" t="s">
        <v>133</v>
      </c>
      <c r="D93" s="74" t="s">
        <v>368</v>
      </c>
      <c r="E93" s="75" t="s">
        <v>369</v>
      </c>
      <c r="F93" s="76">
        <v>1.24479722442167</v>
      </c>
      <c r="G93" s="76">
        <f t="shared" si="8"/>
        <v>1.38310802713519</v>
      </c>
      <c r="H93" s="76">
        <f t="shared" si="9"/>
        <v>1.45590318645809</v>
      </c>
      <c r="I93" s="77"/>
    </row>
    <row r="94" s="62" customFormat="1" ht="18" customHeight="1" spans="2:9">
      <c r="B94" s="79">
        <v>92</v>
      </c>
      <c r="C94" s="84" t="s">
        <v>21</v>
      </c>
      <c r="D94" s="83" t="s">
        <v>370</v>
      </c>
      <c r="E94" s="81" t="s">
        <v>369</v>
      </c>
      <c r="F94" s="82">
        <v>37.829</v>
      </c>
      <c r="G94" s="82">
        <f t="shared" si="8"/>
        <v>42.0322222222222</v>
      </c>
      <c r="H94" s="82">
        <f t="shared" si="9"/>
        <v>44.2444444444444</v>
      </c>
      <c r="I94" s="85" t="s">
        <v>371</v>
      </c>
    </row>
    <row r="95" s="62" customFormat="1" ht="18" customHeight="1" spans="2:9">
      <c r="B95" s="79">
        <v>93</v>
      </c>
      <c r="C95" s="84" t="s">
        <v>23</v>
      </c>
      <c r="D95" s="83" t="s">
        <v>372</v>
      </c>
      <c r="E95" s="81" t="s">
        <v>369</v>
      </c>
      <c r="F95" s="82">
        <v>54.15</v>
      </c>
      <c r="G95" s="82">
        <f t="shared" si="8"/>
        <v>60.1666666666667</v>
      </c>
      <c r="H95" s="82">
        <f t="shared" si="9"/>
        <v>63.3333333333333</v>
      </c>
      <c r="I95" s="85"/>
    </row>
    <row r="96" s="62" customFormat="1" ht="18" customHeight="1" spans="2:9">
      <c r="B96" s="79">
        <v>94</v>
      </c>
      <c r="C96" s="84" t="s">
        <v>54</v>
      </c>
      <c r="D96" s="83" t="s">
        <v>372</v>
      </c>
      <c r="E96" s="81" t="s">
        <v>369</v>
      </c>
      <c r="F96" s="82">
        <v>38.19</v>
      </c>
      <c r="G96" s="82">
        <f t="shared" si="8"/>
        <v>42.4333333333333</v>
      </c>
      <c r="H96" s="82">
        <f t="shared" si="9"/>
        <v>44.6666666666667</v>
      </c>
      <c r="I96" s="85" t="s">
        <v>371</v>
      </c>
    </row>
    <row r="97" s="62" customFormat="1" ht="18" customHeight="1" spans="2:9">
      <c r="B97" s="72">
        <v>95</v>
      </c>
      <c r="C97" s="73" t="s">
        <v>153</v>
      </c>
      <c r="D97" s="74" t="s">
        <v>373</v>
      </c>
      <c r="E97" s="75" t="s">
        <v>369</v>
      </c>
      <c r="F97" s="76">
        <v>0.22</v>
      </c>
      <c r="G97" s="76">
        <f t="shared" si="8"/>
        <v>0.244444444444444</v>
      </c>
      <c r="H97" s="76">
        <f t="shared" si="9"/>
        <v>0.257309941520468</v>
      </c>
      <c r="I97" s="77"/>
    </row>
    <row r="98" s="62" customFormat="1" ht="18" customHeight="1" spans="2:9">
      <c r="B98" s="72">
        <v>96</v>
      </c>
      <c r="C98" s="73" t="s">
        <v>93</v>
      </c>
      <c r="D98" s="74" t="s">
        <v>374</v>
      </c>
      <c r="E98" s="75" t="s">
        <v>369</v>
      </c>
      <c r="F98" s="76">
        <v>0.418338441018</v>
      </c>
      <c r="G98" s="76">
        <f t="shared" si="8"/>
        <v>0.46482049002</v>
      </c>
      <c r="H98" s="76">
        <f t="shared" si="9"/>
        <v>0.489284726336842</v>
      </c>
      <c r="I98" s="77"/>
    </row>
    <row r="99" s="62" customFormat="1" ht="18" customHeight="1" spans="2:9">
      <c r="B99" s="72">
        <v>97</v>
      </c>
      <c r="C99" s="73" t="s">
        <v>94</v>
      </c>
      <c r="D99" s="74" t="s">
        <v>375</v>
      </c>
      <c r="E99" s="75" t="s">
        <v>369</v>
      </c>
      <c r="F99" s="76">
        <v>0.300525381152461</v>
      </c>
      <c r="G99" s="76">
        <f t="shared" si="8"/>
        <v>0.333917090169401</v>
      </c>
      <c r="H99" s="76">
        <f t="shared" si="9"/>
        <v>0.351491673862527</v>
      </c>
      <c r="I99" s="77"/>
    </row>
    <row r="100" s="62" customFormat="1" ht="18" customHeight="1" spans="2:9">
      <c r="B100" s="72">
        <v>98</v>
      </c>
      <c r="C100" s="78" t="s">
        <v>165</v>
      </c>
      <c r="D100" s="74" t="s">
        <v>376</v>
      </c>
      <c r="E100" s="75" t="s">
        <v>302</v>
      </c>
      <c r="F100" s="76">
        <f>'SHT0012130'!I27</f>
        <v>23.7828069608728</v>
      </c>
      <c r="G100" s="76">
        <f t="shared" ref="G100:G117" si="10">F100/0.6</f>
        <v>39.6380116014546</v>
      </c>
      <c r="H100" s="76">
        <f t="shared" ref="H100:H117" si="11">G100/0.85</f>
        <v>46.6329548252407</v>
      </c>
      <c r="I100" s="77"/>
    </row>
    <row r="101" s="62" customFormat="1" ht="18" customHeight="1" spans="2:9">
      <c r="B101" s="72">
        <v>99</v>
      </c>
      <c r="C101" s="78" t="s">
        <v>166</v>
      </c>
      <c r="D101" s="74" t="s">
        <v>377</v>
      </c>
      <c r="E101" s="75" t="s">
        <v>302</v>
      </c>
      <c r="F101" s="76">
        <f>'SHT0012131'!I19</f>
        <v>16.1728171122023</v>
      </c>
      <c r="G101" s="76">
        <f t="shared" si="10"/>
        <v>26.9546951870039</v>
      </c>
      <c r="H101" s="76">
        <f t="shared" si="11"/>
        <v>31.7114061023575</v>
      </c>
      <c r="I101" s="77"/>
    </row>
    <row r="102" s="62" customFormat="1" ht="18" customHeight="1" spans="2:9">
      <c r="B102" s="72">
        <v>100</v>
      </c>
      <c r="C102" s="78" t="s">
        <v>194</v>
      </c>
      <c r="D102" s="74" t="s">
        <v>378</v>
      </c>
      <c r="E102" s="75" t="s">
        <v>302</v>
      </c>
      <c r="F102" s="76">
        <f>'SHT0013736'!I27</f>
        <v>23.6962058272444</v>
      </c>
      <c r="G102" s="76">
        <f t="shared" si="10"/>
        <v>39.4936763787407</v>
      </c>
      <c r="H102" s="76">
        <f t="shared" si="11"/>
        <v>46.4631486808714</v>
      </c>
      <c r="I102" s="77"/>
    </row>
    <row r="103" s="62" customFormat="1" ht="18" customHeight="1" spans="2:9">
      <c r="B103" s="72">
        <v>101</v>
      </c>
      <c r="C103" s="78" t="s">
        <v>178</v>
      </c>
      <c r="D103" s="74" t="s">
        <v>379</v>
      </c>
      <c r="E103" s="75" t="s">
        <v>302</v>
      </c>
      <c r="F103" s="76">
        <f>'SHT0012989'!I23</f>
        <v>21.7512200526092</v>
      </c>
      <c r="G103" s="76">
        <f t="shared" si="10"/>
        <v>36.2520334210153</v>
      </c>
      <c r="H103" s="76">
        <f t="shared" si="11"/>
        <v>42.6494510835475</v>
      </c>
      <c r="I103" s="77"/>
    </row>
    <row r="104" s="62" customFormat="1" ht="18" customHeight="1" spans="2:9">
      <c r="B104" s="72">
        <v>102</v>
      </c>
      <c r="C104" s="78" t="s">
        <v>202</v>
      </c>
      <c r="D104" s="74" t="s">
        <v>380</v>
      </c>
      <c r="E104" s="75" t="s">
        <v>302</v>
      </c>
      <c r="F104" s="76">
        <f>'SHT0014603'!I10</f>
        <v>4.23295364537586</v>
      </c>
      <c r="G104" s="76">
        <f t="shared" si="10"/>
        <v>7.05492274229311</v>
      </c>
      <c r="H104" s="76">
        <f t="shared" si="11"/>
        <v>8.29990910858013</v>
      </c>
      <c r="I104" s="77"/>
    </row>
    <row r="105" s="62" customFormat="1" ht="18" customHeight="1" spans="2:9">
      <c r="B105" s="72">
        <v>103</v>
      </c>
      <c r="C105" s="78" t="s">
        <v>248</v>
      </c>
      <c r="D105" s="74" t="s">
        <v>381</v>
      </c>
      <c r="E105" s="75" t="s">
        <v>302</v>
      </c>
      <c r="F105" s="76">
        <f>'SHT0017152'!I14</f>
        <v>6.57040925934673</v>
      </c>
      <c r="G105" s="76">
        <f t="shared" si="10"/>
        <v>10.9506820989112</v>
      </c>
      <c r="H105" s="76">
        <f t="shared" si="11"/>
        <v>12.8831554104838</v>
      </c>
      <c r="I105" s="77"/>
    </row>
    <row r="106" s="62" customFormat="1" ht="18" customHeight="1" spans="2:9">
      <c r="B106" s="72">
        <v>104</v>
      </c>
      <c r="C106" s="78" t="s">
        <v>249</v>
      </c>
      <c r="D106" s="74" t="s">
        <v>382</v>
      </c>
      <c r="E106" s="75" t="s">
        <v>302</v>
      </c>
      <c r="F106" s="76">
        <f>'SHT0017153'!I13</f>
        <v>6.54784285934673</v>
      </c>
      <c r="G106" s="76">
        <f t="shared" si="10"/>
        <v>10.9130714322445</v>
      </c>
      <c r="H106" s="76">
        <f t="shared" si="11"/>
        <v>12.8389075673465</v>
      </c>
      <c r="I106" s="77"/>
    </row>
    <row r="107" s="62" customFormat="1" ht="18" customHeight="1" spans="2:9">
      <c r="B107" s="72">
        <v>105</v>
      </c>
      <c r="C107" s="78" t="s">
        <v>195</v>
      </c>
      <c r="D107" s="74" t="s">
        <v>365</v>
      </c>
      <c r="E107" s="75" t="s">
        <v>302</v>
      </c>
      <c r="F107" s="76">
        <f>'SHT0013737'!I10</f>
        <v>8.80241722074829</v>
      </c>
      <c r="G107" s="76">
        <f t="shared" si="10"/>
        <v>14.6706953679138</v>
      </c>
      <c r="H107" s="76">
        <f t="shared" si="11"/>
        <v>17.2596416093104</v>
      </c>
      <c r="I107" s="77"/>
    </row>
    <row r="108" s="62" customFormat="1" ht="18" customHeight="1" spans="2:9">
      <c r="B108" s="72">
        <v>106</v>
      </c>
      <c r="C108" s="78" t="s">
        <v>196</v>
      </c>
      <c r="D108" s="74" t="s">
        <v>383</v>
      </c>
      <c r="E108" s="75" t="s">
        <v>302</v>
      </c>
      <c r="F108" s="76">
        <f>'SHT0013955'!I5</f>
        <v>4.03723</v>
      </c>
      <c r="G108" s="76">
        <f t="shared" si="10"/>
        <v>6.72871666666667</v>
      </c>
      <c r="H108" s="76">
        <f t="shared" si="11"/>
        <v>7.91613725490196</v>
      </c>
      <c r="I108" s="77"/>
    </row>
    <row r="109" s="62" customFormat="1" ht="18" customHeight="1" spans="2:9">
      <c r="B109" s="72">
        <v>107</v>
      </c>
      <c r="C109" s="78" t="s">
        <v>204</v>
      </c>
      <c r="D109" s="74" t="s">
        <v>384</v>
      </c>
      <c r="E109" s="75" t="s">
        <v>302</v>
      </c>
      <c r="F109" s="76">
        <f>'SHT0014721'!I5</f>
        <v>3.5827</v>
      </c>
      <c r="G109" s="76">
        <f t="shared" si="10"/>
        <v>5.97116666666667</v>
      </c>
      <c r="H109" s="76">
        <f t="shared" si="11"/>
        <v>7.02490196078431</v>
      </c>
      <c r="I109" s="77"/>
    </row>
    <row r="110" s="62" customFormat="1" ht="18" customHeight="1" spans="2:9">
      <c r="B110" s="72">
        <v>108</v>
      </c>
      <c r="C110" s="78" t="s">
        <v>206</v>
      </c>
      <c r="D110" s="74" t="s">
        <v>385</v>
      </c>
      <c r="E110" s="75" t="s">
        <v>302</v>
      </c>
      <c r="F110" s="76">
        <f>'SHT0014777'!I13</f>
        <v>6.48258389988109</v>
      </c>
      <c r="G110" s="76">
        <f t="shared" si="10"/>
        <v>10.8043064998018</v>
      </c>
      <c r="H110" s="76">
        <f t="shared" si="11"/>
        <v>12.7109488232963</v>
      </c>
      <c r="I110" s="77"/>
    </row>
    <row r="111" s="62" customFormat="1" ht="18" customHeight="1" spans="2:9">
      <c r="B111" s="72">
        <v>109</v>
      </c>
      <c r="C111" s="78" t="s">
        <v>207</v>
      </c>
      <c r="D111" s="74" t="s">
        <v>386</v>
      </c>
      <c r="E111" s="75" t="s">
        <v>302</v>
      </c>
      <c r="F111" s="76">
        <f>'SHT0014778'!I19</f>
        <v>17.5380095350899</v>
      </c>
      <c r="G111" s="76">
        <f t="shared" si="10"/>
        <v>29.2300158918165</v>
      </c>
      <c r="H111" s="76">
        <f t="shared" si="11"/>
        <v>34.3882539903723</v>
      </c>
      <c r="I111" s="77"/>
    </row>
    <row r="112" s="62" customFormat="1" ht="18" customHeight="1" spans="2:9">
      <c r="B112" s="72">
        <v>110</v>
      </c>
      <c r="C112" s="78" t="s">
        <v>208</v>
      </c>
      <c r="D112" s="74" t="s">
        <v>386</v>
      </c>
      <c r="E112" s="75" t="s">
        <v>302</v>
      </c>
      <c r="F112" s="76">
        <f>'SHT0014790'!I19</f>
        <v>17.1387155006952</v>
      </c>
      <c r="G112" s="76">
        <f t="shared" si="10"/>
        <v>28.564525834492</v>
      </c>
      <c r="H112" s="76">
        <f t="shared" si="11"/>
        <v>33.6053245111671</v>
      </c>
      <c r="I112" s="77"/>
    </row>
    <row r="113" s="62" customFormat="1" ht="18" customHeight="1" spans="2:9">
      <c r="B113" s="72">
        <v>111</v>
      </c>
      <c r="C113" s="78" t="s">
        <v>83</v>
      </c>
      <c r="D113" s="74" t="s">
        <v>387</v>
      </c>
      <c r="E113" s="75" t="s">
        <v>302</v>
      </c>
      <c r="F113" s="76">
        <f>'BPC0010181'!I8</f>
        <v>3.08552746419378</v>
      </c>
      <c r="G113" s="76">
        <f t="shared" si="10"/>
        <v>5.1425457736563</v>
      </c>
      <c r="H113" s="76">
        <f t="shared" si="11"/>
        <v>6.05005385136035</v>
      </c>
      <c r="I113" s="77"/>
    </row>
    <row r="114" s="62" customFormat="1" ht="18" customHeight="1" spans="2:9">
      <c r="B114" s="72">
        <v>112</v>
      </c>
      <c r="C114" s="78" t="s">
        <v>143</v>
      </c>
      <c r="D114" s="74" t="s">
        <v>365</v>
      </c>
      <c r="E114" s="75" t="s">
        <v>302</v>
      </c>
      <c r="F114" s="76">
        <f>'SHT0001641'!I10</f>
        <v>8.14776963741497</v>
      </c>
      <c r="G114" s="76">
        <f t="shared" si="10"/>
        <v>13.5796160623583</v>
      </c>
      <c r="H114" s="76">
        <f t="shared" si="11"/>
        <v>15.9760188968921</v>
      </c>
      <c r="I114" s="77"/>
    </row>
    <row r="115" s="62" customFormat="1" ht="18" customHeight="1" spans="2:9">
      <c r="B115" s="72">
        <v>113</v>
      </c>
      <c r="C115" s="78" t="s">
        <v>169</v>
      </c>
      <c r="D115" s="74" t="s">
        <v>365</v>
      </c>
      <c r="E115" s="75" t="s">
        <v>302</v>
      </c>
      <c r="F115" s="76">
        <f>'SHT0012191'!I10</f>
        <v>9.62198520833333</v>
      </c>
      <c r="G115" s="76">
        <f t="shared" si="10"/>
        <v>16.0366420138889</v>
      </c>
      <c r="H115" s="76">
        <f t="shared" si="11"/>
        <v>18.8666376633987</v>
      </c>
      <c r="I115" s="77"/>
    </row>
    <row r="116" s="62" customFormat="1" ht="18" customHeight="1" spans="2:9">
      <c r="B116" s="72">
        <v>114</v>
      </c>
      <c r="C116" s="78" t="s">
        <v>177</v>
      </c>
      <c r="D116" s="74" t="s">
        <v>388</v>
      </c>
      <c r="E116" s="75" t="s">
        <v>302</v>
      </c>
      <c r="F116" s="76">
        <f>'SHT0012958'!I10</f>
        <v>10.0101259</v>
      </c>
      <c r="G116" s="76">
        <f t="shared" si="10"/>
        <v>16.6835431666667</v>
      </c>
      <c r="H116" s="76">
        <f t="shared" si="11"/>
        <v>19.6276978431373</v>
      </c>
      <c r="I116" s="77"/>
    </row>
    <row r="117" s="62" customFormat="1" ht="18" customHeight="1" spans="2:9">
      <c r="B117" s="72">
        <v>115</v>
      </c>
      <c r="C117" s="73" t="s">
        <v>243</v>
      </c>
      <c r="D117" s="74" t="s">
        <v>305</v>
      </c>
      <c r="E117" s="75" t="s">
        <v>302</v>
      </c>
      <c r="F117" s="76">
        <f>'SHT0016985'!I20</f>
        <v>18.6804177303124</v>
      </c>
      <c r="G117" s="76">
        <f t="shared" si="10"/>
        <v>31.1340295505207</v>
      </c>
      <c r="H117" s="76">
        <f t="shared" si="11"/>
        <v>36.6282700594361</v>
      </c>
      <c r="I117" s="77"/>
    </row>
    <row r="118" s="62" customFormat="1" ht="18" customHeight="1" spans="2:9">
      <c r="B118" s="72">
        <v>116</v>
      </c>
      <c r="C118" s="73" t="s">
        <v>135</v>
      </c>
      <c r="D118" s="74" t="s">
        <v>389</v>
      </c>
      <c r="E118" s="75" t="s">
        <v>369</v>
      </c>
      <c r="F118" s="76">
        <v>1.24479722442167</v>
      </c>
      <c r="G118" s="76">
        <f>F118/0.9</f>
        <v>1.38310802713519</v>
      </c>
      <c r="H118" s="76">
        <f>G118/0.95</f>
        <v>1.45590318645809</v>
      </c>
      <c r="I118" s="77"/>
    </row>
    <row r="119" s="62" customFormat="1" ht="18" customHeight="1" spans="2:9">
      <c r="B119" s="72">
        <v>117</v>
      </c>
      <c r="C119" s="73" t="s">
        <v>215</v>
      </c>
      <c r="D119" s="74" t="s">
        <v>348</v>
      </c>
      <c r="E119" s="75" t="s">
        <v>302</v>
      </c>
      <c r="F119" s="76">
        <f>'SHT0015047'!I21</f>
        <v>17.423476659514</v>
      </c>
      <c r="G119" s="76">
        <f t="shared" ref="G119:G124" si="12">F119/0.6</f>
        <v>29.0391277658567</v>
      </c>
      <c r="H119" s="76">
        <f t="shared" ref="H119:H124" si="13">G119/0.85</f>
        <v>34.1636797245373</v>
      </c>
      <c r="I119" s="77"/>
    </row>
    <row r="120" s="62" customFormat="1" ht="18" customHeight="1" spans="2:9">
      <c r="B120" s="72">
        <v>118</v>
      </c>
      <c r="C120" s="78" t="s">
        <v>227</v>
      </c>
      <c r="D120" s="74" t="s">
        <v>362</v>
      </c>
      <c r="E120" s="75" t="s">
        <v>302</v>
      </c>
      <c r="F120" s="76">
        <f>'SHT0015961'!I12</f>
        <v>8.2026488418359</v>
      </c>
      <c r="G120" s="76">
        <f t="shared" si="12"/>
        <v>13.6710814030598</v>
      </c>
      <c r="H120" s="76">
        <f t="shared" si="13"/>
        <v>16.0836251800704</v>
      </c>
      <c r="I120" s="77"/>
    </row>
    <row r="121" s="62" customFormat="1" ht="18" customHeight="1" spans="2:9">
      <c r="B121" s="72">
        <v>119</v>
      </c>
      <c r="C121" s="78" t="s">
        <v>231</v>
      </c>
      <c r="D121" s="74" t="s">
        <v>390</v>
      </c>
      <c r="E121" s="75" t="s">
        <v>302</v>
      </c>
      <c r="F121" s="76">
        <f>'SHT0016060'!I24</f>
        <v>22.9340085869552</v>
      </c>
      <c r="G121" s="76">
        <f t="shared" si="12"/>
        <v>38.2233476449254</v>
      </c>
      <c r="H121" s="76">
        <f t="shared" si="13"/>
        <v>44.9686442881475</v>
      </c>
      <c r="I121" s="77"/>
    </row>
    <row r="122" s="62" customFormat="1" ht="18" customHeight="1" spans="2:9">
      <c r="B122" s="72">
        <v>120</v>
      </c>
      <c r="C122" s="78" t="s">
        <v>200</v>
      </c>
      <c r="D122" s="74" t="s">
        <v>391</v>
      </c>
      <c r="E122" s="75" t="s">
        <v>302</v>
      </c>
      <c r="F122" s="76">
        <f>'SHT0014570'!I8</f>
        <v>17.6422411226149</v>
      </c>
      <c r="G122" s="76">
        <f t="shared" si="12"/>
        <v>29.4037352043582</v>
      </c>
      <c r="H122" s="76">
        <f t="shared" si="13"/>
        <v>34.5926296521861</v>
      </c>
      <c r="I122" s="77"/>
    </row>
    <row r="123" s="62" customFormat="1" ht="18" customHeight="1" spans="2:9">
      <c r="B123" s="72">
        <v>121</v>
      </c>
      <c r="C123" s="73" t="s">
        <v>254</v>
      </c>
      <c r="D123" s="74" t="s">
        <v>392</v>
      </c>
      <c r="E123" s="75" t="s">
        <v>302</v>
      </c>
      <c r="F123" s="76">
        <f>'SHT0017412'!I4</f>
        <v>1.82304</v>
      </c>
      <c r="G123" s="76">
        <f t="shared" si="12"/>
        <v>3.0384</v>
      </c>
      <c r="H123" s="76">
        <f t="shared" si="13"/>
        <v>3.57458823529412</v>
      </c>
      <c r="I123" s="77"/>
    </row>
    <row r="124" s="62" customFormat="1" ht="18" customHeight="1" spans="2:9">
      <c r="B124" s="72">
        <v>122</v>
      </c>
      <c r="C124" s="78" t="s">
        <v>97</v>
      </c>
      <c r="D124" s="74" t="s">
        <v>393</v>
      </c>
      <c r="E124" s="75" t="s">
        <v>302</v>
      </c>
      <c r="F124" s="76">
        <f>'BPC0010346'!I15</f>
        <v>5.94742686079429</v>
      </c>
      <c r="G124" s="76">
        <f t="shared" si="12"/>
        <v>9.91237810132382</v>
      </c>
      <c r="H124" s="76">
        <f t="shared" si="13"/>
        <v>11.6616212956751</v>
      </c>
      <c r="I124" s="77"/>
    </row>
    <row r="125" s="62" customFormat="1" ht="18" customHeight="1" spans="2:9">
      <c r="B125" s="72">
        <v>123</v>
      </c>
      <c r="C125" s="73" t="s">
        <v>74</v>
      </c>
      <c r="D125" s="74" t="s">
        <v>394</v>
      </c>
      <c r="E125" s="75" t="s">
        <v>369</v>
      </c>
      <c r="F125" s="76">
        <v>0.120565034394672</v>
      </c>
      <c r="G125" s="76">
        <f t="shared" ref="G125:G132" si="14">F125/0.9</f>
        <v>0.133961149327413</v>
      </c>
      <c r="H125" s="76">
        <f t="shared" ref="H125:H132" si="15">G125/0.95</f>
        <v>0.141011736134119</v>
      </c>
      <c r="I125" s="77"/>
    </row>
    <row r="126" s="62" customFormat="1" ht="18" customHeight="1" spans="2:9">
      <c r="B126" s="72">
        <v>124</v>
      </c>
      <c r="C126" s="73" t="s">
        <v>40</v>
      </c>
      <c r="D126" s="74" t="s">
        <v>395</v>
      </c>
      <c r="E126" s="75" t="s">
        <v>369</v>
      </c>
      <c r="F126" s="76">
        <v>29.95</v>
      </c>
      <c r="G126" s="76">
        <f t="shared" si="14"/>
        <v>33.2777777777778</v>
      </c>
      <c r="H126" s="76">
        <f t="shared" si="15"/>
        <v>35.0292397660819</v>
      </c>
      <c r="I126" s="77"/>
    </row>
    <row r="127" s="62" customFormat="1" ht="18" customHeight="1" spans="2:9">
      <c r="B127" s="72">
        <v>125</v>
      </c>
      <c r="C127" s="73" t="s">
        <v>73</v>
      </c>
      <c r="D127" s="74" t="s">
        <v>396</v>
      </c>
      <c r="E127" s="75" t="s">
        <v>369</v>
      </c>
      <c r="F127" s="76">
        <v>0.288584692439863</v>
      </c>
      <c r="G127" s="76">
        <f t="shared" si="14"/>
        <v>0.320649658266514</v>
      </c>
      <c r="H127" s="76">
        <f t="shared" si="15"/>
        <v>0.337525956070015</v>
      </c>
      <c r="I127" s="77"/>
    </row>
    <row r="128" s="62" customFormat="1" ht="18" customHeight="1" spans="2:9">
      <c r="B128" s="72">
        <v>126</v>
      </c>
      <c r="C128" s="73" t="s">
        <v>99</v>
      </c>
      <c r="D128" s="74" t="s">
        <v>397</v>
      </c>
      <c r="E128" s="75" t="s">
        <v>369</v>
      </c>
      <c r="F128" s="76">
        <v>0.35</v>
      </c>
      <c r="G128" s="76">
        <f t="shared" si="14"/>
        <v>0.388888888888889</v>
      </c>
      <c r="H128" s="76">
        <f t="shared" si="15"/>
        <v>0.409356725146199</v>
      </c>
      <c r="I128" s="77"/>
    </row>
    <row r="129" s="62" customFormat="1" ht="18" customHeight="1" spans="2:9">
      <c r="B129" s="72">
        <v>127</v>
      </c>
      <c r="C129" s="73" t="s">
        <v>18</v>
      </c>
      <c r="D129" s="74" t="s">
        <v>398</v>
      </c>
      <c r="E129" s="75" t="s">
        <v>369</v>
      </c>
      <c r="F129" s="76">
        <v>0.855</v>
      </c>
      <c r="G129" s="76">
        <f t="shared" si="14"/>
        <v>0.95</v>
      </c>
      <c r="H129" s="76">
        <f t="shared" si="15"/>
        <v>1</v>
      </c>
      <c r="I129" s="77"/>
    </row>
    <row r="130" s="62" customFormat="1" ht="18" customHeight="1" spans="2:9">
      <c r="B130" s="72">
        <v>128</v>
      </c>
      <c r="C130" s="73" t="s">
        <v>41</v>
      </c>
      <c r="D130" s="74" t="s">
        <v>399</v>
      </c>
      <c r="E130" s="75" t="s">
        <v>369</v>
      </c>
      <c r="F130" s="76">
        <v>14.5</v>
      </c>
      <c r="G130" s="76">
        <f t="shared" si="14"/>
        <v>16.1111111111111</v>
      </c>
      <c r="H130" s="76">
        <f t="shared" si="15"/>
        <v>16.9590643274854</v>
      </c>
      <c r="I130" s="77"/>
    </row>
    <row r="131" s="62" customFormat="1" ht="18" customHeight="1" spans="2:9">
      <c r="B131" s="72">
        <v>129</v>
      </c>
      <c r="C131" s="73" t="s">
        <v>43</v>
      </c>
      <c r="D131" s="74" t="s">
        <v>400</v>
      </c>
      <c r="E131" s="75" t="s">
        <v>369</v>
      </c>
      <c r="F131" s="76">
        <v>15.06</v>
      </c>
      <c r="G131" s="76">
        <f t="shared" si="14"/>
        <v>16.7333333333333</v>
      </c>
      <c r="H131" s="76">
        <f t="shared" si="15"/>
        <v>17.6140350877193</v>
      </c>
      <c r="I131" s="77"/>
    </row>
    <row r="132" s="62" customFormat="1" ht="18" customHeight="1" spans="2:9">
      <c r="B132" s="72">
        <v>130</v>
      </c>
      <c r="C132" s="73" t="s">
        <v>212</v>
      </c>
      <c r="D132" s="74" t="s">
        <v>401</v>
      </c>
      <c r="E132" s="75" t="s">
        <v>369</v>
      </c>
      <c r="F132" s="76">
        <v>3.4</v>
      </c>
      <c r="G132" s="76">
        <f t="shared" si="14"/>
        <v>3.77777777777778</v>
      </c>
      <c r="H132" s="76">
        <f t="shared" si="15"/>
        <v>3.9766081871345</v>
      </c>
      <c r="I132" s="77"/>
    </row>
    <row r="133" s="62" customFormat="1" ht="18" customHeight="1" spans="2:9">
      <c r="B133" s="72">
        <v>131</v>
      </c>
      <c r="C133" s="78" t="s">
        <v>138</v>
      </c>
      <c r="D133" s="74" t="s">
        <v>402</v>
      </c>
      <c r="E133" s="75" t="s">
        <v>302</v>
      </c>
      <c r="F133" s="76">
        <f>'SHT0000456'!I22</f>
        <v>19.004347695173</v>
      </c>
      <c r="G133" s="76">
        <f t="shared" ref="G133:G147" si="16">F133/0.6</f>
        <v>31.6739128252883</v>
      </c>
      <c r="H133" s="76">
        <f t="shared" ref="H133:H147" si="17">G133/0.85</f>
        <v>37.2634268532803</v>
      </c>
      <c r="I133" s="77"/>
    </row>
    <row r="134" s="62" customFormat="1" ht="18" customHeight="1" spans="2:9">
      <c r="B134" s="72">
        <v>132</v>
      </c>
      <c r="C134" s="73" t="s">
        <v>141</v>
      </c>
      <c r="D134" s="74" t="s">
        <v>349</v>
      </c>
      <c r="E134" s="75" t="s">
        <v>302</v>
      </c>
      <c r="F134" s="76">
        <f>'SHT0000701'!I26</f>
        <v>98.6456854304825</v>
      </c>
      <c r="G134" s="76">
        <f t="shared" si="16"/>
        <v>164.409475717471</v>
      </c>
      <c r="H134" s="76">
        <f t="shared" si="17"/>
        <v>193.422912608789</v>
      </c>
      <c r="I134" s="77"/>
    </row>
    <row r="135" s="62" customFormat="1" ht="18" customHeight="1" spans="2:9">
      <c r="B135" s="72">
        <v>133</v>
      </c>
      <c r="C135" s="78" t="s">
        <v>142</v>
      </c>
      <c r="D135" s="74" t="s">
        <v>403</v>
      </c>
      <c r="E135" s="75" t="s">
        <v>302</v>
      </c>
      <c r="F135" s="76">
        <f>'SHT0001071'!I11</f>
        <v>34.869199454921</v>
      </c>
      <c r="G135" s="76">
        <f t="shared" si="16"/>
        <v>58.1153324248683</v>
      </c>
      <c r="H135" s="76">
        <f t="shared" si="17"/>
        <v>68.3709793233745</v>
      </c>
      <c r="I135" s="77"/>
    </row>
    <row r="136" s="62" customFormat="1" ht="18" customHeight="1" spans="2:9">
      <c r="B136" s="72">
        <v>134</v>
      </c>
      <c r="C136" s="78" t="s">
        <v>170</v>
      </c>
      <c r="D136" s="74" t="s">
        <v>404</v>
      </c>
      <c r="E136" s="75" t="s">
        <v>302</v>
      </c>
      <c r="F136" s="76">
        <f>'SHT0012205'!I9</f>
        <v>31.8759185575526</v>
      </c>
      <c r="G136" s="76">
        <f t="shared" si="16"/>
        <v>53.1265309292543</v>
      </c>
      <c r="H136" s="76">
        <f t="shared" si="17"/>
        <v>62.5018010932403</v>
      </c>
      <c r="I136" s="77"/>
    </row>
    <row r="137" s="62" customFormat="1" ht="18" customHeight="1" spans="2:9">
      <c r="B137" s="72">
        <v>135</v>
      </c>
      <c r="C137" s="78" t="s">
        <v>155</v>
      </c>
      <c r="D137" s="74" t="s">
        <v>405</v>
      </c>
      <c r="E137" s="75" t="s">
        <v>302</v>
      </c>
      <c r="F137" s="76">
        <f>'SHT0011472'!I8</f>
        <v>8.1538666488494</v>
      </c>
      <c r="G137" s="76">
        <f t="shared" si="16"/>
        <v>13.5897777480823</v>
      </c>
      <c r="H137" s="76">
        <f t="shared" si="17"/>
        <v>15.9879738212733</v>
      </c>
      <c r="I137" s="77"/>
    </row>
    <row r="138" s="62" customFormat="1" ht="18" customHeight="1" spans="2:9">
      <c r="B138" s="72">
        <v>136</v>
      </c>
      <c r="C138" s="78" t="s">
        <v>182</v>
      </c>
      <c r="D138" s="74" t="s">
        <v>406</v>
      </c>
      <c r="E138" s="75" t="s">
        <v>302</v>
      </c>
      <c r="F138" s="76">
        <f>'SHT0013271'!I10</f>
        <v>10.1500375811756</v>
      </c>
      <c r="G138" s="76">
        <f t="shared" si="16"/>
        <v>16.9167293019593</v>
      </c>
      <c r="H138" s="76">
        <f t="shared" si="17"/>
        <v>19.9020344728933</v>
      </c>
      <c r="I138" s="77"/>
    </row>
    <row r="139" s="62" customFormat="1" ht="18" customHeight="1" spans="2:9">
      <c r="B139" s="72">
        <v>137</v>
      </c>
      <c r="C139" s="78" t="s">
        <v>187</v>
      </c>
      <c r="D139" s="74" t="s">
        <v>407</v>
      </c>
      <c r="E139" s="75" t="s">
        <v>302</v>
      </c>
      <c r="F139" s="76">
        <f>'SHT0013292'!I4</f>
        <v>2.8664</v>
      </c>
      <c r="G139" s="76">
        <f t="shared" si="16"/>
        <v>4.77733333333333</v>
      </c>
      <c r="H139" s="76">
        <f t="shared" si="17"/>
        <v>5.62039215686275</v>
      </c>
      <c r="I139" s="77"/>
    </row>
    <row r="140" s="62" customFormat="1" ht="18" customHeight="1" spans="2:9">
      <c r="B140" s="72">
        <v>138</v>
      </c>
      <c r="C140" s="78" t="s">
        <v>185</v>
      </c>
      <c r="D140" s="74" t="s">
        <v>408</v>
      </c>
      <c r="E140" s="75" t="s">
        <v>302</v>
      </c>
      <c r="F140" s="76">
        <f>'SHT0013274'!I7</f>
        <v>9.9807222029756</v>
      </c>
      <c r="G140" s="76">
        <f t="shared" si="16"/>
        <v>16.6345370049593</v>
      </c>
      <c r="H140" s="76">
        <f t="shared" si="17"/>
        <v>19.5700435352463</v>
      </c>
      <c r="I140" s="77"/>
    </row>
    <row r="141" s="62" customFormat="1" ht="18" customHeight="1" spans="2:9">
      <c r="B141" s="72">
        <v>139</v>
      </c>
      <c r="C141" s="78" t="s">
        <v>191</v>
      </c>
      <c r="D141" s="74" t="s">
        <v>409</v>
      </c>
      <c r="E141" s="75" t="s">
        <v>302</v>
      </c>
      <c r="F141" s="76">
        <f>'SHT0013492'!I8</f>
        <v>3.632458762</v>
      </c>
      <c r="G141" s="76">
        <f t="shared" si="16"/>
        <v>6.05409793666667</v>
      </c>
      <c r="H141" s="76">
        <f t="shared" si="17"/>
        <v>7.12246816078432</v>
      </c>
      <c r="I141" s="77"/>
    </row>
    <row r="142" s="62" customFormat="1" ht="18" customHeight="1" spans="2:9">
      <c r="B142" s="72">
        <v>140</v>
      </c>
      <c r="C142" s="78" t="s">
        <v>77</v>
      </c>
      <c r="D142" s="74" t="s">
        <v>410</v>
      </c>
      <c r="E142" s="75" t="s">
        <v>302</v>
      </c>
      <c r="F142" s="76">
        <f>'SHT0012172'!I35</f>
        <v>18.6613012188425</v>
      </c>
      <c r="G142" s="76">
        <f t="shared" si="16"/>
        <v>31.1021686980708</v>
      </c>
      <c r="H142" s="76">
        <f t="shared" si="17"/>
        <v>36.5907867036127</v>
      </c>
      <c r="I142" s="77"/>
    </row>
    <row r="143" s="62" customFormat="1" ht="18" customHeight="1" spans="2:9">
      <c r="B143" s="72">
        <v>141</v>
      </c>
      <c r="C143" s="78" t="s">
        <v>168</v>
      </c>
      <c r="D143" s="74" t="s">
        <v>411</v>
      </c>
      <c r="E143" s="75" t="s">
        <v>302</v>
      </c>
      <c r="F143" s="76">
        <f>'SHT0012173'!I12</f>
        <v>28.230119474809</v>
      </c>
      <c r="G143" s="76">
        <f t="shared" si="16"/>
        <v>47.0501991246817</v>
      </c>
      <c r="H143" s="76">
        <f t="shared" si="17"/>
        <v>55.353175440802</v>
      </c>
      <c r="I143" s="77"/>
    </row>
    <row r="144" s="62" customFormat="1" ht="18" customHeight="1" spans="2:9">
      <c r="B144" s="72">
        <v>142</v>
      </c>
      <c r="C144" s="78" t="s">
        <v>180</v>
      </c>
      <c r="D144" s="74" t="s">
        <v>412</v>
      </c>
      <c r="E144" s="75" t="s">
        <v>302</v>
      </c>
      <c r="F144" s="76">
        <f>'SHT0013261'!I10</f>
        <v>26.8110781652569</v>
      </c>
      <c r="G144" s="76">
        <f t="shared" si="16"/>
        <v>44.6851302754282</v>
      </c>
      <c r="H144" s="76">
        <f t="shared" si="17"/>
        <v>52.5707415005038</v>
      </c>
      <c r="I144" s="77"/>
    </row>
    <row r="145" s="62" customFormat="1" ht="18" customHeight="1" spans="2:9">
      <c r="B145" s="72">
        <v>143</v>
      </c>
      <c r="C145" s="78" t="s">
        <v>214</v>
      </c>
      <c r="D145" s="74" t="s">
        <v>356</v>
      </c>
      <c r="E145" s="75" t="s">
        <v>302</v>
      </c>
      <c r="F145" s="76">
        <f>'SHT0015002'!I13</f>
        <v>15.3194380680028</v>
      </c>
      <c r="G145" s="76">
        <f t="shared" si="16"/>
        <v>25.5323967800046</v>
      </c>
      <c r="H145" s="76">
        <f t="shared" si="17"/>
        <v>30.0381138588289</v>
      </c>
      <c r="I145" s="77"/>
    </row>
    <row r="146" s="62" customFormat="1" ht="18" customHeight="1" spans="2:9">
      <c r="B146" s="72">
        <v>144</v>
      </c>
      <c r="C146" s="78" t="s">
        <v>216</v>
      </c>
      <c r="D146" s="74" t="s">
        <v>413</v>
      </c>
      <c r="E146" s="75" t="s">
        <v>302</v>
      </c>
      <c r="F146" s="76">
        <f>'SHT0015089'!I17</f>
        <v>28.597486451625</v>
      </c>
      <c r="G146" s="76">
        <f t="shared" si="16"/>
        <v>47.662477419375</v>
      </c>
      <c r="H146" s="76">
        <f t="shared" si="17"/>
        <v>56.0735028463235</v>
      </c>
      <c r="I146" s="77"/>
    </row>
    <row r="147" s="62" customFormat="1" ht="18" customHeight="1" spans="2:9">
      <c r="B147" s="72">
        <v>145</v>
      </c>
      <c r="C147" s="78" t="s">
        <v>70</v>
      </c>
      <c r="D147" s="74" t="s">
        <v>414</v>
      </c>
      <c r="E147" s="75" t="s">
        <v>302</v>
      </c>
      <c r="F147" s="76">
        <f>'BPC0000046'!I18</f>
        <v>8.15884286079429</v>
      </c>
      <c r="G147" s="76">
        <f t="shared" si="16"/>
        <v>13.5980714346572</v>
      </c>
      <c r="H147" s="76">
        <f t="shared" si="17"/>
        <v>15.9977310995967</v>
      </c>
      <c r="I147" s="77"/>
    </row>
    <row r="148" s="62" customFormat="1" ht="18" customHeight="1" spans="2:9">
      <c r="B148" s="72">
        <v>146</v>
      </c>
      <c r="C148" s="73" t="s">
        <v>10</v>
      </c>
      <c r="D148" s="74" t="s">
        <v>415</v>
      </c>
      <c r="E148" s="75" t="s">
        <v>369</v>
      </c>
      <c r="F148" s="76">
        <v>97</v>
      </c>
      <c r="G148" s="76">
        <f t="shared" ref="G148:G173" si="18">F148/0.9</f>
        <v>107.777777777778</v>
      </c>
      <c r="H148" s="76">
        <f t="shared" ref="H148:H173" si="19">G148/0.95</f>
        <v>113.450292397661</v>
      </c>
      <c r="I148" s="77"/>
    </row>
    <row r="149" s="62" customFormat="1" ht="18" customHeight="1" spans="2:9">
      <c r="B149" s="72">
        <v>147</v>
      </c>
      <c r="C149" s="73" t="s">
        <v>11</v>
      </c>
      <c r="D149" s="74" t="s">
        <v>416</v>
      </c>
      <c r="E149" s="75" t="s">
        <v>369</v>
      </c>
      <c r="F149" s="76">
        <v>98</v>
      </c>
      <c r="G149" s="76">
        <f t="shared" si="18"/>
        <v>108.888888888889</v>
      </c>
      <c r="H149" s="76">
        <f t="shared" si="19"/>
        <v>114.619883040936</v>
      </c>
      <c r="I149" s="77"/>
    </row>
    <row r="150" s="62" customFormat="1" ht="18" customHeight="1" spans="2:9">
      <c r="B150" s="72">
        <v>148</v>
      </c>
      <c r="C150" s="73" t="s">
        <v>45</v>
      </c>
      <c r="D150" s="74" t="s">
        <v>417</v>
      </c>
      <c r="E150" s="75" t="s">
        <v>369</v>
      </c>
      <c r="F150" s="76">
        <v>26</v>
      </c>
      <c r="G150" s="76">
        <f t="shared" si="18"/>
        <v>28.8888888888889</v>
      </c>
      <c r="H150" s="76">
        <f t="shared" si="19"/>
        <v>30.4093567251462</v>
      </c>
      <c r="I150" s="77"/>
    </row>
    <row r="151" s="62" customFormat="1" ht="18" customHeight="1" spans="2:9">
      <c r="B151" s="72">
        <v>149</v>
      </c>
      <c r="C151" s="73" t="s">
        <v>65</v>
      </c>
      <c r="D151" s="74" t="s">
        <v>418</v>
      </c>
      <c r="E151" s="75" t="s">
        <v>369</v>
      </c>
      <c r="F151" s="76">
        <v>0.7765</v>
      </c>
      <c r="G151" s="76">
        <f t="shared" si="18"/>
        <v>0.862777777777778</v>
      </c>
      <c r="H151" s="76">
        <f t="shared" si="19"/>
        <v>0.908187134502924</v>
      </c>
      <c r="I151" s="77"/>
    </row>
    <row r="152" s="62" customFormat="1" ht="18" customHeight="1" spans="2:9">
      <c r="B152" s="72">
        <v>150</v>
      </c>
      <c r="C152" s="73" t="s">
        <v>69</v>
      </c>
      <c r="D152" s="74" t="s">
        <v>419</v>
      </c>
      <c r="E152" s="75" t="s">
        <v>369</v>
      </c>
      <c r="F152" s="76">
        <v>1.254</v>
      </c>
      <c r="G152" s="76">
        <f t="shared" si="18"/>
        <v>1.39333333333333</v>
      </c>
      <c r="H152" s="76">
        <f t="shared" si="19"/>
        <v>1.46666666666667</v>
      </c>
      <c r="I152" s="77"/>
    </row>
    <row r="153" s="62" customFormat="1" ht="18" customHeight="1" spans="2:9">
      <c r="B153" s="72">
        <v>151</v>
      </c>
      <c r="C153" s="73" t="s">
        <v>137</v>
      </c>
      <c r="D153" s="74" t="s">
        <v>420</v>
      </c>
      <c r="E153" s="75" t="s">
        <v>369</v>
      </c>
      <c r="F153" s="76">
        <v>1.9292</v>
      </c>
      <c r="G153" s="76">
        <f t="shared" si="18"/>
        <v>2.14355555555556</v>
      </c>
      <c r="H153" s="76">
        <f t="shared" si="19"/>
        <v>2.25637426900585</v>
      </c>
      <c r="I153" s="77"/>
    </row>
    <row r="154" s="62" customFormat="1" ht="18" customHeight="1" spans="2:9">
      <c r="B154" s="72">
        <v>152</v>
      </c>
      <c r="C154" s="73" t="s">
        <v>140</v>
      </c>
      <c r="D154" s="74" t="s">
        <v>421</v>
      </c>
      <c r="E154" s="75" t="s">
        <v>369</v>
      </c>
      <c r="F154" s="76">
        <v>0.354</v>
      </c>
      <c r="G154" s="76">
        <f t="shared" si="18"/>
        <v>0.393333333333333</v>
      </c>
      <c r="H154" s="76">
        <f t="shared" si="19"/>
        <v>0.414035087719298</v>
      </c>
      <c r="I154" s="77"/>
    </row>
    <row r="155" s="62" customFormat="1" ht="18" customHeight="1" spans="2:9">
      <c r="B155" s="72">
        <v>153</v>
      </c>
      <c r="C155" s="73" t="s">
        <v>25</v>
      </c>
      <c r="D155" s="74" t="s">
        <v>422</v>
      </c>
      <c r="E155" s="75" t="s">
        <v>369</v>
      </c>
      <c r="F155" s="76">
        <v>20.02</v>
      </c>
      <c r="G155" s="76">
        <f t="shared" si="18"/>
        <v>22.2444444444444</v>
      </c>
      <c r="H155" s="76">
        <f t="shared" si="19"/>
        <v>23.4152046783626</v>
      </c>
      <c r="I155" s="77"/>
    </row>
    <row r="156" s="62" customFormat="1" ht="18" customHeight="1" spans="2:9">
      <c r="B156" s="72">
        <v>154</v>
      </c>
      <c r="C156" s="73" t="s">
        <v>27</v>
      </c>
      <c r="D156" s="74" t="s">
        <v>399</v>
      </c>
      <c r="E156" s="75" t="s">
        <v>369</v>
      </c>
      <c r="F156" s="76">
        <v>14.5</v>
      </c>
      <c r="G156" s="76">
        <f t="shared" si="18"/>
        <v>16.1111111111111</v>
      </c>
      <c r="H156" s="76">
        <f t="shared" si="19"/>
        <v>16.9590643274854</v>
      </c>
      <c r="I156" s="77"/>
    </row>
    <row r="157" s="62" customFormat="1" ht="18" customHeight="1" spans="2:9">
      <c r="B157" s="72">
        <v>155</v>
      </c>
      <c r="C157" s="73" t="s">
        <v>28</v>
      </c>
      <c r="D157" s="74" t="s">
        <v>400</v>
      </c>
      <c r="E157" s="75" t="s">
        <v>369</v>
      </c>
      <c r="F157" s="76">
        <v>14.3</v>
      </c>
      <c r="G157" s="76">
        <f t="shared" si="18"/>
        <v>15.8888888888889</v>
      </c>
      <c r="H157" s="76">
        <f t="shared" si="19"/>
        <v>16.7251461988304</v>
      </c>
      <c r="I157" s="77"/>
    </row>
    <row r="158" s="62" customFormat="1" ht="18" customHeight="1" spans="2:9">
      <c r="B158" s="72">
        <v>156</v>
      </c>
      <c r="C158" s="73" t="s">
        <v>30</v>
      </c>
      <c r="D158" s="74" t="s">
        <v>423</v>
      </c>
      <c r="E158" s="75" t="s">
        <v>369</v>
      </c>
      <c r="F158" s="76">
        <v>15.27</v>
      </c>
      <c r="G158" s="76">
        <f t="shared" si="18"/>
        <v>16.9666666666667</v>
      </c>
      <c r="H158" s="76">
        <f t="shared" si="19"/>
        <v>17.859649122807</v>
      </c>
      <c r="I158" s="77"/>
    </row>
    <row r="159" s="62" customFormat="1" ht="18" customHeight="1" spans="2:9">
      <c r="B159" s="72">
        <v>157</v>
      </c>
      <c r="C159" s="73" t="s">
        <v>29</v>
      </c>
      <c r="D159" s="74" t="s">
        <v>395</v>
      </c>
      <c r="E159" s="75" t="s">
        <v>369</v>
      </c>
      <c r="F159" s="76">
        <v>27.52</v>
      </c>
      <c r="G159" s="76">
        <f t="shared" si="18"/>
        <v>30.5777777777778</v>
      </c>
      <c r="H159" s="76">
        <f t="shared" si="19"/>
        <v>32.187134502924</v>
      </c>
      <c r="I159" s="77"/>
    </row>
    <row r="160" s="62" customFormat="1" ht="18" customHeight="1" spans="2:9">
      <c r="B160" s="72">
        <v>158</v>
      </c>
      <c r="C160" s="73" t="s">
        <v>32</v>
      </c>
      <c r="D160" s="74" t="s">
        <v>424</v>
      </c>
      <c r="E160" s="75" t="s">
        <v>369</v>
      </c>
      <c r="F160" s="76">
        <v>24.49</v>
      </c>
      <c r="G160" s="76">
        <f t="shared" si="18"/>
        <v>27.2111111111111</v>
      </c>
      <c r="H160" s="76">
        <f t="shared" si="19"/>
        <v>28.6432748538012</v>
      </c>
      <c r="I160" s="77"/>
    </row>
    <row r="161" s="62" customFormat="1" ht="18" customHeight="1" spans="2:9">
      <c r="B161" s="72">
        <v>159</v>
      </c>
      <c r="C161" s="73" t="s">
        <v>31</v>
      </c>
      <c r="D161" s="74" t="s">
        <v>425</v>
      </c>
      <c r="E161" s="75" t="s">
        <v>369</v>
      </c>
      <c r="F161" s="76">
        <v>27.52</v>
      </c>
      <c r="G161" s="76">
        <f t="shared" si="18"/>
        <v>30.5777777777778</v>
      </c>
      <c r="H161" s="76">
        <f t="shared" si="19"/>
        <v>32.187134502924</v>
      </c>
      <c r="I161" s="77"/>
    </row>
    <row r="162" s="62" customFormat="1" ht="18" customHeight="1" spans="2:9">
      <c r="B162" s="72">
        <v>160</v>
      </c>
      <c r="C162" s="73" t="s">
        <v>26</v>
      </c>
      <c r="D162" s="74" t="s">
        <v>426</v>
      </c>
      <c r="E162" s="75" t="s">
        <v>369</v>
      </c>
      <c r="F162" s="76">
        <v>33.2</v>
      </c>
      <c r="G162" s="76">
        <f t="shared" si="18"/>
        <v>36.8888888888889</v>
      </c>
      <c r="H162" s="76">
        <f t="shared" si="19"/>
        <v>38.8304093567252</v>
      </c>
      <c r="I162" s="77"/>
    </row>
    <row r="163" s="62" customFormat="1" ht="18" customHeight="1" spans="2:9">
      <c r="B163" s="72">
        <v>161</v>
      </c>
      <c r="C163" s="73" t="s">
        <v>68</v>
      </c>
      <c r="D163" s="74" t="s">
        <v>427</v>
      </c>
      <c r="E163" s="75" t="s">
        <v>369</v>
      </c>
      <c r="F163" s="76">
        <v>0.52</v>
      </c>
      <c r="G163" s="76">
        <f t="shared" si="18"/>
        <v>0.577777777777778</v>
      </c>
      <c r="H163" s="76">
        <f t="shared" si="19"/>
        <v>0.608187134502924</v>
      </c>
      <c r="I163" s="77"/>
    </row>
    <row r="164" s="62" customFormat="1" ht="18" customHeight="1" spans="2:9">
      <c r="B164" s="72">
        <v>162</v>
      </c>
      <c r="C164" s="73" t="s">
        <v>12</v>
      </c>
      <c r="D164" s="74" t="s">
        <v>428</v>
      </c>
      <c r="E164" s="75" t="s">
        <v>369</v>
      </c>
      <c r="F164" s="76">
        <v>89.15</v>
      </c>
      <c r="G164" s="76">
        <f t="shared" si="18"/>
        <v>99.0555555555556</v>
      </c>
      <c r="H164" s="76">
        <f t="shared" si="19"/>
        <v>104.269005847953</v>
      </c>
      <c r="I164" s="77"/>
    </row>
    <row r="165" s="62" customFormat="1" ht="18" customHeight="1" spans="2:9">
      <c r="B165" s="72">
        <v>163</v>
      </c>
      <c r="C165" s="73" t="s">
        <v>13</v>
      </c>
      <c r="D165" s="74" t="s">
        <v>429</v>
      </c>
      <c r="E165" s="75" t="s">
        <v>369</v>
      </c>
      <c r="F165" s="76">
        <v>50.48</v>
      </c>
      <c r="G165" s="76">
        <f t="shared" si="18"/>
        <v>56.0888888888889</v>
      </c>
      <c r="H165" s="76">
        <f t="shared" si="19"/>
        <v>59.0409356725146</v>
      </c>
      <c r="I165" s="77"/>
    </row>
    <row r="166" s="62" customFormat="1" ht="18" customHeight="1" spans="2:9">
      <c r="B166" s="72">
        <v>164</v>
      </c>
      <c r="C166" s="73" t="s">
        <v>14</v>
      </c>
      <c r="D166" s="74" t="s">
        <v>430</v>
      </c>
      <c r="E166" s="75" t="s">
        <v>369</v>
      </c>
      <c r="F166" s="76">
        <v>15.15</v>
      </c>
      <c r="G166" s="76">
        <f t="shared" si="18"/>
        <v>16.8333333333333</v>
      </c>
      <c r="H166" s="76">
        <f t="shared" si="19"/>
        <v>17.719298245614</v>
      </c>
      <c r="I166" s="77"/>
    </row>
    <row r="167" s="62" customFormat="1" ht="18" customHeight="1" spans="2:9">
      <c r="B167" s="72">
        <v>165</v>
      </c>
      <c r="C167" s="73" t="s">
        <v>15</v>
      </c>
      <c r="D167" s="74" t="s">
        <v>431</v>
      </c>
      <c r="E167" s="75" t="s">
        <v>369</v>
      </c>
      <c r="F167" s="76">
        <v>14.5133</v>
      </c>
      <c r="G167" s="76">
        <f t="shared" si="18"/>
        <v>16.1258888888889</v>
      </c>
      <c r="H167" s="76">
        <f t="shared" si="19"/>
        <v>16.9746198830409</v>
      </c>
      <c r="I167" s="77"/>
    </row>
    <row r="168" s="62" customFormat="1" ht="18" customHeight="1" spans="2:9">
      <c r="B168" s="72">
        <v>166</v>
      </c>
      <c r="C168" s="73" t="s">
        <v>16</v>
      </c>
      <c r="D168" s="74" t="s">
        <v>432</v>
      </c>
      <c r="E168" s="75" t="s">
        <v>369</v>
      </c>
      <c r="F168" s="76">
        <v>14.5133</v>
      </c>
      <c r="G168" s="76">
        <f t="shared" si="18"/>
        <v>16.1258888888889</v>
      </c>
      <c r="H168" s="76">
        <f t="shared" si="19"/>
        <v>16.9746198830409</v>
      </c>
      <c r="I168" s="77"/>
    </row>
    <row r="169" s="62" customFormat="1" ht="18" customHeight="1" spans="2:9">
      <c r="B169" s="72">
        <v>167</v>
      </c>
      <c r="C169" s="73" t="s">
        <v>17</v>
      </c>
      <c r="D169" s="74" t="s">
        <v>428</v>
      </c>
      <c r="E169" s="75" t="s">
        <v>369</v>
      </c>
      <c r="F169" s="76">
        <v>67.83</v>
      </c>
      <c r="G169" s="76">
        <f t="shared" si="18"/>
        <v>75.3666666666667</v>
      </c>
      <c r="H169" s="76">
        <f t="shared" si="19"/>
        <v>79.3333333333333</v>
      </c>
      <c r="I169" s="77"/>
    </row>
    <row r="170" s="62" customFormat="1" ht="18" customHeight="1" spans="2:9">
      <c r="B170" s="72">
        <v>168</v>
      </c>
      <c r="C170" s="73" t="s">
        <v>37</v>
      </c>
      <c r="D170" s="74" t="s">
        <v>424</v>
      </c>
      <c r="E170" s="75" t="s">
        <v>369</v>
      </c>
      <c r="F170" s="76">
        <v>29.27</v>
      </c>
      <c r="G170" s="76">
        <f t="shared" si="18"/>
        <v>32.5222222222222</v>
      </c>
      <c r="H170" s="76">
        <f t="shared" si="19"/>
        <v>34.233918128655</v>
      </c>
      <c r="I170" s="77"/>
    </row>
    <row r="171" s="62" customFormat="1" ht="18" customHeight="1" spans="2:9">
      <c r="B171" s="72">
        <v>169</v>
      </c>
      <c r="C171" s="73" t="s">
        <v>48</v>
      </c>
      <c r="D171" s="74" t="s">
        <v>425</v>
      </c>
      <c r="E171" s="75" t="s">
        <v>369</v>
      </c>
      <c r="F171" s="76">
        <v>32.34</v>
      </c>
      <c r="G171" s="76">
        <f t="shared" si="18"/>
        <v>35.9333333333333</v>
      </c>
      <c r="H171" s="76">
        <f t="shared" si="19"/>
        <v>37.8245614035088</v>
      </c>
      <c r="I171" s="77"/>
    </row>
    <row r="172" s="62" customFormat="1" ht="18" customHeight="1" spans="2:9">
      <c r="B172" s="72">
        <v>170</v>
      </c>
      <c r="C172" s="73" t="s">
        <v>49</v>
      </c>
      <c r="D172" s="74" t="s">
        <v>433</v>
      </c>
      <c r="E172" s="75" t="s">
        <v>369</v>
      </c>
      <c r="F172" s="76">
        <v>19</v>
      </c>
      <c r="G172" s="76">
        <f t="shared" si="18"/>
        <v>21.1111111111111</v>
      </c>
      <c r="H172" s="76">
        <f t="shared" si="19"/>
        <v>22.2222222222222</v>
      </c>
      <c r="I172" s="77"/>
    </row>
    <row r="173" s="62" customFormat="1" ht="18" customHeight="1" spans="2:9">
      <c r="B173" s="72">
        <v>171</v>
      </c>
      <c r="C173" s="73" t="s">
        <v>100</v>
      </c>
      <c r="D173" s="74" t="s">
        <v>434</v>
      </c>
      <c r="E173" s="75" t="s">
        <v>369</v>
      </c>
      <c r="F173" s="76">
        <v>0.177</v>
      </c>
      <c r="G173" s="76">
        <f t="shared" si="18"/>
        <v>0.196666666666667</v>
      </c>
      <c r="H173" s="76">
        <f t="shared" si="19"/>
        <v>0.207017543859649</v>
      </c>
      <c r="I173" s="77"/>
    </row>
    <row r="174" s="62" customFormat="1" ht="18" customHeight="1" spans="2:9">
      <c r="B174" s="72">
        <v>172</v>
      </c>
      <c r="C174" s="78" t="s">
        <v>81</v>
      </c>
      <c r="D174" s="74" t="s">
        <v>435</v>
      </c>
      <c r="E174" s="75" t="s">
        <v>302</v>
      </c>
      <c r="F174" s="76">
        <f>'BPC0010176'!I8</f>
        <v>2.50133419170679</v>
      </c>
      <c r="G174" s="76">
        <f>F174/0.6</f>
        <v>4.16889031951132</v>
      </c>
      <c r="H174" s="76">
        <f>G174/0.85</f>
        <v>4.9045768464839</v>
      </c>
      <c r="I174" s="77"/>
    </row>
    <row r="175" s="62" customFormat="1" ht="18" customHeight="1" spans="2:9">
      <c r="B175" s="72">
        <v>173</v>
      </c>
      <c r="C175" s="78" t="s">
        <v>186</v>
      </c>
      <c r="D175" s="74" t="s">
        <v>436</v>
      </c>
      <c r="E175" s="75" t="s">
        <v>302</v>
      </c>
      <c r="F175" s="76">
        <f>'SHT0013291'!I4</f>
        <v>2.3287</v>
      </c>
      <c r="G175" s="76">
        <f>F175/0.6</f>
        <v>3.88116666666667</v>
      </c>
      <c r="H175" s="76">
        <f>G175/0.85</f>
        <v>4.56607843137255</v>
      </c>
      <c r="I175" s="77"/>
    </row>
    <row r="176" s="62" customFormat="1" ht="18" customHeight="1" spans="2:9">
      <c r="B176" s="72">
        <v>174</v>
      </c>
      <c r="C176" s="78" t="s">
        <v>213</v>
      </c>
      <c r="D176" s="74" t="s">
        <v>437</v>
      </c>
      <c r="E176" s="75" t="s">
        <v>302</v>
      </c>
      <c r="F176" s="76">
        <f>'SHT0014945'!I17</f>
        <v>16.3405163738607</v>
      </c>
      <c r="G176" s="76">
        <f>F176/0.6</f>
        <v>27.2341939564345</v>
      </c>
      <c r="H176" s="76">
        <f>G176/0.85</f>
        <v>32.0402281840406</v>
      </c>
      <c r="I176" s="77"/>
    </row>
    <row r="177" s="62" customFormat="1" ht="18" customHeight="1" spans="2:9">
      <c r="B177" s="72">
        <v>175</v>
      </c>
      <c r="C177" s="78" t="s">
        <v>144</v>
      </c>
      <c r="D177" s="74" t="s">
        <v>438</v>
      </c>
      <c r="E177" s="75" t="s">
        <v>302</v>
      </c>
      <c r="F177" s="76">
        <f>'SHT0001662'!I8</f>
        <v>17.3253485446512</v>
      </c>
      <c r="G177" s="76">
        <f>F177/0.6</f>
        <v>28.875580907752</v>
      </c>
      <c r="H177" s="76">
        <f>G177/0.85</f>
        <v>33.9712716561788</v>
      </c>
      <c r="I177" s="77"/>
    </row>
    <row r="178" s="62" customFormat="1" ht="18" customHeight="1" spans="2:9">
      <c r="B178" s="72">
        <v>176</v>
      </c>
      <c r="C178" s="78" t="s">
        <v>172</v>
      </c>
      <c r="D178" s="74" t="s">
        <v>357</v>
      </c>
      <c r="E178" s="75" t="s">
        <v>302</v>
      </c>
      <c r="F178" s="76">
        <f>'SHT0012349'!I8</f>
        <v>17.3253485446512</v>
      </c>
      <c r="G178" s="76">
        <f>F178/0.6</f>
        <v>28.875580907752</v>
      </c>
      <c r="H178" s="76">
        <f>G178/0.85</f>
        <v>33.9712716561788</v>
      </c>
      <c r="I178" s="77"/>
    </row>
    <row r="179" s="62" customFormat="1" ht="18" customHeight="1" spans="2:9">
      <c r="B179" s="72">
        <v>177</v>
      </c>
      <c r="C179" s="73" t="s">
        <v>36</v>
      </c>
      <c r="D179" s="74" t="s">
        <v>439</v>
      </c>
      <c r="E179" s="75" t="s">
        <v>369</v>
      </c>
      <c r="F179" s="76">
        <v>31</v>
      </c>
      <c r="G179" s="76">
        <f>F179/0.9</f>
        <v>34.4444444444444</v>
      </c>
      <c r="H179" s="76">
        <f>G179/0.95</f>
        <v>36.2573099415205</v>
      </c>
      <c r="I179" s="77"/>
    </row>
    <row r="180" s="62" customFormat="1" ht="18" customHeight="1" spans="2:9">
      <c r="B180" s="72">
        <v>178</v>
      </c>
      <c r="C180" s="73" t="s">
        <v>38</v>
      </c>
      <c r="D180" s="74" t="s">
        <v>440</v>
      </c>
      <c r="E180" s="75" t="s">
        <v>369</v>
      </c>
      <c r="F180" s="76">
        <v>31.48</v>
      </c>
      <c r="G180" s="76">
        <f>F180/0.9</f>
        <v>34.9777777777778</v>
      </c>
      <c r="H180" s="76">
        <f>G180/0.95</f>
        <v>36.8187134502924</v>
      </c>
      <c r="I180" s="77"/>
    </row>
    <row r="181" s="62" customFormat="1" ht="18" customHeight="1" spans="2:9">
      <c r="B181" s="72">
        <v>179</v>
      </c>
      <c r="C181" s="73" t="s">
        <v>39</v>
      </c>
      <c r="D181" s="74" t="s">
        <v>441</v>
      </c>
      <c r="E181" s="75" t="s">
        <v>369</v>
      </c>
      <c r="F181" s="76">
        <v>18.82</v>
      </c>
      <c r="G181" s="76">
        <f>F181/0.9</f>
        <v>20.9111111111111</v>
      </c>
      <c r="H181" s="76">
        <f>G181/0.95</f>
        <v>22.0116959064327</v>
      </c>
      <c r="I181" s="77"/>
    </row>
    <row r="182" s="62" customFormat="1" ht="18" customHeight="1" spans="2:9">
      <c r="B182" s="72">
        <v>180</v>
      </c>
      <c r="C182" s="73" t="s">
        <v>175</v>
      </c>
      <c r="D182" s="74" t="s">
        <v>442</v>
      </c>
      <c r="E182" s="75" t="s">
        <v>369</v>
      </c>
      <c r="F182" s="76">
        <v>70.795995702</v>
      </c>
      <c r="G182" s="76">
        <f>F182/0.9</f>
        <v>78.6622174466667</v>
      </c>
      <c r="H182" s="76">
        <f>G182/0.95</f>
        <v>82.802334154386</v>
      </c>
      <c r="I182" s="77"/>
    </row>
    <row r="183" s="62" customFormat="1" ht="18" customHeight="1" spans="2:9">
      <c r="B183" s="72">
        <v>181</v>
      </c>
      <c r="C183" s="73" t="s">
        <v>78</v>
      </c>
      <c r="D183" s="74" t="s">
        <v>443</v>
      </c>
      <c r="E183" s="75" t="s">
        <v>369</v>
      </c>
      <c r="F183" s="76">
        <v>1.6814</v>
      </c>
      <c r="G183" s="76">
        <f>F183/0.9</f>
        <v>1.86822222222222</v>
      </c>
      <c r="H183" s="76">
        <f>G183/0.95</f>
        <v>1.96654970760234</v>
      </c>
      <c r="I183" s="77"/>
    </row>
    <row r="184" s="62" customFormat="1" ht="18" customHeight="1" spans="2:9">
      <c r="B184" s="79">
        <v>182</v>
      </c>
      <c r="C184" s="84" t="s">
        <v>258</v>
      </c>
      <c r="D184" s="83" t="s">
        <v>444</v>
      </c>
      <c r="E184" s="81" t="s">
        <v>302</v>
      </c>
      <c r="F184" s="82">
        <f>'SHT0017644'!I18</f>
        <v>28.3083956695602</v>
      </c>
      <c r="G184" s="82">
        <f>F184/0.6</f>
        <v>47.180659449267</v>
      </c>
      <c r="H184" s="82">
        <f>G184/0.85</f>
        <v>55.5066581756082</v>
      </c>
      <c r="I184" s="77"/>
    </row>
    <row r="185" s="62" customFormat="1" ht="18" customHeight="1" spans="2:9">
      <c r="B185" s="72">
        <v>183</v>
      </c>
      <c r="C185" s="73" t="s">
        <v>268</v>
      </c>
      <c r="D185" s="74" t="s">
        <v>318</v>
      </c>
      <c r="E185" s="75" t="s">
        <v>302</v>
      </c>
      <c r="F185" s="76">
        <f>'SHT0017865'!I21</f>
        <v>29.8580604879423</v>
      </c>
      <c r="G185" s="76">
        <f>F185/0.6</f>
        <v>49.7634341465705</v>
      </c>
      <c r="H185" s="76">
        <f>G185/0.85</f>
        <v>58.5452166430241</v>
      </c>
      <c r="I185" s="77"/>
    </row>
    <row r="186" s="62" customFormat="1" ht="18" customHeight="1" spans="2:9">
      <c r="B186" s="72">
        <v>184</v>
      </c>
      <c r="C186" s="73" t="s">
        <v>266</v>
      </c>
      <c r="D186" s="74" t="s">
        <v>445</v>
      </c>
      <c r="E186" s="75" t="s">
        <v>302</v>
      </c>
      <c r="F186" s="76">
        <f>'SHT0015974'!I13</f>
        <v>4.3894</v>
      </c>
      <c r="G186" s="76">
        <f>F186/0.6</f>
        <v>7.31566666666667</v>
      </c>
      <c r="H186" s="76">
        <f>G186/0.85</f>
        <v>8.60666666666667</v>
      </c>
      <c r="I186" s="77"/>
    </row>
    <row r="187" s="62" customFormat="1" ht="18" customHeight="1" spans="2:9">
      <c r="B187" s="72">
        <v>185</v>
      </c>
      <c r="C187" s="78" t="s">
        <v>246</v>
      </c>
      <c r="D187" s="74" t="s">
        <v>446</v>
      </c>
      <c r="E187" s="75" t="s">
        <v>302</v>
      </c>
      <c r="F187" s="76"/>
      <c r="G187" s="76"/>
      <c r="H187" s="76"/>
      <c r="I187" s="88" t="s">
        <v>447</v>
      </c>
    </row>
    <row r="188" s="62" customFormat="1" ht="18" customHeight="1" spans="2:9">
      <c r="B188" s="72">
        <v>186</v>
      </c>
      <c r="C188" s="78" t="s">
        <v>247</v>
      </c>
      <c r="D188" s="74" t="s">
        <v>448</v>
      </c>
      <c r="E188" s="75" t="s">
        <v>302</v>
      </c>
      <c r="F188" s="76"/>
      <c r="G188" s="76"/>
      <c r="H188" s="76"/>
      <c r="I188" s="88" t="s">
        <v>447</v>
      </c>
    </row>
    <row r="189" s="62" customFormat="1" ht="18" customHeight="1" spans="2:9">
      <c r="B189" s="72">
        <v>187</v>
      </c>
      <c r="C189" s="78" t="s">
        <v>267</v>
      </c>
      <c r="D189" s="74" t="s">
        <v>448</v>
      </c>
      <c r="E189" s="75" t="s">
        <v>302</v>
      </c>
      <c r="F189" s="76"/>
      <c r="G189" s="76"/>
      <c r="H189" s="76"/>
      <c r="I189" s="88" t="s">
        <v>447</v>
      </c>
    </row>
    <row r="190" s="62" customFormat="1" ht="18" customHeight="1" spans="2:9">
      <c r="B190" s="72">
        <v>188</v>
      </c>
      <c r="C190" s="78" t="s">
        <v>235</v>
      </c>
      <c r="D190" s="74" t="s">
        <v>449</v>
      </c>
      <c r="E190" s="75" t="s">
        <v>302</v>
      </c>
      <c r="F190" s="76">
        <f>'SHT0016419'!I20</f>
        <v>17.4420085181687</v>
      </c>
      <c r="G190" s="76">
        <f t="shared" ref="G190:G207" si="20">F190/0.6</f>
        <v>29.0700141969478</v>
      </c>
      <c r="H190" s="76">
        <f t="shared" ref="H190:H207" si="21">G190/0.85</f>
        <v>34.2000167022916</v>
      </c>
      <c r="I190" s="77"/>
    </row>
    <row r="191" s="62" customFormat="1" ht="18" customHeight="1" spans="2:9">
      <c r="B191" s="79">
        <v>189</v>
      </c>
      <c r="C191" s="84" t="s">
        <v>265</v>
      </c>
      <c r="D191" s="83" t="s">
        <v>318</v>
      </c>
      <c r="E191" s="81" t="s">
        <v>302</v>
      </c>
      <c r="F191" s="82">
        <f>'SHT0018120'!I22</f>
        <v>29.1312523739363</v>
      </c>
      <c r="G191" s="82">
        <f t="shared" si="20"/>
        <v>48.5520872898938</v>
      </c>
      <c r="H191" s="82">
        <f t="shared" si="21"/>
        <v>57.1201026939927</v>
      </c>
      <c r="I191" s="77"/>
    </row>
    <row r="192" s="62" customFormat="1" ht="18" customHeight="1" spans="2:9">
      <c r="B192" s="72">
        <v>190</v>
      </c>
      <c r="C192" s="73" t="s">
        <v>96</v>
      </c>
      <c r="D192" s="74" t="str">
        <f>VLOOKUP(C:C,'[6]5月份 '!$D:$E,2,0)</f>
        <v>座椅气阀（国产）</v>
      </c>
      <c r="E192" s="75" t="s">
        <v>302</v>
      </c>
      <c r="F192" s="76">
        <f>'SHT0012024'!I31</f>
        <v>8.29285246079429</v>
      </c>
      <c r="G192" s="76">
        <f t="shared" si="20"/>
        <v>13.8214207679905</v>
      </c>
      <c r="H192" s="76">
        <f t="shared" si="21"/>
        <v>16.2604950211653</v>
      </c>
      <c r="I192" s="77" t="s">
        <v>450</v>
      </c>
    </row>
    <row r="193" s="62" customFormat="1" ht="18" customHeight="1" spans="2:9">
      <c r="B193" s="72">
        <v>191</v>
      </c>
      <c r="C193" s="73" t="s">
        <v>75</v>
      </c>
      <c r="D193" s="74" t="str">
        <f>VLOOKUP(C:C,'[6]5月份 '!$D:$E,2,0)</f>
        <v>(2.0)升降气阀总成</v>
      </c>
      <c r="E193" s="75" t="s">
        <v>302</v>
      </c>
      <c r="F193" s="76">
        <f>'SHT0011982'!I39</f>
        <v>5.8204</v>
      </c>
      <c r="G193" s="76">
        <f t="shared" si="20"/>
        <v>9.70066666666667</v>
      </c>
      <c r="H193" s="76">
        <f t="shared" si="21"/>
        <v>11.4125490196078</v>
      </c>
      <c r="I193" s="77" t="s">
        <v>450</v>
      </c>
    </row>
    <row r="194" s="62" customFormat="1" ht="18" customHeight="1" spans="2:9">
      <c r="B194" s="72">
        <v>192</v>
      </c>
      <c r="C194" s="78" t="s">
        <v>92</v>
      </c>
      <c r="D194" s="74" t="str">
        <f>VLOOKUP(C:C,'[6]5月份 '!$D:$E,2,0)</f>
        <v>(2.0)升降气阀总成</v>
      </c>
      <c r="E194" s="75" t="s">
        <v>302</v>
      </c>
      <c r="F194" s="76">
        <f>'SHT0015047'!I36</f>
        <v>5.9088</v>
      </c>
      <c r="G194" s="76">
        <f t="shared" si="20"/>
        <v>9.848</v>
      </c>
      <c r="H194" s="76">
        <f t="shared" si="21"/>
        <v>11.5858823529412</v>
      </c>
      <c r="I194" s="77" t="s">
        <v>450</v>
      </c>
    </row>
    <row r="195" s="62" customFormat="1" ht="18" customHeight="1" spans="2:9">
      <c r="B195" s="72">
        <v>193</v>
      </c>
      <c r="C195" s="78" t="s">
        <v>88</v>
      </c>
      <c r="D195" s="74" t="str">
        <f>VLOOKUP(C:C,'[6]5月份 '!$D:$E,2,0)</f>
        <v>自适应VDC气阀总成</v>
      </c>
      <c r="E195" s="75" t="s">
        <v>302</v>
      </c>
      <c r="F195" s="76">
        <f>'SHT0016965'!I39</f>
        <v>20.9836473267372</v>
      </c>
      <c r="G195" s="76">
        <f t="shared" si="20"/>
        <v>34.972745544562</v>
      </c>
      <c r="H195" s="76">
        <f t="shared" si="21"/>
        <v>41.1444065230141</v>
      </c>
      <c r="I195" s="77" t="s">
        <v>450</v>
      </c>
    </row>
    <row r="196" s="62" customFormat="1" ht="18" customHeight="1" spans="2:9">
      <c r="B196" s="89">
        <v>194</v>
      </c>
      <c r="C196" s="90" t="s">
        <v>98</v>
      </c>
      <c r="D196" s="91" t="str">
        <f>VLOOKUP(C:C,'[6]5月份 '!$D:$E,2,0)</f>
        <v>空心杆VDC气阀总成</v>
      </c>
      <c r="E196" s="86" t="s">
        <v>302</v>
      </c>
      <c r="F196" s="87">
        <f>'BPC0010348'!I17</f>
        <v>18.3568412813425</v>
      </c>
      <c r="G196" s="87">
        <f t="shared" si="20"/>
        <v>30.5947354689042</v>
      </c>
      <c r="H196" s="87">
        <f t="shared" si="21"/>
        <v>35.9938064340049</v>
      </c>
      <c r="I196" s="92" t="s">
        <v>451</v>
      </c>
    </row>
    <row r="197" s="62" customFormat="1" ht="18" customHeight="1" spans="2:9">
      <c r="B197" s="72">
        <v>195</v>
      </c>
      <c r="C197" s="78" t="s">
        <v>87</v>
      </c>
      <c r="D197" s="74" t="str">
        <f>VLOOKUP(C:C,'[6]5月份 '!$D:$E,2,0)</f>
        <v>轻卡气阀</v>
      </c>
      <c r="E197" s="75" t="s">
        <v>302</v>
      </c>
      <c r="F197" s="76">
        <f>'BPC0010161'!I24</f>
        <v>3.11268222121457</v>
      </c>
      <c r="G197" s="76">
        <f t="shared" si="20"/>
        <v>5.18780370202428</v>
      </c>
      <c r="H197" s="76">
        <f t="shared" si="21"/>
        <v>6.10329847296975</v>
      </c>
      <c r="I197" s="77" t="s">
        <v>450</v>
      </c>
    </row>
    <row r="198" s="62" customFormat="1" ht="18" customHeight="1" spans="2:9">
      <c r="B198" s="72">
        <v>196</v>
      </c>
      <c r="C198" s="78" t="s">
        <v>95</v>
      </c>
      <c r="D198" s="74" t="str">
        <f>VLOOKUP(C:C,'[6]5月份 '!$D:$E,2,0)</f>
        <v>新  轻卡气阀</v>
      </c>
      <c r="E198" s="75" t="s">
        <v>302</v>
      </c>
      <c r="F198" s="76">
        <f>'SLT0012246'!I23</f>
        <v>2.74510548895859</v>
      </c>
      <c r="G198" s="76">
        <f t="shared" si="20"/>
        <v>4.57517581493098</v>
      </c>
      <c r="H198" s="76">
        <f t="shared" si="21"/>
        <v>5.38255978227175</v>
      </c>
      <c r="I198" s="77" t="s">
        <v>450</v>
      </c>
    </row>
    <row r="199" s="62" customFormat="1" ht="18" customHeight="1" spans="2:9">
      <c r="B199" s="72">
        <v>197</v>
      </c>
      <c r="C199" s="78" t="s">
        <v>85</v>
      </c>
      <c r="D199" s="74" t="str">
        <f>VLOOKUP(C:C,'[6]5月份 '!$D:$E,2,0)</f>
        <v>翘板速降阀分总成</v>
      </c>
      <c r="E199" s="75" t="s">
        <v>302</v>
      </c>
      <c r="F199" s="76">
        <f>'SHT0011982'!I45</f>
        <v>3.55741340567766</v>
      </c>
      <c r="G199" s="76">
        <f t="shared" si="20"/>
        <v>5.9290223427961</v>
      </c>
      <c r="H199" s="76">
        <f t="shared" si="21"/>
        <v>6.97532040328953</v>
      </c>
      <c r="I199" s="77" t="s">
        <v>450</v>
      </c>
    </row>
    <row r="200" s="62" customFormat="1" ht="18" customHeight="1" spans="2:9">
      <c r="B200" s="72">
        <v>198</v>
      </c>
      <c r="C200" s="78" t="s">
        <v>90</v>
      </c>
      <c r="D200" s="74" t="str">
        <f>VLOOKUP(C:C,'[6]5月份 '!$D:$E,2,0)</f>
        <v>单联腰托气阀组件A</v>
      </c>
      <c r="E200" s="75" t="s">
        <v>302</v>
      </c>
      <c r="F200" s="76">
        <f>'SHT0014571'!I37</f>
        <v>8.54050715155484</v>
      </c>
      <c r="G200" s="76">
        <f t="shared" si="20"/>
        <v>14.2341785859247</v>
      </c>
      <c r="H200" s="76">
        <f t="shared" si="21"/>
        <v>16.7460924540291</v>
      </c>
      <c r="I200" s="77" t="s">
        <v>450</v>
      </c>
    </row>
    <row r="201" s="62" customFormat="1" ht="18" customHeight="1" spans="2:9">
      <c r="B201" s="72">
        <v>199</v>
      </c>
      <c r="C201" s="78" t="s">
        <v>84</v>
      </c>
      <c r="D201" s="74" t="str">
        <f>VLOOKUP(C:C,'[6]5月份 '!$D:$E,2,0)</f>
        <v>两联腰托气阀总成</v>
      </c>
      <c r="E201" s="75" t="s">
        <v>302</v>
      </c>
      <c r="F201" s="76">
        <f>'SHT0011480'!I20</f>
        <v>15.4185576659097</v>
      </c>
      <c r="G201" s="76">
        <f t="shared" si="20"/>
        <v>25.6975961098495</v>
      </c>
      <c r="H201" s="76">
        <f t="shared" si="21"/>
        <v>30.2324660115877</v>
      </c>
      <c r="I201" s="77" t="s">
        <v>450</v>
      </c>
    </row>
    <row r="202" s="62" customFormat="1" ht="18" customHeight="1" spans="2:9">
      <c r="B202" s="72">
        <v>200</v>
      </c>
      <c r="C202" s="78" t="s">
        <v>91</v>
      </c>
      <c r="D202" s="74" t="str">
        <f>VLOOKUP(C:C,'[6]5月份 '!$D:$E,2,0)</f>
        <v>三联腰托气阀总成</v>
      </c>
      <c r="E202" s="75" t="s">
        <v>302</v>
      </c>
      <c r="F202" s="76">
        <f>'SHT0014571'!I20</f>
        <v>28.7273603926645</v>
      </c>
      <c r="G202" s="76">
        <f t="shared" si="20"/>
        <v>47.8789339877742</v>
      </c>
      <c r="H202" s="76">
        <f t="shared" si="21"/>
        <v>56.3281576326755</v>
      </c>
      <c r="I202" s="77" t="s">
        <v>450</v>
      </c>
    </row>
    <row r="203" s="62" customFormat="1" ht="18" customHeight="1" spans="2:9">
      <c r="B203" s="72">
        <v>201</v>
      </c>
      <c r="C203" s="78" t="s">
        <v>261</v>
      </c>
      <c r="D203" s="74" t="str">
        <f>VLOOKUP(C:C,'[6]5月份 '!$D:$E,2,0)</f>
        <v>2.0小气囊总成</v>
      </c>
      <c r="E203" s="75" t="s">
        <v>302</v>
      </c>
      <c r="F203" s="76">
        <f>'SHT0017772'!I10</f>
        <v>24.9867165343947</v>
      </c>
      <c r="G203" s="76">
        <f t="shared" si="20"/>
        <v>41.6445275573245</v>
      </c>
      <c r="H203" s="76">
        <f t="shared" si="21"/>
        <v>48.9935618321464</v>
      </c>
      <c r="I203" s="77"/>
    </row>
    <row r="204" s="62" customFormat="1" ht="18" customHeight="1" spans="2:9">
      <c r="B204" s="79">
        <v>202</v>
      </c>
      <c r="C204" s="84" t="s">
        <v>263</v>
      </c>
      <c r="D204" s="83" t="str">
        <f>VLOOKUP(C:C,'[6]5月份 '!$D:$E,2,0)</f>
        <v>VDC气阀气路总成</v>
      </c>
      <c r="E204" s="81" t="s">
        <v>302</v>
      </c>
      <c r="F204" s="82">
        <f>'SHT0017947'!I22</f>
        <v>27.9824692151655</v>
      </c>
      <c r="G204" s="82">
        <f t="shared" si="20"/>
        <v>46.6374486919425</v>
      </c>
      <c r="H204" s="82">
        <f t="shared" si="21"/>
        <v>54.8675866964029</v>
      </c>
      <c r="I204" s="77"/>
    </row>
    <row r="205" s="62" customFormat="1" ht="18" customHeight="1" spans="2:9">
      <c r="B205" s="72">
        <v>203</v>
      </c>
      <c r="C205" s="78" t="s">
        <v>290</v>
      </c>
      <c r="D205" s="74" t="str">
        <f>VLOOKUP(C:C,'[6]5月份 '!$D:$E,2,0)</f>
        <v>轻卡悬浮气路总成</v>
      </c>
      <c r="E205" s="75" t="s">
        <v>302</v>
      </c>
      <c r="F205" s="76">
        <f>'SLT0012307'!I21</f>
        <v>14.3396896425119</v>
      </c>
      <c r="G205" s="76">
        <f t="shared" si="20"/>
        <v>23.8994827375198</v>
      </c>
      <c r="H205" s="76">
        <f t="shared" si="21"/>
        <v>28.1170385147292</v>
      </c>
      <c r="I205" s="77" t="s">
        <v>450</v>
      </c>
    </row>
    <row r="206" s="62" customFormat="1" ht="18" customHeight="1" spans="2:9">
      <c r="B206" s="72">
        <v>204</v>
      </c>
      <c r="C206" s="78" t="s">
        <v>291</v>
      </c>
      <c r="D206" s="74" t="str">
        <f>VLOOKUP(C:C,'[6]5月份 '!$D:$E,2,0)</f>
        <v>轻卡悬浮气路总成（无腰托）</v>
      </c>
      <c r="E206" s="75" t="s">
        <v>302</v>
      </c>
      <c r="F206" s="76">
        <f>'SLT0012308'!I19</f>
        <v>5.90180984688806</v>
      </c>
      <c r="G206" s="76">
        <f t="shared" si="20"/>
        <v>9.83634974481343</v>
      </c>
      <c r="H206" s="76">
        <f t="shared" si="21"/>
        <v>11.5721761703687</v>
      </c>
      <c r="I206" s="77" t="s">
        <v>450</v>
      </c>
    </row>
    <row r="207" s="62" customFormat="1" ht="18" customHeight="1" spans="2:9">
      <c r="B207" s="72">
        <v>205</v>
      </c>
      <c r="C207" s="73" t="s">
        <v>219</v>
      </c>
      <c r="D207" s="74" t="str">
        <f>VLOOKUP(C:C,'[6]5月份 '!$D:$E,2,0)</f>
        <v>转盘解锁气缸总成</v>
      </c>
      <c r="E207" s="75" t="s">
        <v>302</v>
      </c>
      <c r="F207" s="76">
        <f>'SHT0015146'!I10</f>
        <v>1.60674464438053</v>
      </c>
      <c r="G207" s="76">
        <f t="shared" si="20"/>
        <v>2.67790774063422</v>
      </c>
      <c r="H207" s="76">
        <f t="shared" si="21"/>
        <v>3.15047969486378</v>
      </c>
      <c r="I207" s="88" t="s">
        <v>452</v>
      </c>
    </row>
    <row r="208" s="62" customFormat="1" ht="18" customHeight="1" spans="2:9">
      <c r="B208" s="72">
        <v>206</v>
      </c>
      <c r="C208" s="78" t="s">
        <v>237</v>
      </c>
      <c r="D208" s="74" t="str">
        <f>VLOOKUP(C:C,'[6]5月份 '!$D:$E,2,0)</f>
        <v>速降开关气路总成</v>
      </c>
      <c r="E208" s="75" t="s">
        <v>302</v>
      </c>
      <c r="F208" s="76"/>
      <c r="G208" s="76"/>
      <c r="H208" s="76"/>
      <c r="I208" s="88" t="s">
        <v>447</v>
      </c>
    </row>
    <row r="209" s="62" customFormat="1" ht="18" customHeight="1" spans="2:9">
      <c r="B209" s="72">
        <v>207</v>
      </c>
      <c r="C209" s="78" t="s">
        <v>262</v>
      </c>
      <c r="D209" s="74" t="s">
        <v>453</v>
      </c>
      <c r="E209" s="75" t="s">
        <v>302</v>
      </c>
      <c r="F209" s="76">
        <f>'SHT0017773'!I10</f>
        <v>24.4765575343947</v>
      </c>
      <c r="G209" s="76">
        <f>F209/0.6</f>
        <v>40.7942625573245</v>
      </c>
      <c r="H209" s="76">
        <f>G209/0.85</f>
        <v>47.9932500674405</v>
      </c>
      <c r="I209" s="77"/>
    </row>
    <row r="210" s="62" customFormat="1" ht="18" customHeight="1" spans="2:9">
      <c r="B210" s="72">
        <v>208</v>
      </c>
      <c r="C210" s="78" t="s">
        <v>260</v>
      </c>
      <c r="D210" s="74" t="s">
        <v>453</v>
      </c>
      <c r="E210" s="75" t="s">
        <v>302</v>
      </c>
      <c r="F210" s="76">
        <f>'SHT0017752'!I10</f>
        <v>25.3734385343947</v>
      </c>
      <c r="G210" s="76">
        <f>F210/0.6</f>
        <v>42.2890642239911</v>
      </c>
      <c r="H210" s="76">
        <f>G210/0.85</f>
        <v>49.751840263519</v>
      </c>
      <c r="I210" s="77"/>
    </row>
    <row r="211" s="62" customFormat="1" ht="18" customHeight="1" spans="2:9">
      <c r="B211" s="72">
        <v>209</v>
      </c>
      <c r="C211" s="78" t="s">
        <v>79</v>
      </c>
      <c r="D211" s="74" t="s">
        <v>443</v>
      </c>
      <c r="E211" s="75" t="s">
        <v>369</v>
      </c>
      <c r="F211" s="76">
        <v>2.7434</v>
      </c>
      <c r="G211" s="76">
        <f>F211/0.9</f>
        <v>3.04822222222222</v>
      </c>
      <c r="H211" s="76">
        <f>G211/0.95</f>
        <v>3.20865497076023</v>
      </c>
      <c r="I211" s="77"/>
    </row>
    <row r="212" s="62" customFormat="1" ht="18" customHeight="1" spans="2:9">
      <c r="B212" s="72">
        <v>210</v>
      </c>
      <c r="C212" s="78" t="s">
        <v>264</v>
      </c>
      <c r="D212" s="74" t="s">
        <v>454</v>
      </c>
      <c r="E212" s="75" t="s">
        <v>302</v>
      </c>
      <c r="F212" s="76">
        <f>'SHT0018119'!I7</f>
        <v>9.88947782074829</v>
      </c>
      <c r="G212" s="76">
        <f>F212/0.6</f>
        <v>16.4824630345805</v>
      </c>
      <c r="H212" s="76">
        <f>G212/0.85</f>
        <v>19.3911329818594</v>
      </c>
      <c r="I212" s="77"/>
    </row>
    <row r="213" s="62" customFormat="1" ht="18" customHeight="1" spans="2:9">
      <c r="B213" s="72">
        <v>211</v>
      </c>
      <c r="C213" s="78" t="s">
        <v>72</v>
      </c>
      <c r="D213" s="93" t="s">
        <v>455</v>
      </c>
      <c r="E213" s="75"/>
      <c r="F213" s="76">
        <v>10.75</v>
      </c>
      <c r="G213" s="94">
        <v>11.8611111111111</v>
      </c>
      <c r="H213" s="94">
        <v>12.4853801169591</v>
      </c>
      <c r="I213" s="77" t="s">
        <v>456</v>
      </c>
    </row>
    <row r="214" s="62" customFormat="1" ht="18" customHeight="1" spans="2:9">
      <c r="B214" s="72">
        <v>212</v>
      </c>
      <c r="C214" s="78" t="s">
        <v>72</v>
      </c>
      <c r="D214" s="93" t="s">
        <v>457</v>
      </c>
      <c r="E214" s="75"/>
      <c r="F214" s="76">
        <v>10.6</v>
      </c>
      <c r="G214" s="95"/>
      <c r="H214" s="95"/>
      <c r="I214" s="77" t="s">
        <v>456</v>
      </c>
    </row>
    <row r="215" s="62" customFormat="1" ht="18" customHeight="1" spans="2:9">
      <c r="B215" s="72">
        <v>213</v>
      </c>
      <c r="C215" s="78" t="s">
        <v>274</v>
      </c>
      <c r="D215" s="93" t="s">
        <v>458</v>
      </c>
      <c r="E215" s="75"/>
      <c r="F215" s="76">
        <v>7.6</v>
      </c>
      <c r="G215" s="94">
        <v>8.72222222222222</v>
      </c>
      <c r="H215" s="94">
        <v>9.1812865497076</v>
      </c>
      <c r="I215" s="77" t="s">
        <v>456</v>
      </c>
    </row>
    <row r="216" s="62" customFormat="1" ht="18" customHeight="1" spans="2:9">
      <c r="B216" s="72">
        <v>214</v>
      </c>
      <c r="C216" s="78" t="s">
        <v>274</v>
      </c>
      <c r="D216" s="93" t="s">
        <v>459</v>
      </c>
      <c r="E216" s="75"/>
      <c r="F216" s="76">
        <v>8.1</v>
      </c>
      <c r="G216" s="95"/>
      <c r="H216" s="95"/>
      <c r="I216" s="77" t="s">
        <v>456</v>
      </c>
    </row>
    <row r="217" s="62" customFormat="1" ht="18" customHeight="1" spans="2:9">
      <c r="B217" s="72">
        <v>215</v>
      </c>
      <c r="C217" s="78" t="s">
        <v>276</v>
      </c>
      <c r="D217" s="93" t="s">
        <v>460</v>
      </c>
      <c r="E217" s="75"/>
      <c r="F217" s="76">
        <v>10.8</v>
      </c>
      <c r="G217" s="94">
        <v>12.5333333333333</v>
      </c>
      <c r="H217" s="94">
        <v>13.1929824561403</v>
      </c>
      <c r="I217" s="77" t="s">
        <v>456</v>
      </c>
    </row>
    <row r="218" s="62" customFormat="1" ht="18" customHeight="1" spans="2:9">
      <c r="B218" s="72">
        <v>216</v>
      </c>
      <c r="C218" s="78" t="s">
        <v>276</v>
      </c>
      <c r="D218" s="93" t="s">
        <v>461</v>
      </c>
      <c r="E218" s="75"/>
      <c r="F218" s="76">
        <v>11.76</v>
      </c>
      <c r="G218" s="95"/>
      <c r="H218" s="95"/>
      <c r="I218" s="77" t="s">
        <v>456</v>
      </c>
    </row>
    <row r="219" s="62" customFormat="1" ht="18" customHeight="1" spans="2:9">
      <c r="B219" s="72">
        <v>217</v>
      </c>
      <c r="C219" s="78" t="s">
        <v>273</v>
      </c>
      <c r="D219" s="93" t="s">
        <v>462</v>
      </c>
      <c r="E219" s="75"/>
      <c r="F219" s="76">
        <v>15</v>
      </c>
      <c r="G219" s="94">
        <v>16.6111111111111</v>
      </c>
      <c r="H219" s="94">
        <v>17.4853801169591</v>
      </c>
      <c r="I219" s="77" t="s">
        <v>456</v>
      </c>
    </row>
    <row r="220" s="62" customFormat="1" ht="18" customHeight="1" spans="2:9">
      <c r="B220" s="72">
        <v>218</v>
      </c>
      <c r="C220" s="78" t="s">
        <v>273</v>
      </c>
      <c r="D220" s="93" t="s">
        <v>463</v>
      </c>
      <c r="E220" s="75"/>
      <c r="F220" s="76">
        <v>14.9</v>
      </c>
      <c r="G220" s="95"/>
      <c r="H220" s="95"/>
      <c r="I220" s="77" t="s">
        <v>456</v>
      </c>
    </row>
    <row r="221" s="62" customFormat="1" ht="18" customHeight="1" spans="2:9">
      <c r="B221" s="72">
        <v>219</v>
      </c>
      <c r="C221" s="78" t="s">
        <v>269</v>
      </c>
      <c r="D221" s="93" t="s">
        <v>464</v>
      </c>
      <c r="E221" s="75"/>
      <c r="F221" s="76">
        <v>14.5</v>
      </c>
      <c r="G221" s="94">
        <v>16.0555555555556</v>
      </c>
      <c r="H221" s="94">
        <v>16.9005847953216</v>
      </c>
      <c r="I221" s="77" t="s">
        <v>456</v>
      </c>
    </row>
    <row r="222" s="62" customFormat="1" ht="18" customHeight="1" spans="2:9">
      <c r="B222" s="72">
        <v>220</v>
      </c>
      <c r="C222" s="78" t="s">
        <v>269</v>
      </c>
      <c r="D222" s="93" t="s">
        <v>465</v>
      </c>
      <c r="E222" s="75"/>
      <c r="F222" s="76">
        <v>14.4</v>
      </c>
      <c r="G222" s="95"/>
      <c r="H222" s="95"/>
      <c r="I222" s="77" t="s">
        <v>456</v>
      </c>
    </row>
    <row r="223" s="62" customFormat="1" ht="18" customHeight="1" spans="2:9">
      <c r="B223" s="72">
        <v>221</v>
      </c>
      <c r="C223" s="78" t="s">
        <v>50</v>
      </c>
      <c r="D223" s="93" t="s">
        <v>466</v>
      </c>
      <c r="E223" s="75"/>
      <c r="F223" s="76">
        <v>16.28</v>
      </c>
      <c r="G223" s="94">
        <v>19.6</v>
      </c>
      <c r="H223" s="94">
        <v>20.6315789473684</v>
      </c>
      <c r="I223" s="77" t="s">
        <v>456</v>
      </c>
    </row>
    <row r="224" s="62" customFormat="1" ht="18" customHeight="1" spans="2:9">
      <c r="B224" s="72">
        <v>222</v>
      </c>
      <c r="C224" s="78" t="s">
        <v>50</v>
      </c>
      <c r="D224" s="93" t="s">
        <v>467</v>
      </c>
      <c r="E224" s="75"/>
      <c r="F224" s="76">
        <v>19</v>
      </c>
      <c r="G224" s="95"/>
      <c r="H224" s="95"/>
      <c r="I224" s="77" t="s">
        <v>456</v>
      </c>
    </row>
    <row r="225" s="62" customFormat="1" ht="18" customHeight="1" spans="2:9">
      <c r="B225" s="72">
        <v>223</v>
      </c>
      <c r="C225" s="78" t="s">
        <v>51</v>
      </c>
      <c r="D225" s="93" t="s">
        <v>468</v>
      </c>
      <c r="E225" s="75"/>
      <c r="F225" s="76">
        <v>21.8</v>
      </c>
      <c r="G225" s="94">
        <f>VLOOKUP(C:C,[7]方案一取平均!$B:$I,8,0)</f>
        <v>22.2277777777778</v>
      </c>
      <c r="H225" s="94">
        <f>VLOOKUP(C:C,[7]方案一取平均!$B:$J,9,0)</f>
        <v>23.3976608187135</v>
      </c>
      <c r="I225" s="77" t="s">
        <v>456</v>
      </c>
    </row>
    <row r="226" s="62" customFormat="1" ht="18" customHeight="1" spans="2:9">
      <c r="B226" s="72">
        <v>224</v>
      </c>
      <c r="C226" s="78" t="s">
        <v>51</v>
      </c>
      <c r="D226" s="93" t="s">
        <v>469</v>
      </c>
      <c r="E226" s="75"/>
      <c r="F226" s="76">
        <v>18.21</v>
      </c>
      <c r="G226" s="95"/>
      <c r="H226" s="95"/>
      <c r="I226" s="77" t="s">
        <v>456</v>
      </c>
    </row>
    <row r="227" s="62" customFormat="1" ht="18" customHeight="1" spans="2:9">
      <c r="B227" s="72">
        <v>225</v>
      </c>
      <c r="C227" s="78" t="s">
        <v>52</v>
      </c>
      <c r="D227" s="74" t="s">
        <v>470</v>
      </c>
      <c r="E227" s="75"/>
      <c r="F227" s="76">
        <v>89</v>
      </c>
      <c r="G227" s="76">
        <f>VLOOKUP(C:C,[7]方案一取平均!$B:$I,8,0)</f>
        <v>98.8888888888889</v>
      </c>
      <c r="H227" s="76">
        <f>VLOOKUP(C:C,[7]方案一取平均!$B:$J,9,0)</f>
        <v>104.093567251462</v>
      </c>
      <c r="I227" s="77" t="s">
        <v>456</v>
      </c>
    </row>
    <row r="228" s="62" customFormat="1" ht="18" customHeight="1" spans="2:9">
      <c r="B228" s="72">
        <v>226</v>
      </c>
      <c r="C228" s="78" t="s">
        <v>53</v>
      </c>
      <c r="D228" s="74" t="s">
        <v>471</v>
      </c>
      <c r="E228" s="75"/>
      <c r="F228" s="76">
        <v>15</v>
      </c>
      <c r="G228" s="76">
        <f>VLOOKUP(C:C,[7]方案一取平均!$B:$I,8,0)</f>
        <v>16.6666666666667</v>
      </c>
      <c r="H228" s="76">
        <f>VLOOKUP(C:C,[7]方案一取平均!$B:$J,9,0)</f>
        <v>17.5438596491228</v>
      </c>
      <c r="I228" s="77" t="s">
        <v>456</v>
      </c>
    </row>
    <row r="229" s="62" customFormat="1" ht="18" customHeight="1" spans="2:9">
      <c r="B229" s="72">
        <v>227</v>
      </c>
      <c r="C229" s="78" t="s">
        <v>150</v>
      </c>
      <c r="D229" s="74" t="s">
        <v>472</v>
      </c>
      <c r="E229" s="75"/>
      <c r="F229" s="76">
        <v>14.5</v>
      </c>
      <c r="G229" s="76">
        <f>VLOOKUP(C:C,[7]方案一取平均!$B:$I,8,0)</f>
        <v>16.1111111111111</v>
      </c>
      <c r="H229" s="76">
        <f>VLOOKUP(C:C,[7]方案一取平均!$B:$J,9,0)</f>
        <v>16.9590643274854</v>
      </c>
      <c r="I229" s="77" t="s">
        <v>456</v>
      </c>
    </row>
    <row r="230" s="62" customFormat="1" ht="18" customHeight="1" spans="2:9">
      <c r="B230" s="72">
        <v>228</v>
      </c>
      <c r="C230" s="78" t="s">
        <v>151</v>
      </c>
      <c r="D230" s="93" t="s">
        <v>473</v>
      </c>
      <c r="E230" s="75"/>
      <c r="F230" s="76">
        <v>58</v>
      </c>
      <c r="G230" s="94">
        <v>60.1944444444444</v>
      </c>
      <c r="H230" s="94">
        <v>63.3625730994152</v>
      </c>
      <c r="I230" s="77" t="s">
        <v>456</v>
      </c>
    </row>
    <row r="231" s="62" customFormat="1" ht="18" customHeight="1" spans="2:9">
      <c r="B231" s="72">
        <v>229</v>
      </c>
      <c r="C231" s="78" t="s">
        <v>151</v>
      </c>
      <c r="D231" s="93" t="s">
        <v>474</v>
      </c>
      <c r="E231" s="75"/>
      <c r="F231" s="76">
        <v>50.35</v>
      </c>
      <c r="G231" s="95"/>
      <c r="H231" s="95"/>
      <c r="I231" s="77" t="s">
        <v>456</v>
      </c>
    </row>
    <row r="232" s="62" customFormat="1" ht="18" customHeight="1" spans="2:9">
      <c r="B232" s="72">
        <v>230</v>
      </c>
      <c r="C232" s="78" t="s">
        <v>152</v>
      </c>
      <c r="D232" s="93" t="s">
        <v>475</v>
      </c>
      <c r="E232" s="75"/>
      <c r="F232" s="76">
        <v>0.42</v>
      </c>
      <c r="G232" s="94">
        <v>0.4</v>
      </c>
      <c r="H232" s="94">
        <v>0.421052631578947</v>
      </c>
      <c r="I232" s="77" t="s">
        <v>456</v>
      </c>
    </row>
    <row r="233" s="62" customFormat="1" ht="18" customHeight="1" spans="2:9">
      <c r="B233" s="72">
        <v>231</v>
      </c>
      <c r="C233" s="78" t="s">
        <v>152</v>
      </c>
      <c r="D233" s="93" t="s">
        <v>476</v>
      </c>
      <c r="E233" s="75"/>
      <c r="F233" s="76">
        <v>0.3</v>
      </c>
      <c r="G233" s="95"/>
      <c r="H233" s="95"/>
      <c r="I233" s="77" t="s">
        <v>456</v>
      </c>
    </row>
    <row r="234" s="62" customFormat="1" ht="18" customHeight="1" spans="2:9">
      <c r="B234" s="72">
        <v>232</v>
      </c>
      <c r="C234" s="78" t="s">
        <v>55</v>
      </c>
      <c r="D234" s="93" t="s">
        <v>477</v>
      </c>
      <c r="E234" s="75"/>
      <c r="F234" s="76">
        <v>20.54</v>
      </c>
      <c r="G234" s="94">
        <v>25.3</v>
      </c>
      <c r="H234" s="94">
        <v>26.6315789473684</v>
      </c>
      <c r="I234" s="77" t="s">
        <v>456</v>
      </c>
    </row>
    <row r="235" s="62" customFormat="1" ht="18" customHeight="1" spans="2:9">
      <c r="B235" s="72">
        <v>233</v>
      </c>
      <c r="C235" s="78" t="s">
        <v>55</v>
      </c>
      <c r="D235" s="93" t="s">
        <v>466</v>
      </c>
      <c r="E235" s="75"/>
      <c r="F235" s="76">
        <v>25</v>
      </c>
      <c r="G235" s="95"/>
      <c r="H235" s="95"/>
      <c r="I235" s="77" t="s">
        <v>456</v>
      </c>
    </row>
    <row r="236" s="62" customFormat="1" ht="18" customHeight="1" spans="2:9">
      <c r="B236" s="72">
        <v>234</v>
      </c>
      <c r="C236" s="78" t="s">
        <v>281</v>
      </c>
      <c r="D236" s="74" t="s">
        <v>478</v>
      </c>
      <c r="E236" s="75"/>
      <c r="F236" s="76">
        <v>82.9</v>
      </c>
      <c r="G236" s="76">
        <f>VLOOKUP(C:C,[7]方案一取平均!$B:$I,8,0)</f>
        <v>92.1111111111111</v>
      </c>
      <c r="H236" s="76">
        <f>VLOOKUP(C:C,[7]方案一取平均!$B:$J,9,0)</f>
        <v>96.9590643274854</v>
      </c>
      <c r="I236" s="77" t="s">
        <v>456</v>
      </c>
    </row>
    <row r="237" s="62" customFormat="1" ht="18" customHeight="1" spans="2:9">
      <c r="B237" s="72">
        <v>235</v>
      </c>
      <c r="C237" s="78" t="s">
        <v>21</v>
      </c>
      <c r="D237" s="93" t="s">
        <v>479</v>
      </c>
      <c r="E237" s="75"/>
      <c r="F237" s="76">
        <v>32.57</v>
      </c>
      <c r="G237" s="76">
        <f>VLOOKUP(C:C,[7]方案一取平均!$B:$I,8,0)</f>
        <v>36.1888888888889</v>
      </c>
      <c r="H237" s="76">
        <f>VLOOKUP(C:C,[7]方案一取平均!$B:$J,9,0)</f>
        <v>38.093567251462</v>
      </c>
      <c r="I237" s="77" t="s">
        <v>456</v>
      </c>
    </row>
    <row r="238" s="62" customFormat="1" ht="18" customHeight="1" spans="2:9">
      <c r="B238" s="72">
        <v>236</v>
      </c>
      <c r="C238" s="78" t="s">
        <v>23</v>
      </c>
      <c r="D238" s="93" t="s">
        <v>480</v>
      </c>
      <c r="E238" s="75"/>
      <c r="F238" s="76">
        <v>47.11</v>
      </c>
      <c r="G238" s="76">
        <f>VLOOKUP(C:C,[7]方案一取平均!$B:$I,8,0)</f>
        <v>52.3444444444444</v>
      </c>
      <c r="H238" s="76">
        <f>VLOOKUP(C:C,[7]方案一取平均!$B:$J,9,0)</f>
        <v>55.0994152046784</v>
      </c>
      <c r="I238" s="77" t="s">
        <v>456</v>
      </c>
    </row>
    <row r="239" s="62" customFormat="1" ht="18" customHeight="1" spans="2:9">
      <c r="B239" s="72">
        <v>237</v>
      </c>
      <c r="C239" s="78" t="s">
        <v>54</v>
      </c>
      <c r="D239" s="74" t="s">
        <v>372</v>
      </c>
      <c r="E239" s="75"/>
      <c r="F239" s="76">
        <v>32.57</v>
      </c>
      <c r="G239" s="76">
        <f>VLOOKUP(C:C,[7]方案一取平均!$B:$I,8,0)</f>
        <v>36.1888888888889</v>
      </c>
      <c r="H239" s="76">
        <f>VLOOKUP(C:C,[7]方案一取平均!$B:$J,9,0)</f>
        <v>38.093567251462</v>
      </c>
      <c r="I239" s="77" t="s">
        <v>456</v>
      </c>
    </row>
    <row r="240" s="62" customFormat="1" ht="18" customHeight="1" spans="2:9">
      <c r="B240" s="72">
        <v>238</v>
      </c>
      <c r="C240" s="78" t="s">
        <v>171</v>
      </c>
      <c r="D240" s="74" t="s">
        <v>481</v>
      </c>
      <c r="E240" s="75"/>
      <c r="F240" s="76">
        <v>16.96</v>
      </c>
      <c r="G240" s="76">
        <f>VLOOKUP(C:C,[7]方案一取平均!$B:$I,8,0)</f>
        <v>18.8444444444444</v>
      </c>
      <c r="H240" s="76">
        <f>VLOOKUP(C:C,[7]方案一取平均!$B:$J,9,0)</f>
        <v>19.8362573099415</v>
      </c>
      <c r="I240" s="77" t="s">
        <v>456</v>
      </c>
    </row>
    <row r="241" s="62" customFormat="1" ht="18" customHeight="1" spans="2:9">
      <c r="B241" s="72">
        <v>239</v>
      </c>
      <c r="C241" s="78" t="s">
        <v>161</v>
      </c>
      <c r="D241" s="74" t="s">
        <v>481</v>
      </c>
      <c r="E241" s="75"/>
      <c r="F241" s="76">
        <v>17.65</v>
      </c>
      <c r="G241" s="76">
        <f>VLOOKUP(C:C,[7]方案一取平均!$B:$I,8,0)</f>
        <v>19.6111111111111</v>
      </c>
      <c r="H241" s="76">
        <f>VLOOKUP(C:C,[7]方案一取平均!$B:$J,9,0)</f>
        <v>20.6432748538012</v>
      </c>
      <c r="I241" s="77" t="s">
        <v>456</v>
      </c>
    </row>
    <row r="242" s="62" customFormat="1" ht="18" customHeight="1" spans="2:9">
      <c r="B242" s="72">
        <v>240</v>
      </c>
      <c r="C242" s="78" t="s">
        <v>275</v>
      </c>
      <c r="D242" s="93" t="s">
        <v>482</v>
      </c>
      <c r="E242" s="75"/>
      <c r="F242" s="76">
        <v>64.02</v>
      </c>
      <c r="G242" s="94">
        <v>61.7388888888889</v>
      </c>
      <c r="H242" s="94">
        <v>64.9883040935673</v>
      </c>
      <c r="I242" s="77" t="s">
        <v>456</v>
      </c>
    </row>
    <row r="243" s="62" customFormat="1" ht="18" customHeight="1" spans="2:9">
      <c r="B243" s="72">
        <v>241</v>
      </c>
      <c r="C243" s="78" t="s">
        <v>275</v>
      </c>
      <c r="D243" s="93" t="s">
        <v>483</v>
      </c>
      <c r="E243" s="75"/>
      <c r="F243" s="76">
        <v>47.11</v>
      </c>
      <c r="G243" s="95"/>
      <c r="H243" s="95"/>
      <c r="I243" s="77" t="s">
        <v>456</v>
      </c>
    </row>
    <row r="244" s="62" customFormat="1" ht="18" customHeight="1" spans="2:9">
      <c r="B244" s="72">
        <v>242</v>
      </c>
      <c r="C244" s="78" t="s">
        <v>57</v>
      </c>
      <c r="D244" s="93" t="s">
        <v>469</v>
      </c>
      <c r="E244" s="75"/>
      <c r="F244" s="76">
        <v>33.5</v>
      </c>
      <c r="G244" s="94">
        <v>34.4944444444444</v>
      </c>
      <c r="H244" s="94">
        <v>36.3099415204678</v>
      </c>
      <c r="I244" s="77" t="s">
        <v>456</v>
      </c>
    </row>
    <row r="245" s="62" customFormat="1" ht="18" customHeight="1" spans="2:9">
      <c r="B245" s="72">
        <v>243</v>
      </c>
      <c r="C245" s="73" t="s">
        <v>57</v>
      </c>
      <c r="D245" s="93" t="s">
        <v>468</v>
      </c>
      <c r="E245" s="75"/>
      <c r="F245" s="76">
        <v>28.59</v>
      </c>
      <c r="G245" s="95"/>
      <c r="H245" s="95"/>
      <c r="I245" s="77" t="s">
        <v>456</v>
      </c>
    </row>
    <row r="246" s="62" customFormat="1" ht="18" customHeight="1" spans="2:9">
      <c r="B246" s="72">
        <v>244</v>
      </c>
      <c r="C246" s="78" t="s">
        <v>62</v>
      </c>
      <c r="D246" s="74" t="s">
        <v>422</v>
      </c>
      <c r="E246" s="75"/>
      <c r="F246" s="76">
        <v>19.5</v>
      </c>
      <c r="G246" s="76">
        <f>VLOOKUP(C:C,[7]方案一取平均!$B:$I,8,0)</f>
        <v>21.6666666666667</v>
      </c>
      <c r="H246" s="76">
        <f>VLOOKUP(C:C,[7]方案一取平均!$B:$J,9,0)</f>
        <v>22.8070175438597</v>
      </c>
      <c r="I246" s="77" t="s">
        <v>456</v>
      </c>
    </row>
    <row r="247" s="62" customFormat="1" ht="18" customHeight="1" spans="2:9">
      <c r="B247" s="72">
        <v>245</v>
      </c>
      <c r="C247" s="78" t="s">
        <v>63</v>
      </c>
      <c r="D247" s="74" t="s">
        <v>426</v>
      </c>
      <c r="E247" s="75"/>
      <c r="F247" s="76">
        <v>22.25</v>
      </c>
      <c r="G247" s="76">
        <f>VLOOKUP(C:C,[7]方案一取平均!$B:$I,8,0)</f>
        <v>24.7222222222222</v>
      </c>
      <c r="H247" s="76">
        <f>VLOOKUP(C:C,[7]方案一取平均!$B:$J,9,0)</f>
        <v>26.0233918128655</v>
      </c>
      <c r="I247" s="77" t="s">
        <v>456</v>
      </c>
    </row>
    <row r="248" s="62" customFormat="1" ht="18" customHeight="1" spans="2:9">
      <c r="B248" s="72">
        <v>246</v>
      </c>
      <c r="C248" s="78" t="s">
        <v>9</v>
      </c>
      <c r="D248" s="74" t="s">
        <v>484</v>
      </c>
      <c r="E248" s="75"/>
      <c r="F248" s="76">
        <v>12.97569</v>
      </c>
      <c r="G248" s="76">
        <f>VLOOKUP(C:C,[7]方案一取平均!$B:$I,8,0)</f>
        <v>14.4174333333333</v>
      </c>
      <c r="H248" s="76">
        <f>VLOOKUP(C:C,[7]方案一取平均!$B:$J,9,0)</f>
        <v>15.1762456140351</v>
      </c>
      <c r="I248" s="77" t="s">
        <v>456</v>
      </c>
    </row>
    <row r="249" s="62" customFormat="1" ht="18" customHeight="1" spans="2:9">
      <c r="B249" s="72">
        <v>247</v>
      </c>
      <c r="C249" s="78" t="s">
        <v>117</v>
      </c>
      <c r="D249" s="74" t="s">
        <v>485</v>
      </c>
      <c r="E249" s="75"/>
      <c r="F249" s="76">
        <v>55</v>
      </c>
      <c r="G249" s="76">
        <f>VLOOKUP(C:C,[8]方案一取平均!$B:$I,8,0)</f>
        <v>61.1111111111111</v>
      </c>
      <c r="H249" s="76">
        <f>VLOOKUP(C:C,[8]方案一取平均!$B:$J,9,0)</f>
        <v>64.327485380117</v>
      </c>
      <c r="I249" s="77" t="s">
        <v>456</v>
      </c>
    </row>
    <row r="250" s="62" customFormat="1" ht="18" customHeight="1" spans="2:9">
      <c r="B250" s="72">
        <v>248</v>
      </c>
      <c r="C250" s="78" t="s">
        <v>118</v>
      </c>
      <c r="D250" s="74" t="s">
        <v>486</v>
      </c>
      <c r="E250" s="75"/>
      <c r="F250" s="76">
        <v>55</v>
      </c>
      <c r="G250" s="76">
        <f>VLOOKUP(C:C,[8]方案一取平均!$B:$I,8,0)</f>
        <v>61.1111111111111</v>
      </c>
      <c r="H250" s="76">
        <f>VLOOKUP(C:C,[8]方案一取平均!$B:$J,9,0)</f>
        <v>64.327485380117</v>
      </c>
      <c r="I250" s="77" t="s">
        <v>456</v>
      </c>
    </row>
    <row r="251" s="62" customFormat="1" ht="18" customHeight="1" spans="2:9">
      <c r="B251" s="72">
        <v>249</v>
      </c>
      <c r="C251" s="78" t="s">
        <v>119</v>
      </c>
      <c r="D251" s="74" t="s">
        <v>487</v>
      </c>
      <c r="E251" s="75"/>
      <c r="F251" s="76">
        <v>17</v>
      </c>
      <c r="G251" s="76">
        <f>VLOOKUP(C:C,[8]方案一取平均!$B:$I,8,0)</f>
        <v>18.8888888888889</v>
      </c>
      <c r="H251" s="76">
        <f>VLOOKUP(C:C,[8]方案一取平均!$B:$J,9,0)</f>
        <v>19.8830409356725</v>
      </c>
      <c r="I251" s="77" t="s">
        <v>456</v>
      </c>
    </row>
    <row r="252" s="62" customFormat="1" ht="18" customHeight="1" spans="2:9">
      <c r="B252" s="72">
        <v>250</v>
      </c>
      <c r="C252" s="78" t="s">
        <v>120</v>
      </c>
      <c r="D252" s="74" t="s">
        <v>488</v>
      </c>
      <c r="E252" s="75"/>
      <c r="F252" s="76">
        <v>7</v>
      </c>
      <c r="G252" s="76">
        <f>VLOOKUP(C:C,[8]方案一取平均!$B:$I,8,0)</f>
        <v>7.77777777777778</v>
      </c>
      <c r="H252" s="76">
        <f>VLOOKUP(C:C,[8]方案一取平均!$B:$J,9,0)</f>
        <v>8.18713450292398</v>
      </c>
      <c r="I252" s="77" t="s">
        <v>456</v>
      </c>
    </row>
    <row r="253" s="62" customFormat="1" ht="18" customHeight="1" spans="2:9">
      <c r="B253" s="72">
        <v>251</v>
      </c>
      <c r="C253" s="78" t="s">
        <v>121</v>
      </c>
      <c r="D253" s="74" t="s">
        <v>489</v>
      </c>
      <c r="E253" s="75"/>
      <c r="F253" s="76">
        <v>15</v>
      </c>
      <c r="G253" s="76">
        <f>VLOOKUP(C:C,[8]方案一取平均!$B:$I,8,0)</f>
        <v>16.6666666666667</v>
      </c>
      <c r="H253" s="76">
        <f>VLOOKUP(C:C,[8]方案一取平均!$B:$J,9,0)</f>
        <v>17.5438596491228</v>
      </c>
      <c r="I253" s="77" t="s">
        <v>456</v>
      </c>
    </row>
    <row r="254" s="62" customFormat="1" ht="18" customHeight="1" spans="2:9">
      <c r="B254" s="72">
        <v>252</v>
      </c>
      <c r="C254" s="78" t="s">
        <v>122</v>
      </c>
      <c r="D254" s="74" t="s">
        <v>490</v>
      </c>
      <c r="E254" s="75"/>
      <c r="F254" s="76">
        <v>15</v>
      </c>
      <c r="G254" s="76">
        <f>VLOOKUP(C:C,[8]方案一取平均!$B:$I,8,0)</f>
        <v>16.6666666666667</v>
      </c>
      <c r="H254" s="76">
        <f>VLOOKUP(C:C,[8]方案一取平均!$B:$J,9,0)</f>
        <v>17.5438596491228</v>
      </c>
      <c r="I254" s="77" t="s">
        <v>456</v>
      </c>
    </row>
    <row r="255" s="62" customFormat="1" ht="18" customHeight="1" spans="2:9">
      <c r="B255" s="72">
        <v>253</v>
      </c>
      <c r="C255" s="78" t="s">
        <v>123</v>
      </c>
      <c r="D255" s="74" t="s">
        <v>491</v>
      </c>
      <c r="E255" s="75"/>
      <c r="F255" s="76">
        <v>22</v>
      </c>
      <c r="G255" s="76">
        <f>VLOOKUP(C:C,[8]方案一取平均!$B:$I,8,0)</f>
        <v>24.4444444444444</v>
      </c>
      <c r="H255" s="76">
        <f>VLOOKUP(C:C,[8]方案一取平均!$B:$J,9,0)</f>
        <v>25.7309941520468</v>
      </c>
      <c r="I255" s="77" t="s">
        <v>456</v>
      </c>
    </row>
    <row r="256" s="62" customFormat="1" ht="18" customHeight="1" spans="2:9">
      <c r="B256" s="72">
        <v>254</v>
      </c>
      <c r="C256" s="78" t="s">
        <v>124</v>
      </c>
      <c r="D256" s="74" t="s">
        <v>440</v>
      </c>
      <c r="E256" s="75"/>
      <c r="F256" s="76">
        <v>20</v>
      </c>
      <c r="G256" s="76">
        <f>VLOOKUP(C:C,[8]方案一取平均!$B:$I,8,0)</f>
        <v>22.2222222222222</v>
      </c>
      <c r="H256" s="76">
        <f>VLOOKUP(C:C,[8]方案一取平均!$B:$J,9,0)</f>
        <v>23.3918128654971</v>
      </c>
      <c r="I256" s="77" t="s">
        <v>456</v>
      </c>
    </row>
    <row r="257" s="62" customFormat="1" ht="18" customHeight="1" spans="2:9">
      <c r="B257" s="72">
        <v>255</v>
      </c>
      <c r="C257" s="78" t="s">
        <v>125</v>
      </c>
      <c r="D257" s="74" t="s">
        <v>492</v>
      </c>
      <c r="E257" s="75"/>
      <c r="F257" s="76">
        <v>135</v>
      </c>
      <c r="G257" s="76">
        <f>VLOOKUP(C:C,[8]方案一取平均!$B:$I,8,0)</f>
        <v>150</v>
      </c>
      <c r="H257" s="76">
        <f>VLOOKUP(C:C,[8]方案一取平均!$B:$J,9,0)</f>
        <v>157.894736842105</v>
      </c>
      <c r="I257" s="77" t="s">
        <v>456</v>
      </c>
    </row>
    <row r="258" s="62" customFormat="1" ht="18" customHeight="1" spans="2:9">
      <c r="B258" s="72">
        <v>256</v>
      </c>
      <c r="C258" s="78" t="s">
        <v>7</v>
      </c>
      <c r="D258" s="74" t="s">
        <v>493</v>
      </c>
      <c r="E258" s="75"/>
      <c r="F258" s="76">
        <v>12.97569</v>
      </c>
      <c r="G258" s="76">
        <f>VLOOKUP(C:C,[8]方案一取平均!$B:$I,8,0)</f>
        <v>14.4174333333333</v>
      </c>
      <c r="H258" s="76">
        <f>VLOOKUP(C:C,[8]方案一取平均!$B:$J,9,0)</f>
        <v>15.1762456140351</v>
      </c>
      <c r="I258" s="77" t="s">
        <v>456</v>
      </c>
    </row>
    <row r="259" s="62" customFormat="1" ht="18" customHeight="1" spans="2:9">
      <c r="B259" s="72">
        <v>257</v>
      </c>
      <c r="C259" s="78" t="s">
        <v>2</v>
      </c>
      <c r="D259" s="74" t="s">
        <v>494</v>
      </c>
      <c r="E259" s="75"/>
      <c r="F259" s="76">
        <v>19.07505</v>
      </c>
      <c r="G259" s="76">
        <f>VLOOKUP(C:C,[8]方案一取平均!$B:$I,8,0)</f>
        <v>21.1945</v>
      </c>
      <c r="H259" s="76">
        <f>VLOOKUP(C:C,[8]方案一取平均!$B:$J,9,0)</f>
        <v>22.31</v>
      </c>
      <c r="I259" s="77" t="s">
        <v>456</v>
      </c>
    </row>
    <row r="260" s="62" customFormat="1" ht="18" customHeight="1" spans="2:9">
      <c r="B260" s="72">
        <v>258</v>
      </c>
      <c r="C260" s="78" t="s">
        <v>3</v>
      </c>
      <c r="D260" s="74" t="s">
        <v>495</v>
      </c>
      <c r="E260" s="75"/>
      <c r="F260" s="76">
        <v>20.80747</v>
      </c>
      <c r="G260" s="76">
        <f>VLOOKUP(C:C,[8]方案一取平均!$B:$I,8,0)</f>
        <v>23.1194111111111</v>
      </c>
      <c r="H260" s="76">
        <f>VLOOKUP(C:C,[8]方案一取平均!$B:$J,9,0)</f>
        <v>24.3362222222222</v>
      </c>
      <c r="I260" s="77" t="s">
        <v>456</v>
      </c>
    </row>
    <row r="261" s="62" customFormat="1" ht="18" customHeight="1" spans="2:9">
      <c r="B261" s="72">
        <v>259</v>
      </c>
      <c r="C261" s="78" t="s">
        <v>5</v>
      </c>
      <c r="D261" s="74" t="s">
        <v>496</v>
      </c>
      <c r="E261" s="75"/>
      <c r="F261" s="76">
        <v>33.7657</v>
      </c>
      <c r="G261" s="76">
        <f>VLOOKUP(C:C,[8]方案一取平均!$B:$I,8,0)</f>
        <v>37.5174444444444</v>
      </c>
      <c r="H261" s="76">
        <f>VLOOKUP(C:C,[8]方案一取平均!$B:$J,9,0)</f>
        <v>39.4920467836257</v>
      </c>
      <c r="I261" s="77" t="s">
        <v>456</v>
      </c>
    </row>
    <row r="262" s="62" customFormat="1" ht="18" customHeight="1" spans="2:9">
      <c r="B262" s="72">
        <v>260</v>
      </c>
      <c r="C262" s="78" t="s">
        <v>8</v>
      </c>
      <c r="D262" s="74" t="s">
        <v>497</v>
      </c>
      <c r="E262" s="75"/>
      <c r="F262" s="76">
        <v>12.97569</v>
      </c>
      <c r="G262" s="76">
        <f>VLOOKUP(C:C,[8]方案一取平均!$B:$I,8,0)</f>
        <v>14.4174333333333</v>
      </c>
      <c r="H262" s="76">
        <f>VLOOKUP(C:C,[8]方案一取平均!$B:$J,9,0)</f>
        <v>15.1762456140351</v>
      </c>
      <c r="I262" s="77" t="s">
        <v>456</v>
      </c>
    </row>
    <row r="263" s="62" customFormat="1" ht="18" customHeight="1" spans="2:9">
      <c r="B263" s="72">
        <v>261</v>
      </c>
      <c r="C263" s="78" t="s">
        <v>111</v>
      </c>
      <c r="D263" s="74" t="s">
        <v>498</v>
      </c>
      <c r="E263" s="75"/>
      <c r="F263" s="76">
        <v>12.97569</v>
      </c>
      <c r="G263" s="76">
        <f>VLOOKUP(C:C,[8]方案一取平均!$B:$I,8,0)</f>
        <v>14.4174333333333</v>
      </c>
      <c r="H263" s="76">
        <f>VLOOKUP(C:C,[8]方案一取平均!$B:$J,9,0)</f>
        <v>15.1762456140351</v>
      </c>
      <c r="I263" s="77" t="s">
        <v>456</v>
      </c>
    </row>
    <row r="264" s="62" customFormat="1" ht="18" customHeight="1" spans="2:9">
      <c r="B264" s="72">
        <v>262</v>
      </c>
      <c r="C264" s="78" t="s">
        <v>126</v>
      </c>
      <c r="D264" s="74" t="s">
        <v>440</v>
      </c>
      <c r="E264" s="75"/>
      <c r="F264" s="76">
        <v>17</v>
      </c>
      <c r="G264" s="76">
        <f>VLOOKUP(C:C,[8]方案一取平均!$B:$I,8,0)</f>
        <v>18.8888888888889</v>
      </c>
      <c r="H264" s="76">
        <f>VLOOKUP(C:C,[8]方案一取平均!$B:$J,9,0)</f>
        <v>19.8830409356725</v>
      </c>
      <c r="I264" s="77" t="s">
        <v>456</v>
      </c>
    </row>
    <row r="265" s="62" customFormat="1" ht="18" customHeight="1" spans="2:9">
      <c r="B265" s="72">
        <v>263</v>
      </c>
      <c r="C265" s="78" t="s">
        <v>127</v>
      </c>
      <c r="D265" s="74" t="s">
        <v>441</v>
      </c>
      <c r="E265" s="75"/>
      <c r="F265" s="76">
        <v>18</v>
      </c>
      <c r="G265" s="76">
        <f>VLOOKUP(C:C,[8]方案一取平均!$B:$I,8,0)</f>
        <v>20</v>
      </c>
      <c r="H265" s="76">
        <f>VLOOKUP(C:C,[8]方案一取平均!$B:$J,9,0)</f>
        <v>21.0526315789474</v>
      </c>
      <c r="I265" s="77" t="s">
        <v>456</v>
      </c>
    </row>
    <row r="266" s="62" customFormat="1" ht="18" customHeight="1" spans="2:9">
      <c r="B266" s="72">
        <v>264</v>
      </c>
      <c r="C266" s="78" t="s">
        <v>6</v>
      </c>
      <c r="D266" s="74" t="s">
        <v>499</v>
      </c>
      <c r="E266" s="75"/>
      <c r="F266" s="76">
        <v>21.6407</v>
      </c>
      <c r="G266" s="76">
        <f>VLOOKUP(C:C,[8]方案一取平均!$B:$I,8,0)</f>
        <v>24.0452222222222</v>
      </c>
      <c r="H266" s="76">
        <f>VLOOKUP(C:C,[8]方案一取平均!$B:$J,9,0)</f>
        <v>25.3107602339181</v>
      </c>
      <c r="I266" s="77" t="s">
        <v>456</v>
      </c>
    </row>
    <row r="267" s="62" customFormat="1" ht="18" customHeight="1" spans="2:9">
      <c r="B267" s="72">
        <v>265</v>
      </c>
      <c r="C267" s="78" t="s">
        <v>101</v>
      </c>
      <c r="D267" s="74" t="s">
        <v>500</v>
      </c>
      <c r="E267" s="75"/>
      <c r="F267" s="76">
        <v>3.7636</v>
      </c>
      <c r="G267" s="76">
        <f>VLOOKUP(C:C,[8]方案一取平均!$B:$I,8,0)</f>
        <v>4.18177777777778</v>
      </c>
      <c r="H267" s="76">
        <f>VLOOKUP(C:C,[8]方案一取平均!$B:$J,9,0)</f>
        <v>4.40187134502924</v>
      </c>
      <c r="I267" s="77" t="s">
        <v>456</v>
      </c>
    </row>
    <row r="268" s="62" customFormat="1" ht="18" customHeight="1" spans="2:9">
      <c r="B268" s="72">
        <v>266</v>
      </c>
      <c r="C268" s="78" t="s">
        <v>102</v>
      </c>
      <c r="D268" s="74" t="s">
        <v>501</v>
      </c>
      <c r="E268" s="75"/>
      <c r="F268" s="76">
        <v>3.7636</v>
      </c>
      <c r="G268" s="76">
        <f>VLOOKUP(C:C,[8]方案一取平均!$B:$I,8,0)</f>
        <v>4.18177777777778</v>
      </c>
      <c r="H268" s="76">
        <f>VLOOKUP(C:C,[8]方案一取平均!$B:$J,9,0)</f>
        <v>4.40187134502924</v>
      </c>
      <c r="I268" s="77" t="s">
        <v>456</v>
      </c>
    </row>
    <row r="269" s="62" customFormat="1" ht="18" customHeight="1" spans="2:9">
      <c r="B269" s="72">
        <v>267</v>
      </c>
      <c r="C269" s="78" t="s">
        <v>4</v>
      </c>
      <c r="D269" s="74" t="s">
        <v>502</v>
      </c>
      <c r="E269" s="75"/>
      <c r="F269" s="76">
        <v>32.9315</v>
      </c>
      <c r="G269" s="76">
        <f>VLOOKUP(C:C,[8]方案一取平均!$B:$I,8,0)</f>
        <v>36.5905555555556</v>
      </c>
      <c r="H269" s="76">
        <f>VLOOKUP(C:C,[8]方案一取平均!$B:$J,9,0)</f>
        <v>38.5163742690059</v>
      </c>
      <c r="I269" s="77" t="s">
        <v>456</v>
      </c>
    </row>
    <row r="270" s="62" customFormat="1" ht="18" customHeight="1" spans="2:9">
      <c r="B270" s="72">
        <v>268</v>
      </c>
      <c r="C270" s="78" t="s">
        <v>104</v>
      </c>
      <c r="D270" s="74" t="s">
        <v>503</v>
      </c>
      <c r="E270" s="75"/>
      <c r="F270" s="76">
        <v>5.55131</v>
      </c>
      <c r="G270" s="76">
        <f>VLOOKUP(C:C,[8]方案一取平均!$B:$I,8,0)</f>
        <v>6.16812222222222</v>
      </c>
      <c r="H270" s="76">
        <f>VLOOKUP(C:C,[8]方案一取平均!$B:$J,9,0)</f>
        <v>6.49276023391813</v>
      </c>
      <c r="I270" s="77" t="s">
        <v>456</v>
      </c>
    </row>
    <row r="271" s="62" customFormat="1" ht="18" customHeight="1" spans="2:9">
      <c r="B271" s="72">
        <v>269</v>
      </c>
      <c r="C271" s="78" t="s">
        <v>105</v>
      </c>
      <c r="D271" s="74" t="s">
        <v>504</v>
      </c>
      <c r="E271" s="75"/>
      <c r="F271" s="76">
        <v>5.55131</v>
      </c>
      <c r="G271" s="76">
        <f>VLOOKUP(C:C,[8]方案一取平均!$B:$I,8,0)</f>
        <v>6.16812222222222</v>
      </c>
      <c r="H271" s="76">
        <f>VLOOKUP(C:C,[8]方案一取平均!$B:$J,9,0)</f>
        <v>6.49276023391813</v>
      </c>
      <c r="I271" s="77" t="s">
        <v>456</v>
      </c>
    </row>
    <row r="272" s="62" customFormat="1" ht="18" customHeight="1" spans="2:9">
      <c r="B272" s="72">
        <v>270</v>
      </c>
      <c r="C272" s="78" t="s">
        <v>106</v>
      </c>
      <c r="D272" s="74" t="s">
        <v>505</v>
      </c>
      <c r="E272" s="75"/>
      <c r="F272" s="76">
        <v>43.817713</v>
      </c>
      <c r="G272" s="76">
        <f>VLOOKUP(C:C,[8]方案一取平均!$B:$I,8,0)</f>
        <v>48.6863477777778</v>
      </c>
      <c r="H272" s="76">
        <f>VLOOKUP(C:C,[8]方案一取平均!$B:$J,9,0)</f>
        <v>51.2487871345029</v>
      </c>
      <c r="I272" s="77" t="s">
        <v>456</v>
      </c>
    </row>
    <row r="273" s="62" customFormat="1" ht="18" customHeight="1" spans="2:9">
      <c r="B273" s="72">
        <v>271</v>
      </c>
      <c r="C273" s="78" t="s">
        <v>107</v>
      </c>
      <c r="D273" s="74" t="s">
        <v>506</v>
      </c>
      <c r="E273" s="75"/>
      <c r="F273" s="76">
        <v>54.064114</v>
      </c>
      <c r="G273" s="76">
        <f>VLOOKUP(C:C,[8]方案一取平均!$B:$I,8,0)</f>
        <v>60.0712377777778</v>
      </c>
      <c r="H273" s="76">
        <f>VLOOKUP(C:C,[8]方案一取平均!$B:$J,9,0)</f>
        <v>63.232881871345</v>
      </c>
      <c r="I273" s="77" t="s">
        <v>456</v>
      </c>
    </row>
    <row r="274" s="62" customFormat="1" ht="18" customHeight="1" spans="2:9">
      <c r="B274" s="72">
        <v>272</v>
      </c>
      <c r="C274" s="78" t="s">
        <v>108</v>
      </c>
      <c r="D274" s="74" t="s">
        <v>507</v>
      </c>
      <c r="E274" s="75"/>
      <c r="F274" s="76">
        <v>26.3452</v>
      </c>
      <c r="G274" s="76">
        <f>VLOOKUP(C:C,[8]方案一取平均!$B:$I,8,0)</f>
        <v>29.2724444444444</v>
      </c>
      <c r="H274" s="76">
        <f>VLOOKUP(C:C,[8]方案一取平均!$B:$J,9,0)</f>
        <v>30.8130994152047</v>
      </c>
      <c r="I274" s="77" t="s">
        <v>456</v>
      </c>
    </row>
    <row r="275" s="62" customFormat="1" ht="18" customHeight="1" spans="2:9">
      <c r="B275" s="72">
        <v>273</v>
      </c>
      <c r="C275" s="78" t="s">
        <v>112</v>
      </c>
      <c r="D275" s="74" t="s">
        <v>508</v>
      </c>
      <c r="E275" s="75"/>
      <c r="F275" s="76">
        <v>5.55131</v>
      </c>
      <c r="G275" s="76">
        <f>VLOOKUP(C:C,[8]方案一取平均!$B:$I,8,0)</f>
        <v>6.16812222222222</v>
      </c>
      <c r="H275" s="76">
        <f>VLOOKUP(C:C,[8]方案一取平均!$B:$J,9,0)</f>
        <v>6.49276023391813</v>
      </c>
      <c r="I275" s="77" t="s">
        <v>456</v>
      </c>
    </row>
    <row r="276" s="62" customFormat="1" ht="18" customHeight="1" spans="2:9">
      <c r="B276" s="72">
        <v>274</v>
      </c>
      <c r="C276" s="78" t="s">
        <v>113</v>
      </c>
      <c r="D276" s="74" t="s">
        <v>509</v>
      </c>
      <c r="E276" s="75"/>
      <c r="F276" s="76">
        <v>5.55131</v>
      </c>
      <c r="G276" s="76">
        <f>VLOOKUP(C:C,[8]方案一取平均!$B:$I,8,0)</f>
        <v>6.16812222222222</v>
      </c>
      <c r="H276" s="76">
        <f>VLOOKUP(C:C,[8]方案一取平均!$B:$J,9,0)</f>
        <v>6.49276023391813</v>
      </c>
      <c r="I276" s="77" t="s">
        <v>456</v>
      </c>
    </row>
    <row r="277" s="62" customFormat="1" ht="18" customHeight="1" spans="2:9">
      <c r="B277" s="72">
        <v>275</v>
      </c>
      <c r="C277" s="78" t="s">
        <v>114</v>
      </c>
      <c r="D277" s="74" t="s">
        <v>510</v>
      </c>
      <c r="E277" s="75"/>
      <c r="F277" s="76">
        <v>36.572783</v>
      </c>
      <c r="G277" s="76">
        <f>VLOOKUP(C:C,[8]方案一取平均!$B:$I,8,0)</f>
        <v>40.6364255555556</v>
      </c>
      <c r="H277" s="76">
        <f>VLOOKUP(C:C,[8]方案一取平均!$B:$J,9,0)</f>
        <v>42.7751847953216</v>
      </c>
      <c r="I277" s="77" t="s">
        <v>456</v>
      </c>
    </row>
    <row r="278" s="62" customFormat="1" ht="18" customHeight="1" spans="2:9">
      <c r="B278" s="72">
        <v>276</v>
      </c>
      <c r="C278" s="78" t="s">
        <v>109</v>
      </c>
      <c r="D278" s="74" t="s">
        <v>511</v>
      </c>
      <c r="E278" s="75"/>
      <c r="F278" s="76">
        <v>21.9485927483909</v>
      </c>
      <c r="G278" s="76">
        <f>VLOOKUP(C:C,[8]方案一取平均!$B:$I,8,0)</f>
        <v>24.3873252759899</v>
      </c>
      <c r="H278" s="76">
        <f>VLOOKUP(C:C,[8]方案一取平均!$B:$J,9,0)</f>
        <v>25.6708687115683</v>
      </c>
      <c r="I278" s="77" t="s">
        <v>456</v>
      </c>
    </row>
    <row r="279" s="62" customFormat="1" ht="18" customHeight="1" spans="2:9">
      <c r="B279" s="72">
        <v>277</v>
      </c>
      <c r="C279" s="78" t="s">
        <v>110</v>
      </c>
      <c r="D279" s="74" t="s">
        <v>512</v>
      </c>
      <c r="E279" s="75"/>
      <c r="F279" s="76">
        <v>42.2321176655228</v>
      </c>
      <c r="G279" s="76">
        <f>VLOOKUP(C:C,[8]方案一取平均!$B:$I,8,0)</f>
        <v>46.9245751839142</v>
      </c>
      <c r="H279" s="76">
        <f>VLOOKUP(C:C,[8]方案一取平均!$B:$J,9,0)</f>
        <v>49.3942896672781</v>
      </c>
      <c r="I279" s="77" t="s">
        <v>456</v>
      </c>
    </row>
    <row r="280" s="62" customFormat="1" ht="18" customHeight="1" spans="2:9">
      <c r="B280" s="72">
        <v>278</v>
      </c>
      <c r="C280" s="78" t="s">
        <v>115</v>
      </c>
      <c r="D280" s="74" t="s">
        <v>513</v>
      </c>
      <c r="E280" s="75"/>
      <c r="F280" s="76">
        <v>18.4290858719111</v>
      </c>
      <c r="G280" s="76">
        <f>VLOOKUP(C:C,[8]方案一取平均!$B:$I,8,0)</f>
        <v>20.4767620799012</v>
      </c>
      <c r="H280" s="76">
        <f>VLOOKUP(C:C,[8]方案一取平均!$B:$J,9,0)</f>
        <v>21.554486399896</v>
      </c>
      <c r="I280" s="77" t="s">
        <v>456</v>
      </c>
    </row>
    <row r="281" s="62" customFormat="1" ht="18" customHeight="1" spans="2:9">
      <c r="B281" s="72">
        <v>279</v>
      </c>
      <c r="C281" s="78" t="s">
        <v>103</v>
      </c>
      <c r="D281" s="74" t="s">
        <v>514</v>
      </c>
      <c r="E281" s="75"/>
      <c r="F281" s="76">
        <v>46.76273</v>
      </c>
      <c r="G281" s="76">
        <f>VLOOKUP(C:C,[8]方案一取平均!$B:$I,8,0)</f>
        <v>51.9585888888889</v>
      </c>
      <c r="H281" s="76">
        <f>VLOOKUP(C:C,[8]方案一取平均!$B:$J,9,0)</f>
        <v>54.6932514619883</v>
      </c>
      <c r="I281" s="77" t="s">
        <v>456</v>
      </c>
    </row>
    <row r="282" s="62" customFormat="1" ht="18" customHeight="1" spans="2:9">
      <c r="B282" s="72">
        <v>280</v>
      </c>
      <c r="C282" s="78" t="s">
        <v>116</v>
      </c>
      <c r="D282" s="74" t="s">
        <v>515</v>
      </c>
      <c r="E282" s="75"/>
      <c r="F282" s="76">
        <v>28.5</v>
      </c>
      <c r="G282" s="76">
        <f>VLOOKUP(C:C,[8]方案一取平均!$B:$I,8,0)</f>
        <v>31.6666666666667</v>
      </c>
      <c r="H282" s="76">
        <f>VLOOKUP(C:C,[8]方案一取平均!$B:$J,9,0)</f>
        <v>33.3333333333333</v>
      </c>
      <c r="I282" s="77" t="s">
        <v>456</v>
      </c>
    </row>
    <row r="283" s="62" customFormat="1" ht="18" customHeight="1" spans="2:9">
      <c r="B283" s="72">
        <v>281</v>
      </c>
      <c r="C283" s="78" t="s">
        <v>160</v>
      </c>
      <c r="D283" s="93" t="s">
        <v>516</v>
      </c>
      <c r="E283" s="75"/>
      <c r="F283" s="76">
        <v>10.6</v>
      </c>
      <c r="G283" s="94">
        <v>11.9111111111111</v>
      </c>
      <c r="H283" s="94">
        <v>12.5380116959064</v>
      </c>
      <c r="I283" s="77" t="s">
        <v>456</v>
      </c>
    </row>
    <row r="284" s="62" customFormat="1" ht="18" customHeight="1" spans="2:9">
      <c r="B284" s="72">
        <v>282</v>
      </c>
      <c r="C284" s="78" t="s">
        <v>160</v>
      </c>
      <c r="D284" s="93" t="s">
        <v>517</v>
      </c>
      <c r="E284" s="75"/>
      <c r="F284" s="76">
        <v>10.84</v>
      </c>
      <c r="G284" s="95"/>
      <c r="H284" s="95"/>
      <c r="I284" s="77" t="s">
        <v>456</v>
      </c>
    </row>
    <row r="285" s="62" customFormat="1" ht="18" customHeight="1" spans="2:9">
      <c r="B285" s="72">
        <v>283</v>
      </c>
      <c r="C285" s="78" t="s">
        <v>56</v>
      </c>
      <c r="D285" s="93" t="s">
        <v>518</v>
      </c>
      <c r="E285" s="75"/>
      <c r="F285" s="76">
        <v>13.5</v>
      </c>
      <c r="G285" s="94">
        <v>15.4166666666667</v>
      </c>
      <c r="H285" s="94">
        <v>16.2280701754386</v>
      </c>
      <c r="I285" s="77" t="s">
        <v>456</v>
      </c>
    </row>
    <row r="286" s="62" customFormat="1" ht="18" customHeight="1" spans="2:9">
      <c r="B286" s="72">
        <v>284</v>
      </c>
      <c r="C286" s="78" t="s">
        <v>56</v>
      </c>
      <c r="D286" s="93" t="s">
        <v>519</v>
      </c>
      <c r="E286" s="75"/>
      <c r="F286" s="76">
        <v>14.25</v>
      </c>
      <c r="G286" s="95"/>
      <c r="H286" s="95"/>
      <c r="I286" s="77" t="s">
        <v>456</v>
      </c>
    </row>
    <row r="287" s="62" customFormat="1" ht="18" customHeight="1" spans="2:9">
      <c r="B287" s="72">
        <v>285</v>
      </c>
      <c r="C287" s="78" t="s">
        <v>59</v>
      </c>
      <c r="D287" s="93" t="s">
        <v>520</v>
      </c>
      <c r="E287" s="75"/>
      <c r="F287" s="76">
        <v>17.72</v>
      </c>
      <c r="G287" s="94">
        <v>21.8888888888889</v>
      </c>
      <c r="H287" s="94">
        <v>23.0409356725146</v>
      </c>
      <c r="I287" s="77" t="s">
        <v>456</v>
      </c>
    </row>
    <row r="288" s="62" customFormat="1" ht="18" customHeight="1" spans="2:9">
      <c r="B288" s="72">
        <v>286</v>
      </c>
      <c r="C288" s="78" t="s">
        <v>59</v>
      </c>
      <c r="D288" s="93" t="s">
        <v>521</v>
      </c>
      <c r="E288" s="75"/>
      <c r="F288" s="76">
        <v>21.68</v>
      </c>
      <c r="G288" s="95"/>
      <c r="H288" s="95"/>
      <c r="I288" s="77" t="s">
        <v>456</v>
      </c>
    </row>
    <row r="289" s="62" customFormat="1" ht="18" customHeight="1" spans="2:9">
      <c r="B289" s="72">
        <v>287</v>
      </c>
      <c r="C289" s="78" t="s">
        <v>58</v>
      </c>
      <c r="D289" s="93" t="s">
        <v>522</v>
      </c>
      <c r="E289" s="75"/>
      <c r="F289" s="76">
        <v>42.8</v>
      </c>
      <c r="G289" s="76">
        <f>VLOOKUP(C:C,[9]方案一取平均!$B:$I,8,0)</f>
        <v>47.5555555555556</v>
      </c>
      <c r="H289" s="76">
        <f>VLOOKUP(C:C,[9]方案一取平均!$B:$J,9,0)</f>
        <v>50.0584795321637</v>
      </c>
      <c r="I289" s="77" t="s">
        <v>456</v>
      </c>
    </row>
    <row r="290" s="62" customFormat="1" ht="18" customHeight="1" spans="2:9">
      <c r="B290" s="72">
        <v>288</v>
      </c>
      <c r="C290" s="78" t="s">
        <v>47</v>
      </c>
      <c r="D290" s="93" t="s">
        <v>523</v>
      </c>
      <c r="E290" s="75"/>
      <c r="F290" s="76">
        <v>42.65</v>
      </c>
      <c r="G290" s="76">
        <f>VLOOKUP(C:C,[9]方案一取平均!$B:$I,8,0)</f>
        <v>47.3888888888889</v>
      </c>
      <c r="H290" s="76">
        <f>VLOOKUP(C:C,[9]方案一取平均!$B:$J,9,0)</f>
        <v>49.8830409356725</v>
      </c>
      <c r="I290" s="77" t="s">
        <v>456</v>
      </c>
    </row>
    <row r="291" s="62" customFormat="1" ht="18" customHeight="1" spans="2:9">
      <c r="B291" s="72">
        <v>289</v>
      </c>
      <c r="C291" s="78" t="s">
        <v>24</v>
      </c>
      <c r="D291" s="93" t="s">
        <v>524</v>
      </c>
      <c r="E291" s="75"/>
      <c r="F291" s="76">
        <v>64.02</v>
      </c>
      <c r="G291" s="76">
        <f>VLOOKUP(C:C,[9]方案一取平均!$B:$I,8,0)</f>
        <v>71.1333333333333</v>
      </c>
      <c r="H291" s="76">
        <f>VLOOKUP(C:C,[9]方案一取平均!$B:$J,9,0)</f>
        <v>74.8771929824561</v>
      </c>
      <c r="I291" s="77" t="s">
        <v>456</v>
      </c>
    </row>
    <row r="292" s="62" customFormat="1" ht="18" customHeight="1" spans="2:9">
      <c r="B292" s="72">
        <v>290</v>
      </c>
      <c r="C292" s="78" t="s">
        <v>22</v>
      </c>
      <c r="D292" s="93" t="s">
        <v>525</v>
      </c>
      <c r="E292" s="75"/>
      <c r="F292" s="76">
        <v>40.3</v>
      </c>
      <c r="G292" s="76">
        <f>VLOOKUP(C:C,[9]方案一取平均!$B:$I,8,0)</f>
        <v>44.7777777777778</v>
      </c>
      <c r="H292" s="76">
        <f>VLOOKUP(C:C,[9]方案一取平均!$B:$J,9,0)</f>
        <v>47.1345029239766</v>
      </c>
      <c r="I292" s="77" t="s">
        <v>456</v>
      </c>
    </row>
    <row r="293" s="62" customFormat="1" ht="18" customHeight="1" spans="2:9">
      <c r="B293" s="72">
        <v>291</v>
      </c>
      <c r="C293" s="78" t="s">
        <v>44</v>
      </c>
      <c r="D293" s="93" t="s">
        <v>526</v>
      </c>
      <c r="E293" s="75"/>
      <c r="F293" s="76">
        <v>15</v>
      </c>
      <c r="G293" s="76">
        <f>VLOOKUP(C:C,[9]方案一取平均!$B:$I,8,0)</f>
        <v>16.6666666666667</v>
      </c>
      <c r="H293" s="76">
        <f>VLOOKUP(C:C,[9]方案一取平均!$B:$J,9,0)</f>
        <v>17.5438596491228</v>
      </c>
      <c r="I293" s="77" t="s">
        <v>456</v>
      </c>
    </row>
    <row r="294" s="62" customFormat="1" ht="18" customHeight="1" spans="2:9">
      <c r="B294" s="72">
        <v>292</v>
      </c>
      <c r="C294" s="78" t="s">
        <v>42</v>
      </c>
      <c r="D294" s="93" t="s">
        <v>527</v>
      </c>
      <c r="E294" s="75"/>
      <c r="F294" s="76">
        <v>15</v>
      </c>
      <c r="G294" s="76">
        <f>VLOOKUP(C:C,[9]方案一取平均!$B:$I,8,0)</f>
        <v>16.6666666666667</v>
      </c>
      <c r="H294" s="76">
        <f>VLOOKUP(C:C,[9]方案一取平均!$B:$J,9,0)</f>
        <v>17.5438596491228</v>
      </c>
      <c r="I294" s="77" t="s">
        <v>456</v>
      </c>
    </row>
    <row r="295" s="62" customFormat="1" ht="18" customHeight="1" spans="2:9">
      <c r="B295" s="72">
        <v>293</v>
      </c>
      <c r="C295" s="78" t="s">
        <v>35</v>
      </c>
      <c r="D295" s="93" t="s">
        <v>528</v>
      </c>
      <c r="E295" s="75"/>
      <c r="F295" s="76">
        <v>42.21</v>
      </c>
      <c r="G295" s="76">
        <f>VLOOKUP(C:C,[9]方案一取平均!$B:$I,8,0)</f>
        <v>46.9</v>
      </c>
      <c r="H295" s="76">
        <f>VLOOKUP(C:C,[9]方案一取平均!$B:$J,9,0)</f>
        <v>49.3684210526316</v>
      </c>
      <c r="I295" s="77" t="s">
        <v>456</v>
      </c>
    </row>
    <row r="296" s="62" customFormat="1" ht="18" customHeight="1" spans="2:9">
      <c r="B296" s="72">
        <v>294</v>
      </c>
      <c r="C296" s="78" t="s">
        <v>60</v>
      </c>
      <c r="D296" s="93" t="s">
        <v>529</v>
      </c>
      <c r="E296" s="75"/>
      <c r="F296" s="76">
        <v>23.43</v>
      </c>
      <c r="G296" s="76">
        <f>VLOOKUP(C:C,[9]方案一取平均!$B:$I,8,0)</f>
        <v>26.0333333333333</v>
      </c>
      <c r="H296" s="76">
        <f>VLOOKUP(C:C,[9]方案一取平均!$B:$J,9,0)</f>
        <v>27.4035087719298</v>
      </c>
      <c r="I296" s="77" t="s">
        <v>456</v>
      </c>
    </row>
    <row r="297" s="62" customFormat="1" ht="18" customHeight="1" spans="2:9">
      <c r="B297" s="72">
        <v>295</v>
      </c>
      <c r="C297" s="78" t="s">
        <v>64</v>
      </c>
      <c r="D297" s="74" t="s">
        <v>426</v>
      </c>
      <c r="E297" s="75"/>
      <c r="F297" s="76">
        <v>27.73</v>
      </c>
      <c r="G297" s="76">
        <f>VLOOKUP(C:C,[9]方案一取平均!$B:$I,8,0)</f>
        <v>30.8111111111111</v>
      </c>
      <c r="H297" s="76">
        <f>VLOOKUP(C:C,[9]方案一取平均!$B:$J,9,0)</f>
        <v>32.4327485380117</v>
      </c>
      <c r="I297" s="77" t="s">
        <v>456</v>
      </c>
    </row>
    <row r="298" s="62" customFormat="1" ht="18" customHeight="1" spans="2:9">
      <c r="B298" s="72">
        <v>296</v>
      </c>
      <c r="C298" s="78" t="s">
        <v>271</v>
      </c>
      <c r="D298" s="93" t="s">
        <v>477</v>
      </c>
      <c r="E298" s="75"/>
      <c r="F298" s="76">
        <v>17</v>
      </c>
      <c r="G298" s="94">
        <v>19.2111111111111</v>
      </c>
      <c r="H298" s="94">
        <v>20.2222222222222</v>
      </c>
      <c r="I298" s="77" t="s">
        <v>456</v>
      </c>
    </row>
    <row r="299" s="62" customFormat="1" ht="18" customHeight="1" spans="2:9">
      <c r="B299" s="72">
        <v>297</v>
      </c>
      <c r="C299" s="78" t="s">
        <v>271</v>
      </c>
      <c r="D299" s="93" t="s">
        <v>466</v>
      </c>
      <c r="E299" s="75"/>
      <c r="F299" s="76">
        <v>17.58</v>
      </c>
      <c r="G299" s="95"/>
      <c r="H299" s="95"/>
      <c r="I299" s="77" t="s">
        <v>456</v>
      </c>
    </row>
    <row r="300" s="62" customFormat="1" ht="18" customHeight="1" spans="2:9">
      <c r="B300" s="72">
        <v>298</v>
      </c>
      <c r="C300" s="78" t="s">
        <v>272</v>
      </c>
      <c r="D300" s="93" t="s">
        <v>530</v>
      </c>
      <c r="E300" s="75"/>
      <c r="F300" s="76">
        <v>23</v>
      </c>
      <c r="G300" s="94">
        <v>23.9722222222222</v>
      </c>
      <c r="H300" s="94">
        <v>25.2339181286549</v>
      </c>
      <c r="I300" s="77" t="s">
        <v>456</v>
      </c>
    </row>
    <row r="301" s="62" customFormat="1" ht="18" customHeight="1" spans="2:9">
      <c r="B301" s="72">
        <v>299</v>
      </c>
      <c r="C301" s="78" t="s">
        <v>272</v>
      </c>
      <c r="D301" s="93" t="s">
        <v>531</v>
      </c>
      <c r="E301" s="75"/>
      <c r="F301" s="76">
        <v>20.15</v>
      </c>
      <c r="G301" s="95"/>
      <c r="H301" s="95"/>
      <c r="I301" s="77" t="s">
        <v>456</v>
      </c>
    </row>
    <row r="302" s="62" customFormat="1" ht="18" customHeight="1" spans="2:9">
      <c r="B302" s="72">
        <v>300</v>
      </c>
      <c r="C302" s="78" t="s">
        <v>277</v>
      </c>
      <c r="D302" s="93" t="s">
        <v>477</v>
      </c>
      <c r="E302" s="75"/>
      <c r="F302" s="76">
        <v>17.38</v>
      </c>
      <c r="G302" s="94">
        <v>19.4222222222222</v>
      </c>
      <c r="H302" s="94">
        <v>20.4444444444444</v>
      </c>
      <c r="I302" s="77" t="s">
        <v>456</v>
      </c>
    </row>
    <row r="303" s="62" customFormat="1" ht="18" customHeight="1" spans="2:9">
      <c r="B303" s="72">
        <v>301</v>
      </c>
      <c r="C303" s="78" t="s">
        <v>277</v>
      </c>
      <c r="D303" s="93" t="s">
        <v>466</v>
      </c>
      <c r="E303" s="75"/>
      <c r="F303" s="76">
        <v>17.58</v>
      </c>
      <c r="G303" s="95"/>
      <c r="H303" s="95"/>
      <c r="I303" s="77" t="s">
        <v>456</v>
      </c>
    </row>
    <row r="304" s="62" customFormat="1" ht="18" customHeight="1" spans="2:9">
      <c r="B304" s="72">
        <v>302</v>
      </c>
      <c r="C304" s="78" t="s">
        <v>278</v>
      </c>
      <c r="D304" s="93" t="s">
        <v>532</v>
      </c>
      <c r="E304" s="75"/>
      <c r="F304" s="76">
        <v>58</v>
      </c>
      <c r="G304" s="94">
        <v>60.1944444444444</v>
      </c>
      <c r="H304" s="94">
        <v>63.3625730994152</v>
      </c>
      <c r="I304" s="77" t="s">
        <v>456</v>
      </c>
    </row>
    <row r="305" s="62" customFormat="1" ht="18" customHeight="1" spans="2:9">
      <c r="B305" s="72">
        <v>303</v>
      </c>
      <c r="C305" s="78" t="s">
        <v>278</v>
      </c>
      <c r="D305" s="93" t="s">
        <v>533</v>
      </c>
      <c r="E305" s="75"/>
      <c r="F305" s="76">
        <v>50.35</v>
      </c>
      <c r="G305" s="95"/>
      <c r="H305" s="95"/>
      <c r="I305" s="77" t="s">
        <v>456</v>
      </c>
    </row>
    <row r="306" s="62" customFormat="1" ht="18" customHeight="1" spans="2:9">
      <c r="B306" s="72">
        <v>304</v>
      </c>
      <c r="C306" s="78" t="s">
        <v>279</v>
      </c>
      <c r="D306" s="93" t="s">
        <v>534</v>
      </c>
      <c r="E306" s="75"/>
      <c r="F306" s="76">
        <v>64.02</v>
      </c>
      <c r="G306" s="94">
        <v>61.7388888888889</v>
      </c>
      <c r="H306" s="94">
        <v>64.9883040935673</v>
      </c>
      <c r="I306" s="77" t="s">
        <v>456</v>
      </c>
    </row>
    <row r="307" s="62" customFormat="1" ht="18" customHeight="1" spans="2:9">
      <c r="B307" s="72">
        <v>305</v>
      </c>
      <c r="C307" s="78" t="s">
        <v>279</v>
      </c>
      <c r="D307" s="93" t="s">
        <v>535</v>
      </c>
      <c r="E307" s="75"/>
      <c r="F307" s="76">
        <v>47.11</v>
      </c>
      <c r="G307" s="95"/>
      <c r="H307" s="95"/>
      <c r="I307" s="77" t="s">
        <v>456</v>
      </c>
    </row>
    <row r="308" s="62" customFormat="1" ht="18" customHeight="1" spans="2:9">
      <c r="B308" s="72">
        <v>306</v>
      </c>
      <c r="C308" s="78" t="s">
        <v>280</v>
      </c>
      <c r="D308" s="93" t="s">
        <v>536</v>
      </c>
      <c r="E308" s="75"/>
      <c r="F308" s="76">
        <v>23.21</v>
      </c>
      <c r="G308" s="94">
        <v>24.0888888888889</v>
      </c>
      <c r="H308" s="94">
        <v>25.3567251461988</v>
      </c>
      <c r="I308" s="77" t="s">
        <v>456</v>
      </c>
    </row>
    <row r="309" s="62" customFormat="1" ht="18" customHeight="1" spans="2:9">
      <c r="B309" s="72">
        <v>307</v>
      </c>
      <c r="C309" s="78" t="s">
        <v>280</v>
      </c>
      <c r="D309" s="93" t="s">
        <v>537</v>
      </c>
      <c r="E309" s="75"/>
      <c r="F309" s="76">
        <v>20.15</v>
      </c>
      <c r="G309" s="95"/>
      <c r="H309" s="95"/>
      <c r="I309" s="77" t="s">
        <v>456</v>
      </c>
    </row>
    <row r="310" s="62" customFormat="1" ht="18" customHeight="1" spans="2:9">
      <c r="B310" s="72">
        <v>308</v>
      </c>
      <c r="C310" s="78" t="s">
        <v>282</v>
      </c>
      <c r="D310" s="74" t="s">
        <v>538</v>
      </c>
      <c r="E310" s="75"/>
      <c r="F310" s="76">
        <v>82.9</v>
      </c>
      <c r="G310" s="76">
        <f>VLOOKUP(C:C,[10]方案一取平均!$B:$II,8,0)</f>
        <v>92.1111111111111</v>
      </c>
      <c r="H310" s="76">
        <f>VLOOKUP(C:C,[10]方案一取平均!$B:$J,9,0)</f>
        <v>96.9590643274854</v>
      </c>
      <c r="I310" s="77" t="s">
        <v>456</v>
      </c>
    </row>
    <row r="311" s="62" customFormat="1" ht="18" customHeight="1" spans="2:9">
      <c r="B311" s="72">
        <v>309</v>
      </c>
      <c r="C311" s="78" t="s">
        <v>61</v>
      </c>
      <c r="D311" s="74" t="s">
        <v>539</v>
      </c>
      <c r="E311" s="75"/>
      <c r="F311" s="76">
        <v>14.76</v>
      </c>
      <c r="G311" s="76">
        <f>VLOOKUP(C:C,[10]方案一取平均!$B:$II,8,0)</f>
        <v>16.4</v>
      </c>
      <c r="H311" s="76">
        <f>VLOOKUP(C:C,[10]方案一取平均!$B:$J,9,0)</f>
        <v>17.2631578947368</v>
      </c>
      <c r="I311" s="77" t="s">
        <v>456</v>
      </c>
    </row>
    <row r="312" s="62" customFormat="1" ht="18" customHeight="1" spans="2:9">
      <c r="B312" s="72">
        <v>310</v>
      </c>
      <c r="C312" s="78" t="s">
        <v>128</v>
      </c>
      <c r="D312" s="74" t="s">
        <v>540</v>
      </c>
      <c r="E312" s="75"/>
      <c r="F312" s="76">
        <v>12.9786</v>
      </c>
      <c r="G312" s="76">
        <f>VLOOKUP(C:C,[10]方案一取平均!$B:$II,8,0)</f>
        <v>14.4206666666667</v>
      </c>
      <c r="H312" s="76">
        <f>VLOOKUP(C:C,[10]方案一取平均!$B:$J,9,0)</f>
        <v>15.1796491228071</v>
      </c>
      <c r="I312" s="77" t="s">
        <v>456</v>
      </c>
    </row>
    <row r="313" s="62" customFormat="1" ht="18" customHeight="1" spans="2:9">
      <c r="B313" s="72">
        <v>311</v>
      </c>
      <c r="C313" s="78" t="s">
        <v>129</v>
      </c>
      <c r="D313" s="74" t="s">
        <v>541</v>
      </c>
      <c r="E313" s="75"/>
      <c r="F313" s="76">
        <v>12.88</v>
      </c>
      <c r="G313" s="76">
        <f>VLOOKUP(C:C,[10]方案一取平均!$B:$II,8,0)</f>
        <v>14.3111111111111</v>
      </c>
      <c r="H313" s="76">
        <f>VLOOKUP(C:C,[10]方案一取平均!$B:$J,9,0)</f>
        <v>15.0643274853801</v>
      </c>
      <c r="I313" s="77" t="s">
        <v>456</v>
      </c>
    </row>
    <row r="314" s="62" customFormat="1" ht="18" customHeight="1" spans="2:9">
      <c r="B314" s="72">
        <v>312</v>
      </c>
      <c r="C314" s="78" t="s">
        <v>130</v>
      </c>
      <c r="D314" s="74" t="s">
        <v>542</v>
      </c>
      <c r="E314" s="75"/>
      <c r="F314" s="76">
        <v>12.9786</v>
      </c>
      <c r="G314" s="76">
        <f>VLOOKUP(C:C,[10]方案一取平均!$B:$II,8,0)</f>
        <v>14.4206666666667</v>
      </c>
      <c r="H314" s="76">
        <f>VLOOKUP(C:C,[10]方案一取平均!$B:$J,9,0)</f>
        <v>15.1796491228071</v>
      </c>
      <c r="I314" s="77" t="s">
        <v>456</v>
      </c>
    </row>
    <row r="315" s="62" customFormat="1" ht="18" customHeight="1" spans="2:9">
      <c r="B315" s="72">
        <v>313</v>
      </c>
      <c r="C315" s="78" t="s">
        <v>131</v>
      </c>
      <c r="D315" s="74" t="s">
        <v>543</v>
      </c>
      <c r="E315" s="75"/>
      <c r="F315" s="76">
        <v>11.61</v>
      </c>
      <c r="G315" s="76">
        <f>VLOOKUP(C:C,[10]方案一取平均!$B:$II,8,0)</f>
        <v>12.9</v>
      </c>
      <c r="H315" s="76">
        <f>VLOOKUP(C:C,[10]方案一取平均!$B:$J,9,0)</f>
        <v>13.5789473684211</v>
      </c>
      <c r="I315" s="77" t="s">
        <v>456</v>
      </c>
    </row>
    <row r="316" s="62" customFormat="1" ht="18" customHeight="1" spans="2:9">
      <c r="B316" s="72">
        <v>314</v>
      </c>
      <c r="C316" s="78" t="s">
        <v>132</v>
      </c>
      <c r="D316" s="74" t="s">
        <v>544</v>
      </c>
      <c r="E316" s="75"/>
      <c r="F316" s="76">
        <v>11.61</v>
      </c>
      <c r="G316" s="76">
        <f>VLOOKUP(C:C,[10]方案一取平均!$B:$II,8,0)</f>
        <v>12.9</v>
      </c>
      <c r="H316" s="76">
        <f>VLOOKUP(C:C,[10]方案一取平均!$B:$J,9,0)</f>
        <v>13.5789473684211</v>
      </c>
      <c r="I316" s="77" t="s">
        <v>456</v>
      </c>
    </row>
    <row r="317" s="62" customFormat="1" ht="18" customHeight="1" spans="2:9">
      <c r="B317" s="72">
        <v>315</v>
      </c>
      <c r="C317" s="78" t="s">
        <v>545</v>
      </c>
      <c r="D317" s="74" t="s">
        <v>325</v>
      </c>
      <c r="E317" s="75" t="s">
        <v>302</v>
      </c>
      <c r="F317" s="76">
        <f>'SHT0015098'!I22</f>
        <v>19.8397999050698</v>
      </c>
      <c r="G317" s="76">
        <f t="shared" ref="G317:G319" si="22">F317/0.6</f>
        <v>33.0663331751163</v>
      </c>
      <c r="H317" s="76">
        <f t="shared" ref="H317:H319" si="23">G317/0.85</f>
        <v>38.9015684413133</v>
      </c>
      <c r="I317" s="77"/>
    </row>
    <row r="318" s="62" customFormat="1" ht="18" customHeight="1" spans="2:9">
      <c r="B318" s="72">
        <v>316</v>
      </c>
      <c r="C318" s="78" t="s">
        <v>546</v>
      </c>
      <c r="D318" s="74" t="s">
        <v>339</v>
      </c>
      <c r="E318" s="75" t="s">
        <v>302</v>
      </c>
      <c r="F318" s="76">
        <f>'SLT0012613'!I8</f>
        <v>2.92964272895859</v>
      </c>
      <c r="G318" s="76">
        <f t="shared" si="22"/>
        <v>4.88273788159765</v>
      </c>
      <c r="H318" s="76">
        <f t="shared" si="23"/>
        <v>5.74439750776194</v>
      </c>
      <c r="I318" s="77"/>
    </row>
    <row r="319" s="62" customFormat="1" ht="18" customHeight="1" spans="2:9">
      <c r="B319" s="72">
        <v>317</v>
      </c>
      <c r="C319" s="78" t="s">
        <v>547</v>
      </c>
      <c r="D319" s="93" t="s">
        <v>548</v>
      </c>
      <c r="E319" s="75"/>
      <c r="F319" s="76">
        <v>40.3</v>
      </c>
      <c r="G319" s="76">
        <f t="shared" ref="G319:G321" si="24">F319/0.9</f>
        <v>44.7777777777778</v>
      </c>
      <c r="H319" s="76">
        <f t="shared" ref="H319:H321" si="25">G319/0.95</f>
        <v>47.1345029239766</v>
      </c>
      <c r="I319" s="77" t="s">
        <v>456</v>
      </c>
    </row>
    <row r="320" s="62" customFormat="1" ht="18" customHeight="1" spans="2:9">
      <c r="B320" s="72">
        <v>318</v>
      </c>
      <c r="C320" s="78" t="s">
        <v>549</v>
      </c>
      <c r="D320" s="74" t="s">
        <v>550</v>
      </c>
      <c r="E320" s="75" t="s">
        <v>369</v>
      </c>
      <c r="F320" s="96">
        <v>49</v>
      </c>
      <c r="G320" s="97">
        <f t="shared" si="24"/>
        <v>54.4444444444444</v>
      </c>
      <c r="H320" s="97">
        <f t="shared" si="25"/>
        <v>57.3099415204678</v>
      </c>
      <c r="I320" s="77"/>
    </row>
    <row r="321" s="62" customFormat="1" ht="18" customHeight="1" spans="2:9">
      <c r="B321" s="72">
        <v>319</v>
      </c>
      <c r="C321" s="78" t="s">
        <v>551</v>
      </c>
      <c r="D321" s="74" t="s">
        <v>552</v>
      </c>
      <c r="E321" s="75" t="s">
        <v>369</v>
      </c>
      <c r="F321" s="96">
        <v>4.275</v>
      </c>
      <c r="G321" s="97">
        <f t="shared" si="24"/>
        <v>4.75</v>
      </c>
      <c r="H321" s="97">
        <f t="shared" si="25"/>
        <v>5</v>
      </c>
      <c r="I321" s="77"/>
    </row>
    <row r="322" s="62" customFormat="1" ht="18" customHeight="1" spans="2:9">
      <c r="B322" s="79">
        <v>320</v>
      </c>
      <c r="C322" s="80" t="s">
        <v>553</v>
      </c>
      <c r="D322" s="83" t="s">
        <v>318</v>
      </c>
      <c r="E322" s="81" t="s">
        <v>302</v>
      </c>
      <c r="F322" s="98">
        <f>'SHT0018509'!I18</f>
        <v>29.6375571539548</v>
      </c>
      <c r="G322" s="99">
        <f t="shared" ref="G322:G328" si="26">F322/0.6</f>
        <v>49.3959285899247</v>
      </c>
      <c r="H322" s="99">
        <f t="shared" ref="H322:H328" si="27">G322/0.85</f>
        <v>58.1128571646173</v>
      </c>
      <c r="I322" s="77"/>
    </row>
    <row r="323" s="62" customFormat="1" ht="18" customHeight="1" spans="2:9">
      <c r="B323" s="72">
        <v>321</v>
      </c>
      <c r="C323" s="78" t="s">
        <v>554</v>
      </c>
      <c r="D323" s="74" t="s">
        <v>454</v>
      </c>
      <c r="E323" s="75" t="s">
        <v>302</v>
      </c>
      <c r="F323" s="96">
        <f>'SHT0018510'!I7</f>
        <v>11.6017769192708</v>
      </c>
      <c r="G323" s="97">
        <f t="shared" si="26"/>
        <v>19.3362948654513</v>
      </c>
      <c r="H323" s="97">
        <f t="shared" si="27"/>
        <v>22.7485821946486</v>
      </c>
      <c r="I323" s="77"/>
    </row>
    <row r="324" s="62" customFormat="1" ht="18" customHeight="1" spans="2:9">
      <c r="B324" s="72">
        <v>322</v>
      </c>
      <c r="C324" s="78" t="s">
        <v>555</v>
      </c>
      <c r="D324" s="74" t="s">
        <v>372</v>
      </c>
      <c r="E324" s="75" t="s">
        <v>369</v>
      </c>
      <c r="F324" s="76">
        <v>40.3</v>
      </c>
      <c r="G324" s="97">
        <f>F324/0.9</f>
        <v>44.7777777777778</v>
      </c>
      <c r="H324" s="97">
        <f>G324/0.95</f>
        <v>47.1345029239766</v>
      </c>
      <c r="I324" s="77"/>
    </row>
    <row r="325" s="62" customFormat="1" ht="18" customHeight="1" spans="2:9">
      <c r="B325" s="72">
        <v>323</v>
      </c>
      <c r="C325" s="78" t="s">
        <v>556</v>
      </c>
      <c r="D325" s="74" t="s">
        <v>557</v>
      </c>
      <c r="E325" s="75" t="s">
        <v>369</v>
      </c>
      <c r="F325" s="76">
        <v>5.6</v>
      </c>
      <c r="G325" s="97">
        <f>F325/0.9</f>
        <v>6.22222222222222</v>
      </c>
      <c r="H325" s="97">
        <f>G325/0.95</f>
        <v>6.54970760233918</v>
      </c>
      <c r="I325" s="77"/>
    </row>
    <row r="326" s="62" customFormat="1" ht="18" customHeight="1" spans="2:9">
      <c r="B326" s="72">
        <v>324</v>
      </c>
      <c r="C326" s="78" t="s">
        <v>558</v>
      </c>
      <c r="D326" s="74" t="s">
        <v>559</v>
      </c>
      <c r="E326" s="75" t="s">
        <v>302</v>
      </c>
      <c r="F326" s="76">
        <f>'SHT0018370'!I4</f>
        <v>4.0987</v>
      </c>
      <c r="G326" s="97">
        <f t="shared" si="26"/>
        <v>6.83116666666667</v>
      </c>
      <c r="H326" s="97">
        <f t="shared" si="27"/>
        <v>8.03666666666667</v>
      </c>
      <c r="I326" s="77"/>
    </row>
    <row r="327" s="62" customFormat="1" ht="18" customHeight="1" spans="2:9">
      <c r="B327" s="72">
        <v>325</v>
      </c>
      <c r="C327" s="78" t="s">
        <v>560</v>
      </c>
      <c r="D327" s="74" t="s">
        <v>454</v>
      </c>
      <c r="E327" s="75" t="s">
        <v>302</v>
      </c>
      <c r="F327" s="76">
        <f>'SHT0018720'!I10</f>
        <v>8.93188</v>
      </c>
      <c r="G327" s="97">
        <f t="shared" si="26"/>
        <v>14.8864666666667</v>
      </c>
      <c r="H327" s="97">
        <f t="shared" si="27"/>
        <v>17.5134901960784</v>
      </c>
      <c r="I327" s="77"/>
    </row>
    <row r="328" s="62" customFormat="1" ht="18" customHeight="1" spans="2:9">
      <c r="B328" s="79">
        <v>326</v>
      </c>
      <c r="C328" s="84" t="s">
        <v>561</v>
      </c>
      <c r="D328" s="83" t="s">
        <v>318</v>
      </c>
      <c r="E328" s="81" t="s">
        <v>302</v>
      </c>
      <c r="F328" s="82">
        <f>'SHT0018721'!I19</f>
        <v>28.2423025993585</v>
      </c>
      <c r="G328" s="99">
        <f t="shared" si="26"/>
        <v>47.0705043322641</v>
      </c>
      <c r="H328" s="99">
        <f t="shared" si="27"/>
        <v>55.3770639203107</v>
      </c>
      <c r="I328" s="77"/>
    </row>
    <row r="329" s="62" customFormat="1" ht="18" customHeight="1" spans="2:9">
      <c r="B329" s="72">
        <v>327</v>
      </c>
      <c r="C329" s="78" t="s">
        <v>562</v>
      </c>
      <c r="D329" s="74" t="s">
        <v>563</v>
      </c>
      <c r="E329" s="75" t="s">
        <v>369</v>
      </c>
      <c r="F329" s="76">
        <v>9.5</v>
      </c>
      <c r="G329" s="97">
        <f t="shared" ref="G329:G332" si="28">F329/0.9</f>
        <v>10.5555555555556</v>
      </c>
      <c r="H329" s="97">
        <f t="shared" ref="H329:H332" si="29">G329/0.95</f>
        <v>11.1111111111111</v>
      </c>
      <c r="I329" s="77"/>
    </row>
    <row r="330" s="62" customFormat="1" ht="18" customHeight="1" spans="2:9">
      <c r="B330" s="72">
        <v>328</v>
      </c>
      <c r="C330" s="78" t="s">
        <v>564</v>
      </c>
      <c r="D330" s="74" t="s">
        <v>565</v>
      </c>
      <c r="E330" s="75" t="s">
        <v>369</v>
      </c>
      <c r="F330" s="76">
        <v>24.4</v>
      </c>
      <c r="G330" s="97">
        <f t="shared" si="28"/>
        <v>27.1111111111111</v>
      </c>
      <c r="H330" s="97">
        <f t="shared" si="29"/>
        <v>28.5380116959064</v>
      </c>
      <c r="I330" s="77"/>
    </row>
    <row r="331" s="62" customFormat="1" ht="18" customHeight="1" spans="2:9">
      <c r="B331" s="72">
        <v>329</v>
      </c>
      <c r="C331" s="78" t="s">
        <v>566</v>
      </c>
      <c r="D331" s="74" t="s">
        <v>567</v>
      </c>
      <c r="E331" s="75" t="s">
        <v>369</v>
      </c>
      <c r="F331" s="76">
        <v>0.04</v>
      </c>
      <c r="G331" s="97">
        <f t="shared" si="28"/>
        <v>0.0444444444444444</v>
      </c>
      <c r="H331" s="97">
        <f t="shared" si="29"/>
        <v>0.0467836257309942</v>
      </c>
      <c r="I331" s="77"/>
    </row>
    <row r="332" s="62" customFormat="1" ht="18" customHeight="1" spans="2:9">
      <c r="B332" s="72">
        <v>330</v>
      </c>
      <c r="C332" s="78" t="s">
        <v>568</v>
      </c>
      <c r="D332" s="74" t="s">
        <v>569</v>
      </c>
      <c r="E332" s="75" t="s">
        <v>369</v>
      </c>
      <c r="F332" s="76">
        <v>16.96</v>
      </c>
      <c r="G332" s="97">
        <f t="shared" si="28"/>
        <v>18.8444444444444</v>
      </c>
      <c r="H332" s="97">
        <f t="shared" si="29"/>
        <v>19.8362573099415</v>
      </c>
      <c r="I332" s="77"/>
    </row>
    <row r="333" s="62" customFormat="1" ht="18" customHeight="1" spans="2:9">
      <c r="B333" s="79">
        <v>331</v>
      </c>
      <c r="C333" s="80" t="s">
        <v>570</v>
      </c>
      <c r="D333" s="83" t="s">
        <v>318</v>
      </c>
      <c r="E333" s="81" t="s">
        <v>302</v>
      </c>
      <c r="F333" s="82">
        <f>SHT0014169L!I18</f>
        <v>25.525435300884</v>
      </c>
      <c r="G333" s="99">
        <f>F333/0.6</f>
        <v>42.54239216814</v>
      </c>
      <c r="H333" s="99">
        <f>G333/0.85</f>
        <v>50.0498731389882</v>
      </c>
      <c r="I333" s="77"/>
    </row>
    <row r="334" s="62" customFormat="1" ht="18" customHeight="1" spans="2:9">
      <c r="B334" s="79">
        <v>332</v>
      </c>
      <c r="C334" s="80" t="s">
        <v>571</v>
      </c>
      <c r="D334" s="83" t="s">
        <v>318</v>
      </c>
      <c r="E334" s="81" t="s">
        <v>302</v>
      </c>
      <c r="F334" s="82">
        <f>SHT0014722L!I18</f>
        <v>25.744017300884</v>
      </c>
      <c r="G334" s="99">
        <f>F334/0.6</f>
        <v>42.9066955014733</v>
      </c>
      <c r="H334" s="99">
        <f>G334/0.85</f>
        <v>50.478465295851</v>
      </c>
      <c r="I334" s="77"/>
    </row>
    <row r="335" s="62" customFormat="1" ht="18" customHeight="1" spans="2:9">
      <c r="B335" s="79">
        <v>333</v>
      </c>
      <c r="C335" s="80" t="s">
        <v>572</v>
      </c>
      <c r="D335" s="83" t="s">
        <v>318</v>
      </c>
      <c r="E335" s="81" t="s">
        <v>302</v>
      </c>
      <c r="F335" s="82">
        <f>SHT0016950L!I17</f>
        <v>23.621171300884</v>
      </c>
      <c r="G335" s="99">
        <f>F335/0.6</f>
        <v>39.3686188348067</v>
      </c>
      <c r="H335" s="99">
        <f>G335/0.85</f>
        <v>46.3160221585961</v>
      </c>
      <c r="I335" s="77"/>
    </row>
    <row r="336" s="62" customFormat="1" ht="18" customHeight="1" spans="2:9">
      <c r="B336" s="79">
        <v>334</v>
      </c>
      <c r="C336" s="84" t="s">
        <v>573</v>
      </c>
      <c r="D336" s="83" t="s">
        <v>318</v>
      </c>
      <c r="E336" s="81" t="s">
        <v>302</v>
      </c>
      <c r="F336" s="82">
        <f>SHT0017132L!I20</f>
        <v>25.144887637164</v>
      </c>
      <c r="G336" s="99">
        <f t="shared" ref="G336:G356" si="30">F336/0.6</f>
        <v>41.90814606194</v>
      </c>
      <c r="H336" s="99">
        <f t="shared" ref="H336:H356" si="31">G336/0.85</f>
        <v>49.3037012493412</v>
      </c>
      <c r="I336" s="77"/>
    </row>
    <row r="337" s="62" customFormat="1" ht="18" customHeight="1" spans="2:9">
      <c r="B337" s="79">
        <v>335</v>
      </c>
      <c r="C337" s="80" t="s">
        <v>574</v>
      </c>
      <c r="D337" s="83" t="s">
        <v>575</v>
      </c>
      <c r="E337" s="81" t="s">
        <v>302</v>
      </c>
      <c r="F337" s="82">
        <f>SHT0017359L!I18</f>
        <v>26.571197070792</v>
      </c>
      <c r="G337" s="99">
        <f t="shared" si="30"/>
        <v>44.28532845132</v>
      </c>
      <c r="H337" s="99">
        <f t="shared" si="31"/>
        <v>52.1003864133176</v>
      </c>
      <c r="I337" s="77"/>
    </row>
    <row r="338" s="62" customFormat="1" ht="18" customHeight="1" spans="2:9">
      <c r="B338" s="79">
        <v>336</v>
      </c>
      <c r="C338" s="80" t="s">
        <v>576</v>
      </c>
      <c r="D338" s="83" t="s">
        <v>318</v>
      </c>
      <c r="E338" s="81" t="s">
        <v>302</v>
      </c>
      <c r="F338" s="82">
        <f>SHT0017947L!I20</f>
        <v>26.2811543628225</v>
      </c>
      <c r="G338" s="99">
        <f t="shared" si="30"/>
        <v>43.8019239380375</v>
      </c>
      <c r="H338" s="99">
        <f t="shared" si="31"/>
        <v>51.5316752212206</v>
      </c>
      <c r="I338" s="77"/>
    </row>
    <row r="339" s="62" customFormat="1" ht="18" customHeight="1" spans="2:9">
      <c r="B339" s="72">
        <v>337</v>
      </c>
      <c r="C339" s="78" t="s">
        <v>577</v>
      </c>
      <c r="D339" s="74" t="s">
        <v>318</v>
      </c>
      <c r="E339" s="75" t="s">
        <v>302</v>
      </c>
      <c r="F339" s="76">
        <f>SHT0018721L!I19</f>
        <v>27.088080796446</v>
      </c>
      <c r="G339" s="97">
        <f t="shared" si="30"/>
        <v>45.14680132741</v>
      </c>
      <c r="H339" s="97">
        <f t="shared" si="31"/>
        <v>53.1138839146</v>
      </c>
      <c r="I339" s="77"/>
    </row>
    <row r="340" s="62" customFormat="1" ht="18" customHeight="1" spans="2:9">
      <c r="B340" s="89">
        <v>338</v>
      </c>
      <c r="C340" s="90" t="s">
        <v>98</v>
      </c>
      <c r="D340" s="91" t="str">
        <f>VLOOKUP(C:C,'[6]5月份 '!$D:$E,2,0)</f>
        <v>空心杆VDC气阀总成</v>
      </c>
      <c r="E340" s="86" t="s">
        <v>302</v>
      </c>
      <c r="F340" s="87">
        <f>'SHT0016950 (2)'!I35</f>
        <v>20.0285612813425</v>
      </c>
      <c r="G340" s="100">
        <f t="shared" si="30"/>
        <v>33.3809354689041</v>
      </c>
      <c r="H340" s="100">
        <f t="shared" si="31"/>
        <v>39.271688786946</v>
      </c>
      <c r="I340" s="77" t="s">
        <v>578</v>
      </c>
    </row>
    <row r="341" s="62" customFormat="1" ht="18" customHeight="1" spans="2:9">
      <c r="B341" s="72">
        <v>339</v>
      </c>
      <c r="C341" s="78" t="s">
        <v>239</v>
      </c>
      <c r="D341" s="74" t="s">
        <v>318</v>
      </c>
      <c r="E341" s="75" t="s">
        <v>302</v>
      </c>
      <c r="F341" s="76">
        <f>'SHT0016950 (2)'!I17</f>
        <v>25.4614704426469</v>
      </c>
      <c r="G341" s="97">
        <f t="shared" si="30"/>
        <v>42.4357840710782</v>
      </c>
      <c r="H341" s="97">
        <f t="shared" si="31"/>
        <v>49.9244518483273</v>
      </c>
      <c r="I341" s="77"/>
    </row>
    <row r="342" s="62" customFormat="1" ht="18" customHeight="1" spans="2:9">
      <c r="B342" s="72">
        <v>340</v>
      </c>
      <c r="C342" s="78" t="s">
        <v>245</v>
      </c>
      <c r="D342" s="74" t="s">
        <v>318</v>
      </c>
      <c r="E342" s="75" t="s">
        <v>302</v>
      </c>
      <c r="F342" s="76">
        <f>'SHT0017132 (2)'!I20</f>
        <v>26.9819678288761</v>
      </c>
      <c r="G342" s="97">
        <f t="shared" si="30"/>
        <v>44.9699463814602</v>
      </c>
      <c r="H342" s="97">
        <f t="shared" si="31"/>
        <v>52.9058192723062</v>
      </c>
      <c r="I342" s="77"/>
    </row>
    <row r="343" s="62" customFormat="1" ht="18" customHeight="1" spans="2:9">
      <c r="B343" s="72">
        <v>341</v>
      </c>
      <c r="C343" s="78" t="s">
        <v>198</v>
      </c>
      <c r="D343" s="74" t="s">
        <v>579</v>
      </c>
      <c r="E343" s="75" t="s">
        <v>302</v>
      </c>
      <c r="F343" s="76">
        <f>'SHT0014169 (2)'!I18</f>
        <v>27.2305078620416</v>
      </c>
      <c r="G343" s="97">
        <f t="shared" si="30"/>
        <v>45.3841797700693</v>
      </c>
      <c r="H343" s="97">
        <f t="shared" si="31"/>
        <v>53.3931526706698</v>
      </c>
      <c r="I343" s="77"/>
    </row>
    <row r="344" s="62" customFormat="1" ht="18" customHeight="1" spans="2:9">
      <c r="B344" s="72">
        <v>342</v>
      </c>
      <c r="C344" s="78" t="s">
        <v>205</v>
      </c>
      <c r="D344" s="74" t="s">
        <v>580</v>
      </c>
      <c r="E344" s="75" t="s">
        <v>302</v>
      </c>
      <c r="F344" s="76">
        <f>'SHT0014722 (2)'!I18</f>
        <v>27.4490898620416</v>
      </c>
      <c r="G344" s="97">
        <f t="shared" si="30"/>
        <v>45.7484831034027</v>
      </c>
      <c r="H344" s="97">
        <f t="shared" si="31"/>
        <v>53.8217448275326</v>
      </c>
      <c r="I344" s="77"/>
    </row>
    <row r="345" s="62" customFormat="1" ht="18" customHeight="1" spans="2:9">
      <c r="B345" s="72">
        <v>343</v>
      </c>
      <c r="C345" s="78" t="s">
        <v>228</v>
      </c>
      <c r="D345" s="74" t="s">
        <v>318</v>
      </c>
      <c r="E345" s="75" t="s">
        <v>302</v>
      </c>
      <c r="F345" s="76">
        <f>'SHT0015973 (2)'!I21</f>
        <v>30.0042920114363</v>
      </c>
      <c r="G345" s="97">
        <f t="shared" si="30"/>
        <v>50.0071533523938</v>
      </c>
      <c r="H345" s="97">
        <f t="shared" si="31"/>
        <v>58.8319451204633</v>
      </c>
      <c r="I345" s="77"/>
    </row>
    <row r="346" s="62" customFormat="1" ht="18" customHeight="1" spans="2:9">
      <c r="B346" s="72">
        <v>344</v>
      </c>
      <c r="C346" s="78" t="s">
        <v>252</v>
      </c>
      <c r="D346" s="74" t="s">
        <v>318</v>
      </c>
      <c r="E346" s="75" t="s">
        <v>302</v>
      </c>
      <c r="F346" s="76">
        <f>'SHT0017359 (2)'!I18</f>
        <v>28.3273376364363</v>
      </c>
      <c r="G346" s="97">
        <f t="shared" si="30"/>
        <v>47.2122293940605</v>
      </c>
      <c r="H346" s="97">
        <f t="shared" si="31"/>
        <v>55.54379928713</v>
      </c>
      <c r="I346" s="77"/>
    </row>
    <row r="347" s="62" customFormat="1" ht="18" customHeight="1" spans="2:9">
      <c r="B347" s="72">
        <v>345</v>
      </c>
      <c r="C347" s="78" t="s">
        <v>167</v>
      </c>
      <c r="D347" s="74" t="s">
        <v>318</v>
      </c>
      <c r="E347" s="75" t="s">
        <v>302</v>
      </c>
      <c r="F347" s="76">
        <f>'SHT0012172 (2)'!I19</f>
        <v>29.2402020214363</v>
      </c>
      <c r="G347" s="97">
        <f t="shared" si="30"/>
        <v>48.7336700357271</v>
      </c>
      <c r="H347" s="97">
        <f t="shared" si="31"/>
        <v>57.3337294537966</v>
      </c>
      <c r="I347" s="77"/>
    </row>
    <row r="348" s="62" customFormat="1" ht="18" customHeight="1" spans="2:9">
      <c r="B348" s="72">
        <v>346</v>
      </c>
      <c r="C348" s="78" t="s">
        <v>258</v>
      </c>
      <c r="D348" s="74" t="s">
        <v>581</v>
      </c>
      <c r="E348" s="75" t="s">
        <v>302</v>
      </c>
      <c r="F348" s="76">
        <f>'SHT0017644 (2)'!I18</f>
        <v>28.4585747614363</v>
      </c>
      <c r="G348" s="97">
        <f t="shared" si="30"/>
        <v>47.4309579357271</v>
      </c>
      <c r="H348" s="97">
        <f t="shared" si="31"/>
        <v>55.8011269832084</v>
      </c>
      <c r="I348" s="77"/>
    </row>
    <row r="349" s="62" customFormat="1" ht="18" customHeight="1" spans="2:9">
      <c r="B349" s="72">
        <v>347</v>
      </c>
      <c r="C349" s="78" t="s">
        <v>263</v>
      </c>
      <c r="D349" s="74" t="s">
        <v>318</v>
      </c>
      <c r="E349" s="75" t="s">
        <v>302</v>
      </c>
      <c r="F349" s="76">
        <f>'SHT0017947 (2)'!I20</f>
        <v>27.9869411926469</v>
      </c>
      <c r="G349" s="97">
        <f t="shared" si="30"/>
        <v>46.6449019877449</v>
      </c>
      <c r="H349" s="97">
        <f t="shared" si="31"/>
        <v>54.8763552796999</v>
      </c>
      <c r="I349" s="77"/>
    </row>
    <row r="350" s="62" customFormat="1" ht="18" customHeight="1" spans="2:9">
      <c r="B350" s="72">
        <v>348</v>
      </c>
      <c r="C350" s="78" t="s">
        <v>582</v>
      </c>
      <c r="D350" s="74" t="s">
        <v>318</v>
      </c>
      <c r="E350" s="75" t="s">
        <v>302</v>
      </c>
      <c r="F350" s="76">
        <f>'SHT0017948'!I23</f>
        <v>29.6203695788761</v>
      </c>
      <c r="G350" s="97">
        <f t="shared" si="30"/>
        <v>49.3672826314602</v>
      </c>
      <c r="H350" s="97">
        <f t="shared" si="31"/>
        <v>58.079156037012</v>
      </c>
      <c r="I350" s="77"/>
    </row>
    <row r="351" s="62" customFormat="1" ht="18" customHeight="1" spans="2:9">
      <c r="B351" s="72">
        <v>349</v>
      </c>
      <c r="C351" s="78" t="s">
        <v>265</v>
      </c>
      <c r="D351" s="74" t="s">
        <v>318</v>
      </c>
      <c r="E351" s="75" t="s">
        <v>302</v>
      </c>
      <c r="F351" s="76">
        <f>'SHT0018120 (2)'!I18</f>
        <v>28.1205867158124</v>
      </c>
      <c r="G351" s="97">
        <f t="shared" si="30"/>
        <v>46.867644526354</v>
      </c>
      <c r="H351" s="97">
        <f t="shared" si="31"/>
        <v>55.1384053251224</v>
      </c>
      <c r="I351" s="77"/>
    </row>
    <row r="352" s="62" customFormat="1" ht="18" customHeight="1" spans="2:9">
      <c r="B352" s="72">
        <v>350</v>
      </c>
      <c r="C352" s="78" t="s">
        <v>553</v>
      </c>
      <c r="D352" s="74" t="s">
        <v>318</v>
      </c>
      <c r="E352" s="75" t="s">
        <v>302</v>
      </c>
      <c r="F352" s="76">
        <f>'SHT0018509 (2)'!I18</f>
        <v>28.7004320114363</v>
      </c>
      <c r="G352" s="97">
        <f t="shared" si="30"/>
        <v>47.8340533523938</v>
      </c>
      <c r="H352" s="97">
        <f t="shared" si="31"/>
        <v>56.2753568851692</v>
      </c>
      <c r="I352" s="77"/>
    </row>
    <row r="353" s="62" customFormat="1" ht="18" customHeight="1" spans="2:9">
      <c r="B353" s="72">
        <v>351</v>
      </c>
      <c r="C353" s="78" t="s">
        <v>561</v>
      </c>
      <c r="D353" s="74" t="s">
        <v>318</v>
      </c>
      <c r="E353" s="75" t="s">
        <v>302</v>
      </c>
      <c r="F353" s="76">
        <f>'SHT0018721 (2)'!I19</f>
        <v>28.8675862382708</v>
      </c>
      <c r="G353" s="97">
        <f t="shared" si="30"/>
        <v>48.1126437304514</v>
      </c>
      <c r="H353" s="97">
        <f t="shared" si="31"/>
        <v>56.6031102711192</v>
      </c>
      <c r="I353" s="77"/>
    </row>
    <row r="354" s="62" customFormat="1" ht="18" customHeight="1" spans="2:9">
      <c r="B354" s="72">
        <v>352</v>
      </c>
      <c r="C354" s="78" t="s">
        <v>241</v>
      </c>
      <c r="D354" s="74" t="s">
        <v>583</v>
      </c>
      <c r="E354" s="75" t="s">
        <v>302</v>
      </c>
      <c r="F354" s="76">
        <f>'SHT0016965(2)'!I21</f>
        <v>32.08083</v>
      </c>
      <c r="G354" s="97">
        <f t="shared" si="30"/>
        <v>53.46805</v>
      </c>
      <c r="H354" s="97">
        <f t="shared" si="31"/>
        <v>62.9035882352941</v>
      </c>
      <c r="I354" s="77"/>
    </row>
    <row r="355" s="62" customFormat="1" ht="18" customHeight="1" spans="2:9">
      <c r="B355" s="72">
        <v>353</v>
      </c>
      <c r="C355" s="78" t="s">
        <v>199</v>
      </c>
      <c r="D355" s="74" t="s">
        <v>584</v>
      </c>
      <c r="E355" s="75" t="s">
        <v>302</v>
      </c>
      <c r="F355" s="76">
        <f>'SHT0014356 (2)'!I24</f>
        <v>38.6029715792894</v>
      </c>
      <c r="G355" s="97">
        <f t="shared" si="30"/>
        <v>64.3382859654824</v>
      </c>
      <c r="H355" s="97">
        <f t="shared" si="31"/>
        <v>75.6921011358616</v>
      </c>
      <c r="I355" s="77"/>
    </row>
    <row r="356" s="62" customFormat="1" ht="18" customHeight="1" spans="2:9">
      <c r="B356" s="72">
        <v>354</v>
      </c>
      <c r="C356" s="78" t="s">
        <v>259</v>
      </c>
      <c r="D356" s="74" t="s">
        <v>585</v>
      </c>
      <c r="E356" s="75" t="s">
        <v>302</v>
      </c>
      <c r="F356" s="76">
        <f>'SHT0017687 (2)'!I23</f>
        <v>37.9547721480788</v>
      </c>
      <c r="G356" s="97">
        <f t="shared" si="30"/>
        <v>63.2579535801313</v>
      </c>
      <c r="H356" s="97">
        <f t="shared" si="31"/>
        <v>74.421121858978</v>
      </c>
      <c r="I356" s="77"/>
    </row>
  </sheetData>
  <autoFilter xmlns:etc="http://www.wps.cn/officeDocument/2017/etCustomData" ref="B2:J356" etc:filterBottomFollowUsedRange="0">
    <extLst/>
  </autoFilter>
  <sortState ref="B3:I187">
    <sortCondition ref="D3:D91"/>
  </sortState>
  <mergeCells count="43">
    <mergeCell ref="B1:I1"/>
    <mergeCell ref="G213:G214"/>
    <mergeCell ref="G215:G216"/>
    <mergeCell ref="G217:G218"/>
    <mergeCell ref="G219:G220"/>
    <mergeCell ref="G221:G222"/>
    <mergeCell ref="G223:G224"/>
    <mergeCell ref="G225:G226"/>
    <mergeCell ref="G230:G231"/>
    <mergeCell ref="G232:G233"/>
    <mergeCell ref="G234:G235"/>
    <mergeCell ref="G242:G243"/>
    <mergeCell ref="G244:G245"/>
    <mergeCell ref="G283:G284"/>
    <mergeCell ref="G285:G286"/>
    <mergeCell ref="G287:G288"/>
    <mergeCell ref="G298:G299"/>
    <mergeCell ref="G300:G301"/>
    <mergeCell ref="G302:G303"/>
    <mergeCell ref="G304:G305"/>
    <mergeCell ref="G306:G307"/>
    <mergeCell ref="G308:G309"/>
    <mergeCell ref="H213:H214"/>
    <mergeCell ref="H215:H216"/>
    <mergeCell ref="H217:H218"/>
    <mergeCell ref="H219:H220"/>
    <mergeCell ref="H221:H222"/>
    <mergeCell ref="H223:H224"/>
    <mergeCell ref="H225:H226"/>
    <mergeCell ref="H230:H231"/>
    <mergeCell ref="H232:H233"/>
    <mergeCell ref="H234:H235"/>
    <mergeCell ref="H242:H243"/>
    <mergeCell ref="H244:H245"/>
    <mergeCell ref="H283:H284"/>
    <mergeCell ref="H285:H286"/>
    <mergeCell ref="H287:H288"/>
    <mergeCell ref="H298:H299"/>
    <mergeCell ref="H300:H301"/>
    <mergeCell ref="H302:H303"/>
    <mergeCell ref="H304:H305"/>
    <mergeCell ref="H306:H307"/>
    <mergeCell ref="H308:H309"/>
  </mergeCells>
  <conditionalFormatting sqref="B2">
    <cfRule type="duplicateValues" dxfId="0" priority="1"/>
  </conditionalFormatting>
  <conditionalFormatting sqref="D2:E2">
    <cfRule type="duplicateValues" dxfId="0" priority="2"/>
  </conditionalFormatting>
  <hyperlinks>
    <hyperlink ref="C72" location="BEC0010039!A1" display="BEC0010039"/>
    <hyperlink ref="C90" location="BPC0000002!A1" display="BPC0000002"/>
    <hyperlink ref="C58" location="BPC0010161!A1" display="BPC0010161"/>
    <hyperlink ref="C4" location="BPC0010177!A1" display="BPC0010177"/>
    <hyperlink ref="C12" location="SHT0010230!A1" display="SHT0010230"/>
    <hyperlink ref="C65" location="SHT0011982!A1" display="SHT0011982"/>
    <hyperlink ref="C73" location="SHT0012022!A1" display="SHT0012022"/>
    <hyperlink ref="C18" location="SHT0012172!A1" display="SHT0012172"/>
    <hyperlink ref="C33" location="SHT0012393!A1" display="SHT0012393"/>
    <hyperlink ref="C32" location="SHT0012401!A1" display="SHT0012401"/>
    <hyperlink ref="C10" location="SHT0012447!A1" display="SHT0012447"/>
    <hyperlink ref="C5" location="SHT0013134!A1" display="SHT0013134"/>
    <hyperlink ref="C78" location="SHT0013272!A1" display="SHT0013272"/>
    <hyperlink ref="C3" location="SHT0013298!A1" display="SHT0013298"/>
    <hyperlink ref="C74" location="SHT0013365!A1" display="SHT0013365"/>
    <hyperlink ref="C60" location="SHT0013662!A1" display="SHT0013662"/>
    <hyperlink ref="C11" location="SHT0014013!A1" display="SHT0014013"/>
    <hyperlink ref="C19" location="SHT0014169!A1" display="SHT0014169"/>
    <hyperlink ref="C67" location="SHT0014571!A1" display="SHT0014571"/>
    <hyperlink ref="C28" location="SHT0014645!A1" display="SHT0014645"/>
    <hyperlink ref="C20" location="SHT0014722!A1" display="SHT0014722"/>
    <hyperlink ref="C59" location="SHT0014803!A1" display="SHT0014803"/>
    <hyperlink ref="C75" location="SHT0015090!A1" display="SHT0015090"/>
    <hyperlink ref="C57" location="SLT0010277!A1" display="SLT0010277"/>
    <hyperlink ref="C48" location="SHT0015934!A1" display="SHT0015934"/>
    <hyperlink ref="C13" location="BPC0010060!A1" display="BPC0010060"/>
    <hyperlink ref="C71" location="BEC0010024!A1" display="BEC0010024"/>
    <hyperlink ref="C14" location="SHT0000098!A1" display="SHT0000098"/>
    <hyperlink ref="C79" location="SHT0010251!A1" display="SHT0010251"/>
    <hyperlink ref="C9" location="BPC0000047!A1" display="BPC0000047"/>
    <hyperlink ref="C61" location="SHT0012024!A1" display="SHT0012024"/>
    <hyperlink ref="C84" location="SHT0010907!A1" display="SHT0010907"/>
    <hyperlink ref="C68" location="SHT0011481!A1" display="SHT0011481"/>
    <hyperlink ref="C36" location="SHT0011509!A1" display="SHT0011509"/>
    <hyperlink ref="C47" location="BPC0000008!A1" display="BPC0000008"/>
    <hyperlink ref="C63" location="SHT0000505!A1" display="SHT0000505"/>
    <hyperlink ref="C69" location="SHT0011480!A1" display="SHT0011480"/>
    <hyperlink ref="C39" location="SHT0011506!A1" display="SHT0011506"/>
    <hyperlink ref="C77" location="SHT0014832!A1" display="SHT0014832"/>
    <hyperlink ref="C8" location="SHT0000144!A1" display="SHT0000144"/>
    <hyperlink ref="C66" location="SHT0013334!A1" display="SHT0013334"/>
    <hyperlink ref="C89" location="SHT0011046!A1" display="SHT0011046"/>
    <hyperlink ref="C49" location="SHT0016099!A1" display="SHT0016099"/>
    <hyperlink ref="C21" location="SHT0014831!A1" display="SHT0014831"/>
    <hyperlink ref="C76" location="BPC0010220!A1" display="BPC0010220"/>
    <hyperlink ref="C22" location="SHT0016950!A1" display="SHT0016950"/>
    <hyperlink ref="C50" location="SHT0017083!A1" display="SHT0017083"/>
    <hyperlink ref="C23" location="SHT0017132!A1" display="SHT0017132"/>
    <hyperlink ref="C24" location="SHT0017154!A1" display="SHT0017154"/>
    <hyperlink ref="C46" location="SLT0012023!A1" display="SLT0012023"/>
    <hyperlink ref="C53" location="SLT0012154!A1" display="SLT0012154"/>
    <hyperlink ref="C54" location="SLT0012155!A1" display="SLT0012155"/>
    <hyperlink ref="C37" location="SHT0015238!A1" display="SHT0015238"/>
    <hyperlink ref="C43" location="SHT0015241!A1" display="SHT0015241"/>
    <hyperlink ref="C81" location="SHT0015237!A1" display="SHT0015237"/>
    <hyperlink ref="C85" location="SHT0015239!A1" display="SHT0015239"/>
    <hyperlink ref="C41" location="SHT0015536!A1" display="SHT0015536"/>
    <hyperlink ref="C70" location="SHT0017182!A1" display="SHT0017182"/>
    <hyperlink ref="C25" location="SHT0015973!A1" display="SHT0015973"/>
    <hyperlink ref="C83" location="SHT0016241!A1" display="SHT0016241"/>
    <hyperlink ref="C7" location="SHT0016953!A1" display="SHT0016953"/>
    <hyperlink ref="C16" location="SHT0016965!A1" display="SHT0016965"/>
    <hyperlink ref="C29" location="SHT0016966!A1" display="SHT0016966"/>
    <hyperlink ref="C31" location="SHT0016059!A1" display="SHT0016059"/>
    <hyperlink ref="C15" location="SHT0014356!A1" display="SHT0014356"/>
    <hyperlink ref="C40" location="SHT0015535!A1" display="SHT0015535"/>
    <hyperlink ref="C82" location="SHT0015975!A1" display="SHT0015975"/>
    <hyperlink ref="C30" location="SHT0016242!A1" display="SHT0016242"/>
    <hyperlink ref="C51" location="SLT0012246!A1" display="SLT0012246"/>
    <hyperlink ref="C52" location="SLT0012247!A1" display="SLT0012247"/>
    <hyperlink ref="C34" location="SHT0013264!A1" display="SHT0013264"/>
    <hyperlink ref="C80" location="SHT0010904!A1" display="SHT0010904"/>
    <hyperlink ref="C38" location="SHT0016905!A1" display="SHT0016905"/>
    <hyperlink ref="C86" location="SHT0017376!A1" display="SHT0017376"/>
    <hyperlink ref="C55" location="SLT0012307!A1" display="SLT0012307"/>
    <hyperlink ref="C56" location="SLT0012308!A1" display="SLT0012308"/>
    <hyperlink ref="C87" location="SHT0017519!A1" display="SHT0017519"/>
    <hyperlink ref="C35" location="SHT0013273!A1" display="SHT0013273"/>
    <hyperlink ref="C17" location="SHT0017359!A1" display="SHT0017359"/>
    <hyperlink ref="C26" location="SHT0017643!A1" display="SHT0017643"/>
    <hyperlink ref="C27" location="SHT0017687!A1" display="SHT0017687"/>
    <hyperlink ref="C88" location="SHT0017618!A1" display="SHT0017618"/>
    <hyperlink ref="C62" location="SHT0015097!A1" display="SHT0015097"/>
    <hyperlink ref="C42" location="BPC0010251!A1" display="BPC0010251"/>
    <hyperlink ref="C6" location="SHT0016487!A1" display="SHT0016487"/>
    <hyperlink ref="C64" location="SHT0010941!A1" display="SHT0010941"/>
    <hyperlink ref="C91" location="SHT0013655!A1" display="SHT0013655"/>
    <hyperlink ref="C92" location="BEC0010039!A1" display="BEC0010122"/>
    <hyperlink ref="C100" location="SHT0012130!A1" display="SHT0012130"/>
    <hyperlink ref="C101" location="SHT0012131!A1" display="SHT0012131"/>
    <hyperlink ref="C102" location="SHT0013736!A1" display="SHT0013736"/>
    <hyperlink ref="C103" location="SHT0012989!A1" display="SHT0012989"/>
    <hyperlink ref="C104" location="SHT0014603!A1" display="SHT0014603"/>
    <hyperlink ref="C105" location="SHT0017152!A1" display="SHT0017152"/>
    <hyperlink ref="C106" location="SHT0017153!A1" display="SHT0017153"/>
    <hyperlink ref="C107" location="SHT0013737!A1" display="SHT0013737"/>
    <hyperlink ref="C108" location="SHT0013955!A1" display="SHT0013955"/>
    <hyperlink ref="C109" location="SHT0014721!A1" display="SHT0014721"/>
    <hyperlink ref="C110" location="SHT0014777!A1" display="SHT0014777"/>
    <hyperlink ref="C111" location="SHT0014778!A1" display="SHT0014778"/>
    <hyperlink ref="C112" location="SHT0014790!A1" display="SHT0014790"/>
    <hyperlink ref="C113" location="BPC0010181!A1" display="BPC0010181"/>
    <hyperlink ref="C114" location="SHT0001641!A1" display="SHT0001641"/>
    <hyperlink ref="C115" location="SHT0012191!A1" display="SHT0012191"/>
    <hyperlink ref="C116" location="SHT0012958!A1" display="SHT0012958"/>
    <hyperlink ref="C117" location="SHT0016985!A1" display="SHT0016985"/>
    <hyperlink ref="C119" location="SHT0015047!A1" display="SHT0015047"/>
    <hyperlink ref="C120" location="SHT0015961!A1" display="SHT0015961"/>
    <hyperlink ref="C121" location="SHT0016060!A1" display="SHT0016060"/>
    <hyperlink ref="C122" location="SHT0014570!A1" display="SHT0014570"/>
    <hyperlink ref="C123" location="SHT0017412!A1" display="SHT0017412"/>
    <hyperlink ref="C124" location="BPC0010346!A1" display="BPC0010346"/>
    <hyperlink ref="C133" location="SHT0000456!A1" display="SHT0000456"/>
    <hyperlink ref="C134" location="SHT0000701!A1" display="SHT0000701"/>
    <hyperlink ref="C135" location="SHT0001071!A1" display="SHT0001071"/>
    <hyperlink ref="C136" location="SHT0012205!A1" display="SHT0012205"/>
    <hyperlink ref="C137" location="SHT0011472!A1" display="SHT0011472"/>
    <hyperlink ref="C138" location="SHT0013271!A1" display="SHT0013271"/>
    <hyperlink ref="C139" location="SHT0013292!A1" display="SHT0013292"/>
    <hyperlink ref="C140" location="SHT0013274!A1" display="SHT0013274"/>
    <hyperlink ref="C141" location="SHT0013492!A1" display="SHT0013492"/>
    <hyperlink ref="C142" location="SHT0012172!A1" display="BPC0010077"/>
    <hyperlink ref="C143" location="SHT0012173!A1" display="SHT0012173"/>
    <hyperlink ref="C144" location="SHT0013261!A1" display="SHT0013261"/>
    <hyperlink ref="C145" location="SHT0015002!A1" display="SHT0015002"/>
    <hyperlink ref="C146" location="SHT0015089!A1" display="SHT0015089"/>
    <hyperlink ref="C147" location="BPC0000046!A1" display="BPC0000046"/>
    <hyperlink ref="C174" location="BPC0010176!A1" display="BPC0010176"/>
    <hyperlink ref="C175" location="SHT0013291!A1" display="SHT0013291"/>
    <hyperlink ref="C176" location="SHT0014945!A1" display="SHT0014945"/>
    <hyperlink ref="C177" location="SHT0001662!A1" display="SHT0001662"/>
    <hyperlink ref="C178" location="SHT0012349!A1" display="SHT0012349"/>
    <hyperlink ref="C184" location="SHT0017644!A1" display="SHT0017644"/>
    <hyperlink ref="C185" location="SHT0017865!A1" display="SHTO017865"/>
    <hyperlink ref="C186" location="SHT0015974!A1" display="SHTO015974"/>
    <hyperlink ref="C192" location="BPC0010334!A1" display="BPC0010334"/>
    <hyperlink ref="C193" location="BPC0010047!A1" display="BPC0010047"/>
    <hyperlink ref="C207" location="SHT0015146!A1" display="SHT0015146"/>
    <hyperlink ref="C191" location="SHT0018120!A1" display="SHT0018120"/>
    <hyperlink ref="C204" location="SHT0017947!A1" display="SHT0017947"/>
    <hyperlink ref="C317" location="SHT0015098!A1" display="SHT0015098"/>
    <hyperlink ref="C318" location="SLT0012613!A1" display="SLT0012613"/>
    <hyperlink ref="C326" location="SHT0018370!A1" display="SHT0018370"/>
    <hyperlink ref="C328" location="SHT0018721!A1" display="SHT0018721"/>
    <hyperlink ref="C333" location="SHT0014169L!A1" display="SHT0014169L"/>
    <hyperlink ref="C334" location="SHT0014722L!A1" display="SHT0014722L"/>
    <hyperlink ref="C335" location="SHT0016950L!A1" display="SHT0016950L"/>
    <hyperlink ref="C336" location="SHT0017132L!A1" display="SHT0017132L"/>
    <hyperlink ref="C337" location="SHT0017359L!A1" display="SHT0017359L"/>
    <hyperlink ref="C338" location="SHT0017947L!A1" display="SHT0017947L"/>
    <hyperlink ref="C339" location="SHT0018721L!A1" display="SHTO018721L"/>
  </hyperlinks>
  <pageMargins left="0.700694444444445" right="0.700694444444445" top="0.751388888888889" bottom="0.751388888888889" header="0.298611111111111" footer="0.298611111111111"/>
  <pageSetup paperSize="9" scale="85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193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44409</v>
      </c>
    </row>
    <row r="3" s="19" customFormat="1" ht="16.5" customHeight="1" spans="1:10">
      <c r="A3" s="29" t="s">
        <v>193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0.53</v>
      </c>
      <c r="H3" s="18">
        <v>1.6814</v>
      </c>
      <c r="I3" s="27">
        <f t="shared" si="0"/>
        <v>0.891142</v>
      </c>
      <c r="J3" s="32">
        <v>44698</v>
      </c>
    </row>
    <row r="4" s="19" customFormat="1" ht="16.5" customHeight="1" spans="1:10">
      <c r="A4" s="24" t="s">
        <v>193</v>
      </c>
      <c r="B4" s="25" t="s">
        <v>611</v>
      </c>
      <c r="C4" s="25" t="s">
        <v>595</v>
      </c>
      <c r="D4" s="24" t="s">
        <v>801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44432</v>
      </c>
    </row>
    <row r="5" s="19" customFormat="1" ht="16.5" customHeight="1" spans="1:10">
      <c r="A5" s="29" t="s">
        <v>193</v>
      </c>
      <c r="B5" s="30" t="s">
        <v>611</v>
      </c>
      <c r="C5" s="30" t="s">
        <v>595</v>
      </c>
      <c r="D5" s="29" t="s">
        <v>1035</v>
      </c>
      <c r="E5" s="29" t="s">
        <v>1036</v>
      </c>
      <c r="F5" s="30" t="s">
        <v>617</v>
      </c>
      <c r="G5" s="35">
        <v>1</v>
      </c>
      <c r="H5" s="18">
        <v>6.36013503157895</v>
      </c>
      <c r="I5" s="27">
        <f t="shared" si="0"/>
        <v>6.36013503157895</v>
      </c>
      <c r="J5" s="32">
        <v>44432</v>
      </c>
    </row>
    <row r="6" s="19" customFormat="1" ht="16.5" customHeight="1" spans="1:10">
      <c r="A6" s="24" t="s">
        <v>193</v>
      </c>
      <c r="B6" s="25" t="s">
        <v>611</v>
      </c>
      <c r="C6" s="25" t="s">
        <v>595</v>
      </c>
      <c r="D6" s="24" t="s">
        <v>744</v>
      </c>
      <c r="E6" s="24" t="s">
        <v>745</v>
      </c>
      <c r="F6" s="25" t="s">
        <v>746</v>
      </c>
      <c r="G6" s="34">
        <v>0.0333</v>
      </c>
      <c r="H6" s="18">
        <v>6.1792</v>
      </c>
      <c r="I6" s="27">
        <f t="shared" si="0"/>
        <v>0.20576736</v>
      </c>
      <c r="J6" s="28">
        <v>44651</v>
      </c>
    </row>
    <row r="7" s="19" customFormat="1" ht="16.5" customHeight="1" spans="1:10">
      <c r="A7" s="29" t="s">
        <v>193</v>
      </c>
      <c r="B7" s="30" t="s">
        <v>611</v>
      </c>
      <c r="C7" s="30" t="s">
        <v>595</v>
      </c>
      <c r="D7" s="29" t="s">
        <v>602</v>
      </c>
      <c r="E7" s="29" t="s">
        <v>603</v>
      </c>
      <c r="F7" s="30" t="s">
        <v>604</v>
      </c>
      <c r="G7" s="35">
        <v>0.0333</v>
      </c>
      <c r="H7" s="18">
        <v>0.4035</v>
      </c>
      <c r="I7" s="27">
        <f t="shared" si="0"/>
        <v>0.01343655</v>
      </c>
      <c r="J7" s="32">
        <v>44651</v>
      </c>
    </row>
    <row r="8" s="19" customFormat="1" ht="16.5" customHeight="1" spans="1:10">
      <c r="A8" s="24" t="s">
        <v>193</v>
      </c>
      <c r="B8" s="25" t="s">
        <v>611</v>
      </c>
      <c r="C8" s="25" t="s">
        <v>595</v>
      </c>
      <c r="D8" s="24" t="s">
        <v>807</v>
      </c>
      <c r="E8" s="24" t="s">
        <v>808</v>
      </c>
      <c r="F8" s="25" t="s">
        <v>809</v>
      </c>
      <c r="G8" s="34">
        <v>1</v>
      </c>
      <c r="H8" s="18">
        <v>16.2</v>
      </c>
      <c r="I8" s="27">
        <f t="shared" si="0"/>
        <v>16.2</v>
      </c>
      <c r="J8" s="28">
        <v>44432</v>
      </c>
    </row>
    <row r="9" s="19" customFormat="1" ht="16.5" customHeight="1" spans="1:10">
      <c r="A9" s="29" t="s">
        <v>193</v>
      </c>
      <c r="B9" s="30" t="s">
        <v>611</v>
      </c>
      <c r="C9" s="30" t="s">
        <v>595</v>
      </c>
      <c r="D9" s="29" t="s">
        <v>810</v>
      </c>
      <c r="E9" s="29" t="s">
        <v>811</v>
      </c>
      <c r="F9" s="30" t="s">
        <v>812</v>
      </c>
      <c r="G9" s="35">
        <v>2</v>
      </c>
      <c r="H9" s="18">
        <v>1.55</v>
      </c>
      <c r="I9" s="27">
        <f t="shared" si="0"/>
        <v>3.1</v>
      </c>
      <c r="J9" s="32">
        <v>44432</v>
      </c>
    </row>
    <row r="10" s="19" customFormat="1" ht="16.5" customHeight="1" spans="1:10">
      <c r="A10" s="24" t="s">
        <v>193</v>
      </c>
      <c r="B10" s="25" t="s">
        <v>611</v>
      </c>
      <c r="C10" s="25" t="s">
        <v>595</v>
      </c>
      <c r="D10" s="24" t="s">
        <v>1037</v>
      </c>
      <c r="E10" s="24" t="s">
        <v>806</v>
      </c>
      <c r="F10" s="25" t="s">
        <v>617</v>
      </c>
      <c r="G10" s="34">
        <v>1</v>
      </c>
      <c r="H10" s="18">
        <v>6.94897547894737</v>
      </c>
      <c r="I10" s="27">
        <f t="shared" si="0"/>
        <v>6.94897547894737</v>
      </c>
      <c r="J10" s="28">
        <v>44432</v>
      </c>
    </row>
    <row r="11" spans="1:10">
      <c r="I11" s="20">
        <f>SUM(I2:I10)</f>
        <v>35.255921454921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72727272727273" defaultRowHeight="14" outlineLevelRow="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.6363636363636" customWidth="1"/>
    <col min="6" max="6" width="14.090909090909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197</v>
      </c>
      <c r="B2" s="25" t="s">
        <v>611</v>
      </c>
      <c r="C2" s="25" t="s">
        <v>595</v>
      </c>
      <c r="D2" s="24" t="s">
        <v>1054</v>
      </c>
      <c r="E2" s="24" t="s">
        <v>1055</v>
      </c>
      <c r="F2" s="25" t="s">
        <v>1056</v>
      </c>
      <c r="G2" s="34">
        <v>1</v>
      </c>
      <c r="H2" s="18">
        <v>1.5487</v>
      </c>
      <c r="I2" s="27">
        <f>H2*G2</f>
        <v>1.5487</v>
      </c>
      <c r="J2" s="28">
        <v>44532</v>
      </c>
    </row>
    <row r="3" s="19" customFormat="1" ht="16.5" customHeight="1" spans="1:10">
      <c r="A3" s="29" t="s">
        <v>197</v>
      </c>
      <c r="B3" s="30" t="s">
        <v>611</v>
      </c>
      <c r="C3" s="30" t="s">
        <v>595</v>
      </c>
      <c r="D3" s="29" t="s">
        <v>1057</v>
      </c>
      <c r="E3" s="29" t="s">
        <v>1058</v>
      </c>
      <c r="F3" s="30" t="s">
        <v>617</v>
      </c>
      <c r="G3" s="35">
        <v>1</v>
      </c>
      <c r="H3" s="33">
        <v>4.0707964601</v>
      </c>
      <c r="I3" s="27">
        <f>H3*G3</f>
        <v>4.0707964601</v>
      </c>
      <c r="J3" s="32">
        <v>44532</v>
      </c>
    </row>
    <row r="4" s="19" customFormat="1" ht="16.5" customHeight="1" spans="1:10">
      <c r="A4" s="24" t="s">
        <v>197</v>
      </c>
      <c r="B4" s="25" t="s">
        <v>611</v>
      </c>
      <c r="C4" s="25" t="s">
        <v>595</v>
      </c>
      <c r="D4" s="24" t="s">
        <v>1059</v>
      </c>
      <c r="E4" s="24" t="s">
        <v>730</v>
      </c>
      <c r="F4" s="25" t="s">
        <v>1060</v>
      </c>
      <c r="G4" s="34">
        <v>1</v>
      </c>
      <c r="H4" s="18">
        <v>0.3384</v>
      </c>
      <c r="I4" s="27">
        <f>H4*G4</f>
        <v>0.3384</v>
      </c>
      <c r="J4" s="28">
        <v>44562</v>
      </c>
    </row>
    <row r="5" spans="1:10">
      <c r="I5" s="20">
        <f>SUM(I2:I4)</f>
        <v>5.9578964601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1" workbookViewId="0">
      <selection activeCell="A24" sqref="A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198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17" si="0">H2*G2</f>
        <v>0.1</v>
      </c>
      <c r="J2" s="28">
        <v>45650</v>
      </c>
    </row>
    <row r="3" s="19" customFormat="1" ht="16.5" customHeight="1" spans="1:10">
      <c r="A3" s="29" t="s">
        <v>198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0.03</v>
      </c>
      <c r="H3" s="18">
        <v>0.589</v>
      </c>
      <c r="I3" s="27">
        <f t="shared" si="0"/>
        <v>0.01767</v>
      </c>
      <c r="J3" s="32">
        <v>45651</v>
      </c>
    </row>
    <row r="4" s="19" customFormat="1" ht="16.5" customHeight="1" spans="1:10">
      <c r="A4" s="24" t="s">
        <v>198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34">
        <v>0.12</v>
      </c>
      <c r="H4" s="18">
        <v>0.283186</v>
      </c>
      <c r="I4" s="27">
        <f t="shared" si="0"/>
        <v>0.03398232</v>
      </c>
      <c r="J4" s="28">
        <v>44574</v>
      </c>
    </row>
    <row r="5" s="19" customFormat="1" ht="16.5" customHeight="1" spans="1:10">
      <c r="A5" s="29" t="s">
        <v>198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2</v>
      </c>
      <c r="H5" s="18">
        <v>0.288584692439863</v>
      </c>
      <c r="I5" s="27">
        <f t="shared" si="0"/>
        <v>0.577169384879726</v>
      </c>
      <c r="J5" s="32">
        <v>44574</v>
      </c>
    </row>
    <row r="6" s="19" customFormat="1" ht="16.5" customHeight="1" spans="1:10">
      <c r="A6" s="24" t="s">
        <v>198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6</v>
      </c>
      <c r="H6" s="18">
        <v>0.120565034394672</v>
      </c>
      <c r="I6" s="27">
        <f t="shared" si="0"/>
        <v>0.723390206368032</v>
      </c>
      <c r="J6" s="28">
        <v>44593</v>
      </c>
    </row>
    <row r="7" s="19" customFormat="1" ht="16.5" customHeight="1" spans="1:10">
      <c r="A7" s="29" t="s">
        <v>198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5">
        <v>1</v>
      </c>
      <c r="H7" s="18">
        <v>0.372943271008403</v>
      </c>
      <c r="I7" s="27">
        <f t="shared" si="0"/>
        <v>0.372943271008403</v>
      </c>
      <c r="J7" s="32">
        <v>44621</v>
      </c>
    </row>
    <row r="8" s="19" customFormat="1" ht="16.5" customHeight="1" spans="1:10">
      <c r="A8" s="24" t="s">
        <v>198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34">
        <v>1</v>
      </c>
      <c r="H8" s="18">
        <f>I35</f>
        <v>18.6613012188425</v>
      </c>
      <c r="I8" s="27">
        <f t="shared" si="0"/>
        <v>18.6613012188425</v>
      </c>
      <c r="J8" s="28">
        <v>44574</v>
      </c>
    </row>
    <row r="9" s="19" customFormat="1" ht="16.5" customHeight="1" spans="1:10">
      <c r="A9" s="29" t="s">
        <v>198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44621</v>
      </c>
    </row>
    <row r="10" s="19" customFormat="1" ht="16.5" customHeight="1" spans="1:10">
      <c r="A10" s="24" t="s">
        <v>198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34">
        <v>0.68</v>
      </c>
      <c r="H10" s="18">
        <v>1.7257</v>
      </c>
      <c r="I10" s="27">
        <f t="shared" si="0"/>
        <v>1.173476</v>
      </c>
      <c r="J10" s="28">
        <v>44698</v>
      </c>
    </row>
    <row r="11" s="19" customFormat="1" ht="16.5" customHeight="1" spans="1:10">
      <c r="A11" s="29" t="s">
        <v>198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5">
        <v>1.215</v>
      </c>
      <c r="H11" s="18">
        <v>1.6814</v>
      </c>
      <c r="I11" s="27">
        <f t="shared" si="0"/>
        <v>2.042901</v>
      </c>
      <c r="J11" s="32">
        <v>45651</v>
      </c>
    </row>
    <row r="12" s="19" customFormat="1" ht="16.5" customHeight="1" spans="1:10">
      <c r="A12" s="24" t="s">
        <v>198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34">
        <v>1</v>
      </c>
      <c r="H12" s="18">
        <v>0.53</v>
      </c>
      <c r="I12" s="27">
        <f t="shared" si="0"/>
        <v>0.53</v>
      </c>
      <c r="J12" s="28">
        <v>44574</v>
      </c>
    </row>
    <row r="13" s="19" customFormat="1" ht="16.5" customHeight="1" spans="1:10">
      <c r="A13" s="29" t="s">
        <v>198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5">
        <v>1</v>
      </c>
      <c r="H13" s="18">
        <v>1.05755528846154</v>
      </c>
      <c r="I13" s="27">
        <f t="shared" si="0"/>
        <v>1.05755528846154</v>
      </c>
      <c r="J13" s="32">
        <v>45503</v>
      </c>
    </row>
    <row r="14" s="19" customFormat="1" ht="16.5" customHeight="1" spans="1:10">
      <c r="A14" s="24" t="s">
        <v>198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34">
        <v>3</v>
      </c>
      <c r="H14" s="18">
        <v>0.1422</v>
      </c>
      <c r="I14" s="27">
        <f t="shared" si="0"/>
        <v>0.4266</v>
      </c>
      <c r="J14" s="28">
        <v>44593</v>
      </c>
    </row>
    <row r="15" s="19" customFormat="1" ht="16.5" customHeight="1" spans="1:10">
      <c r="A15" s="29" t="s">
        <v>198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5">
        <v>0.0167</v>
      </c>
      <c r="H15" s="18">
        <v>6.2128</v>
      </c>
      <c r="I15" s="27">
        <f t="shared" si="0"/>
        <v>0.10375376</v>
      </c>
      <c r="J15" s="32">
        <v>44773</v>
      </c>
    </row>
    <row r="16" s="19" customFormat="1" ht="16.5" customHeight="1" spans="1:10">
      <c r="A16" s="24" t="s">
        <v>198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0.1</v>
      </c>
      <c r="H16" s="18">
        <v>0.4035</v>
      </c>
      <c r="I16" s="27">
        <f t="shared" si="0"/>
        <v>0.04035</v>
      </c>
      <c r="J16" s="28">
        <v>44773</v>
      </c>
    </row>
    <row r="17" s="19" customFormat="1" ht="16.5" customHeight="1" spans="1:10">
      <c r="A17" s="29" t="s">
        <v>198</v>
      </c>
      <c r="B17" s="30" t="s">
        <v>611</v>
      </c>
      <c r="C17" s="30" t="s">
        <v>595</v>
      </c>
      <c r="D17" s="29" t="s">
        <v>1061</v>
      </c>
      <c r="E17" s="29" t="s">
        <v>1062</v>
      </c>
      <c r="F17" s="30" t="s">
        <v>1063</v>
      </c>
      <c r="G17" s="35">
        <v>1</v>
      </c>
      <c r="H17" s="18">
        <v>0.36</v>
      </c>
      <c r="I17" s="27">
        <f t="shared" si="0"/>
        <v>0.36</v>
      </c>
      <c r="J17" s="32">
        <v>45650</v>
      </c>
    </row>
    <row r="18" spans="1:10">
      <c r="I18" s="20">
        <f>SUM(I2:I17)</f>
        <v>27.0000924495602</v>
      </c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77</v>
      </c>
      <c r="B21" s="25" t="s">
        <v>611</v>
      </c>
      <c r="C21" s="25" t="s">
        <v>595</v>
      </c>
      <c r="D21" s="24" t="s">
        <v>944</v>
      </c>
      <c r="E21" s="24" t="s">
        <v>945</v>
      </c>
      <c r="F21" s="25" t="s">
        <v>617</v>
      </c>
      <c r="G21" s="34">
        <v>3</v>
      </c>
      <c r="H21" s="18">
        <v>0.1327</v>
      </c>
      <c r="I21" s="27">
        <f t="shared" ref="I21:I34" si="1">H21*G21</f>
        <v>0.3981</v>
      </c>
      <c r="J21" s="28">
        <v>44327</v>
      </c>
    </row>
    <row r="22" s="19" customFormat="1" ht="16.5" customHeight="1" spans="1:10">
      <c r="A22" s="29" t="s">
        <v>77</v>
      </c>
      <c r="B22" s="30" t="s">
        <v>611</v>
      </c>
      <c r="C22" s="30" t="s">
        <v>595</v>
      </c>
      <c r="D22" s="29" t="s">
        <v>946</v>
      </c>
      <c r="E22" s="29" t="s">
        <v>947</v>
      </c>
      <c r="F22" s="30" t="s">
        <v>948</v>
      </c>
      <c r="G22" s="35">
        <v>1</v>
      </c>
      <c r="H22" s="18">
        <v>2.3894</v>
      </c>
      <c r="I22" s="27">
        <f t="shared" si="1"/>
        <v>2.3894</v>
      </c>
      <c r="J22" s="32">
        <v>44328</v>
      </c>
    </row>
    <row r="23" s="19" customFormat="1" ht="16.5" customHeight="1" spans="1:10">
      <c r="A23" s="24" t="s">
        <v>77</v>
      </c>
      <c r="B23" s="25" t="s">
        <v>611</v>
      </c>
      <c r="C23" s="25" t="s">
        <v>595</v>
      </c>
      <c r="D23" s="24" t="s">
        <v>949</v>
      </c>
      <c r="E23" s="24" t="s">
        <v>771</v>
      </c>
      <c r="F23" s="25" t="s">
        <v>617</v>
      </c>
      <c r="G23" s="34">
        <v>1</v>
      </c>
      <c r="H23" s="18">
        <v>1.55695201710526</v>
      </c>
      <c r="I23" s="27">
        <f t="shared" si="1"/>
        <v>1.55695201710526</v>
      </c>
      <c r="J23" s="28">
        <v>44327</v>
      </c>
    </row>
    <row r="24" s="19" customFormat="1" ht="16.5" customHeight="1" spans="1:10">
      <c r="A24" s="29" t="s">
        <v>77</v>
      </c>
      <c r="B24" s="30" t="s">
        <v>611</v>
      </c>
      <c r="C24" s="30" t="s">
        <v>595</v>
      </c>
      <c r="D24" s="29" t="s">
        <v>950</v>
      </c>
      <c r="E24" s="29" t="s">
        <v>951</v>
      </c>
      <c r="F24" s="30" t="s">
        <v>952</v>
      </c>
      <c r="G24" s="35">
        <v>1</v>
      </c>
      <c r="H24" s="18">
        <v>0.941865145432692</v>
      </c>
      <c r="I24" s="27">
        <f t="shared" si="1"/>
        <v>0.941865145432692</v>
      </c>
      <c r="J24" s="32">
        <v>44327</v>
      </c>
    </row>
    <row r="25" s="19" customFormat="1" ht="16.5" customHeight="1" spans="1:10">
      <c r="A25" s="24" t="s">
        <v>77</v>
      </c>
      <c r="B25" s="25" t="s">
        <v>611</v>
      </c>
      <c r="C25" s="25" t="s">
        <v>595</v>
      </c>
      <c r="D25" s="24" t="s">
        <v>953</v>
      </c>
      <c r="E25" s="24" t="s">
        <v>954</v>
      </c>
      <c r="F25" s="25" t="s">
        <v>955</v>
      </c>
      <c r="G25" s="34">
        <v>1</v>
      </c>
      <c r="H25" s="18">
        <v>0.928708371995192</v>
      </c>
      <c r="I25" s="27">
        <f t="shared" si="1"/>
        <v>0.928708371995192</v>
      </c>
      <c r="J25" s="28">
        <v>44327</v>
      </c>
    </row>
    <row r="26" s="19" customFormat="1" ht="16.5" customHeight="1" spans="1:10">
      <c r="A26" s="29" t="s">
        <v>77</v>
      </c>
      <c r="B26" s="30" t="s">
        <v>611</v>
      </c>
      <c r="C26" s="30" t="s">
        <v>595</v>
      </c>
      <c r="D26" s="29" t="s">
        <v>956</v>
      </c>
      <c r="E26" s="29" t="s">
        <v>957</v>
      </c>
      <c r="F26" s="30" t="s">
        <v>958</v>
      </c>
      <c r="G26" s="35">
        <v>1</v>
      </c>
      <c r="H26" s="18">
        <v>0.947845496995192</v>
      </c>
      <c r="I26" s="27">
        <f t="shared" si="1"/>
        <v>0.947845496995192</v>
      </c>
      <c r="J26" s="32">
        <v>44327</v>
      </c>
    </row>
    <row r="27" s="19" customFormat="1" ht="16.5" customHeight="1" spans="1:10">
      <c r="A27" s="24" t="s">
        <v>77</v>
      </c>
      <c r="B27" s="25" t="s">
        <v>611</v>
      </c>
      <c r="C27" s="25" t="s">
        <v>595</v>
      </c>
      <c r="D27" s="24" t="s">
        <v>959</v>
      </c>
      <c r="E27" s="24" t="s">
        <v>775</v>
      </c>
      <c r="F27" s="25" t="s">
        <v>617</v>
      </c>
      <c r="G27" s="34">
        <v>1</v>
      </c>
      <c r="H27" s="18">
        <v>4.05</v>
      </c>
      <c r="I27" s="27">
        <f t="shared" si="1"/>
        <v>4.05</v>
      </c>
      <c r="J27" s="28">
        <v>44327</v>
      </c>
    </row>
    <row r="28" s="19" customFormat="1" ht="16.5" customHeight="1" spans="1:10">
      <c r="A28" s="29" t="s">
        <v>77</v>
      </c>
      <c r="B28" s="30" t="s">
        <v>611</v>
      </c>
      <c r="C28" s="30" t="s">
        <v>595</v>
      </c>
      <c r="D28" s="29" t="s">
        <v>960</v>
      </c>
      <c r="E28" s="29" t="s">
        <v>961</v>
      </c>
      <c r="F28" s="30" t="s">
        <v>617</v>
      </c>
      <c r="G28" s="35">
        <v>1</v>
      </c>
      <c r="H28" s="18">
        <v>1.437294625</v>
      </c>
      <c r="I28" s="27">
        <f t="shared" si="1"/>
        <v>1.437294625</v>
      </c>
      <c r="J28" s="32">
        <v>44327</v>
      </c>
    </row>
    <row r="29" s="19" customFormat="1" ht="16.5" customHeight="1" spans="1:10">
      <c r="A29" s="24" t="s">
        <v>77</v>
      </c>
      <c r="B29" s="25" t="s">
        <v>611</v>
      </c>
      <c r="C29" s="25" t="s">
        <v>595</v>
      </c>
      <c r="D29" s="24" t="s">
        <v>962</v>
      </c>
      <c r="E29" s="24" t="s">
        <v>963</v>
      </c>
      <c r="F29" s="25" t="s">
        <v>964</v>
      </c>
      <c r="G29" s="34">
        <v>1</v>
      </c>
      <c r="H29" s="18">
        <v>0.409741331904762</v>
      </c>
      <c r="I29" s="27">
        <f t="shared" si="1"/>
        <v>0.409741331904762</v>
      </c>
      <c r="J29" s="28">
        <v>44327</v>
      </c>
    </row>
    <row r="30" s="19" customFormat="1" ht="16.5" customHeight="1" spans="1:10">
      <c r="A30" s="29" t="s">
        <v>77</v>
      </c>
      <c r="B30" s="30" t="s">
        <v>611</v>
      </c>
      <c r="C30" s="30" t="s">
        <v>595</v>
      </c>
      <c r="D30" s="29" t="s">
        <v>965</v>
      </c>
      <c r="E30" s="29" t="s">
        <v>966</v>
      </c>
      <c r="F30" s="30" t="s">
        <v>617</v>
      </c>
      <c r="G30" s="35">
        <v>2</v>
      </c>
      <c r="H30" s="18">
        <v>0.1204</v>
      </c>
      <c r="I30" s="27">
        <f t="shared" si="1"/>
        <v>0.2408</v>
      </c>
      <c r="J30" s="32">
        <v>44327</v>
      </c>
    </row>
    <row r="31" s="19" customFormat="1" ht="16.5" customHeight="1" spans="1:10">
      <c r="A31" s="24" t="s">
        <v>77</v>
      </c>
      <c r="B31" s="25" t="s">
        <v>611</v>
      </c>
      <c r="C31" s="25" t="s">
        <v>595</v>
      </c>
      <c r="D31" s="24" t="s">
        <v>967</v>
      </c>
      <c r="E31" s="24" t="s">
        <v>968</v>
      </c>
      <c r="F31" s="25" t="s">
        <v>617</v>
      </c>
      <c r="G31" s="34">
        <v>1</v>
      </c>
      <c r="H31" s="18">
        <v>0.324502754093567</v>
      </c>
      <c r="I31" s="27">
        <f t="shared" si="1"/>
        <v>0.324502754093567</v>
      </c>
      <c r="J31" s="28">
        <v>44327</v>
      </c>
    </row>
    <row r="32" s="19" customFormat="1" ht="16.5" customHeight="1" spans="1:10">
      <c r="A32" s="29" t="s">
        <v>77</v>
      </c>
      <c r="B32" s="30" t="s">
        <v>611</v>
      </c>
      <c r="C32" s="30" t="s">
        <v>595</v>
      </c>
      <c r="D32" s="29" t="s">
        <v>969</v>
      </c>
      <c r="E32" s="29" t="s">
        <v>970</v>
      </c>
      <c r="F32" s="30" t="s">
        <v>617</v>
      </c>
      <c r="G32" s="35">
        <v>1</v>
      </c>
      <c r="H32" s="18">
        <v>0.273739011988304</v>
      </c>
      <c r="I32" s="27">
        <f t="shared" si="1"/>
        <v>0.273739011988304</v>
      </c>
      <c r="J32" s="32">
        <v>44327</v>
      </c>
    </row>
    <row r="33" s="19" customFormat="1" ht="16.5" customHeight="1" spans="1:10">
      <c r="A33" s="24" t="s">
        <v>77</v>
      </c>
      <c r="B33" s="25" t="s">
        <v>611</v>
      </c>
      <c r="C33" s="25" t="s">
        <v>595</v>
      </c>
      <c r="D33" s="24" t="s">
        <v>971</v>
      </c>
      <c r="E33" s="24" t="s">
        <v>972</v>
      </c>
      <c r="F33" s="25" t="s">
        <v>617</v>
      </c>
      <c r="G33" s="34">
        <v>2</v>
      </c>
      <c r="H33" s="18">
        <v>0.186476232163743</v>
      </c>
      <c r="I33" s="27">
        <f t="shared" si="1"/>
        <v>0.372952464327486</v>
      </c>
      <c r="J33" s="28">
        <v>44327</v>
      </c>
    </row>
    <row r="34" s="19" customFormat="1" ht="16.5" customHeight="1" spans="1:10">
      <c r="A34" s="29" t="s">
        <v>77</v>
      </c>
      <c r="B34" s="30" t="s">
        <v>611</v>
      </c>
      <c r="C34" s="30" t="s">
        <v>595</v>
      </c>
      <c r="D34" s="29" t="s">
        <v>973</v>
      </c>
      <c r="E34" s="29" t="s">
        <v>974</v>
      </c>
      <c r="F34" s="30" t="s">
        <v>975</v>
      </c>
      <c r="G34" s="35">
        <v>2</v>
      </c>
      <c r="H34" s="18">
        <v>2.1947</v>
      </c>
      <c r="I34" s="27">
        <f t="shared" si="1"/>
        <v>4.3894</v>
      </c>
      <c r="J34" s="32">
        <v>44327</v>
      </c>
    </row>
    <row r="35" spans="1:10">
      <c r="I35" s="20">
        <f>SUM(I21:I34)</f>
        <v>18.6613012188425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D3" sqref="D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201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3</v>
      </c>
      <c r="H2" s="18">
        <v>0.05</v>
      </c>
      <c r="I2" s="27">
        <f t="shared" ref="I2:I9" si="0">H2*G2</f>
        <v>0.15</v>
      </c>
      <c r="J2" s="28">
        <v>44927</v>
      </c>
    </row>
    <row r="3" s="19" customFormat="1" ht="16.5" customHeight="1" spans="1:10">
      <c r="A3" s="29" t="s">
        <v>201</v>
      </c>
      <c r="B3" s="30" t="s">
        <v>611</v>
      </c>
      <c r="C3" s="30" t="s">
        <v>595</v>
      </c>
      <c r="D3" s="29" t="s">
        <v>91</v>
      </c>
      <c r="E3" s="29" t="s">
        <v>1064</v>
      </c>
      <c r="F3" s="30" t="s">
        <v>617</v>
      </c>
      <c r="G3" s="35">
        <v>1</v>
      </c>
      <c r="H3" s="18">
        <f>I20</f>
        <v>28.7273603926645</v>
      </c>
      <c r="I3" s="27">
        <f t="shared" si="0"/>
        <v>28.7273603926645</v>
      </c>
      <c r="J3" s="32">
        <v>45265</v>
      </c>
    </row>
    <row r="4" s="19" customFormat="1" ht="16.5" customHeight="1" spans="1:10">
      <c r="A4" s="24" t="s">
        <v>201</v>
      </c>
      <c r="B4" s="25" t="s">
        <v>611</v>
      </c>
      <c r="C4" s="25" t="s">
        <v>595</v>
      </c>
      <c r="D4" s="24" t="s">
        <v>744</v>
      </c>
      <c r="E4" s="24" t="s">
        <v>745</v>
      </c>
      <c r="F4" s="25" t="s">
        <v>746</v>
      </c>
      <c r="G4" s="34">
        <v>0.004</v>
      </c>
      <c r="H4" s="18">
        <v>6.1792</v>
      </c>
      <c r="I4" s="27">
        <f t="shared" si="0"/>
        <v>0.0247168</v>
      </c>
      <c r="J4" s="28">
        <v>45048</v>
      </c>
    </row>
    <row r="5" s="19" customFormat="1" ht="16.5" customHeight="1" spans="1:10">
      <c r="A5" s="29" t="s">
        <v>201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0.024</v>
      </c>
      <c r="H5" s="18">
        <v>0.4035</v>
      </c>
      <c r="I5" s="27">
        <f t="shared" si="0"/>
        <v>0.009684</v>
      </c>
      <c r="J5" s="32">
        <v>45048</v>
      </c>
    </row>
    <row r="6" s="19" customFormat="1" ht="16.5" customHeight="1" spans="1:10">
      <c r="A6" s="24" t="s">
        <v>201</v>
      </c>
      <c r="B6" s="25" t="s">
        <v>611</v>
      </c>
      <c r="C6" s="25" t="s">
        <v>595</v>
      </c>
      <c r="D6" s="24" t="s">
        <v>1065</v>
      </c>
      <c r="E6" s="24" t="s">
        <v>1066</v>
      </c>
      <c r="F6" s="25" t="s">
        <v>782</v>
      </c>
      <c r="G6" s="34">
        <v>1</v>
      </c>
      <c r="H6" s="18">
        <v>0.747797595703125</v>
      </c>
      <c r="I6" s="27">
        <f t="shared" si="0"/>
        <v>0.747797595703125</v>
      </c>
      <c r="J6" s="28">
        <v>44757</v>
      </c>
    </row>
    <row r="7" s="19" customFormat="1" ht="16.5" customHeight="1" spans="1:10">
      <c r="A7" s="29" t="s">
        <v>201</v>
      </c>
      <c r="B7" s="30" t="s">
        <v>611</v>
      </c>
      <c r="C7" s="30" t="s">
        <v>595</v>
      </c>
      <c r="D7" s="29" t="s">
        <v>1067</v>
      </c>
      <c r="E7" s="29" t="s">
        <v>1068</v>
      </c>
      <c r="F7" s="30" t="s">
        <v>617</v>
      </c>
      <c r="G7" s="35">
        <v>1</v>
      </c>
      <c r="H7" s="18">
        <v>0.562188796572475</v>
      </c>
      <c r="I7" s="27">
        <f t="shared" si="0"/>
        <v>0.562188796572475</v>
      </c>
      <c r="J7" s="32">
        <v>44757</v>
      </c>
    </row>
    <row r="8" s="19" customFormat="1" ht="16.5" customHeight="1" spans="1:10">
      <c r="A8" s="24" t="s">
        <v>201</v>
      </c>
      <c r="B8" s="25" t="s">
        <v>611</v>
      </c>
      <c r="C8" s="25" t="s">
        <v>595</v>
      </c>
      <c r="D8" s="24" t="s">
        <v>1069</v>
      </c>
      <c r="E8" s="24" t="s">
        <v>1070</v>
      </c>
      <c r="F8" s="25" t="s">
        <v>617</v>
      </c>
      <c r="G8" s="34">
        <v>1</v>
      </c>
      <c r="H8" s="18">
        <v>0.562188796572475</v>
      </c>
      <c r="I8" s="27">
        <f t="shared" si="0"/>
        <v>0.562188796572475</v>
      </c>
      <c r="J8" s="28">
        <v>44757</v>
      </c>
    </row>
    <row r="9" s="19" customFormat="1" ht="16.5" customHeight="1" spans="1:10">
      <c r="A9" s="29" t="s">
        <v>201</v>
      </c>
      <c r="B9" s="30" t="s">
        <v>611</v>
      </c>
      <c r="C9" s="30" t="s">
        <v>595</v>
      </c>
      <c r="D9" s="29" t="s">
        <v>1071</v>
      </c>
      <c r="E9" s="29" t="s">
        <v>1072</v>
      </c>
      <c r="F9" s="30" t="s">
        <v>617</v>
      </c>
      <c r="G9" s="35">
        <v>1</v>
      </c>
      <c r="H9" s="18">
        <v>0.562188796572475</v>
      </c>
      <c r="I9" s="27">
        <f t="shared" si="0"/>
        <v>0.562188796572475</v>
      </c>
      <c r="J9" s="32">
        <v>44757</v>
      </c>
    </row>
    <row r="10" spans="1:10">
      <c r="I10" s="20">
        <f>SUM(I2:I9)</f>
        <v>31.3461251780851</v>
      </c>
    </row>
    <row r="12" s="19" customFormat="1" ht="12.5" spans="1:10">
      <c r="A12" s="21" t="s">
        <v>586</v>
      </c>
      <c r="B12" s="21" t="s">
        <v>587</v>
      </c>
      <c r="C12" s="21" t="s">
        <v>588</v>
      </c>
      <c r="D12" s="21" t="s">
        <v>589</v>
      </c>
      <c r="E12" s="21" t="s">
        <v>590</v>
      </c>
      <c r="F12" s="21" t="s">
        <v>590</v>
      </c>
      <c r="G12" s="23" t="s">
        <v>591</v>
      </c>
      <c r="H12" s="23" t="s">
        <v>592</v>
      </c>
      <c r="I12" s="23" t="s">
        <v>593</v>
      </c>
      <c r="J12" s="22" t="s">
        <v>594</v>
      </c>
    </row>
    <row r="13" s="19" customFormat="1" ht="16.5" customHeight="1" spans="1:10">
      <c r="A13" s="24" t="s">
        <v>91</v>
      </c>
      <c r="B13" s="25" t="s">
        <v>611</v>
      </c>
      <c r="C13" s="25" t="s">
        <v>595</v>
      </c>
      <c r="D13" s="24" t="s">
        <v>837</v>
      </c>
      <c r="E13" s="24" t="s">
        <v>838</v>
      </c>
      <c r="F13" s="25" t="s">
        <v>839</v>
      </c>
      <c r="G13" s="34">
        <v>1</v>
      </c>
      <c r="H13" s="18">
        <v>0.05</v>
      </c>
      <c r="I13" s="27">
        <f t="shared" ref="I13:I19" si="1">H13*G13</f>
        <v>0.05</v>
      </c>
      <c r="J13" s="28">
        <v>45196</v>
      </c>
    </row>
    <row r="14" s="19" customFormat="1" ht="16.5" customHeight="1" spans="1:10">
      <c r="A14" s="29" t="s">
        <v>91</v>
      </c>
      <c r="B14" s="30" t="s">
        <v>611</v>
      </c>
      <c r="C14" s="30" t="s">
        <v>595</v>
      </c>
      <c r="D14" s="29" t="s">
        <v>1073</v>
      </c>
      <c r="E14" s="29" t="s">
        <v>814</v>
      </c>
      <c r="F14" s="30" t="s">
        <v>1074</v>
      </c>
      <c r="G14" s="35">
        <v>2</v>
      </c>
      <c r="H14" s="18">
        <v>0.05</v>
      </c>
      <c r="I14" s="27">
        <f t="shared" si="1"/>
        <v>0.1</v>
      </c>
      <c r="J14" s="32">
        <v>45196</v>
      </c>
    </row>
    <row r="15" s="19" customFormat="1" ht="16.5" customHeight="1" spans="1:10">
      <c r="A15" s="24" t="s">
        <v>91</v>
      </c>
      <c r="B15" s="25" t="s">
        <v>611</v>
      </c>
      <c r="C15" s="25" t="s">
        <v>595</v>
      </c>
      <c r="D15" s="24" t="s">
        <v>1075</v>
      </c>
      <c r="E15" s="24" t="s">
        <v>1076</v>
      </c>
      <c r="F15" s="25" t="s">
        <v>617</v>
      </c>
      <c r="G15" s="34">
        <v>1</v>
      </c>
      <c r="H15" s="18">
        <v>0.6346</v>
      </c>
      <c r="I15" s="27">
        <f t="shared" si="1"/>
        <v>0.6346</v>
      </c>
      <c r="J15" s="28">
        <v>45196</v>
      </c>
    </row>
    <row r="16" s="19" customFormat="1" ht="16.5" customHeight="1" spans="1:10">
      <c r="A16" s="29" t="s">
        <v>91</v>
      </c>
      <c r="B16" s="30" t="s">
        <v>611</v>
      </c>
      <c r="C16" s="30" t="s">
        <v>595</v>
      </c>
      <c r="D16" s="29" t="s">
        <v>1077</v>
      </c>
      <c r="E16" s="29" t="s">
        <v>1078</v>
      </c>
      <c r="F16" s="30" t="s">
        <v>617</v>
      </c>
      <c r="G16" s="35">
        <v>8</v>
      </c>
      <c r="H16" s="18">
        <v>0.2</v>
      </c>
      <c r="I16" s="27">
        <f t="shared" si="1"/>
        <v>1.6</v>
      </c>
      <c r="J16" s="32">
        <v>45196</v>
      </c>
    </row>
    <row r="17" s="19" customFormat="1" ht="16.5" customHeight="1" spans="1:10">
      <c r="A17" s="24" t="s">
        <v>91</v>
      </c>
      <c r="B17" s="25" t="s">
        <v>611</v>
      </c>
      <c r="C17" s="25" t="s">
        <v>595</v>
      </c>
      <c r="D17" s="24" t="s">
        <v>90</v>
      </c>
      <c r="E17" s="24" t="s">
        <v>1079</v>
      </c>
      <c r="F17" s="25" t="s">
        <v>617</v>
      </c>
      <c r="G17" s="34">
        <v>3</v>
      </c>
      <c r="H17" s="18">
        <f>I37</f>
        <v>8.54050715155484</v>
      </c>
      <c r="I17" s="27">
        <f t="shared" si="1"/>
        <v>25.6215214546645</v>
      </c>
      <c r="J17" s="28">
        <v>45196</v>
      </c>
    </row>
    <row r="18" s="19" customFormat="1" ht="16.5" customHeight="1" spans="1:10">
      <c r="A18" s="29" t="s">
        <v>91</v>
      </c>
      <c r="B18" s="30" t="s">
        <v>611</v>
      </c>
      <c r="C18" s="30" t="s">
        <v>595</v>
      </c>
      <c r="D18" s="29" t="s">
        <v>1080</v>
      </c>
      <c r="E18" s="29" t="s">
        <v>1081</v>
      </c>
      <c r="F18" s="30" t="s">
        <v>617</v>
      </c>
      <c r="G18" s="35">
        <v>1</v>
      </c>
      <c r="H18" s="18">
        <v>0.5</v>
      </c>
      <c r="I18" s="27">
        <f t="shared" si="1"/>
        <v>0.5</v>
      </c>
      <c r="J18" s="32">
        <v>45261</v>
      </c>
    </row>
    <row r="19" s="19" customFormat="1" ht="16.5" customHeight="1" spans="1:10">
      <c r="A19" s="24" t="s">
        <v>91</v>
      </c>
      <c r="B19" s="25" t="s">
        <v>611</v>
      </c>
      <c r="C19" s="25" t="s">
        <v>595</v>
      </c>
      <c r="D19" s="24" t="s">
        <v>1082</v>
      </c>
      <c r="E19" s="24" t="s">
        <v>1083</v>
      </c>
      <c r="F19" s="25" t="s">
        <v>1084</v>
      </c>
      <c r="G19" s="34">
        <v>5</v>
      </c>
      <c r="H19" s="18">
        <v>0.0442477876</v>
      </c>
      <c r="I19" s="27">
        <f t="shared" si="1"/>
        <v>0.221238938</v>
      </c>
      <c r="J19" s="28">
        <v>45383</v>
      </c>
    </row>
    <row r="20" spans="1:10">
      <c r="I20" s="20">
        <f>SUM(I13:I19)</f>
        <v>28.7273603926645</v>
      </c>
    </row>
    <row r="21" ht="16" customHeight="1"/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837</v>
      </c>
      <c r="E23" s="24" t="s">
        <v>838</v>
      </c>
      <c r="F23" s="25" t="s">
        <v>839</v>
      </c>
      <c r="G23" s="34">
        <v>2</v>
      </c>
      <c r="H23" s="18">
        <v>0.05</v>
      </c>
      <c r="I23" s="27">
        <f t="shared" ref="I23:I36" si="2">H23*G23</f>
        <v>0.1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854</v>
      </c>
      <c r="E24" s="29" t="s">
        <v>855</v>
      </c>
      <c r="F24" s="30" t="s">
        <v>856</v>
      </c>
      <c r="G24" s="35">
        <v>4</v>
      </c>
      <c r="H24" s="18">
        <v>0.1196</v>
      </c>
      <c r="I24" s="27">
        <f t="shared" si="2"/>
        <v>0.4784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1085</v>
      </c>
      <c r="E25" s="24" t="s">
        <v>1086</v>
      </c>
      <c r="F25" s="25" t="s">
        <v>617</v>
      </c>
      <c r="G25" s="34">
        <v>1</v>
      </c>
      <c r="H25" s="18">
        <v>1.7885</v>
      </c>
      <c r="I25" s="27">
        <f t="shared" si="2"/>
        <v>1.7885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1087</v>
      </c>
      <c r="E26" s="29" t="s">
        <v>1088</v>
      </c>
      <c r="F26" s="30" t="s">
        <v>617</v>
      </c>
      <c r="G26" s="35">
        <v>2</v>
      </c>
      <c r="H26" s="18">
        <v>0.5758</v>
      </c>
      <c r="I26" s="27">
        <f t="shared" si="2"/>
        <v>1.1516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1089</v>
      </c>
      <c r="E27" s="24" t="s">
        <v>972</v>
      </c>
      <c r="F27" s="25" t="s">
        <v>617</v>
      </c>
      <c r="G27" s="34">
        <v>1</v>
      </c>
      <c r="H27" s="18">
        <v>0.7228</v>
      </c>
      <c r="I27" s="27">
        <f t="shared" si="2"/>
        <v>0.7228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1090</v>
      </c>
      <c r="E28" s="29" t="s">
        <v>1091</v>
      </c>
      <c r="F28" s="30" t="s">
        <v>617</v>
      </c>
      <c r="G28" s="35">
        <v>1</v>
      </c>
      <c r="H28" s="18">
        <v>0.24645296996337</v>
      </c>
      <c r="I28" s="27">
        <f t="shared" si="2"/>
        <v>0.24645296996337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1092</v>
      </c>
      <c r="E29" s="24" t="s">
        <v>1093</v>
      </c>
      <c r="F29" s="25" t="s">
        <v>617</v>
      </c>
      <c r="G29" s="34">
        <v>1</v>
      </c>
      <c r="H29" s="18">
        <v>0.5839</v>
      </c>
      <c r="I29" s="27">
        <f t="shared" si="2"/>
        <v>0.5839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1094</v>
      </c>
      <c r="E30" s="29" t="s">
        <v>1095</v>
      </c>
      <c r="F30" s="30" t="s">
        <v>617</v>
      </c>
      <c r="G30" s="35">
        <v>1</v>
      </c>
      <c r="H30" s="18">
        <v>0.5839</v>
      </c>
      <c r="I30" s="27">
        <f t="shared" si="2"/>
        <v>0.5839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1096</v>
      </c>
      <c r="E31" s="24" t="s">
        <v>773</v>
      </c>
      <c r="F31" s="25" t="s">
        <v>617</v>
      </c>
      <c r="G31" s="34">
        <v>4</v>
      </c>
      <c r="H31" s="18">
        <v>0.5268</v>
      </c>
      <c r="I31" s="27">
        <f t="shared" si="2"/>
        <v>2.1072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1097</v>
      </c>
      <c r="E32" s="29" t="s">
        <v>1098</v>
      </c>
      <c r="F32" s="30" t="s">
        <v>617</v>
      </c>
      <c r="G32" s="35">
        <v>1</v>
      </c>
      <c r="H32" s="18">
        <v>0.0530973451</v>
      </c>
      <c r="I32" s="27">
        <f t="shared" si="2"/>
        <v>0.0530973451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1099</v>
      </c>
      <c r="E33" s="24" t="s">
        <v>1100</v>
      </c>
      <c r="F33" s="25" t="s">
        <v>1101</v>
      </c>
      <c r="G33" s="34">
        <v>2</v>
      </c>
      <c r="H33" s="18">
        <v>0.12</v>
      </c>
      <c r="I33" s="27">
        <f t="shared" si="2"/>
        <v>0.24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1102</v>
      </c>
      <c r="E34" s="29" t="s">
        <v>1103</v>
      </c>
      <c r="F34" s="30" t="s">
        <v>1104</v>
      </c>
      <c r="G34" s="35">
        <v>1</v>
      </c>
      <c r="H34" s="18">
        <v>0.12</v>
      </c>
      <c r="I34" s="27">
        <f t="shared" si="2"/>
        <v>0.12</v>
      </c>
      <c r="J34" s="32">
        <v>44866</v>
      </c>
    </row>
    <row r="35" s="19" customFormat="1" ht="16.5" customHeight="1" spans="1:10">
      <c r="A35" s="24" t="s">
        <v>90</v>
      </c>
      <c r="B35" s="25" t="s">
        <v>611</v>
      </c>
      <c r="C35" s="25" t="s">
        <v>595</v>
      </c>
      <c r="D35" s="24" t="s">
        <v>761</v>
      </c>
      <c r="E35" s="24" t="s">
        <v>762</v>
      </c>
      <c r="F35" s="25" t="s">
        <v>617</v>
      </c>
      <c r="G35" s="34">
        <v>2</v>
      </c>
      <c r="H35" s="18">
        <v>0.119628418245735</v>
      </c>
      <c r="I35" s="27">
        <f t="shared" si="2"/>
        <v>0.23925683649147</v>
      </c>
      <c r="J35" s="28">
        <v>44866</v>
      </c>
    </row>
    <row r="36" s="19" customFormat="1" ht="16.5" customHeight="1" spans="1:10">
      <c r="A36" s="29" t="s">
        <v>90</v>
      </c>
      <c r="B36" s="30" t="s">
        <v>611</v>
      </c>
      <c r="C36" s="30" t="s">
        <v>595</v>
      </c>
      <c r="D36" s="29" t="s">
        <v>763</v>
      </c>
      <c r="E36" s="29" t="s">
        <v>764</v>
      </c>
      <c r="F36" s="30" t="s">
        <v>765</v>
      </c>
      <c r="G36" s="35">
        <v>2</v>
      </c>
      <c r="H36" s="18">
        <v>0.0627</v>
      </c>
      <c r="I36" s="27">
        <f t="shared" si="2"/>
        <v>0.1254</v>
      </c>
      <c r="J36" s="32">
        <v>44866</v>
      </c>
    </row>
    <row r="37" spans="1:10">
      <c r="I37" s="20">
        <f>SUM(I23:I36)</f>
        <v>8.54050715155484</v>
      </c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N14" sqref="N14"/>
    </sheetView>
  </sheetViews>
  <sheetFormatPr defaultColWidth="8.72727272727273" defaultRowHeight="14"/>
  <cols>
    <col min="4" max="4" width="10.4545454545455" customWidth="1"/>
    <col min="7" max="8" width="8.72727272727273" style="20"/>
    <col min="9" max="9" width="7.72727272727273" style="20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203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 t="shared" ref="I2:I9" si="0">H2*G2</f>
        <v>1.177</v>
      </c>
      <c r="J2" s="28">
        <v>44713</v>
      </c>
    </row>
    <row r="3" s="19" customFormat="1" ht="16.5" customHeight="1" spans="1:10">
      <c r="A3" s="29" t="s">
        <v>203</v>
      </c>
      <c r="B3" s="30" t="s">
        <v>611</v>
      </c>
      <c r="C3" s="30" t="s">
        <v>595</v>
      </c>
      <c r="D3" s="29" t="s">
        <v>599</v>
      </c>
      <c r="E3" s="29" t="s">
        <v>600</v>
      </c>
      <c r="F3" s="30" t="s">
        <v>601</v>
      </c>
      <c r="G3" s="35">
        <v>0.01</v>
      </c>
      <c r="H3" s="18">
        <v>6.2128</v>
      </c>
      <c r="I3" s="27">
        <f t="shared" si="0"/>
        <v>0.062128</v>
      </c>
      <c r="J3" s="32">
        <v>44713</v>
      </c>
    </row>
    <row r="4" s="19" customFormat="1" ht="16.5" customHeight="1" spans="1:10">
      <c r="A4" s="24" t="s">
        <v>203</v>
      </c>
      <c r="B4" s="25" t="s">
        <v>611</v>
      </c>
      <c r="C4" s="25" t="s">
        <v>595</v>
      </c>
      <c r="D4" s="24" t="s">
        <v>602</v>
      </c>
      <c r="E4" s="24" t="s">
        <v>603</v>
      </c>
      <c r="F4" s="25" t="s">
        <v>604</v>
      </c>
      <c r="G4" s="34">
        <v>0.05</v>
      </c>
      <c r="H4" s="18">
        <v>0.4035</v>
      </c>
      <c r="I4" s="27">
        <f t="shared" si="0"/>
        <v>0.020175</v>
      </c>
      <c r="J4" s="28">
        <v>44713</v>
      </c>
    </row>
    <row r="5" s="19" customFormat="1" ht="16.5" customHeight="1" spans="1:10">
      <c r="A5" s="29" t="s">
        <v>203</v>
      </c>
      <c r="B5" s="30" t="s">
        <v>611</v>
      </c>
      <c r="C5" s="30" t="s">
        <v>595</v>
      </c>
      <c r="D5" s="29" t="s">
        <v>1107</v>
      </c>
      <c r="E5" s="29" t="s">
        <v>1108</v>
      </c>
      <c r="F5" s="30" t="s">
        <v>617</v>
      </c>
      <c r="G5" s="35">
        <v>1</v>
      </c>
      <c r="H5" s="18">
        <v>2.8</v>
      </c>
      <c r="I5" s="27">
        <f t="shared" si="0"/>
        <v>2.8</v>
      </c>
      <c r="J5" s="32">
        <v>44713</v>
      </c>
    </row>
    <row r="6" s="19" customFormat="1" ht="16.5" customHeight="1" spans="1:10">
      <c r="A6" s="24" t="s">
        <v>203</v>
      </c>
      <c r="B6" s="25" t="s">
        <v>611</v>
      </c>
      <c r="C6" s="25" t="s">
        <v>595</v>
      </c>
      <c r="D6" s="24" t="s">
        <v>1109</v>
      </c>
      <c r="E6" s="24" t="s">
        <v>1110</v>
      </c>
      <c r="F6" s="25" t="s">
        <v>792</v>
      </c>
      <c r="G6" s="34">
        <v>1</v>
      </c>
      <c r="H6" s="18">
        <v>2.81652041927083</v>
      </c>
      <c r="I6" s="27">
        <f t="shared" si="0"/>
        <v>2.81652041927083</v>
      </c>
      <c r="J6" s="28">
        <v>44713</v>
      </c>
    </row>
    <row r="7" s="19" customFormat="1" ht="16.5" customHeight="1" spans="1:10">
      <c r="A7" s="29" t="s">
        <v>203</v>
      </c>
      <c r="B7" s="30" t="s">
        <v>611</v>
      </c>
      <c r="C7" s="30" t="s">
        <v>595</v>
      </c>
      <c r="D7" s="29" t="s">
        <v>1111</v>
      </c>
      <c r="E7" s="29" t="s">
        <v>1112</v>
      </c>
      <c r="F7" s="30" t="s">
        <v>1113</v>
      </c>
      <c r="G7" s="35">
        <v>1</v>
      </c>
      <c r="H7" s="18">
        <v>1.98835682142857</v>
      </c>
      <c r="I7" s="27">
        <f t="shared" si="0"/>
        <v>1.98835682142857</v>
      </c>
      <c r="J7" s="32">
        <v>44713</v>
      </c>
    </row>
    <row r="8" s="19" customFormat="1" ht="16.5" customHeight="1" spans="1:10">
      <c r="A8" s="24" t="s">
        <v>203</v>
      </c>
      <c r="B8" s="25" t="s">
        <v>611</v>
      </c>
      <c r="C8" s="25" t="s">
        <v>595</v>
      </c>
      <c r="D8" s="24" t="s">
        <v>1114</v>
      </c>
      <c r="E8" s="24" t="s">
        <v>1115</v>
      </c>
      <c r="F8" s="25" t="s">
        <v>1116</v>
      </c>
      <c r="G8" s="34">
        <v>1</v>
      </c>
      <c r="H8" s="18">
        <v>1.61989967857143</v>
      </c>
      <c r="I8" s="27">
        <f t="shared" si="0"/>
        <v>1.61989967857143</v>
      </c>
      <c r="J8" s="28">
        <v>44713</v>
      </c>
    </row>
    <row r="9" s="19" customFormat="1" ht="16.5" customHeight="1" spans="1:10">
      <c r="A9" s="29" t="s">
        <v>203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56">
        <f>SUM(I2:I9)</f>
        <v>10.5066463192708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21" workbookViewId="0">
      <selection activeCell="E27" sqref="E27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205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16" si="0">H2*G2</f>
        <v>0.1</v>
      </c>
      <c r="J2" s="28">
        <v>45650</v>
      </c>
    </row>
    <row r="3" s="19" customFormat="1" ht="16.5" customHeight="1" spans="1:10">
      <c r="A3" s="29" t="s">
        <v>205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0.12</v>
      </c>
      <c r="H3" s="18">
        <v>0.283186</v>
      </c>
      <c r="I3" s="27">
        <f t="shared" si="0"/>
        <v>0.03398232</v>
      </c>
      <c r="J3" s="32">
        <v>44733</v>
      </c>
    </row>
    <row r="4" s="19" customFormat="1" ht="16.5" customHeight="1" spans="1:10">
      <c r="A4" s="24" t="s">
        <v>205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0.577169384879726</v>
      </c>
      <c r="J4" s="28">
        <v>44733</v>
      </c>
    </row>
    <row r="5" s="19" customFormat="1" ht="16.5" customHeight="1" spans="1:10">
      <c r="A5" s="29" t="s">
        <v>205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6</v>
      </c>
      <c r="H5" s="18">
        <v>0.120565034394672</v>
      </c>
      <c r="I5" s="27">
        <f t="shared" si="0"/>
        <v>0.723390206368032</v>
      </c>
      <c r="J5" s="32">
        <v>44733</v>
      </c>
    </row>
    <row r="6" s="19" customFormat="1" ht="16.5" customHeight="1" spans="1:10">
      <c r="A6" s="24" t="s">
        <v>205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44733</v>
      </c>
    </row>
    <row r="7" s="19" customFormat="1" ht="16.5" customHeight="1" spans="1:10">
      <c r="A7" s="29" t="s">
        <v>205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35">
        <v>1</v>
      </c>
      <c r="H7" s="18">
        <f>I34</f>
        <v>18.6613012188425</v>
      </c>
      <c r="I7" s="27">
        <f t="shared" si="0"/>
        <v>18.6613012188425</v>
      </c>
      <c r="J7" s="32">
        <v>44733</v>
      </c>
    </row>
    <row r="8" s="19" customFormat="1" ht="16.5" customHeight="1" spans="1:10">
      <c r="A8" s="24" t="s">
        <v>205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44733</v>
      </c>
    </row>
    <row r="9" s="19" customFormat="1" ht="16.5" customHeight="1" spans="1:10">
      <c r="A9" s="29" t="s">
        <v>205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0.68</v>
      </c>
      <c r="H9" s="18">
        <v>1.7257</v>
      </c>
      <c r="I9" s="27">
        <f t="shared" si="0"/>
        <v>1.173476</v>
      </c>
      <c r="J9" s="32">
        <v>44733</v>
      </c>
    </row>
    <row r="10" s="19" customFormat="1" ht="16.5" customHeight="1" spans="1:10">
      <c r="A10" s="24" t="s">
        <v>205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1.06</v>
      </c>
      <c r="H10" s="18">
        <v>1.6814</v>
      </c>
      <c r="I10" s="27">
        <f t="shared" si="0"/>
        <v>1.782284</v>
      </c>
      <c r="J10" s="28">
        <v>44979</v>
      </c>
    </row>
    <row r="11" s="19" customFormat="1" ht="16.5" customHeight="1" spans="1:10">
      <c r="A11" s="29" t="s">
        <v>205</v>
      </c>
      <c r="B11" s="30" t="s">
        <v>611</v>
      </c>
      <c r="C11" s="30" t="s">
        <v>595</v>
      </c>
      <c r="D11" s="29" t="s">
        <v>935</v>
      </c>
      <c r="E11" s="29" t="s">
        <v>936</v>
      </c>
      <c r="F11" s="30" t="s">
        <v>617</v>
      </c>
      <c r="G11" s="35">
        <v>1</v>
      </c>
      <c r="H11" s="18">
        <v>0.53</v>
      </c>
      <c r="I11" s="27">
        <f t="shared" si="0"/>
        <v>0.53</v>
      </c>
      <c r="J11" s="32">
        <v>44733</v>
      </c>
    </row>
    <row r="12" s="19" customFormat="1" ht="16.5" customHeight="1" spans="1:10">
      <c r="A12" s="24" t="s">
        <v>205</v>
      </c>
      <c r="B12" s="25" t="s">
        <v>611</v>
      </c>
      <c r="C12" s="25" t="s">
        <v>595</v>
      </c>
      <c r="D12" s="24" t="s">
        <v>937</v>
      </c>
      <c r="E12" s="24" t="s">
        <v>938</v>
      </c>
      <c r="F12" s="25" t="s">
        <v>617</v>
      </c>
      <c r="G12" s="34">
        <v>1</v>
      </c>
      <c r="H12" s="18">
        <v>1.05755528846154</v>
      </c>
      <c r="I12" s="27">
        <f t="shared" si="0"/>
        <v>1.05755528846154</v>
      </c>
      <c r="J12" s="28">
        <v>45503</v>
      </c>
    </row>
    <row r="13" s="19" customFormat="1" ht="16.5" customHeight="1" spans="1:10">
      <c r="A13" s="29" t="s">
        <v>205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5">
        <v>3</v>
      </c>
      <c r="H13" s="18">
        <v>0.1422</v>
      </c>
      <c r="I13" s="27">
        <f t="shared" si="0"/>
        <v>0.4266</v>
      </c>
      <c r="J13" s="32">
        <v>44733</v>
      </c>
    </row>
    <row r="14" s="19" customFormat="1" ht="16.5" customHeight="1" spans="1:10">
      <c r="A14" s="24" t="s">
        <v>205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0.0167</v>
      </c>
      <c r="H14" s="18">
        <v>6.2128</v>
      </c>
      <c r="I14" s="27">
        <f t="shared" si="0"/>
        <v>0.10375376</v>
      </c>
      <c r="J14" s="28">
        <v>45139</v>
      </c>
    </row>
    <row r="15" s="19" customFormat="1" ht="16.5" customHeight="1" spans="1:10">
      <c r="A15" s="29" t="s">
        <v>205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0.1</v>
      </c>
      <c r="H15" s="18">
        <v>0.4035</v>
      </c>
      <c r="I15" s="27">
        <f t="shared" si="0"/>
        <v>0.04035</v>
      </c>
      <c r="J15" s="32">
        <v>44921</v>
      </c>
    </row>
    <row r="16" s="19" customFormat="1" ht="16.5" customHeight="1" spans="1:10">
      <c r="A16" s="24" t="s">
        <v>205</v>
      </c>
      <c r="B16" s="25" t="s">
        <v>611</v>
      </c>
      <c r="C16" s="25" t="s">
        <v>595</v>
      </c>
      <c r="D16" s="24" t="s">
        <v>1061</v>
      </c>
      <c r="E16" s="24" t="s">
        <v>1062</v>
      </c>
      <c r="F16" s="25" t="s">
        <v>1063</v>
      </c>
      <c r="G16" s="34">
        <v>1</v>
      </c>
      <c r="H16" s="18">
        <v>0.36</v>
      </c>
      <c r="I16" s="27">
        <f t="shared" si="0"/>
        <v>0.36</v>
      </c>
      <c r="J16" s="28">
        <v>45650</v>
      </c>
    </row>
    <row r="17" spans="1:10">
      <c r="I17" s="20">
        <f>SUM(I2:I16)</f>
        <v>26.7218054495602</v>
      </c>
    </row>
    <row r="19" s="19" customFormat="1" ht="19" customHeight="1" spans="1:10">
      <c r="A19" s="21" t="s">
        <v>586</v>
      </c>
      <c r="B19" s="21" t="s">
        <v>587</v>
      </c>
      <c r="C19" s="21" t="s">
        <v>588</v>
      </c>
      <c r="D19" s="21" t="s">
        <v>589</v>
      </c>
      <c r="E19" s="21" t="s">
        <v>590</v>
      </c>
      <c r="F19" s="21" t="s">
        <v>590</v>
      </c>
      <c r="G19" s="23" t="s">
        <v>591</v>
      </c>
      <c r="H19" s="23" t="s">
        <v>592</v>
      </c>
      <c r="I19" s="23" t="s">
        <v>593</v>
      </c>
      <c r="J19" s="22" t="s">
        <v>594</v>
      </c>
    </row>
    <row r="20" s="19" customFormat="1" ht="16.5" customHeight="1" spans="1:10">
      <c r="A20" s="24" t="s">
        <v>77</v>
      </c>
      <c r="B20" s="25" t="s">
        <v>611</v>
      </c>
      <c r="C20" s="25" t="s">
        <v>595</v>
      </c>
      <c r="D20" s="24" t="s">
        <v>944</v>
      </c>
      <c r="E20" s="24" t="s">
        <v>945</v>
      </c>
      <c r="F20" s="25" t="s">
        <v>617</v>
      </c>
      <c r="G20" s="34">
        <v>3</v>
      </c>
      <c r="H20" s="18">
        <v>0.1327</v>
      </c>
      <c r="I20" s="27">
        <f t="shared" ref="I20:I33" si="1">H20*G20</f>
        <v>0.3981</v>
      </c>
      <c r="J20" s="28">
        <v>44327</v>
      </c>
    </row>
    <row r="21" s="19" customFormat="1" ht="16.5" customHeight="1" spans="1:10">
      <c r="A21" s="29" t="s">
        <v>77</v>
      </c>
      <c r="B21" s="30" t="s">
        <v>611</v>
      </c>
      <c r="C21" s="30" t="s">
        <v>595</v>
      </c>
      <c r="D21" s="29" t="s">
        <v>946</v>
      </c>
      <c r="E21" s="29" t="s">
        <v>947</v>
      </c>
      <c r="F21" s="30" t="s">
        <v>948</v>
      </c>
      <c r="G21" s="35">
        <v>1</v>
      </c>
      <c r="H21" s="18">
        <v>2.3894</v>
      </c>
      <c r="I21" s="27">
        <f t="shared" si="1"/>
        <v>2.3894</v>
      </c>
      <c r="J21" s="32">
        <v>44328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949</v>
      </c>
      <c r="E22" s="24" t="s">
        <v>771</v>
      </c>
      <c r="F22" s="25" t="s">
        <v>617</v>
      </c>
      <c r="G22" s="34">
        <v>1</v>
      </c>
      <c r="H22" s="18">
        <v>1.55695201710526</v>
      </c>
      <c r="I22" s="27">
        <f t="shared" si="1"/>
        <v>1.55695201710526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950</v>
      </c>
      <c r="E23" s="29" t="s">
        <v>951</v>
      </c>
      <c r="F23" s="30" t="s">
        <v>952</v>
      </c>
      <c r="G23" s="35">
        <v>1</v>
      </c>
      <c r="H23" s="18">
        <v>0.941865145432692</v>
      </c>
      <c r="I23" s="27">
        <f t="shared" si="1"/>
        <v>0.941865145432692</v>
      </c>
      <c r="J23" s="32">
        <v>44327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953</v>
      </c>
      <c r="E24" s="24" t="s">
        <v>954</v>
      </c>
      <c r="F24" s="25" t="s">
        <v>955</v>
      </c>
      <c r="G24" s="34">
        <v>1</v>
      </c>
      <c r="H24" s="18">
        <v>0.928708371995192</v>
      </c>
      <c r="I24" s="27">
        <f t="shared" si="1"/>
        <v>0.928708371995192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956</v>
      </c>
      <c r="E25" s="29" t="s">
        <v>957</v>
      </c>
      <c r="F25" s="30" t="s">
        <v>958</v>
      </c>
      <c r="G25" s="35">
        <v>1</v>
      </c>
      <c r="H25" s="18">
        <v>0.947845496995192</v>
      </c>
      <c r="I25" s="27">
        <f t="shared" si="1"/>
        <v>0.947845496995192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959</v>
      </c>
      <c r="E26" s="24" t="s">
        <v>775</v>
      </c>
      <c r="F26" s="25" t="s">
        <v>617</v>
      </c>
      <c r="G26" s="34">
        <v>1</v>
      </c>
      <c r="H26" s="18">
        <v>4.05</v>
      </c>
      <c r="I26" s="27">
        <f t="shared" si="1"/>
        <v>4.05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960</v>
      </c>
      <c r="E27" s="29" t="s">
        <v>961</v>
      </c>
      <c r="F27" s="30" t="s">
        <v>617</v>
      </c>
      <c r="G27" s="35">
        <v>1</v>
      </c>
      <c r="H27" s="18">
        <v>1.437294625</v>
      </c>
      <c r="I27" s="27">
        <f t="shared" si="1"/>
        <v>1.437294625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962</v>
      </c>
      <c r="E28" s="24" t="s">
        <v>963</v>
      </c>
      <c r="F28" s="25" t="s">
        <v>964</v>
      </c>
      <c r="G28" s="34">
        <v>1</v>
      </c>
      <c r="H28" s="18">
        <v>0.409741331904762</v>
      </c>
      <c r="I28" s="27">
        <f t="shared" si="1"/>
        <v>0.409741331904762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965</v>
      </c>
      <c r="E29" s="29" t="s">
        <v>966</v>
      </c>
      <c r="F29" s="30" t="s">
        <v>617</v>
      </c>
      <c r="G29" s="35">
        <v>2</v>
      </c>
      <c r="H29" s="18">
        <v>0.1204</v>
      </c>
      <c r="I29" s="27">
        <f t="shared" si="1"/>
        <v>0.2408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967</v>
      </c>
      <c r="E30" s="24" t="s">
        <v>968</v>
      </c>
      <c r="F30" s="25" t="s">
        <v>617</v>
      </c>
      <c r="G30" s="34">
        <v>1</v>
      </c>
      <c r="H30" s="18">
        <v>0.324502754093567</v>
      </c>
      <c r="I30" s="27">
        <f t="shared" si="1"/>
        <v>0.324502754093567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969</v>
      </c>
      <c r="E31" s="29" t="s">
        <v>970</v>
      </c>
      <c r="F31" s="30" t="s">
        <v>617</v>
      </c>
      <c r="G31" s="35">
        <v>1</v>
      </c>
      <c r="H31" s="18">
        <v>0.273739011988304</v>
      </c>
      <c r="I31" s="27">
        <f t="shared" si="1"/>
        <v>0.273739011988304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971</v>
      </c>
      <c r="E32" s="24" t="s">
        <v>972</v>
      </c>
      <c r="F32" s="25" t="s">
        <v>617</v>
      </c>
      <c r="G32" s="34">
        <v>2</v>
      </c>
      <c r="H32" s="18">
        <v>0.186476232163743</v>
      </c>
      <c r="I32" s="27">
        <f t="shared" si="1"/>
        <v>0.372952464327486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973</v>
      </c>
      <c r="E33" s="29" t="s">
        <v>974</v>
      </c>
      <c r="F33" s="30" t="s">
        <v>975</v>
      </c>
      <c r="G33" s="35">
        <v>2</v>
      </c>
      <c r="H33" s="18">
        <v>2.1947</v>
      </c>
      <c r="I33" s="27">
        <f t="shared" si="1"/>
        <v>4.3894</v>
      </c>
      <c r="J33" s="32">
        <v>44327</v>
      </c>
    </row>
    <row r="34" spans="1:10">
      <c r="I34" s="20">
        <f>SUM(I20:I33)</f>
        <v>18.6613012188425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$A1:$XFD2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3.0909090909091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209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2" si="0">H2*G2</f>
        <v>0.120565034394672</v>
      </c>
      <c r="J2" s="28">
        <v>45138</v>
      </c>
    </row>
    <row r="3" s="19" customFormat="1" ht="16.5" customHeight="1" spans="1:10">
      <c r="A3" s="29" t="s">
        <v>209</v>
      </c>
      <c r="B3" s="30" t="s">
        <v>611</v>
      </c>
      <c r="C3" s="30" t="s">
        <v>595</v>
      </c>
      <c r="D3" s="29" t="s">
        <v>749</v>
      </c>
      <c r="E3" s="29" t="s">
        <v>750</v>
      </c>
      <c r="F3" s="30" t="s">
        <v>751</v>
      </c>
      <c r="G3" s="35">
        <v>0.24</v>
      </c>
      <c r="H3" s="18">
        <v>1.7257</v>
      </c>
      <c r="I3" s="27">
        <f t="shared" si="0"/>
        <v>0.414168</v>
      </c>
      <c r="J3" s="32">
        <v>45196</v>
      </c>
    </row>
    <row r="4" s="19" customFormat="1" ht="16.5" customHeight="1" spans="1:10">
      <c r="A4" s="24" t="s">
        <v>209</v>
      </c>
      <c r="B4" s="25" t="s">
        <v>611</v>
      </c>
      <c r="C4" s="25" t="s">
        <v>595</v>
      </c>
      <c r="D4" s="24" t="s">
        <v>78</v>
      </c>
      <c r="E4" s="24" t="s">
        <v>443</v>
      </c>
      <c r="F4" s="25" t="s">
        <v>752</v>
      </c>
      <c r="G4" s="34">
        <v>0.495</v>
      </c>
      <c r="H4" s="18">
        <v>1.6814</v>
      </c>
      <c r="I4" s="27">
        <f t="shared" si="0"/>
        <v>0.832293</v>
      </c>
      <c r="J4" s="28">
        <v>44743</v>
      </c>
    </row>
    <row r="5" s="19" customFormat="1" ht="16.5" customHeight="1" spans="1:10">
      <c r="A5" s="29" t="s">
        <v>209</v>
      </c>
      <c r="B5" s="30" t="s">
        <v>611</v>
      </c>
      <c r="C5" s="30" t="s">
        <v>595</v>
      </c>
      <c r="D5" s="29" t="s">
        <v>757</v>
      </c>
      <c r="E5" s="29" t="s">
        <v>758</v>
      </c>
      <c r="F5" s="30" t="s">
        <v>617</v>
      </c>
      <c r="G5" s="35">
        <v>1</v>
      </c>
      <c r="H5" s="18">
        <v>0.35</v>
      </c>
      <c r="I5" s="27">
        <f t="shared" si="0"/>
        <v>0.35</v>
      </c>
      <c r="J5" s="32">
        <v>44743</v>
      </c>
    </row>
    <row r="6" s="19" customFormat="1" ht="16.5" customHeight="1" spans="1:10">
      <c r="A6" s="24" t="s">
        <v>209</v>
      </c>
      <c r="B6" s="25" t="s">
        <v>611</v>
      </c>
      <c r="C6" s="25" t="s">
        <v>595</v>
      </c>
      <c r="D6" s="24" t="s">
        <v>759</v>
      </c>
      <c r="E6" s="24" t="s">
        <v>760</v>
      </c>
      <c r="F6" s="25" t="s">
        <v>617</v>
      </c>
      <c r="G6" s="34">
        <v>1</v>
      </c>
      <c r="H6" s="18">
        <v>0.242469323534798</v>
      </c>
      <c r="I6" s="27">
        <f t="shared" si="0"/>
        <v>0.242469323534798</v>
      </c>
      <c r="J6" s="28">
        <v>45138</v>
      </c>
    </row>
    <row r="7" s="19" customFormat="1" ht="16.5" customHeight="1" spans="1:10">
      <c r="A7" s="29" t="s">
        <v>209</v>
      </c>
      <c r="B7" s="30" t="s">
        <v>611</v>
      </c>
      <c r="C7" s="30" t="s">
        <v>595</v>
      </c>
      <c r="D7" s="29" t="s">
        <v>87</v>
      </c>
      <c r="E7" s="29" t="s">
        <v>339</v>
      </c>
      <c r="F7" s="30" t="s">
        <v>617</v>
      </c>
      <c r="G7" s="35">
        <v>1</v>
      </c>
      <c r="H7" s="18">
        <f>I21</f>
        <v>3.11268222121457</v>
      </c>
      <c r="I7" s="27">
        <f t="shared" si="0"/>
        <v>3.11268222121457</v>
      </c>
      <c r="J7" s="32">
        <v>44743</v>
      </c>
    </row>
    <row r="8" s="19" customFormat="1" ht="16.5" customHeight="1" spans="1:10">
      <c r="A8" s="24" t="s">
        <v>209</v>
      </c>
      <c r="B8" s="25" t="s">
        <v>611</v>
      </c>
      <c r="C8" s="25" t="s">
        <v>595</v>
      </c>
      <c r="D8" s="24" t="s">
        <v>99</v>
      </c>
      <c r="E8" s="24" t="s">
        <v>397</v>
      </c>
      <c r="F8" s="25" t="s">
        <v>617</v>
      </c>
      <c r="G8" s="34">
        <v>2</v>
      </c>
      <c r="H8" s="18">
        <v>0.35</v>
      </c>
      <c r="I8" s="27">
        <f t="shared" si="0"/>
        <v>0.7</v>
      </c>
      <c r="J8" s="28">
        <v>45196</v>
      </c>
    </row>
    <row r="9" s="19" customFormat="1" ht="16.5" customHeight="1" spans="1:10">
      <c r="A9" s="29" t="s">
        <v>209</v>
      </c>
      <c r="B9" s="30" t="s">
        <v>611</v>
      </c>
      <c r="C9" s="30" t="s">
        <v>595</v>
      </c>
      <c r="D9" s="29" t="s">
        <v>761</v>
      </c>
      <c r="E9" s="29" t="s">
        <v>762</v>
      </c>
      <c r="F9" s="30" t="s">
        <v>617</v>
      </c>
      <c r="G9" s="35">
        <v>1</v>
      </c>
      <c r="H9" s="18">
        <v>0.119628418245735</v>
      </c>
      <c r="I9" s="27">
        <f t="shared" si="0"/>
        <v>0.119628418245735</v>
      </c>
      <c r="J9" s="32">
        <v>45138</v>
      </c>
    </row>
    <row r="10" s="19" customFormat="1" ht="16.5" customHeight="1" spans="1:10">
      <c r="A10" s="24" t="s">
        <v>209</v>
      </c>
      <c r="B10" s="25" t="s">
        <v>611</v>
      </c>
      <c r="C10" s="25" t="s">
        <v>595</v>
      </c>
      <c r="D10" s="24" t="s">
        <v>763</v>
      </c>
      <c r="E10" s="24" t="s">
        <v>764</v>
      </c>
      <c r="F10" s="25" t="s">
        <v>765</v>
      </c>
      <c r="G10" s="34">
        <v>1</v>
      </c>
      <c r="H10" s="18">
        <v>0.0627</v>
      </c>
      <c r="I10" s="27">
        <f t="shared" si="0"/>
        <v>0.0627</v>
      </c>
      <c r="J10" s="28">
        <v>45138</v>
      </c>
    </row>
    <row r="11" s="19" customFormat="1" ht="16.5" customHeight="1" spans="1:10">
      <c r="A11" s="29" t="s">
        <v>209</v>
      </c>
      <c r="B11" s="30" t="s">
        <v>611</v>
      </c>
      <c r="C11" s="30" t="s">
        <v>595</v>
      </c>
      <c r="D11" s="29" t="s">
        <v>599</v>
      </c>
      <c r="E11" s="29" t="s">
        <v>600</v>
      </c>
      <c r="F11" s="30" t="s">
        <v>601</v>
      </c>
      <c r="G11" s="35">
        <v>0.003</v>
      </c>
      <c r="H11" s="18">
        <v>6.2128</v>
      </c>
      <c r="I11" s="27">
        <f t="shared" si="0"/>
        <v>0.0186384</v>
      </c>
      <c r="J11" s="32">
        <v>44835</v>
      </c>
    </row>
    <row r="12" s="19" customFormat="1" ht="16.5" customHeight="1" spans="1:10">
      <c r="A12" s="24" t="s">
        <v>209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0.008</v>
      </c>
      <c r="H12" s="18">
        <v>0.4035</v>
      </c>
      <c r="I12" s="27">
        <f t="shared" si="0"/>
        <v>0.003228</v>
      </c>
      <c r="J12" s="28">
        <v>44835</v>
      </c>
    </row>
    <row r="13" spans="1:10">
      <c r="I13" s="20">
        <f>SUM(I2:I12)</f>
        <v>5.97637239738978</v>
      </c>
    </row>
    <row r="15" s="19" customFormat="1" ht="12.5" spans="1:10">
      <c r="A15" s="21" t="s">
        <v>586</v>
      </c>
      <c r="B15" s="21" t="s">
        <v>587</v>
      </c>
      <c r="C15" s="21" t="s">
        <v>588</v>
      </c>
      <c r="D15" s="21" t="s">
        <v>589</v>
      </c>
      <c r="E15" s="21" t="s">
        <v>590</v>
      </c>
      <c r="F15" s="21" t="s">
        <v>590</v>
      </c>
      <c r="G15" s="23" t="s">
        <v>591</v>
      </c>
      <c r="H15" s="23" t="s">
        <v>592</v>
      </c>
      <c r="I15" s="23" t="s">
        <v>593</v>
      </c>
      <c r="J15" s="22" t="s">
        <v>594</v>
      </c>
    </row>
    <row r="16" s="19" customFormat="1" ht="16.5" customHeight="1" spans="1:10">
      <c r="A16" s="24" t="s">
        <v>87</v>
      </c>
      <c r="B16" s="25" t="s">
        <v>611</v>
      </c>
      <c r="C16" s="25" t="s">
        <v>595</v>
      </c>
      <c r="D16" s="24" t="s">
        <v>766</v>
      </c>
      <c r="E16" s="24" t="s">
        <v>767</v>
      </c>
      <c r="F16" s="25" t="s">
        <v>617</v>
      </c>
      <c r="G16" s="34">
        <v>1</v>
      </c>
      <c r="H16" s="18">
        <v>0.122682221214575</v>
      </c>
      <c r="I16" s="27">
        <f>H16*G16</f>
        <v>0.122682221214575</v>
      </c>
      <c r="J16" s="28">
        <v>44550</v>
      </c>
    </row>
    <row r="17" s="19" customFormat="1" ht="16.5" customHeight="1" spans="1:10">
      <c r="A17" s="29" t="s">
        <v>87</v>
      </c>
      <c r="B17" s="30" t="s">
        <v>611</v>
      </c>
      <c r="C17" s="30" t="s">
        <v>595</v>
      </c>
      <c r="D17" s="29" t="s">
        <v>768</v>
      </c>
      <c r="E17" s="29" t="s">
        <v>769</v>
      </c>
      <c r="F17" s="30" t="s">
        <v>617</v>
      </c>
      <c r="G17" s="35">
        <v>2</v>
      </c>
      <c r="H17" s="18">
        <v>0.15</v>
      </c>
      <c r="I17" s="27">
        <f>H17*G17</f>
        <v>0.3</v>
      </c>
      <c r="J17" s="32">
        <v>44620</v>
      </c>
    </row>
    <row r="18" s="19" customFormat="1" ht="16.5" customHeight="1" spans="1:10">
      <c r="A18" s="24" t="s">
        <v>87</v>
      </c>
      <c r="B18" s="25" t="s">
        <v>611</v>
      </c>
      <c r="C18" s="25" t="s">
        <v>595</v>
      </c>
      <c r="D18" s="24" t="s">
        <v>770</v>
      </c>
      <c r="E18" s="24" t="s">
        <v>771</v>
      </c>
      <c r="F18" s="25" t="s">
        <v>617</v>
      </c>
      <c r="G18" s="34">
        <v>1</v>
      </c>
      <c r="H18" s="18">
        <v>1.1</v>
      </c>
      <c r="I18" s="27">
        <f>H18*G18</f>
        <v>1.1</v>
      </c>
      <c r="J18" s="28">
        <v>44550</v>
      </c>
    </row>
    <row r="19" s="19" customFormat="1" ht="16.5" customHeight="1" spans="1:10">
      <c r="A19" s="29" t="s">
        <v>87</v>
      </c>
      <c r="B19" s="30" t="s">
        <v>611</v>
      </c>
      <c r="C19" s="30" t="s">
        <v>595</v>
      </c>
      <c r="D19" s="29" t="s">
        <v>772</v>
      </c>
      <c r="E19" s="29" t="s">
        <v>773</v>
      </c>
      <c r="F19" s="30" t="s">
        <v>617</v>
      </c>
      <c r="G19" s="35">
        <v>1</v>
      </c>
      <c r="H19" s="18">
        <v>0.6</v>
      </c>
      <c r="I19" s="27">
        <f>H19*G19</f>
        <v>0.6</v>
      </c>
      <c r="J19" s="32">
        <v>44550</v>
      </c>
    </row>
    <row r="20" s="19" customFormat="1" ht="16.5" customHeight="1" spans="1:10">
      <c r="A20" s="24" t="s">
        <v>87</v>
      </c>
      <c r="B20" s="25" t="s">
        <v>611</v>
      </c>
      <c r="C20" s="25" t="s">
        <v>595</v>
      </c>
      <c r="D20" s="24" t="s">
        <v>774</v>
      </c>
      <c r="E20" s="24" t="s">
        <v>775</v>
      </c>
      <c r="F20" s="25" t="s">
        <v>617</v>
      </c>
      <c r="G20" s="34">
        <v>1</v>
      </c>
      <c r="H20" s="18">
        <v>0.99</v>
      </c>
      <c r="I20" s="27">
        <f>H20*G20</f>
        <v>0.99</v>
      </c>
      <c r="J20" s="28">
        <v>44550</v>
      </c>
    </row>
    <row r="21" spans="1:10">
      <c r="I21" s="20">
        <f>SUM(I16:I20)</f>
        <v>3.11268222121457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14" workbookViewId="0">
      <selection activeCell="Q29" sqref="Q2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7272727272727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217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3" si="0">H2*G2</f>
        <v>0.05</v>
      </c>
      <c r="J2" s="28">
        <v>44882</v>
      </c>
    </row>
    <row r="3" s="19" customFormat="1" ht="16.5" customHeight="1" spans="1:10">
      <c r="A3" s="29" t="s">
        <v>217</v>
      </c>
      <c r="B3" s="30" t="s">
        <v>611</v>
      </c>
      <c r="C3" s="30" t="s">
        <v>595</v>
      </c>
      <c r="D3" s="29" t="s">
        <v>869</v>
      </c>
      <c r="E3" s="29" t="s">
        <v>870</v>
      </c>
      <c r="F3" s="30" t="s">
        <v>871</v>
      </c>
      <c r="G3" s="35">
        <v>2</v>
      </c>
      <c r="H3" s="18">
        <v>0.12</v>
      </c>
      <c r="I3" s="27">
        <f t="shared" si="0"/>
        <v>0.24</v>
      </c>
      <c r="J3" s="32">
        <v>44882</v>
      </c>
    </row>
    <row r="4" s="19" customFormat="1" ht="16.5" customHeight="1" spans="1:10">
      <c r="A4" s="24" t="s">
        <v>217</v>
      </c>
      <c r="B4" s="25" t="s">
        <v>611</v>
      </c>
      <c r="C4" s="25" t="s">
        <v>595</v>
      </c>
      <c r="D4" s="24" t="s">
        <v>70</v>
      </c>
      <c r="E4" s="24" t="s">
        <v>414</v>
      </c>
      <c r="F4" s="25" t="s">
        <v>617</v>
      </c>
      <c r="G4" s="34">
        <v>1</v>
      </c>
      <c r="H4" s="18">
        <f>I43</f>
        <v>8.15884286079429</v>
      </c>
      <c r="I4" s="27">
        <f t="shared" si="0"/>
        <v>8.15884286079429</v>
      </c>
      <c r="J4" s="28">
        <v>44882</v>
      </c>
    </row>
    <row r="5" s="19" customFormat="1" ht="16.5" customHeight="1" spans="1:10">
      <c r="A5" s="29" t="s">
        <v>217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44882</v>
      </c>
    </row>
    <row r="6" s="19" customFormat="1" ht="16.5" customHeight="1" spans="1:10">
      <c r="A6" s="24" t="s">
        <v>217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3</v>
      </c>
      <c r="H6" s="18">
        <v>0.120565034394672</v>
      </c>
      <c r="I6" s="27">
        <f t="shared" si="0"/>
        <v>0.361695103184016</v>
      </c>
      <c r="J6" s="28">
        <v>44882</v>
      </c>
    </row>
    <row r="7" s="19" customFormat="1" ht="16.5" customHeight="1" spans="1:10">
      <c r="A7" s="29" t="s">
        <v>217</v>
      </c>
      <c r="B7" s="30" t="s">
        <v>611</v>
      </c>
      <c r="C7" s="30" t="s">
        <v>595</v>
      </c>
      <c r="D7" s="29" t="s">
        <v>872</v>
      </c>
      <c r="E7" s="29" t="s">
        <v>873</v>
      </c>
      <c r="F7" s="30" t="s">
        <v>748</v>
      </c>
      <c r="G7" s="35">
        <v>2</v>
      </c>
      <c r="H7" s="18">
        <v>0.240939692439863</v>
      </c>
      <c r="I7" s="27">
        <f t="shared" si="0"/>
        <v>0.481879384879726</v>
      </c>
      <c r="J7" s="32">
        <v>44882</v>
      </c>
    </row>
    <row r="8" s="19" customFormat="1" ht="16.5" customHeight="1" spans="1:10">
      <c r="A8" s="24" t="s">
        <v>217</v>
      </c>
      <c r="B8" s="25" t="s">
        <v>611</v>
      </c>
      <c r="C8" s="25" t="s">
        <v>595</v>
      </c>
      <c r="D8" s="24" t="s">
        <v>874</v>
      </c>
      <c r="E8" s="24" t="s">
        <v>875</v>
      </c>
      <c r="F8" s="25" t="s">
        <v>748</v>
      </c>
      <c r="G8" s="34">
        <v>2</v>
      </c>
      <c r="H8" s="18">
        <v>0.344842944713074</v>
      </c>
      <c r="I8" s="27">
        <f t="shared" si="0"/>
        <v>0.689685889426148</v>
      </c>
      <c r="J8" s="28">
        <v>44882</v>
      </c>
    </row>
    <row r="9" s="19" customFormat="1" ht="16.5" customHeight="1" spans="1:10">
      <c r="A9" s="29" t="s">
        <v>217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0.72</v>
      </c>
      <c r="H9" s="18">
        <v>1.7257</v>
      </c>
      <c r="I9" s="27">
        <f t="shared" si="0"/>
        <v>1.242504</v>
      </c>
      <c r="J9" s="32">
        <v>44882</v>
      </c>
    </row>
    <row r="10" s="19" customFormat="1" ht="16.5" customHeight="1" spans="1:10">
      <c r="A10" s="24" t="s">
        <v>217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1.21</v>
      </c>
      <c r="H10" s="18">
        <v>1.6814</v>
      </c>
      <c r="I10" s="27">
        <f t="shared" si="0"/>
        <v>2.034494</v>
      </c>
      <c r="J10" s="28">
        <v>44882</v>
      </c>
    </row>
    <row r="11" s="19" customFormat="1" ht="16.5" customHeight="1" spans="1:10">
      <c r="A11" s="29" t="s">
        <v>217</v>
      </c>
      <c r="B11" s="30" t="s">
        <v>611</v>
      </c>
      <c r="C11" s="30" t="s">
        <v>595</v>
      </c>
      <c r="D11" s="29" t="s">
        <v>876</v>
      </c>
      <c r="E11" s="29" t="s">
        <v>877</v>
      </c>
      <c r="F11" s="30" t="s">
        <v>878</v>
      </c>
      <c r="G11" s="35">
        <v>1</v>
      </c>
      <c r="H11" s="18">
        <v>0.7743</v>
      </c>
      <c r="I11" s="27">
        <f t="shared" si="0"/>
        <v>0.7743</v>
      </c>
      <c r="J11" s="32">
        <v>44882</v>
      </c>
    </row>
    <row r="12" s="19" customFormat="1" ht="16.5" customHeight="1" spans="1:10">
      <c r="A12" s="24" t="s">
        <v>217</v>
      </c>
      <c r="B12" s="25" t="s">
        <v>611</v>
      </c>
      <c r="C12" s="25" t="s">
        <v>595</v>
      </c>
      <c r="D12" s="24" t="s">
        <v>879</v>
      </c>
      <c r="E12" s="24" t="s">
        <v>880</v>
      </c>
      <c r="F12" s="25" t="s">
        <v>617</v>
      </c>
      <c r="G12" s="34">
        <v>1</v>
      </c>
      <c r="H12" s="18">
        <v>0.757286067611336</v>
      </c>
      <c r="I12" s="27">
        <f t="shared" si="0"/>
        <v>0.757286067611336</v>
      </c>
      <c r="J12" s="28">
        <v>44882</v>
      </c>
    </row>
    <row r="13" s="19" customFormat="1" ht="16.5" customHeight="1" spans="1:10">
      <c r="A13" s="29" t="s">
        <v>217</v>
      </c>
      <c r="B13" s="30" t="s">
        <v>611</v>
      </c>
      <c r="C13" s="30" t="s">
        <v>595</v>
      </c>
      <c r="D13" s="29" t="s">
        <v>881</v>
      </c>
      <c r="E13" s="29" t="s">
        <v>882</v>
      </c>
      <c r="F13" s="30" t="s">
        <v>617</v>
      </c>
      <c r="G13" s="35">
        <v>1</v>
      </c>
      <c r="H13" s="18">
        <v>0.458891857647059</v>
      </c>
      <c r="I13" s="27">
        <f t="shared" si="0"/>
        <v>0.458891857647059</v>
      </c>
      <c r="J13" s="32">
        <v>44882</v>
      </c>
    </row>
    <row r="14" s="19" customFormat="1" ht="16.5" customHeight="1" spans="1:10">
      <c r="A14" s="24" t="s">
        <v>217</v>
      </c>
      <c r="B14" s="25" t="s">
        <v>611</v>
      </c>
      <c r="C14" s="25" t="s">
        <v>595</v>
      </c>
      <c r="D14" s="24" t="s">
        <v>883</v>
      </c>
      <c r="E14" s="24" t="s">
        <v>884</v>
      </c>
      <c r="F14" s="25" t="s">
        <v>617</v>
      </c>
      <c r="G14" s="34">
        <v>1</v>
      </c>
      <c r="H14" s="18">
        <v>0.271268194561403</v>
      </c>
      <c r="I14" s="27">
        <f t="shared" si="0"/>
        <v>0.271268194561403</v>
      </c>
      <c r="J14" s="28">
        <v>44882</v>
      </c>
    </row>
    <row r="15" s="19" customFormat="1" ht="16.5" customHeight="1" spans="1:10">
      <c r="A15" s="29" t="s">
        <v>217</v>
      </c>
      <c r="B15" s="30" t="s">
        <v>611</v>
      </c>
      <c r="C15" s="30" t="s">
        <v>595</v>
      </c>
      <c r="D15" s="29" t="s">
        <v>885</v>
      </c>
      <c r="E15" s="29" t="s">
        <v>886</v>
      </c>
      <c r="F15" s="30" t="s">
        <v>887</v>
      </c>
      <c r="G15" s="35">
        <v>1</v>
      </c>
      <c r="H15" s="18">
        <v>1.971</v>
      </c>
      <c r="I15" s="27">
        <f t="shared" si="0"/>
        <v>1.971</v>
      </c>
      <c r="J15" s="32">
        <v>44882</v>
      </c>
    </row>
    <row r="16" s="19" customFormat="1" ht="16.5" customHeight="1" spans="1:10">
      <c r="A16" s="24" t="s">
        <v>217</v>
      </c>
      <c r="B16" s="25" t="s">
        <v>611</v>
      </c>
      <c r="C16" s="25" t="s">
        <v>595</v>
      </c>
      <c r="D16" s="24" t="s">
        <v>888</v>
      </c>
      <c r="E16" s="24" t="s">
        <v>889</v>
      </c>
      <c r="F16" s="25" t="s">
        <v>617</v>
      </c>
      <c r="G16" s="34">
        <v>1</v>
      </c>
      <c r="H16" s="18">
        <v>1.71060640901961</v>
      </c>
      <c r="I16" s="27">
        <f t="shared" si="0"/>
        <v>1.71060640901961</v>
      </c>
      <c r="J16" s="28">
        <v>44882</v>
      </c>
    </row>
    <row r="17" s="19" customFormat="1" ht="16.5" customHeight="1" spans="1:10">
      <c r="A17" s="29" t="s">
        <v>217</v>
      </c>
      <c r="B17" s="30" t="s">
        <v>611</v>
      </c>
      <c r="C17" s="30" t="s">
        <v>595</v>
      </c>
      <c r="D17" s="29" t="s">
        <v>890</v>
      </c>
      <c r="E17" s="29" t="s">
        <v>891</v>
      </c>
      <c r="F17" s="30" t="s">
        <v>617</v>
      </c>
      <c r="G17" s="35">
        <v>1</v>
      </c>
      <c r="H17" s="18">
        <v>1.08206675157895</v>
      </c>
      <c r="I17" s="27">
        <f t="shared" si="0"/>
        <v>1.08206675157895</v>
      </c>
      <c r="J17" s="32">
        <v>44882</v>
      </c>
    </row>
    <row r="18" s="19" customFormat="1" ht="16.5" customHeight="1" spans="1:10">
      <c r="A18" s="24" t="s">
        <v>217</v>
      </c>
      <c r="B18" s="25" t="s">
        <v>611</v>
      </c>
      <c r="C18" s="25" t="s">
        <v>595</v>
      </c>
      <c r="D18" s="24" t="s">
        <v>599</v>
      </c>
      <c r="E18" s="24" t="s">
        <v>600</v>
      </c>
      <c r="F18" s="25" t="s">
        <v>601</v>
      </c>
      <c r="G18" s="34">
        <v>0.025</v>
      </c>
      <c r="H18" s="18">
        <v>6.2128</v>
      </c>
      <c r="I18" s="27">
        <f t="shared" si="0"/>
        <v>0.15532</v>
      </c>
      <c r="J18" s="28">
        <v>44882</v>
      </c>
    </row>
    <row r="19" s="19" customFormat="1" ht="16.5" customHeight="1" spans="1:10">
      <c r="A19" s="29" t="s">
        <v>217</v>
      </c>
      <c r="B19" s="30" t="s">
        <v>611</v>
      </c>
      <c r="C19" s="30" t="s">
        <v>595</v>
      </c>
      <c r="D19" s="29" t="s">
        <v>602</v>
      </c>
      <c r="E19" s="29" t="s">
        <v>603</v>
      </c>
      <c r="F19" s="30" t="s">
        <v>604</v>
      </c>
      <c r="G19" s="35">
        <v>0.075</v>
      </c>
      <c r="H19" s="18">
        <v>0.4035</v>
      </c>
      <c r="I19" s="27">
        <f t="shared" si="0"/>
        <v>0.0302625</v>
      </c>
      <c r="J19" s="32">
        <v>44882</v>
      </c>
    </row>
    <row r="20" s="19" customFormat="1" ht="16.5" customHeight="1" spans="1:10">
      <c r="A20" s="24" t="s">
        <v>217</v>
      </c>
      <c r="B20" s="25" t="s">
        <v>611</v>
      </c>
      <c r="C20" s="25" t="s">
        <v>595</v>
      </c>
      <c r="D20" s="24" t="s">
        <v>787</v>
      </c>
      <c r="E20" s="24" t="s">
        <v>788</v>
      </c>
      <c r="F20" s="25" t="s">
        <v>789</v>
      </c>
      <c r="G20" s="34">
        <v>1</v>
      </c>
      <c r="H20" s="18">
        <v>0.1862</v>
      </c>
      <c r="I20" s="27">
        <f t="shared" si="0"/>
        <v>0.1862</v>
      </c>
      <c r="J20" s="28">
        <v>44882</v>
      </c>
    </row>
    <row r="21" s="19" customFormat="1" ht="16.5" customHeight="1" spans="1:10">
      <c r="A21" s="29" t="s">
        <v>217</v>
      </c>
      <c r="B21" s="30" t="s">
        <v>611</v>
      </c>
      <c r="C21" s="30" t="s">
        <v>595</v>
      </c>
      <c r="D21" s="29" t="s">
        <v>892</v>
      </c>
      <c r="E21" s="29" t="s">
        <v>893</v>
      </c>
      <c r="F21" s="30" t="s">
        <v>617</v>
      </c>
      <c r="G21" s="35">
        <v>1</v>
      </c>
      <c r="H21" s="18">
        <v>0.305110689298246</v>
      </c>
      <c r="I21" s="27">
        <f t="shared" si="0"/>
        <v>0.305110689298246</v>
      </c>
      <c r="J21" s="32">
        <v>44882</v>
      </c>
    </row>
    <row r="22" s="19" customFormat="1" ht="16.5" customHeight="1" spans="1:10">
      <c r="A22" s="24" t="s">
        <v>217</v>
      </c>
      <c r="B22" s="25" t="s">
        <v>611</v>
      </c>
      <c r="C22" s="25" t="s">
        <v>595</v>
      </c>
      <c r="D22" s="24" t="s">
        <v>894</v>
      </c>
      <c r="E22" s="24" t="s">
        <v>895</v>
      </c>
      <c r="F22" s="25" t="s">
        <v>617</v>
      </c>
      <c r="G22" s="34">
        <v>1</v>
      </c>
      <c r="H22" s="18">
        <v>0.531</v>
      </c>
      <c r="I22" s="27">
        <f t="shared" si="0"/>
        <v>0.531</v>
      </c>
      <c r="J22" s="28">
        <v>44882</v>
      </c>
    </row>
    <row r="23" s="19" customFormat="1" ht="16.5" customHeight="1" spans="1:10">
      <c r="A23" s="29" t="s">
        <v>217</v>
      </c>
      <c r="B23" s="30" t="s">
        <v>611</v>
      </c>
      <c r="C23" s="30" t="s">
        <v>595</v>
      </c>
      <c r="D23" s="29" t="s">
        <v>896</v>
      </c>
      <c r="E23" s="29" t="s">
        <v>897</v>
      </c>
      <c r="F23" s="30" t="s">
        <v>617</v>
      </c>
      <c r="G23" s="35">
        <v>1</v>
      </c>
      <c r="H23" s="18">
        <v>1.5129404622807</v>
      </c>
      <c r="I23" s="27">
        <f t="shared" si="0"/>
        <v>1.5129404622807</v>
      </c>
      <c r="J23" s="32">
        <v>44882</v>
      </c>
    </row>
    <row r="24" spans="1:10">
      <c r="I24" s="20">
        <f>SUM(I2:I23)</f>
        <v>23.2939388627213</v>
      </c>
    </row>
    <row r="26" s="19" customFormat="1" ht="13" customHeight="1" spans="1:10">
      <c r="A26" s="21" t="s">
        <v>586</v>
      </c>
      <c r="B26" s="21" t="s">
        <v>587</v>
      </c>
      <c r="C26" s="21" t="s">
        <v>588</v>
      </c>
      <c r="D26" s="21" t="s">
        <v>589</v>
      </c>
      <c r="E26" s="21" t="s">
        <v>590</v>
      </c>
      <c r="F26" s="21" t="s">
        <v>590</v>
      </c>
      <c r="G26" s="23" t="s">
        <v>591</v>
      </c>
      <c r="H26" s="23" t="s">
        <v>592</v>
      </c>
      <c r="I26" s="23" t="s">
        <v>593</v>
      </c>
      <c r="J26" s="22" t="s">
        <v>594</v>
      </c>
    </row>
    <row r="27" s="19" customFormat="1" ht="16.5" customHeight="1" spans="1:10">
      <c r="A27" s="24" t="s">
        <v>70</v>
      </c>
      <c r="B27" s="25" t="s">
        <v>611</v>
      </c>
      <c r="C27" s="25" t="s">
        <v>595</v>
      </c>
      <c r="D27" s="24" t="s">
        <v>65</v>
      </c>
      <c r="E27" s="24" t="s">
        <v>418</v>
      </c>
      <c r="F27" s="25" t="s">
        <v>898</v>
      </c>
      <c r="G27" s="34">
        <v>2</v>
      </c>
      <c r="H27" s="18">
        <v>0.7765</v>
      </c>
      <c r="I27" s="27">
        <f t="shared" ref="I27:I42" si="1">H27*G27</f>
        <v>1.553</v>
      </c>
      <c r="J27" s="28">
        <v>45417</v>
      </c>
    </row>
    <row r="28" s="19" customFormat="1" ht="16.5" customHeight="1" spans="1:10">
      <c r="A28" s="29" t="s">
        <v>70</v>
      </c>
      <c r="B28" s="30" t="s">
        <v>611</v>
      </c>
      <c r="C28" s="30" t="s">
        <v>595</v>
      </c>
      <c r="D28" s="29" t="s">
        <v>837</v>
      </c>
      <c r="E28" s="29" t="s">
        <v>838</v>
      </c>
      <c r="F28" s="30" t="s">
        <v>839</v>
      </c>
      <c r="G28" s="35">
        <v>2</v>
      </c>
      <c r="H28" s="18">
        <v>0.05</v>
      </c>
      <c r="I28" s="27">
        <f t="shared" si="1"/>
        <v>0.1</v>
      </c>
      <c r="J28" s="32">
        <v>43800</v>
      </c>
    </row>
    <row r="29" s="19" customFormat="1" ht="16.5" customHeight="1" spans="1:10">
      <c r="A29" s="24" t="s">
        <v>70</v>
      </c>
      <c r="B29" s="25" t="s">
        <v>611</v>
      </c>
      <c r="C29" s="25" t="s">
        <v>595</v>
      </c>
      <c r="D29" s="24" t="s">
        <v>899</v>
      </c>
      <c r="E29" s="24" t="s">
        <v>756</v>
      </c>
      <c r="F29" s="25" t="s">
        <v>900</v>
      </c>
      <c r="G29" s="34">
        <v>0.12</v>
      </c>
      <c r="H29" s="18">
        <v>2.7434</v>
      </c>
      <c r="I29" s="27">
        <f t="shared" si="1"/>
        <v>0.329208</v>
      </c>
      <c r="J29" s="28">
        <v>45417</v>
      </c>
    </row>
    <row r="30" s="19" customFormat="1" ht="16.5" customHeight="1" spans="1:10">
      <c r="A30" s="29" t="s">
        <v>70</v>
      </c>
      <c r="B30" s="30" t="s">
        <v>611</v>
      </c>
      <c r="C30" s="30" t="s">
        <v>595</v>
      </c>
      <c r="D30" s="29" t="s">
        <v>79</v>
      </c>
      <c r="E30" s="29" t="s">
        <v>443</v>
      </c>
      <c r="F30" s="30" t="s">
        <v>900</v>
      </c>
      <c r="G30" s="35">
        <v>0.12</v>
      </c>
      <c r="H30" s="18">
        <v>2.7434</v>
      </c>
      <c r="I30" s="27">
        <f t="shared" si="1"/>
        <v>0.329208</v>
      </c>
      <c r="J30" s="32">
        <v>45417</v>
      </c>
    </row>
    <row r="31" s="19" customFormat="1" ht="16.5" customHeight="1" spans="1:10">
      <c r="A31" s="24" t="s">
        <v>70</v>
      </c>
      <c r="B31" s="25" t="s">
        <v>611</v>
      </c>
      <c r="C31" s="25" t="s">
        <v>595</v>
      </c>
      <c r="D31" s="24" t="s">
        <v>901</v>
      </c>
      <c r="E31" s="24" t="s">
        <v>902</v>
      </c>
      <c r="F31" s="25" t="s">
        <v>903</v>
      </c>
      <c r="G31" s="34">
        <v>2</v>
      </c>
      <c r="H31" s="18">
        <v>0.0949</v>
      </c>
      <c r="I31" s="27">
        <f t="shared" si="1"/>
        <v>0.1898</v>
      </c>
      <c r="J31" s="28">
        <v>43800</v>
      </c>
    </row>
    <row r="32" s="19" customFormat="1" ht="16.5" customHeight="1" spans="1:10">
      <c r="A32" s="29" t="s">
        <v>70</v>
      </c>
      <c r="B32" s="30" t="s">
        <v>611</v>
      </c>
      <c r="C32" s="30" t="s">
        <v>595</v>
      </c>
      <c r="D32" s="29" t="s">
        <v>904</v>
      </c>
      <c r="E32" s="29" t="s">
        <v>905</v>
      </c>
      <c r="F32" s="30" t="s">
        <v>906</v>
      </c>
      <c r="G32" s="35">
        <v>1</v>
      </c>
      <c r="H32" s="18">
        <v>0.12</v>
      </c>
      <c r="I32" s="27">
        <f t="shared" si="1"/>
        <v>0.12</v>
      </c>
      <c r="J32" s="32">
        <v>44085</v>
      </c>
    </row>
    <row r="33" s="19" customFormat="1" ht="16.5" customHeight="1" spans="1:10">
      <c r="A33" s="24" t="s">
        <v>70</v>
      </c>
      <c r="B33" s="25" t="s">
        <v>611</v>
      </c>
      <c r="C33" s="25" t="s">
        <v>595</v>
      </c>
      <c r="D33" s="24" t="s">
        <v>907</v>
      </c>
      <c r="E33" s="24" t="s">
        <v>908</v>
      </c>
      <c r="F33" s="25" t="s">
        <v>617</v>
      </c>
      <c r="G33" s="34">
        <v>1</v>
      </c>
      <c r="H33" s="18">
        <v>1.05667498653846</v>
      </c>
      <c r="I33" s="27">
        <f t="shared" si="1"/>
        <v>1.05667498653846</v>
      </c>
      <c r="J33" s="28">
        <v>43800</v>
      </c>
    </row>
    <row r="34" s="19" customFormat="1" ht="16.5" customHeight="1" spans="1:10">
      <c r="A34" s="29" t="s">
        <v>70</v>
      </c>
      <c r="B34" s="30" t="s">
        <v>611</v>
      </c>
      <c r="C34" s="30" t="s">
        <v>595</v>
      </c>
      <c r="D34" s="29" t="s">
        <v>909</v>
      </c>
      <c r="E34" s="29" t="s">
        <v>910</v>
      </c>
      <c r="F34" s="30" t="s">
        <v>911</v>
      </c>
      <c r="G34" s="35">
        <v>2</v>
      </c>
      <c r="H34" s="18">
        <v>0.402766852083333</v>
      </c>
      <c r="I34" s="27">
        <f t="shared" si="1"/>
        <v>0.805533704166666</v>
      </c>
      <c r="J34" s="32">
        <v>43800</v>
      </c>
    </row>
    <row r="35" s="19" customFormat="1" ht="16.5" customHeight="1" spans="1:10">
      <c r="A35" s="24" t="s">
        <v>70</v>
      </c>
      <c r="B35" s="25" t="s">
        <v>611</v>
      </c>
      <c r="C35" s="25" t="s">
        <v>595</v>
      </c>
      <c r="D35" s="24" t="s">
        <v>912</v>
      </c>
      <c r="E35" s="24" t="s">
        <v>913</v>
      </c>
      <c r="F35" s="25" t="s">
        <v>617</v>
      </c>
      <c r="G35" s="34">
        <v>1</v>
      </c>
      <c r="H35" s="18">
        <v>0.350071225128205</v>
      </c>
      <c r="I35" s="27">
        <f t="shared" si="1"/>
        <v>0.350071225128205</v>
      </c>
      <c r="J35" s="28">
        <v>43800</v>
      </c>
    </row>
    <row r="36" s="19" customFormat="1" ht="16.5" customHeight="1" spans="1:10">
      <c r="A36" s="29" t="s">
        <v>70</v>
      </c>
      <c r="B36" s="30" t="s">
        <v>611</v>
      </c>
      <c r="C36" s="30" t="s">
        <v>595</v>
      </c>
      <c r="D36" s="29" t="s">
        <v>914</v>
      </c>
      <c r="E36" s="29" t="s">
        <v>915</v>
      </c>
      <c r="F36" s="30" t="s">
        <v>617</v>
      </c>
      <c r="G36" s="35">
        <v>3</v>
      </c>
      <c r="H36" s="18">
        <v>0.221911090659341</v>
      </c>
      <c r="I36" s="27">
        <f t="shared" si="1"/>
        <v>0.665733271978023</v>
      </c>
      <c r="J36" s="32">
        <v>44085</v>
      </c>
    </row>
    <row r="37" s="19" customFormat="1" ht="16.5" customHeight="1" spans="1:10">
      <c r="A37" s="24" t="s">
        <v>70</v>
      </c>
      <c r="B37" s="25" t="s">
        <v>611</v>
      </c>
      <c r="C37" s="25" t="s">
        <v>595</v>
      </c>
      <c r="D37" s="24" t="s">
        <v>761</v>
      </c>
      <c r="E37" s="24" t="s">
        <v>762</v>
      </c>
      <c r="F37" s="25" t="s">
        <v>617</v>
      </c>
      <c r="G37" s="34">
        <v>4</v>
      </c>
      <c r="H37" s="18">
        <v>0.119628418245735</v>
      </c>
      <c r="I37" s="27">
        <f t="shared" si="1"/>
        <v>0.47851367298294</v>
      </c>
      <c r="J37" s="28">
        <v>43800</v>
      </c>
    </row>
    <row r="38" s="19" customFormat="1" ht="16.5" customHeight="1" spans="1:10">
      <c r="A38" s="29" t="s">
        <v>70</v>
      </c>
      <c r="B38" s="30" t="s">
        <v>611</v>
      </c>
      <c r="C38" s="30" t="s">
        <v>595</v>
      </c>
      <c r="D38" s="29" t="s">
        <v>916</v>
      </c>
      <c r="E38" s="29" t="s">
        <v>917</v>
      </c>
      <c r="F38" s="30" t="s">
        <v>918</v>
      </c>
      <c r="G38" s="35">
        <v>2</v>
      </c>
      <c r="H38" s="18">
        <v>0.5173</v>
      </c>
      <c r="I38" s="27">
        <f t="shared" si="1"/>
        <v>1.0346</v>
      </c>
      <c r="J38" s="32">
        <v>43800</v>
      </c>
    </row>
    <row r="39" s="19" customFormat="1" ht="16.5" customHeight="1" spans="1:10">
      <c r="A39" s="24" t="s">
        <v>70</v>
      </c>
      <c r="B39" s="25" t="s">
        <v>611</v>
      </c>
      <c r="C39" s="25" t="s">
        <v>595</v>
      </c>
      <c r="D39" s="24" t="s">
        <v>919</v>
      </c>
      <c r="E39" s="24" t="s">
        <v>920</v>
      </c>
      <c r="F39" s="25" t="s">
        <v>921</v>
      </c>
      <c r="G39" s="34">
        <v>2</v>
      </c>
      <c r="H39" s="18">
        <v>0.1429</v>
      </c>
      <c r="I39" s="27">
        <f t="shared" si="1"/>
        <v>0.2858</v>
      </c>
      <c r="J39" s="28">
        <v>43800</v>
      </c>
    </row>
    <row r="40" s="19" customFormat="1" ht="16.5" customHeight="1" spans="1:10">
      <c r="A40" s="29" t="s">
        <v>70</v>
      </c>
      <c r="B40" s="30" t="s">
        <v>611</v>
      </c>
      <c r="C40" s="30" t="s">
        <v>595</v>
      </c>
      <c r="D40" s="29" t="s">
        <v>922</v>
      </c>
      <c r="E40" s="29" t="s">
        <v>923</v>
      </c>
      <c r="F40" s="30" t="s">
        <v>924</v>
      </c>
      <c r="G40" s="35">
        <v>3</v>
      </c>
      <c r="H40" s="18">
        <v>0.1357</v>
      </c>
      <c r="I40" s="27">
        <f t="shared" si="1"/>
        <v>0.4071</v>
      </c>
      <c r="J40" s="32">
        <v>44085</v>
      </c>
    </row>
    <row r="41" s="19" customFormat="1" ht="16.5" customHeight="1" spans="1:10">
      <c r="A41" s="24" t="s">
        <v>70</v>
      </c>
      <c r="B41" s="25" t="s">
        <v>611</v>
      </c>
      <c r="C41" s="25" t="s">
        <v>595</v>
      </c>
      <c r="D41" s="24" t="s">
        <v>763</v>
      </c>
      <c r="E41" s="24" t="s">
        <v>764</v>
      </c>
      <c r="F41" s="25" t="s">
        <v>765</v>
      </c>
      <c r="G41" s="34">
        <v>3</v>
      </c>
      <c r="H41" s="18">
        <v>0.0627</v>
      </c>
      <c r="I41" s="27">
        <f t="shared" si="1"/>
        <v>0.1881</v>
      </c>
      <c r="J41" s="28">
        <v>43800</v>
      </c>
    </row>
    <row r="42" s="19" customFormat="1" ht="16.5" customHeight="1" spans="1:10">
      <c r="A42" s="29" t="s">
        <v>70</v>
      </c>
      <c r="B42" s="30" t="s">
        <v>611</v>
      </c>
      <c r="C42" s="30" t="s">
        <v>595</v>
      </c>
      <c r="D42" s="29" t="s">
        <v>866</v>
      </c>
      <c r="E42" s="29" t="s">
        <v>867</v>
      </c>
      <c r="F42" s="30" t="s">
        <v>868</v>
      </c>
      <c r="G42" s="35">
        <v>1</v>
      </c>
      <c r="H42" s="18">
        <v>0.2655</v>
      </c>
      <c r="I42" s="27">
        <f t="shared" si="1"/>
        <v>0.2655</v>
      </c>
      <c r="J42" s="32">
        <v>43800</v>
      </c>
    </row>
    <row r="43" spans="1:10">
      <c r="I43" s="20">
        <f>SUM(I27:I42)</f>
        <v>8.15884286079429</v>
      </c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1" sqref="K11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4545454545455" customWidth="1"/>
    <col min="5" max="5" width="12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1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1">
      <c r="A2" s="24" t="s">
        <v>270</v>
      </c>
      <c r="B2" s="25" t="s">
        <v>611</v>
      </c>
      <c r="C2" s="25" t="s">
        <v>595</v>
      </c>
      <c r="D2" s="24" t="s">
        <v>744</v>
      </c>
      <c r="E2" s="24" t="s">
        <v>745</v>
      </c>
      <c r="F2" s="25" t="s">
        <v>746</v>
      </c>
      <c r="G2" s="34">
        <v>0.02778</v>
      </c>
      <c r="H2" s="18">
        <v>6.1792</v>
      </c>
      <c r="I2" s="27">
        <f t="shared" ref="I2:I8" si="0">H2*G2</f>
        <v>0.171658176</v>
      </c>
      <c r="J2" s="28">
        <v>44634</v>
      </c>
    </row>
    <row r="3" s="19" customFormat="1" ht="16.5" customHeight="1" spans="1:11">
      <c r="A3" s="29" t="s">
        <v>270</v>
      </c>
      <c r="B3" s="30" t="s">
        <v>611</v>
      </c>
      <c r="C3" s="30" t="s">
        <v>595</v>
      </c>
      <c r="D3" s="29" t="s">
        <v>602</v>
      </c>
      <c r="E3" s="29" t="s">
        <v>603</v>
      </c>
      <c r="F3" s="30" t="s">
        <v>604</v>
      </c>
      <c r="G3" s="35">
        <v>0.1111</v>
      </c>
      <c r="H3" s="18">
        <v>0.4035</v>
      </c>
      <c r="I3" s="27">
        <f t="shared" si="0"/>
        <v>0.04482885</v>
      </c>
      <c r="J3" s="32">
        <v>44634</v>
      </c>
    </row>
    <row r="4" s="19" customFormat="1" ht="16.5" customHeight="1" spans="1:11">
      <c r="A4" s="24" t="s">
        <v>270</v>
      </c>
      <c r="B4" s="25" t="s">
        <v>611</v>
      </c>
      <c r="C4" s="25" t="s">
        <v>595</v>
      </c>
      <c r="D4" s="24" t="s">
        <v>1117</v>
      </c>
      <c r="E4" s="24" t="s">
        <v>1118</v>
      </c>
      <c r="F4" s="25" t="s">
        <v>617</v>
      </c>
      <c r="G4" s="34">
        <v>1</v>
      </c>
      <c r="H4" s="18">
        <v>3.73072105263158</v>
      </c>
      <c r="I4" s="27">
        <f t="shared" si="0"/>
        <v>3.73072105263158</v>
      </c>
      <c r="J4" s="28">
        <v>44480</v>
      </c>
    </row>
    <row r="5" s="19" customFormat="1" ht="16.5" customHeight="1" spans="1:11">
      <c r="A5" s="29" t="s">
        <v>270</v>
      </c>
      <c r="B5" s="30" t="s">
        <v>611</v>
      </c>
      <c r="C5" s="30" t="s">
        <v>595</v>
      </c>
      <c r="D5" s="29" t="s">
        <v>1119</v>
      </c>
      <c r="E5" s="29" t="s">
        <v>1120</v>
      </c>
      <c r="F5" s="30" t="s">
        <v>617</v>
      </c>
      <c r="G5" s="35">
        <v>1</v>
      </c>
      <c r="H5" s="18">
        <v>3.09722147368421</v>
      </c>
      <c r="I5" s="27">
        <f t="shared" si="0"/>
        <v>3.09722147368421</v>
      </c>
      <c r="J5" s="32">
        <v>44480</v>
      </c>
    </row>
    <row r="6" s="19" customFormat="1" ht="16.5" customHeight="1" spans="1:11">
      <c r="A6" s="24" t="s">
        <v>270</v>
      </c>
      <c r="B6" s="25" t="s">
        <v>611</v>
      </c>
      <c r="C6" s="25" t="s">
        <v>595</v>
      </c>
      <c r="D6" s="24" t="s">
        <v>1121</v>
      </c>
      <c r="E6" s="24" t="s">
        <v>1122</v>
      </c>
      <c r="F6" s="25" t="s">
        <v>617</v>
      </c>
      <c r="G6" s="34">
        <v>1</v>
      </c>
      <c r="H6" s="18">
        <v>16.16</v>
      </c>
      <c r="I6" s="27">
        <f t="shared" si="0"/>
        <v>16.16</v>
      </c>
      <c r="J6" s="28">
        <v>44480</v>
      </c>
      <c r="K6" s="19">
        <v>24.73</v>
      </c>
    </row>
    <row r="7" s="19" customFormat="1" ht="16.5" customHeight="1" spans="1:11">
      <c r="A7" s="29" t="s">
        <v>270</v>
      </c>
      <c r="B7" s="30" t="s">
        <v>611</v>
      </c>
      <c r="C7" s="30" t="s">
        <v>595</v>
      </c>
      <c r="D7" s="29" t="s">
        <v>1123</v>
      </c>
      <c r="E7" s="29" t="s">
        <v>1124</v>
      </c>
      <c r="F7" s="30" t="s">
        <v>617</v>
      </c>
      <c r="G7" s="35">
        <v>1</v>
      </c>
      <c r="H7" s="18">
        <v>1.504399</v>
      </c>
      <c r="I7" s="27">
        <f t="shared" si="0"/>
        <v>1.504399</v>
      </c>
      <c r="J7" s="32">
        <v>44480</v>
      </c>
    </row>
    <row r="8" s="19" customFormat="1" ht="16.5" customHeight="1" spans="1:11">
      <c r="A8" s="24" t="s">
        <v>270</v>
      </c>
      <c r="B8" s="25" t="s">
        <v>611</v>
      </c>
      <c r="C8" s="25" t="s">
        <v>595</v>
      </c>
      <c r="D8" s="24" t="s">
        <v>1125</v>
      </c>
      <c r="E8" s="24" t="s">
        <v>1126</v>
      </c>
      <c r="F8" s="25" t="s">
        <v>617</v>
      </c>
      <c r="G8" s="34">
        <v>1</v>
      </c>
      <c r="H8" s="18">
        <v>1.4159</v>
      </c>
      <c r="I8" s="27">
        <f t="shared" si="0"/>
        <v>1.4159</v>
      </c>
      <c r="J8" s="28">
        <v>44480</v>
      </c>
    </row>
    <row r="9" spans="1:11">
      <c r="I9" s="20">
        <f>SUM(I2:I8)</f>
        <v>26.1247285523158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0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226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45231</v>
      </c>
    </row>
    <row r="3" s="19" customFormat="1" ht="16.5" customHeight="1" spans="1:10">
      <c r="A3" s="29" t="s">
        <v>226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0.79</v>
      </c>
      <c r="H3" s="18">
        <v>1.6814</v>
      </c>
      <c r="I3" s="27">
        <f t="shared" si="0"/>
        <v>1.328306</v>
      </c>
      <c r="J3" s="32">
        <v>45052</v>
      </c>
    </row>
    <row r="4" s="19" customFormat="1" ht="16.5" customHeight="1" spans="1:10">
      <c r="A4" s="24" t="s">
        <v>226</v>
      </c>
      <c r="B4" s="25" t="s">
        <v>611</v>
      </c>
      <c r="C4" s="25" t="s">
        <v>595</v>
      </c>
      <c r="D4" s="24" t="s">
        <v>1127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45052</v>
      </c>
    </row>
    <row r="5" s="19" customFormat="1" ht="16.5" customHeight="1" spans="1:10">
      <c r="A5" s="29" t="s">
        <v>226</v>
      </c>
      <c r="B5" s="30" t="s">
        <v>611</v>
      </c>
      <c r="C5" s="30" t="s">
        <v>595</v>
      </c>
      <c r="D5" s="29" t="s">
        <v>732</v>
      </c>
      <c r="E5" s="29" t="s">
        <v>733</v>
      </c>
      <c r="F5" s="30" t="s">
        <v>617</v>
      </c>
      <c r="G5" s="35">
        <v>1</v>
      </c>
      <c r="H5" s="18">
        <v>5.02055804210526</v>
      </c>
      <c r="I5" s="27">
        <f t="shared" si="0"/>
        <v>5.02055804210526</v>
      </c>
      <c r="J5" s="32">
        <v>45052</v>
      </c>
    </row>
    <row r="6" s="19" customFormat="1" ht="16.5" customHeight="1" spans="1:10">
      <c r="A6" s="24" t="s">
        <v>226</v>
      </c>
      <c r="B6" s="25" t="s">
        <v>611</v>
      </c>
      <c r="C6" s="25" t="s">
        <v>595</v>
      </c>
      <c r="D6" s="24" t="s">
        <v>734</v>
      </c>
      <c r="E6" s="24" t="s">
        <v>735</v>
      </c>
      <c r="F6" s="25" t="s">
        <v>617</v>
      </c>
      <c r="G6" s="34">
        <v>1</v>
      </c>
      <c r="H6" s="18">
        <v>3.89804934736842</v>
      </c>
      <c r="I6" s="27">
        <f t="shared" si="0"/>
        <v>3.89804934736842</v>
      </c>
      <c r="J6" s="28">
        <v>45052</v>
      </c>
    </row>
    <row r="7" s="19" customFormat="1" ht="16.5" customHeight="1" spans="1:10">
      <c r="A7" s="29" t="s">
        <v>226</v>
      </c>
      <c r="B7" s="30" t="s">
        <v>611</v>
      </c>
      <c r="C7" s="30" t="s">
        <v>595</v>
      </c>
      <c r="D7" s="29" t="s">
        <v>741</v>
      </c>
      <c r="E7" s="29" t="s">
        <v>742</v>
      </c>
      <c r="F7" s="30" t="s">
        <v>743</v>
      </c>
      <c r="G7" s="35">
        <v>2</v>
      </c>
      <c r="H7" s="18">
        <v>1.38</v>
      </c>
      <c r="I7" s="27">
        <f t="shared" si="0"/>
        <v>2.76</v>
      </c>
      <c r="J7" s="32">
        <v>45052</v>
      </c>
    </row>
    <row r="8" s="19" customFormat="1" ht="16.5" customHeight="1" spans="1:10">
      <c r="A8" s="24" t="s">
        <v>226</v>
      </c>
      <c r="B8" s="25" t="s">
        <v>611</v>
      </c>
      <c r="C8" s="25" t="s">
        <v>595</v>
      </c>
      <c r="D8" s="24" t="s">
        <v>744</v>
      </c>
      <c r="E8" s="24" t="s">
        <v>745</v>
      </c>
      <c r="F8" s="25" t="s">
        <v>746</v>
      </c>
      <c r="G8" s="34">
        <v>0.025</v>
      </c>
      <c r="H8" s="18">
        <v>6.1792</v>
      </c>
      <c r="I8" s="27">
        <f t="shared" si="0"/>
        <v>0.15448</v>
      </c>
      <c r="J8" s="28">
        <v>45046</v>
      </c>
    </row>
    <row r="9" s="19" customFormat="1" ht="16.5" customHeight="1" spans="1:10">
      <c r="A9" s="29" t="s">
        <v>226</v>
      </c>
      <c r="B9" s="30" t="s">
        <v>611</v>
      </c>
      <c r="C9" s="30" t="s">
        <v>595</v>
      </c>
      <c r="D9" s="29" t="s">
        <v>602</v>
      </c>
      <c r="E9" s="29" t="s">
        <v>603</v>
      </c>
      <c r="F9" s="30" t="s">
        <v>604</v>
      </c>
      <c r="G9" s="35">
        <v>0.025</v>
      </c>
      <c r="H9" s="18">
        <v>0.4035</v>
      </c>
      <c r="I9" s="27">
        <f t="shared" si="0"/>
        <v>0.0100875</v>
      </c>
      <c r="J9" s="32">
        <v>45046</v>
      </c>
    </row>
    <row r="10" s="19" customFormat="1" ht="16.5" customHeight="1" spans="1:10">
      <c r="A10" s="24" t="s">
        <v>226</v>
      </c>
      <c r="B10" s="25" t="s">
        <v>611</v>
      </c>
      <c r="C10" s="25" t="s">
        <v>595</v>
      </c>
      <c r="D10" s="24" t="s">
        <v>1128</v>
      </c>
      <c r="E10" s="24" t="s">
        <v>1129</v>
      </c>
      <c r="F10" s="25" t="s">
        <v>617</v>
      </c>
      <c r="G10" s="34">
        <v>1</v>
      </c>
      <c r="H10" s="18">
        <v>11.51</v>
      </c>
      <c r="I10" s="27">
        <f t="shared" si="0"/>
        <v>11.51</v>
      </c>
      <c r="J10" s="28">
        <v>45052</v>
      </c>
    </row>
    <row r="11" spans="1:10">
      <c r="I11" s="20">
        <f>SUM(I2:I10)</f>
        <v>26.2179459238683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9" sqref="I19"/>
    </sheetView>
  </sheetViews>
  <sheetFormatPr defaultColWidth="8.72727272727273" defaultRowHeight="14" outlineLevelRow="7"/>
  <cols>
    <col min="1" max="1" width="10.1818181818182" customWidth="1"/>
    <col min="2" max="2" width="4.63636363636364" customWidth="1"/>
    <col min="3" max="3" width="7.90909090909091" customWidth="1"/>
    <col min="4" max="4" width="10.5454545454545" customWidth="1"/>
    <col min="5" max="5" width="12.7272727272727" customWidth="1"/>
    <col min="6" max="6" width="13.2727272727273" customWidth="1"/>
    <col min="7" max="7" width="9.27272727272727" customWidth="1"/>
    <col min="8" max="9" width="7.72727272727273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9" t="s">
        <v>546</v>
      </c>
      <c r="B2" s="30">
        <v>902</v>
      </c>
      <c r="C2" s="30" t="s">
        <v>595</v>
      </c>
      <c r="D2" s="29" t="s">
        <v>596</v>
      </c>
      <c r="E2" s="29" t="s">
        <v>597</v>
      </c>
      <c r="F2" s="30" t="s">
        <v>598</v>
      </c>
      <c r="G2" s="31">
        <v>2</v>
      </c>
      <c r="H2" s="18">
        <v>0.05</v>
      </c>
      <c r="I2" s="27">
        <f t="shared" ref="I2:I7" si="0">H2*G2</f>
        <v>0.1</v>
      </c>
      <c r="J2" s="32">
        <v>45807</v>
      </c>
    </row>
    <row r="3" s="19" customFormat="1" ht="16.5" customHeight="1" spans="1:10">
      <c r="A3" s="24" t="s">
        <v>546</v>
      </c>
      <c r="B3" s="25">
        <v>902</v>
      </c>
      <c r="C3" s="25" t="s">
        <v>595</v>
      </c>
      <c r="D3" s="24" t="s">
        <v>95</v>
      </c>
      <c r="E3" s="24" t="s">
        <v>339</v>
      </c>
      <c r="F3" s="25"/>
      <c r="G3" s="26">
        <v>1</v>
      </c>
      <c r="H3" s="18">
        <v>2.74510548895859</v>
      </c>
      <c r="I3" s="27">
        <f t="shared" si="0"/>
        <v>2.74510548895859</v>
      </c>
      <c r="J3" s="28">
        <v>45807</v>
      </c>
    </row>
    <row r="4" s="19" customFormat="1" ht="16.5" customHeight="1" spans="1:10">
      <c r="A4" s="24" t="s">
        <v>546</v>
      </c>
      <c r="B4" s="25">
        <v>902</v>
      </c>
      <c r="C4" s="25" t="s">
        <v>595</v>
      </c>
      <c r="D4" s="24" t="s">
        <v>599</v>
      </c>
      <c r="E4" s="24" t="s">
        <v>600</v>
      </c>
      <c r="F4" s="25" t="s">
        <v>601</v>
      </c>
      <c r="G4" s="26">
        <v>0.0033</v>
      </c>
      <c r="H4" s="18">
        <v>6.2128</v>
      </c>
      <c r="I4" s="27">
        <f t="shared" si="0"/>
        <v>0.02050224</v>
      </c>
      <c r="J4" s="28">
        <v>45807</v>
      </c>
    </row>
    <row r="5" s="19" customFormat="1" ht="16.5" customHeight="1" spans="1:10">
      <c r="A5" s="29" t="s">
        <v>546</v>
      </c>
      <c r="B5" s="30">
        <v>902</v>
      </c>
      <c r="C5" s="30" t="s">
        <v>595</v>
      </c>
      <c r="D5" s="29" t="s">
        <v>602</v>
      </c>
      <c r="E5" s="29" t="s">
        <v>603</v>
      </c>
      <c r="F5" s="30" t="s">
        <v>604</v>
      </c>
      <c r="G5" s="31">
        <v>0.01</v>
      </c>
      <c r="H5" s="18">
        <v>0.4035</v>
      </c>
      <c r="I5" s="27">
        <f t="shared" si="0"/>
        <v>0.004035</v>
      </c>
      <c r="J5" s="32">
        <v>45807</v>
      </c>
    </row>
    <row r="6" s="19" customFormat="1" ht="16.5" customHeight="1" spans="1:10">
      <c r="A6" s="24" t="s">
        <v>546</v>
      </c>
      <c r="B6" s="25">
        <v>902</v>
      </c>
      <c r="C6" s="25" t="s">
        <v>595</v>
      </c>
      <c r="D6" s="24" t="s">
        <v>605</v>
      </c>
      <c r="E6" s="24" t="s">
        <v>606</v>
      </c>
      <c r="F6" s="25" t="s">
        <v>607</v>
      </c>
      <c r="G6" s="26">
        <v>1</v>
      </c>
      <c r="H6" s="18">
        <v>0.03</v>
      </c>
      <c r="I6" s="27">
        <f t="shared" si="0"/>
        <v>0.03</v>
      </c>
      <c r="J6" s="28">
        <v>45807</v>
      </c>
    </row>
    <row r="7" s="19" customFormat="1" ht="16.5" customHeight="1" spans="1:10">
      <c r="A7" s="29" t="s">
        <v>546</v>
      </c>
      <c r="B7" s="30">
        <v>902</v>
      </c>
      <c r="C7" s="30" t="s">
        <v>595</v>
      </c>
      <c r="D7" s="29" t="s">
        <v>608</v>
      </c>
      <c r="E7" s="29" t="s">
        <v>609</v>
      </c>
      <c r="F7" s="30" t="s">
        <v>610</v>
      </c>
      <c r="G7" s="31">
        <v>1</v>
      </c>
      <c r="H7" s="60">
        <v>0.03</v>
      </c>
      <c r="I7" s="58">
        <f t="shared" si="0"/>
        <v>0.03</v>
      </c>
      <c r="J7" s="32">
        <v>45807</v>
      </c>
    </row>
    <row r="8" spans="1:10">
      <c r="A8" s="61"/>
      <c r="B8" s="61"/>
      <c r="C8" s="61"/>
      <c r="D8" s="61"/>
      <c r="E8" s="61"/>
      <c r="F8" s="61"/>
      <c r="G8" s="61"/>
      <c r="H8" s="61"/>
      <c r="I8" s="61">
        <f>SUM(I2:I7)</f>
        <v>2.92964272895859</v>
      </c>
      <c r="J8" s="61"/>
    </row>
  </sheetData>
  <autoFilter xmlns:etc="http://www.wps.cn/officeDocument/2017/etCustomData" ref="A1:J8" etc:filterBottomFollowUsedRange="0">
    <extLst/>
  </autoFilter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15" sqref="I15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8.1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76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4</v>
      </c>
      <c r="H2" s="18">
        <v>0.120565034394672</v>
      </c>
      <c r="I2" s="27">
        <f t="shared" ref="I2:I13" si="0">H2*G2</f>
        <v>0.482260137578688</v>
      </c>
      <c r="J2" s="28">
        <v>44440</v>
      </c>
    </row>
    <row r="3" s="19" customFormat="1" ht="16.5" customHeight="1" spans="1:10">
      <c r="A3" s="29" t="s">
        <v>76</v>
      </c>
      <c r="B3" s="30" t="s">
        <v>611</v>
      </c>
      <c r="C3" s="30" t="s">
        <v>595</v>
      </c>
      <c r="D3" s="29" t="s">
        <v>1130</v>
      </c>
      <c r="E3" s="29" t="s">
        <v>1131</v>
      </c>
      <c r="F3" s="30" t="s">
        <v>782</v>
      </c>
      <c r="G3" s="35">
        <v>1</v>
      </c>
      <c r="H3" s="18">
        <v>0.867536875531915</v>
      </c>
      <c r="I3" s="27">
        <f t="shared" si="0"/>
        <v>0.867536875531915</v>
      </c>
      <c r="J3" s="32">
        <v>45231</v>
      </c>
    </row>
    <row r="4" s="19" customFormat="1" ht="16.5" customHeight="1" spans="1:10">
      <c r="A4" s="24" t="s">
        <v>76</v>
      </c>
      <c r="B4" s="25" t="s">
        <v>611</v>
      </c>
      <c r="C4" s="25" t="s">
        <v>595</v>
      </c>
      <c r="D4" s="24" t="s">
        <v>776</v>
      </c>
      <c r="E4" s="24" t="s">
        <v>777</v>
      </c>
      <c r="F4" s="25" t="s">
        <v>617</v>
      </c>
      <c r="G4" s="34">
        <v>1</v>
      </c>
      <c r="H4" s="18">
        <v>0.39769467319838</v>
      </c>
      <c r="I4" s="27">
        <f t="shared" si="0"/>
        <v>0.39769467319838</v>
      </c>
      <c r="J4" s="28">
        <v>45231</v>
      </c>
    </row>
    <row r="5" s="19" customFormat="1" ht="16.5" customHeight="1" spans="1:10">
      <c r="A5" s="29" t="s">
        <v>76</v>
      </c>
      <c r="B5" s="30" t="s">
        <v>611</v>
      </c>
      <c r="C5" s="30" t="s">
        <v>595</v>
      </c>
      <c r="D5" s="29" t="s">
        <v>778</v>
      </c>
      <c r="E5" s="29" t="s">
        <v>779</v>
      </c>
      <c r="F5" s="30" t="s">
        <v>617</v>
      </c>
      <c r="G5" s="35">
        <v>1</v>
      </c>
      <c r="H5" s="18">
        <v>0.371587605829959</v>
      </c>
      <c r="I5" s="27">
        <f t="shared" si="0"/>
        <v>0.371587605829959</v>
      </c>
      <c r="J5" s="32">
        <v>45231</v>
      </c>
    </row>
    <row r="6" s="19" customFormat="1" ht="16.5" customHeight="1" spans="1:10">
      <c r="A6" s="24" t="s">
        <v>76</v>
      </c>
      <c r="B6" s="25" t="s">
        <v>611</v>
      </c>
      <c r="C6" s="25" t="s">
        <v>595</v>
      </c>
      <c r="D6" s="24" t="s">
        <v>1132</v>
      </c>
      <c r="E6" s="24" t="s">
        <v>1078</v>
      </c>
      <c r="F6" s="25" t="s">
        <v>782</v>
      </c>
      <c r="G6" s="34">
        <v>1</v>
      </c>
      <c r="H6" s="18">
        <v>0.660476323762005</v>
      </c>
      <c r="I6" s="27">
        <f t="shared" si="0"/>
        <v>0.660476323762005</v>
      </c>
      <c r="J6" s="28">
        <v>45231</v>
      </c>
    </row>
    <row r="7" s="19" customFormat="1" ht="16.5" customHeight="1" spans="1:10">
      <c r="A7" s="29" t="s">
        <v>76</v>
      </c>
      <c r="B7" s="30" t="s">
        <v>611</v>
      </c>
      <c r="C7" s="30" t="s">
        <v>595</v>
      </c>
      <c r="D7" s="29" t="s">
        <v>780</v>
      </c>
      <c r="E7" s="29" t="s">
        <v>781</v>
      </c>
      <c r="F7" s="30" t="s">
        <v>782</v>
      </c>
      <c r="G7" s="35">
        <v>1</v>
      </c>
      <c r="H7" s="18">
        <v>0.660476323762005</v>
      </c>
      <c r="I7" s="27">
        <f t="shared" si="0"/>
        <v>0.660476323762005</v>
      </c>
      <c r="J7" s="32">
        <v>45231</v>
      </c>
    </row>
    <row r="8" s="19" customFormat="1" ht="16.5" customHeight="1" spans="1:10">
      <c r="A8" s="24" t="s">
        <v>76</v>
      </c>
      <c r="B8" s="25" t="s">
        <v>611</v>
      </c>
      <c r="C8" s="25" t="s">
        <v>595</v>
      </c>
      <c r="D8" s="24" t="s">
        <v>783</v>
      </c>
      <c r="E8" s="24" t="s">
        <v>784</v>
      </c>
      <c r="F8" s="25" t="s">
        <v>617</v>
      </c>
      <c r="G8" s="34">
        <v>2</v>
      </c>
      <c r="H8" s="18">
        <v>0.240939692439863</v>
      </c>
      <c r="I8" s="27">
        <f t="shared" si="0"/>
        <v>0.481879384879726</v>
      </c>
      <c r="J8" s="28">
        <v>44337</v>
      </c>
    </row>
    <row r="9" s="19" customFormat="1" ht="16.5" customHeight="1" spans="1:10">
      <c r="A9" s="29" t="s">
        <v>76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0.26</v>
      </c>
      <c r="H9" s="18">
        <v>1.7257</v>
      </c>
      <c r="I9" s="27">
        <f t="shared" si="0"/>
        <v>0.448682</v>
      </c>
      <c r="J9" s="32">
        <v>44337</v>
      </c>
    </row>
    <row r="10" s="19" customFormat="1" ht="16.5" customHeight="1" spans="1:10">
      <c r="A10" s="24" t="s">
        <v>76</v>
      </c>
      <c r="B10" s="25" t="s">
        <v>611</v>
      </c>
      <c r="C10" s="25" t="s">
        <v>595</v>
      </c>
      <c r="D10" s="24" t="s">
        <v>755</v>
      </c>
      <c r="E10" s="24" t="s">
        <v>756</v>
      </c>
      <c r="F10" s="25" t="s">
        <v>752</v>
      </c>
      <c r="G10" s="34">
        <v>0.265</v>
      </c>
      <c r="H10" s="18">
        <v>1.6814</v>
      </c>
      <c r="I10" s="27">
        <f t="shared" si="0"/>
        <v>0.445571</v>
      </c>
      <c r="J10" s="28">
        <v>44868</v>
      </c>
    </row>
    <row r="11" s="19" customFormat="1" ht="16.5" customHeight="1" spans="1:10">
      <c r="A11" s="29" t="s">
        <v>76</v>
      </c>
      <c r="B11" s="30" t="s">
        <v>611</v>
      </c>
      <c r="C11" s="30" t="s">
        <v>595</v>
      </c>
      <c r="D11" s="29" t="s">
        <v>785</v>
      </c>
      <c r="E11" s="29" t="s">
        <v>786</v>
      </c>
      <c r="F11" s="30" t="s">
        <v>617</v>
      </c>
      <c r="G11" s="35">
        <v>1</v>
      </c>
      <c r="H11" s="18">
        <v>0.2655</v>
      </c>
      <c r="I11" s="27">
        <f t="shared" si="0"/>
        <v>0.2655</v>
      </c>
      <c r="J11" s="32">
        <v>44440</v>
      </c>
    </row>
    <row r="12" s="19" customFormat="1" ht="16.5" customHeight="1" spans="1:10">
      <c r="A12" s="24" t="s">
        <v>76</v>
      </c>
      <c r="B12" s="25" t="s">
        <v>611</v>
      </c>
      <c r="C12" s="25" t="s">
        <v>595</v>
      </c>
      <c r="D12" s="24" t="s">
        <v>81</v>
      </c>
      <c r="E12" s="24" t="s">
        <v>435</v>
      </c>
      <c r="F12" s="25" t="s">
        <v>617</v>
      </c>
      <c r="G12" s="34">
        <v>1</v>
      </c>
      <c r="H12" s="18">
        <f>I23</f>
        <v>2.50133419170679</v>
      </c>
      <c r="I12" s="27">
        <f t="shared" si="0"/>
        <v>2.50133419170679</v>
      </c>
      <c r="J12" s="28">
        <v>45231</v>
      </c>
    </row>
    <row r="13" s="19" customFormat="1" ht="16.5" customHeight="1" spans="1:10">
      <c r="A13" s="29" t="s">
        <v>76</v>
      </c>
      <c r="B13" s="30" t="s">
        <v>611</v>
      </c>
      <c r="C13" s="30" t="s">
        <v>595</v>
      </c>
      <c r="D13" s="29" t="s">
        <v>1133</v>
      </c>
      <c r="E13" s="29" t="s">
        <v>1134</v>
      </c>
      <c r="F13" s="30" t="s">
        <v>617</v>
      </c>
      <c r="G13" s="35">
        <v>0.1</v>
      </c>
      <c r="H13" s="18">
        <v>0.6194690265</v>
      </c>
      <c r="I13" s="27">
        <f t="shared" si="0"/>
        <v>0.06194690265</v>
      </c>
      <c r="J13" s="32">
        <v>44712</v>
      </c>
    </row>
    <row r="14" spans="1:10">
      <c r="I14" s="20">
        <f>SUM(I2:I13)</f>
        <v>7.64494541889947</v>
      </c>
    </row>
    <row r="16" s="19" customFormat="1" ht="12.5" spans="1:10">
      <c r="A16" s="21" t="s">
        <v>586</v>
      </c>
      <c r="B16" s="21" t="s">
        <v>587</v>
      </c>
      <c r="C16" s="21" t="s">
        <v>588</v>
      </c>
      <c r="D16" s="21" t="s">
        <v>589</v>
      </c>
      <c r="E16" s="21" t="s">
        <v>590</v>
      </c>
      <c r="F16" s="21" t="s">
        <v>590</v>
      </c>
      <c r="G16" s="23" t="s">
        <v>591</v>
      </c>
      <c r="H16" s="23" t="s">
        <v>592</v>
      </c>
      <c r="I16" s="23" t="s">
        <v>593</v>
      </c>
      <c r="J16" s="22" t="s">
        <v>594</v>
      </c>
    </row>
    <row r="17" s="19" customFormat="1" ht="16.5" customHeight="1" spans="1:10">
      <c r="A17" s="24" t="s">
        <v>81</v>
      </c>
      <c r="B17" s="25" t="s">
        <v>611</v>
      </c>
      <c r="C17" s="25" t="s">
        <v>595</v>
      </c>
      <c r="D17" s="24" t="s">
        <v>795</v>
      </c>
      <c r="E17" s="24" t="s">
        <v>771</v>
      </c>
      <c r="F17" s="25" t="s">
        <v>617</v>
      </c>
      <c r="G17" s="34">
        <v>1</v>
      </c>
      <c r="H17" s="18">
        <v>1.13067667424242</v>
      </c>
      <c r="I17" s="27">
        <f t="shared" ref="I17:I22" si="1">H17*G17</f>
        <v>1.13067667424242</v>
      </c>
      <c r="J17" s="28">
        <v>44295</v>
      </c>
    </row>
    <row r="18" s="19" customFormat="1" ht="16.5" customHeight="1" spans="1:10">
      <c r="A18" s="29" t="s">
        <v>81</v>
      </c>
      <c r="B18" s="30" t="s">
        <v>611</v>
      </c>
      <c r="C18" s="30" t="s">
        <v>595</v>
      </c>
      <c r="D18" s="29" t="s">
        <v>796</v>
      </c>
      <c r="E18" s="29" t="s">
        <v>797</v>
      </c>
      <c r="F18" s="30" t="s">
        <v>617</v>
      </c>
      <c r="G18" s="35">
        <v>2</v>
      </c>
      <c r="H18" s="18">
        <v>0.224021875060729</v>
      </c>
      <c r="I18" s="27">
        <f t="shared" si="1"/>
        <v>0.448043750121458</v>
      </c>
      <c r="J18" s="32">
        <v>44295</v>
      </c>
    </row>
    <row r="19" s="19" customFormat="1" ht="16.5" customHeight="1" spans="1:10">
      <c r="A19" s="24" t="s">
        <v>81</v>
      </c>
      <c r="B19" s="25" t="s">
        <v>611</v>
      </c>
      <c r="C19" s="25" t="s">
        <v>595</v>
      </c>
      <c r="D19" s="24" t="s">
        <v>798</v>
      </c>
      <c r="E19" s="24" t="s">
        <v>775</v>
      </c>
      <c r="F19" s="25" t="s">
        <v>617</v>
      </c>
      <c r="G19" s="34">
        <v>1</v>
      </c>
      <c r="H19" s="18">
        <v>0.159931546128342</v>
      </c>
      <c r="I19" s="27">
        <f t="shared" si="1"/>
        <v>0.159931546128342</v>
      </c>
      <c r="J19" s="28">
        <v>44295</v>
      </c>
    </row>
    <row r="20" s="19" customFormat="1" ht="16.5" customHeight="1" spans="1:10">
      <c r="A20" s="29" t="s">
        <v>81</v>
      </c>
      <c r="B20" s="30" t="s">
        <v>611</v>
      </c>
      <c r="C20" s="30" t="s">
        <v>595</v>
      </c>
      <c r="D20" s="29" t="s">
        <v>766</v>
      </c>
      <c r="E20" s="29" t="s">
        <v>767</v>
      </c>
      <c r="F20" s="30" t="s">
        <v>617</v>
      </c>
      <c r="G20" s="35">
        <v>1</v>
      </c>
      <c r="H20" s="18">
        <v>0.122682221214575</v>
      </c>
      <c r="I20" s="27">
        <f t="shared" si="1"/>
        <v>0.122682221214575</v>
      </c>
      <c r="J20" s="32">
        <v>44295</v>
      </c>
    </row>
    <row r="21" s="19" customFormat="1" ht="16.5" customHeight="1" spans="1:10">
      <c r="A21" s="24" t="s">
        <v>81</v>
      </c>
      <c r="B21" s="25" t="s">
        <v>611</v>
      </c>
      <c r="C21" s="25" t="s">
        <v>595</v>
      </c>
      <c r="D21" s="24" t="s">
        <v>768</v>
      </c>
      <c r="E21" s="24" t="s">
        <v>769</v>
      </c>
      <c r="F21" s="25" t="s">
        <v>617</v>
      </c>
      <c r="G21" s="34">
        <v>3</v>
      </c>
      <c r="H21" s="18">
        <v>0.15</v>
      </c>
      <c r="I21" s="27">
        <f t="shared" si="1"/>
        <v>0.45</v>
      </c>
      <c r="J21" s="28">
        <v>44295</v>
      </c>
    </row>
    <row r="22" s="19" customFormat="1" ht="16.5" customHeight="1" spans="1:10">
      <c r="A22" s="29" t="s">
        <v>81</v>
      </c>
      <c r="B22" s="30" t="s">
        <v>611</v>
      </c>
      <c r="C22" s="30" t="s">
        <v>595</v>
      </c>
      <c r="D22" s="29" t="s">
        <v>799</v>
      </c>
      <c r="E22" s="29" t="s">
        <v>800</v>
      </c>
      <c r="F22" s="30" t="s">
        <v>617</v>
      </c>
      <c r="G22" s="35">
        <v>1</v>
      </c>
      <c r="H22" s="18">
        <v>0.19</v>
      </c>
      <c r="I22" s="27">
        <f t="shared" si="1"/>
        <v>0.19</v>
      </c>
      <c r="J22" s="32">
        <v>44295</v>
      </c>
    </row>
    <row r="23" spans="1:10">
      <c r="I23" s="20">
        <f>SUM(I17:I22)</f>
        <v>2.50133419170679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2.8181818181818" customWidth="1"/>
    <col min="6" max="6" width="21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</v>
      </c>
      <c r="B2" s="25" t="s">
        <v>611</v>
      </c>
      <c r="C2" s="25" t="s">
        <v>595</v>
      </c>
      <c r="D2" s="24" t="s">
        <v>656</v>
      </c>
      <c r="E2" s="24" t="s">
        <v>657</v>
      </c>
      <c r="F2" s="25" t="s">
        <v>617</v>
      </c>
      <c r="G2" s="34">
        <v>1</v>
      </c>
      <c r="H2" s="18">
        <v>1.151822796875</v>
      </c>
      <c r="I2" s="27">
        <f t="shared" ref="I2:I31" si="0">H2*G2</f>
        <v>1.151822796875</v>
      </c>
      <c r="J2" s="28">
        <v>44421</v>
      </c>
    </row>
    <row r="3" s="19" customFormat="1" ht="16.5" customHeight="1" spans="1:10">
      <c r="A3" s="29" t="s">
        <v>19</v>
      </c>
      <c r="B3" s="30" t="s">
        <v>611</v>
      </c>
      <c r="C3" s="30" t="s">
        <v>595</v>
      </c>
      <c r="D3" s="29" t="s">
        <v>1135</v>
      </c>
      <c r="E3" s="29" t="s">
        <v>1136</v>
      </c>
      <c r="F3" s="30" t="s">
        <v>617</v>
      </c>
      <c r="G3" s="35">
        <v>1</v>
      </c>
      <c r="H3" s="18">
        <v>1.2072963359375</v>
      </c>
      <c r="I3" s="27">
        <f t="shared" si="0"/>
        <v>1.2072963359375</v>
      </c>
      <c r="J3" s="32">
        <v>44421</v>
      </c>
    </row>
    <row r="4" s="19" customFormat="1" ht="16.5" customHeight="1" spans="1:10">
      <c r="A4" s="24" t="s">
        <v>19</v>
      </c>
      <c r="B4" s="25" t="s">
        <v>611</v>
      </c>
      <c r="C4" s="25" t="s">
        <v>595</v>
      </c>
      <c r="D4" s="24" t="s">
        <v>658</v>
      </c>
      <c r="E4" s="24" t="s">
        <v>659</v>
      </c>
      <c r="F4" s="25" t="s">
        <v>660</v>
      </c>
      <c r="G4" s="34">
        <v>22</v>
      </c>
      <c r="H4" s="18">
        <v>0.023</v>
      </c>
      <c r="I4" s="27">
        <f t="shared" si="0"/>
        <v>0.506</v>
      </c>
      <c r="J4" s="28">
        <v>45219</v>
      </c>
    </row>
    <row r="5" s="19" customFormat="1" ht="16.5" customHeight="1" spans="1:10">
      <c r="A5" s="29" t="s">
        <v>19</v>
      </c>
      <c r="B5" s="30" t="s">
        <v>611</v>
      </c>
      <c r="C5" s="30" t="s">
        <v>595</v>
      </c>
      <c r="D5" s="29" t="s">
        <v>661</v>
      </c>
      <c r="E5" s="29" t="s">
        <v>659</v>
      </c>
      <c r="F5" s="30" t="s">
        <v>662</v>
      </c>
      <c r="G5" s="35">
        <v>7</v>
      </c>
      <c r="H5" s="18">
        <v>0.0664</v>
      </c>
      <c r="I5" s="27">
        <f t="shared" si="0"/>
        <v>0.4648</v>
      </c>
      <c r="J5" s="32">
        <v>44421</v>
      </c>
    </row>
    <row r="6" s="19" customFormat="1" ht="16.5" customHeight="1" spans="1:10">
      <c r="A6" s="24" t="s">
        <v>19</v>
      </c>
      <c r="B6" s="25" t="s">
        <v>611</v>
      </c>
      <c r="C6" s="25" t="s">
        <v>595</v>
      </c>
      <c r="D6" s="24" t="s">
        <v>663</v>
      </c>
      <c r="E6" s="24" t="s">
        <v>659</v>
      </c>
      <c r="F6" s="25" t="s">
        <v>664</v>
      </c>
      <c r="G6" s="34">
        <v>2</v>
      </c>
      <c r="H6" s="18">
        <v>0.469</v>
      </c>
      <c r="I6" s="27">
        <f t="shared" si="0"/>
        <v>0.938</v>
      </c>
      <c r="J6" s="28">
        <v>44421</v>
      </c>
    </row>
    <row r="7" s="19" customFormat="1" ht="16.5" customHeight="1" spans="1:10">
      <c r="A7" s="29" t="s">
        <v>19</v>
      </c>
      <c r="B7" s="30" t="s">
        <v>611</v>
      </c>
      <c r="C7" s="30" t="s">
        <v>595</v>
      </c>
      <c r="D7" s="29" t="s">
        <v>665</v>
      </c>
      <c r="E7" s="29" t="s">
        <v>659</v>
      </c>
      <c r="F7" s="30" t="s">
        <v>666</v>
      </c>
      <c r="G7" s="35">
        <v>2</v>
      </c>
      <c r="H7" s="18">
        <v>0.0372</v>
      </c>
      <c r="I7" s="27">
        <f t="shared" si="0"/>
        <v>0.0744</v>
      </c>
      <c r="J7" s="32">
        <v>45219</v>
      </c>
    </row>
    <row r="8" s="19" customFormat="1" ht="16.5" customHeight="1" spans="1:10">
      <c r="A8" s="24" t="s">
        <v>19</v>
      </c>
      <c r="B8" s="25" t="s">
        <v>611</v>
      </c>
      <c r="C8" s="25" t="s">
        <v>595</v>
      </c>
      <c r="D8" s="24" t="s">
        <v>667</v>
      </c>
      <c r="E8" s="24" t="s">
        <v>659</v>
      </c>
      <c r="F8" s="25" t="s">
        <v>668</v>
      </c>
      <c r="G8" s="34">
        <v>2</v>
      </c>
      <c r="H8" s="18">
        <v>0.0372</v>
      </c>
      <c r="I8" s="27">
        <f t="shared" si="0"/>
        <v>0.0744</v>
      </c>
      <c r="J8" s="28">
        <v>44421</v>
      </c>
    </row>
    <row r="9" s="19" customFormat="1" ht="16.5" customHeight="1" spans="1:10">
      <c r="A9" s="29" t="s">
        <v>19</v>
      </c>
      <c r="B9" s="30" t="s">
        <v>611</v>
      </c>
      <c r="C9" s="30" t="s">
        <v>595</v>
      </c>
      <c r="D9" s="29" t="s">
        <v>669</v>
      </c>
      <c r="E9" s="29" t="s">
        <v>659</v>
      </c>
      <c r="F9" s="30" t="s">
        <v>670</v>
      </c>
      <c r="G9" s="35">
        <v>1</v>
      </c>
      <c r="H9" s="18">
        <v>0.9735</v>
      </c>
      <c r="I9" s="27">
        <f t="shared" si="0"/>
        <v>0.9735</v>
      </c>
      <c r="J9" s="32">
        <v>44421</v>
      </c>
    </row>
    <row r="10" s="19" customFormat="1" ht="16.5" customHeight="1" spans="1:10">
      <c r="A10" s="24" t="s">
        <v>19</v>
      </c>
      <c r="B10" s="25" t="s">
        <v>611</v>
      </c>
      <c r="C10" s="25" t="s">
        <v>595</v>
      </c>
      <c r="D10" s="24" t="s">
        <v>671</v>
      </c>
      <c r="E10" s="24" t="s">
        <v>659</v>
      </c>
      <c r="F10" s="25" t="s">
        <v>672</v>
      </c>
      <c r="G10" s="34">
        <v>2</v>
      </c>
      <c r="H10" s="18">
        <v>0.115</v>
      </c>
      <c r="I10" s="27">
        <f t="shared" si="0"/>
        <v>0.23</v>
      </c>
      <c r="J10" s="28">
        <v>44421</v>
      </c>
    </row>
    <row r="11" s="19" customFormat="1" ht="16.5" customHeight="1" spans="1:10">
      <c r="A11" s="29" t="s">
        <v>19</v>
      </c>
      <c r="B11" s="30" t="s">
        <v>611</v>
      </c>
      <c r="C11" s="30" t="s">
        <v>595</v>
      </c>
      <c r="D11" s="29" t="s">
        <v>673</v>
      </c>
      <c r="E11" s="29" t="s">
        <v>659</v>
      </c>
      <c r="F11" s="30" t="s">
        <v>674</v>
      </c>
      <c r="G11" s="35">
        <v>1</v>
      </c>
      <c r="H11" s="18">
        <v>0.4602</v>
      </c>
      <c r="I11" s="27">
        <f t="shared" si="0"/>
        <v>0.4602</v>
      </c>
      <c r="J11" s="32">
        <v>44421</v>
      </c>
    </row>
    <row r="12" s="19" customFormat="1" ht="16.5" customHeight="1" spans="1:10">
      <c r="A12" s="24" t="s">
        <v>19</v>
      </c>
      <c r="B12" s="25" t="s">
        <v>611</v>
      </c>
      <c r="C12" s="25" t="s">
        <v>595</v>
      </c>
      <c r="D12" s="24" t="s">
        <v>675</v>
      </c>
      <c r="E12" s="24" t="s">
        <v>659</v>
      </c>
      <c r="F12" s="25" t="s">
        <v>676</v>
      </c>
      <c r="G12" s="34">
        <v>1</v>
      </c>
      <c r="H12" s="18">
        <v>0.0487</v>
      </c>
      <c r="I12" s="27">
        <f t="shared" si="0"/>
        <v>0.0487</v>
      </c>
      <c r="J12" s="28">
        <v>44421</v>
      </c>
    </row>
    <row r="13" s="19" customFormat="1" ht="16.5" customHeight="1" spans="1:10">
      <c r="A13" s="29" t="s">
        <v>19</v>
      </c>
      <c r="B13" s="30" t="s">
        <v>611</v>
      </c>
      <c r="C13" s="30" t="s">
        <v>595</v>
      </c>
      <c r="D13" s="29" t="s">
        <v>677</v>
      </c>
      <c r="E13" s="29" t="s">
        <v>678</v>
      </c>
      <c r="F13" s="30" t="s">
        <v>679</v>
      </c>
      <c r="G13" s="35">
        <v>2</v>
      </c>
      <c r="H13" s="18">
        <v>0.195</v>
      </c>
      <c r="I13" s="27">
        <f t="shared" si="0"/>
        <v>0.39</v>
      </c>
      <c r="J13" s="32">
        <v>44421</v>
      </c>
    </row>
    <row r="14" s="19" customFormat="1" ht="16.5" customHeight="1" spans="1:10">
      <c r="A14" s="24" t="s">
        <v>19</v>
      </c>
      <c r="B14" s="25" t="s">
        <v>611</v>
      </c>
      <c r="C14" s="25" t="s">
        <v>595</v>
      </c>
      <c r="D14" s="24" t="s">
        <v>680</v>
      </c>
      <c r="E14" s="24" t="s">
        <v>678</v>
      </c>
      <c r="F14" s="25" t="s">
        <v>681</v>
      </c>
      <c r="G14" s="34">
        <v>5</v>
      </c>
      <c r="H14" s="18">
        <v>0.042</v>
      </c>
      <c r="I14" s="27">
        <f t="shared" si="0"/>
        <v>0.21</v>
      </c>
      <c r="J14" s="28">
        <v>45219</v>
      </c>
    </row>
    <row r="15" s="19" customFormat="1" ht="16.5" customHeight="1" spans="1:10">
      <c r="A15" s="29" t="s">
        <v>19</v>
      </c>
      <c r="B15" s="30" t="s">
        <v>611</v>
      </c>
      <c r="C15" s="30" t="s">
        <v>595</v>
      </c>
      <c r="D15" s="29" t="s">
        <v>682</v>
      </c>
      <c r="E15" s="29" t="s">
        <v>678</v>
      </c>
      <c r="F15" s="30" t="s">
        <v>683</v>
      </c>
      <c r="G15" s="35">
        <v>1</v>
      </c>
      <c r="H15" s="18">
        <v>2.8319</v>
      </c>
      <c r="I15" s="27">
        <f t="shared" si="0"/>
        <v>2.8319</v>
      </c>
      <c r="J15" s="32">
        <v>44421</v>
      </c>
    </row>
    <row r="16" s="19" customFormat="1" ht="16.5" customHeight="1" spans="1:10">
      <c r="A16" s="24" t="s">
        <v>19</v>
      </c>
      <c r="B16" s="25" t="s">
        <v>611</v>
      </c>
      <c r="C16" s="25" t="s">
        <v>595</v>
      </c>
      <c r="D16" s="24" t="s">
        <v>684</v>
      </c>
      <c r="E16" s="24" t="s">
        <v>685</v>
      </c>
      <c r="F16" s="25" t="s">
        <v>686</v>
      </c>
      <c r="G16" s="34">
        <v>1</v>
      </c>
      <c r="H16" s="18">
        <v>3.536</v>
      </c>
      <c r="I16" s="27">
        <f t="shared" si="0"/>
        <v>3.536</v>
      </c>
      <c r="J16" s="28">
        <v>44421</v>
      </c>
    </row>
    <row r="17" s="19" customFormat="1" ht="16.5" customHeight="1" spans="1:10">
      <c r="A17" s="29" t="s">
        <v>19</v>
      </c>
      <c r="B17" s="30" t="s">
        <v>611</v>
      </c>
      <c r="C17" s="30" t="s">
        <v>595</v>
      </c>
      <c r="D17" s="29" t="s">
        <v>687</v>
      </c>
      <c r="E17" s="29" t="s">
        <v>685</v>
      </c>
      <c r="F17" s="30" t="s">
        <v>688</v>
      </c>
      <c r="G17" s="35">
        <v>2</v>
      </c>
      <c r="H17" s="18">
        <v>1.125</v>
      </c>
      <c r="I17" s="27">
        <f t="shared" si="0"/>
        <v>2.25</v>
      </c>
      <c r="J17" s="32">
        <v>44421</v>
      </c>
    </row>
    <row r="18" s="19" customFormat="1" ht="16.5" customHeight="1" spans="1:10">
      <c r="A18" s="24" t="s">
        <v>19</v>
      </c>
      <c r="B18" s="25" t="s">
        <v>611</v>
      </c>
      <c r="C18" s="25" t="s">
        <v>595</v>
      </c>
      <c r="D18" s="24" t="s">
        <v>689</v>
      </c>
      <c r="E18" s="24" t="s">
        <v>690</v>
      </c>
      <c r="F18" s="25" t="s">
        <v>691</v>
      </c>
      <c r="G18" s="34">
        <v>2</v>
      </c>
      <c r="H18" s="18">
        <v>0.6637</v>
      </c>
      <c r="I18" s="27">
        <f t="shared" si="0"/>
        <v>1.3274</v>
      </c>
      <c r="J18" s="28">
        <v>44421</v>
      </c>
    </row>
    <row r="19" s="19" customFormat="1" ht="16.5" customHeight="1" spans="1:10">
      <c r="A19" s="29" t="s">
        <v>19</v>
      </c>
      <c r="B19" s="30" t="s">
        <v>611</v>
      </c>
      <c r="C19" s="30" t="s">
        <v>595</v>
      </c>
      <c r="D19" s="29" t="s">
        <v>692</v>
      </c>
      <c r="E19" s="29" t="s">
        <v>693</v>
      </c>
      <c r="F19" s="30" t="s">
        <v>694</v>
      </c>
      <c r="G19" s="35">
        <v>6</v>
      </c>
      <c r="H19" s="18">
        <v>0.0486</v>
      </c>
      <c r="I19" s="27">
        <f t="shared" si="0"/>
        <v>0.2916</v>
      </c>
      <c r="J19" s="32">
        <v>44421</v>
      </c>
    </row>
    <row r="20" s="19" customFormat="1" ht="16.5" customHeight="1" spans="1:10">
      <c r="A20" s="24" t="s">
        <v>19</v>
      </c>
      <c r="B20" s="25" t="s">
        <v>611</v>
      </c>
      <c r="C20" s="25" t="s">
        <v>595</v>
      </c>
      <c r="D20" s="24" t="s">
        <v>697</v>
      </c>
      <c r="E20" s="24" t="s">
        <v>698</v>
      </c>
      <c r="F20" s="25" t="s">
        <v>699</v>
      </c>
      <c r="G20" s="34">
        <v>18</v>
      </c>
      <c r="H20" s="18">
        <v>0.00575</v>
      </c>
      <c r="I20" s="27">
        <f t="shared" si="0"/>
        <v>0.1035</v>
      </c>
      <c r="J20" s="28">
        <v>45219</v>
      </c>
    </row>
    <row r="21" s="19" customFormat="1" ht="16.5" customHeight="1" spans="1:10">
      <c r="A21" s="29" t="s">
        <v>19</v>
      </c>
      <c r="B21" s="30" t="s">
        <v>611</v>
      </c>
      <c r="C21" s="30" t="s">
        <v>595</v>
      </c>
      <c r="D21" s="29" t="s">
        <v>702</v>
      </c>
      <c r="E21" s="29" t="s">
        <v>698</v>
      </c>
      <c r="F21" s="30" t="s">
        <v>703</v>
      </c>
      <c r="G21" s="35">
        <v>4</v>
      </c>
      <c r="H21" s="18">
        <v>0.00575</v>
      </c>
      <c r="I21" s="27">
        <f t="shared" si="0"/>
        <v>0.023</v>
      </c>
      <c r="J21" s="32">
        <v>44421</v>
      </c>
    </row>
    <row r="22" s="19" customFormat="1" ht="16.5" customHeight="1" spans="1:10">
      <c r="A22" s="24" t="s">
        <v>19</v>
      </c>
      <c r="B22" s="25" t="s">
        <v>611</v>
      </c>
      <c r="C22" s="25" t="s">
        <v>595</v>
      </c>
      <c r="D22" s="24" t="s">
        <v>704</v>
      </c>
      <c r="E22" s="24" t="s">
        <v>698</v>
      </c>
      <c r="F22" s="25" t="s">
        <v>705</v>
      </c>
      <c r="G22" s="34">
        <v>3</v>
      </c>
      <c r="H22" s="18">
        <v>0.00575</v>
      </c>
      <c r="I22" s="27">
        <f t="shared" si="0"/>
        <v>0.01725</v>
      </c>
      <c r="J22" s="28">
        <v>44421</v>
      </c>
    </row>
    <row r="23" s="19" customFormat="1" ht="16.5" customHeight="1" spans="1:10">
      <c r="A23" s="29" t="s">
        <v>19</v>
      </c>
      <c r="B23" s="30" t="s">
        <v>611</v>
      </c>
      <c r="C23" s="30" t="s">
        <v>595</v>
      </c>
      <c r="D23" s="29" t="s">
        <v>708</v>
      </c>
      <c r="E23" s="29" t="s">
        <v>698</v>
      </c>
      <c r="F23" s="30" t="s">
        <v>709</v>
      </c>
      <c r="G23" s="35">
        <v>1</v>
      </c>
      <c r="H23" s="18">
        <v>0.00575</v>
      </c>
      <c r="I23" s="27">
        <f t="shared" si="0"/>
        <v>0.00575</v>
      </c>
      <c r="J23" s="32">
        <v>44421</v>
      </c>
    </row>
    <row r="24" s="19" customFormat="1" ht="16.5" customHeight="1" spans="1:10">
      <c r="A24" s="24" t="s">
        <v>19</v>
      </c>
      <c r="B24" s="25" t="s">
        <v>611</v>
      </c>
      <c r="C24" s="25" t="s">
        <v>595</v>
      </c>
      <c r="D24" s="24" t="s">
        <v>710</v>
      </c>
      <c r="E24" s="24" t="s">
        <v>698</v>
      </c>
      <c r="F24" s="25" t="s">
        <v>711</v>
      </c>
      <c r="G24" s="34">
        <v>1</v>
      </c>
      <c r="H24" s="18">
        <v>0.0084</v>
      </c>
      <c r="I24" s="27">
        <f t="shared" si="0"/>
        <v>0.0084</v>
      </c>
      <c r="J24" s="28">
        <v>44421</v>
      </c>
    </row>
    <row r="25" s="19" customFormat="1" ht="16.5" customHeight="1" spans="1:10">
      <c r="A25" s="29" t="s">
        <v>19</v>
      </c>
      <c r="B25" s="30" t="s">
        <v>611</v>
      </c>
      <c r="C25" s="30" t="s">
        <v>595</v>
      </c>
      <c r="D25" s="29" t="s">
        <v>712</v>
      </c>
      <c r="E25" s="29" t="s">
        <v>713</v>
      </c>
      <c r="F25" s="30" t="s">
        <v>714</v>
      </c>
      <c r="G25" s="35">
        <v>1</v>
      </c>
      <c r="H25" s="18">
        <v>0.9</v>
      </c>
      <c r="I25" s="27">
        <f t="shared" si="0"/>
        <v>0.9</v>
      </c>
      <c r="J25" s="32">
        <v>44421</v>
      </c>
    </row>
    <row r="26" s="19" customFormat="1" ht="16.5" customHeight="1" spans="1:10">
      <c r="A26" s="24" t="s">
        <v>19</v>
      </c>
      <c r="B26" s="25" t="s">
        <v>611</v>
      </c>
      <c r="C26" s="25" t="s">
        <v>595</v>
      </c>
      <c r="D26" s="24" t="s">
        <v>719</v>
      </c>
      <c r="E26" s="24" t="s">
        <v>698</v>
      </c>
      <c r="F26" s="25" t="s">
        <v>720</v>
      </c>
      <c r="G26" s="34">
        <v>2</v>
      </c>
      <c r="H26" s="18">
        <v>0.00575</v>
      </c>
      <c r="I26" s="27">
        <f t="shared" si="0"/>
        <v>0.0115</v>
      </c>
      <c r="J26" s="28">
        <v>44421</v>
      </c>
    </row>
    <row r="27" s="19" customFormat="1" ht="16.5" customHeight="1" spans="1:10">
      <c r="A27" s="29" t="s">
        <v>19</v>
      </c>
      <c r="B27" s="30" t="s">
        <v>611</v>
      </c>
      <c r="C27" s="30" t="s">
        <v>595</v>
      </c>
      <c r="D27" s="29" t="s">
        <v>1137</v>
      </c>
      <c r="E27" s="29" t="s">
        <v>698</v>
      </c>
      <c r="F27" s="30" t="s">
        <v>1138</v>
      </c>
      <c r="G27" s="35">
        <v>1</v>
      </c>
      <c r="H27" s="18">
        <v>0.00575</v>
      </c>
      <c r="I27" s="27">
        <f t="shared" si="0"/>
        <v>0.00575</v>
      </c>
      <c r="J27" s="32">
        <v>44421</v>
      </c>
    </row>
    <row r="28" s="19" customFormat="1" ht="16.5" customHeight="1" spans="1:10">
      <c r="A28" s="24" t="s">
        <v>19</v>
      </c>
      <c r="B28" s="25" t="s">
        <v>611</v>
      </c>
      <c r="C28" s="25" t="s">
        <v>595</v>
      </c>
      <c r="D28" s="24" t="s">
        <v>721</v>
      </c>
      <c r="E28" s="24" t="s">
        <v>698</v>
      </c>
      <c r="F28" s="25" t="s">
        <v>722</v>
      </c>
      <c r="G28" s="34">
        <v>2</v>
      </c>
      <c r="H28" s="18">
        <v>0.01097</v>
      </c>
      <c r="I28" s="27">
        <f t="shared" si="0"/>
        <v>0.02194</v>
      </c>
      <c r="J28" s="28">
        <v>44421</v>
      </c>
    </row>
    <row r="29" s="19" customFormat="1" ht="16.5" customHeight="1" spans="1:10">
      <c r="A29" s="29" t="s">
        <v>19</v>
      </c>
      <c r="B29" s="30" t="s">
        <v>611</v>
      </c>
      <c r="C29" s="30" t="s">
        <v>595</v>
      </c>
      <c r="D29" s="29" t="s">
        <v>723</v>
      </c>
      <c r="E29" s="29" t="s">
        <v>713</v>
      </c>
      <c r="F29" s="30" t="s">
        <v>724</v>
      </c>
      <c r="G29" s="35">
        <v>2</v>
      </c>
      <c r="H29" s="18">
        <v>7.2</v>
      </c>
      <c r="I29" s="27">
        <f t="shared" si="0"/>
        <v>14.4</v>
      </c>
      <c r="J29" s="32">
        <v>44421</v>
      </c>
    </row>
    <row r="30" s="19" customFormat="1" ht="16.5" customHeight="1" spans="1:10">
      <c r="A30" s="24" t="s">
        <v>19</v>
      </c>
      <c r="B30" s="25" t="s">
        <v>611</v>
      </c>
      <c r="C30" s="25" t="s">
        <v>595</v>
      </c>
      <c r="D30" s="24" t="s">
        <v>1139</v>
      </c>
      <c r="E30" s="24" t="s">
        <v>713</v>
      </c>
      <c r="F30" s="25" t="s">
        <v>1140</v>
      </c>
      <c r="G30" s="34">
        <v>1</v>
      </c>
      <c r="H30" s="18">
        <v>17.8333</v>
      </c>
      <c r="I30" s="27">
        <f t="shared" si="0"/>
        <v>17.8333</v>
      </c>
      <c r="J30" s="28">
        <v>44421</v>
      </c>
    </row>
    <row r="31" s="19" customFormat="1" ht="16.5" customHeight="1" spans="1:10">
      <c r="A31" s="29" t="s">
        <v>19</v>
      </c>
      <c r="B31" s="30" t="s">
        <v>611</v>
      </c>
      <c r="C31" s="30" t="s">
        <v>595</v>
      </c>
      <c r="D31" s="29" t="s">
        <v>1141</v>
      </c>
      <c r="E31" s="29" t="s">
        <v>659</v>
      </c>
      <c r="F31" s="30" t="s">
        <v>1142</v>
      </c>
      <c r="G31" s="35">
        <v>2</v>
      </c>
      <c r="H31" s="18">
        <v>0.0708</v>
      </c>
      <c r="I31" s="27">
        <f t="shared" si="0"/>
        <v>0.1416</v>
      </c>
      <c r="J31" s="32">
        <v>44421</v>
      </c>
    </row>
    <row r="32" spans="1:10">
      <c r="I32" s="20">
        <f>SUM(I2:I31)</f>
        <v>50.4380091328125</v>
      </c>
    </row>
    <row r="33" spans="8:9">
      <c r="H33" s="20" t="s">
        <v>1143</v>
      </c>
      <c r="I33" s="20">
        <v>17.7</v>
      </c>
    </row>
    <row r="34" spans="8:9">
      <c r="H34" s="20" t="s">
        <v>1144</v>
      </c>
      <c r="I34" s="20">
        <f>I33+I32</f>
        <v>68.1380091328125</v>
      </c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L15" sqref="L1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134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2</v>
      </c>
      <c r="H2" s="18">
        <v>0.05</v>
      </c>
      <c r="I2" s="27">
        <f t="shared" ref="I2:I14" si="0">H2*G2</f>
        <v>0.1</v>
      </c>
      <c r="J2" s="28">
        <v>43800</v>
      </c>
    </row>
    <row r="3" s="19" customFormat="1" ht="16.5" customHeight="1" spans="1:10">
      <c r="A3" s="29" t="s">
        <v>134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43800</v>
      </c>
    </row>
    <row r="4" s="19" customFormat="1" ht="16.5" customHeight="1" spans="1:10">
      <c r="A4" s="24" t="s">
        <v>134</v>
      </c>
      <c r="B4" s="25" t="s">
        <v>611</v>
      </c>
      <c r="C4" s="25" t="s">
        <v>595</v>
      </c>
      <c r="D4" s="24" t="s">
        <v>1145</v>
      </c>
      <c r="E4" s="24" t="s">
        <v>1146</v>
      </c>
      <c r="F4" s="25" t="s">
        <v>1147</v>
      </c>
      <c r="G4" s="34">
        <v>2</v>
      </c>
      <c r="H4" s="18">
        <v>0.064602</v>
      </c>
      <c r="I4" s="27">
        <f t="shared" si="0"/>
        <v>0.129204</v>
      </c>
      <c r="J4" s="28">
        <v>44376</v>
      </c>
    </row>
    <row r="5" s="19" customFormat="1" ht="16.5" customHeight="1" spans="1:10">
      <c r="A5" s="29" t="s">
        <v>134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5">
        <v>0.23</v>
      </c>
      <c r="H5" s="18">
        <v>0.589</v>
      </c>
      <c r="I5" s="27">
        <f t="shared" si="0"/>
        <v>0.13547</v>
      </c>
      <c r="J5" s="32">
        <v>44378</v>
      </c>
    </row>
    <row r="6" s="19" customFormat="1" ht="16.5" customHeight="1" spans="1:10">
      <c r="A6" s="24" t="s">
        <v>134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34">
        <v>2</v>
      </c>
      <c r="H6" s="18">
        <v>1.254</v>
      </c>
      <c r="I6" s="27">
        <f t="shared" si="0"/>
        <v>2.508</v>
      </c>
      <c r="J6" s="28">
        <v>43800</v>
      </c>
    </row>
    <row r="7" s="19" customFormat="1" ht="16.5" customHeight="1" spans="1:10">
      <c r="A7" s="29" t="s">
        <v>134</v>
      </c>
      <c r="B7" s="30" t="s">
        <v>611</v>
      </c>
      <c r="C7" s="30" t="s">
        <v>595</v>
      </c>
      <c r="D7" s="29" t="s">
        <v>1148</v>
      </c>
      <c r="E7" s="29" t="s">
        <v>1149</v>
      </c>
      <c r="F7" s="30" t="s">
        <v>1150</v>
      </c>
      <c r="G7" s="35">
        <v>1</v>
      </c>
      <c r="H7" s="18">
        <v>25.16</v>
      </c>
      <c r="I7" s="27">
        <f t="shared" si="0"/>
        <v>25.16</v>
      </c>
      <c r="J7" s="32">
        <v>43800</v>
      </c>
    </row>
    <row r="8" s="19" customFormat="1" ht="16.5" customHeight="1" spans="1:10">
      <c r="A8" s="24" t="s">
        <v>134</v>
      </c>
      <c r="B8" s="25" t="s">
        <v>611</v>
      </c>
      <c r="C8" s="25" t="s">
        <v>595</v>
      </c>
      <c r="D8" s="24" t="s">
        <v>78</v>
      </c>
      <c r="E8" s="24" t="s">
        <v>443</v>
      </c>
      <c r="F8" s="25" t="s">
        <v>752</v>
      </c>
      <c r="G8" s="34">
        <v>0.3</v>
      </c>
      <c r="H8" s="18">
        <v>1.6814</v>
      </c>
      <c r="I8" s="27">
        <f t="shared" si="0"/>
        <v>0.50442</v>
      </c>
      <c r="J8" s="28">
        <v>44011</v>
      </c>
    </row>
    <row r="9" s="19" customFormat="1" ht="16.5" customHeight="1" spans="1:10">
      <c r="A9" s="29" t="s">
        <v>134</v>
      </c>
      <c r="B9" s="30" t="s">
        <v>611</v>
      </c>
      <c r="C9" s="30" t="s">
        <v>595</v>
      </c>
      <c r="D9" s="29" t="s">
        <v>755</v>
      </c>
      <c r="E9" s="29" t="s">
        <v>756</v>
      </c>
      <c r="F9" s="30" t="s">
        <v>752</v>
      </c>
      <c r="G9" s="35">
        <v>0.83</v>
      </c>
      <c r="H9" s="18">
        <v>1.6814</v>
      </c>
      <c r="I9" s="27">
        <f t="shared" si="0"/>
        <v>1.395562</v>
      </c>
      <c r="J9" s="32">
        <v>44011</v>
      </c>
    </row>
    <row r="10" s="19" customFormat="1" ht="16.5" customHeight="1" spans="1:10">
      <c r="A10" s="24" t="s">
        <v>134</v>
      </c>
      <c r="B10" s="25" t="s">
        <v>611</v>
      </c>
      <c r="C10" s="25" t="s">
        <v>595</v>
      </c>
      <c r="D10" s="24" t="s">
        <v>1151</v>
      </c>
      <c r="E10" s="24" t="s">
        <v>1152</v>
      </c>
      <c r="F10" s="25" t="s">
        <v>1153</v>
      </c>
      <c r="G10" s="34">
        <v>1</v>
      </c>
      <c r="H10" s="18">
        <v>1.28711057347462</v>
      </c>
      <c r="I10" s="27">
        <f t="shared" si="0"/>
        <v>1.28711057347462</v>
      </c>
      <c r="J10" s="28">
        <v>43800</v>
      </c>
    </row>
    <row r="11" s="19" customFormat="1" ht="16.5" customHeight="1" spans="1:10">
      <c r="A11" s="29" t="s">
        <v>134</v>
      </c>
      <c r="B11" s="30" t="s">
        <v>611</v>
      </c>
      <c r="C11" s="30" t="s">
        <v>595</v>
      </c>
      <c r="D11" s="29" t="s">
        <v>599</v>
      </c>
      <c r="E11" s="29" t="s">
        <v>600</v>
      </c>
      <c r="F11" s="30" t="s">
        <v>601</v>
      </c>
      <c r="G11" s="35">
        <v>0.01</v>
      </c>
      <c r="H11" s="18">
        <v>6.2128</v>
      </c>
      <c r="I11" s="27">
        <f t="shared" si="0"/>
        <v>0.062128</v>
      </c>
      <c r="J11" s="32">
        <v>43800</v>
      </c>
    </row>
    <row r="12" s="19" customFormat="1" ht="16.5" customHeight="1" spans="1:10">
      <c r="A12" s="24" t="s">
        <v>134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0.07</v>
      </c>
      <c r="H12" s="18">
        <v>0.4035</v>
      </c>
      <c r="I12" s="27">
        <f t="shared" si="0"/>
        <v>0.028245</v>
      </c>
      <c r="J12" s="28">
        <v>43800</v>
      </c>
    </row>
    <row r="13" s="19" customFormat="1" ht="16.5" customHeight="1" spans="1:10">
      <c r="A13" s="29" t="s">
        <v>134</v>
      </c>
      <c r="B13" s="30" t="s">
        <v>611</v>
      </c>
      <c r="C13" s="30" t="s">
        <v>595</v>
      </c>
      <c r="D13" s="29" t="s">
        <v>1154</v>
      </c>
      <c r="E13" s="29" t="s">
        <v>1155</v>
      </c>
      <c r="F13" s="30" t="s">
        <v>617</v>
      </c>
      <c r="G13" s="35">
        <v>1</v>
      </c>
      <c r="H13" s="18">
        <v>3.25249892894737</v>
      </c>
      <c r="I13" s="27">
        <f t="shared" si="0"/>
        <v>3.25249892894737</v>
      </c>
      <c r="J13" s="32">
        <v>44002</v>
      </c>
    </row>
    <row r="14" s="19" customFormat="1" ht="16.5" customHeight="1" spans="1:10">
      <c r="A14" s="24" t="s">
        <v>134</v>
      </c>
      <c r="B14" s="25" t="s">
        <v>611</v>
      </c>
      <c r="C14" s="25" t="s">
        <v>595</v>
      </c>
      <c r="D14" s="24" t="s">
        <v>652</v>
      </c>
      <c r="E14" s="24" t="s">
        <v>653</v>
      </c>
      <c r="F14" s="25" t="s">
        <v>617</v>
      </c>
      <c r="G14" s="34">
        <v>1</v>
      </c>
      <c r="H14" s="18">
        <v>0.0225664</v>
      </c>
      <c r="I14" s="27">
        <f t="shared" si="0"/>
        <v>0.0225664</v>
      </c>
      <c r="J14" s="28">
        <v>44746</v>
      </c>
    </row>
    <row r="15" spans="1:10">
      <c r="I15" s="20">
        <f>SUM(I2:I14)</f>
        <v>34.635204902422</v>
      </c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1" sqref="A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3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146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1" si="0">H2*G2</f>
        <v>0.05</v>
      </c>
      <c r="J2" s="28">
        <v>44044</v>
      </c>
    </row>
    <row r="3" s="19" customFormat="1" ht="16.5" customHeight="1" spans="1:10">
      <c r="A3" s="29" t="s">
        <v>146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45222</v>
      </c>
    </row>
    <row r="4" s="19" customFormat="1" ht="16.5" customHeight="1" spans="1:10">
      <c r="A4" s="24" t="s">
        <v>146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44044</v>
      </c>
    </row>
    <row r="5" s="19" customFormat="1" ht="16.5" customHeight="1" spans="1:10">
      <c r="A5" s="29" t="s">
        <v>146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44044</v>
      </c>
    </row>
    <row r="6" s="19" customFormat="1" ht="16.5" customHeight="1" spans="1:10">
      <c r="A6" s="24" t="s">
        <v>146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45222</v>
      </c>
    </row>
    <row r="7" s="19" customFormat="1" ht="16.5" customHeight="1" spans="1:10">
      <c r="A7" s="29" t="s">
        <v>146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44044</v>
      </c>
    </row>
    <row r="8" s="19" customFormat="1" ht="16.5" customHeight="1" spans="1:10">
      <c r="A8" s="24" t="s">
        <v>146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44044</v>
      </c>
    </row>
    <row r="9" s="19" customFormat="1" ht="16.5" customHeight="1" spans="1:10">
      <c r="A9" s="29" t="s">
        <v>146</v>
      </c>
      <c r="B9" s="30" t="s">
        <v>611</v>
      </c>
      <c r="C9" s="30" t="s">
        <v>595</v>
      </c>
      <c r="D9" s="29" t="s">
        <v>599</v>
      </c>
      <c r="E9" s="29" t="s">
        <v>600</v>
      </c>
      <c r="F9" s="30" t="s">
        <v>601</v>
      </c>
      <c r="G9" s="35">
        <v>0.04</v>
      </c>
      <c r="H9" s="18">
        <v>6.2128</v>
      </c>
      <c r="I9" s="27">
        <f t="shared" si="0"/>
        <v>0.248512</v>
      </c>
      <c r="J9" s="32">
        <v>44835</v>
      </c>
    </row>
    <row r="10" s="19" customFormat="1" ht="16.5" customHeight="1" spans="1:10">
      <c r="A10" s="24" t="s">
        <v>146</v>
      </c>
      <c r="B10" s="25" t="s">
        <v>611</v>
      </c>
      <c r="C10" s="25" t="s">
        <v>595</v>
      </c>
      <c r="D10" s="24" t="s">
        <v>602</v>
      </c>
      <c r="E10" s="24" t="s">
        <v>603</v>
      </c>
      <c r="F10" s="25" t="s">
        <v>604</v>
      </c>
      <c r="G10" s="34">
        <v>0.12</v>
      </c>
      <c r="H10" s="18">
        <v>0.4035</v>
      </c>
      <c r="I10" s="27">
        <f t="shared" si="0"/>
        <v>0.04842</v>
      </c>
      <c r="J10" s="28">
        <v>44835</v>
      </c>
    </row>
    <row r="11" s="19" customFormat="1" ht="16.5" customHeight="1" spans="1:10">
      <c r="A11" s="29" t="s">
        <v>146</v>
      </c>
      <c r="B11" s="30" t="s">
        <v>611</v>
      </c>
      <c r="C11" s="30" t="s">
        <v>595</v>
      </c>
      <c r="D11" s="29" t="s">
        <v>634</v>
      </c>
      <c r="E11" s="29" t="s">
        <v>635</v>
      </c>
      <c r="F11" s="30" t="s">
        <v>617</v>
      </c>
      <c r="G11" s="35">
        <v>1</v>
      </c>
      <c r="H11" s="18">
        <v>0.468602303788772</v>
      </c>
      <c r="I11" s="27">
        <f t="shared" si="0"/>
        <v>0.468602303788772</v>
      </c>
      <c r="J11" s="32">
        <v>44044</v>
      </c>
    </row>
    <row r="12" s="19" customFormat="1" ht="16.5" customHeight="1" spans="1:10">
      <c r="A12" s="24" t="s">
        <v>146</v>
      </c>
      <c r="B12" s="25" t="s">
        <v>611</v>
      </c>
      <c r="C12" s="25" t="s">
        <v>595</v>
      </c>
      <c r="D12" s="24" t="s">
        <v>1158</v>
      </c>
      <c r="E12" s="24" t="s">
        <v>1159</v>
      </c>
      <c r="F12" s="25" t="s">
        <v>782</v>
      </c>
      <c r="G12" s="34">
        <v>1</v>
      </c>
      <c r="H12" s="18">
        <v>3.05220797807017</v>
      </c>
      <c r="I12" s="27">
        <f t="shared" si="0"/>
        <v>3.05220797807017</v>
      </c>
      <c r="J12" s="28">
        <v>44044</v>
      </c>
    </row>
    <row r="13" s="19" customFormat="1" ht="16.5" customHeight="1" spans="1:10">
      <c r="A13" s="29" t="s">
        <v>146</v>
      </c>
      <c r="B13" s="30" t="s">
        <v>611</v>
      </c>
      <c r="C13" s="30" t="s">
        <v>595</v>
      </c>
      <c r="D13" s="29" t="s">
        <v>1160</v>
      </c>
      <c r="E13" s="29" t="s">
        <v>1161</v>
      </c>
      <c r="F13" s="30" t="s">
        <v>782</v>
      </c>
      <c r="G13" s="35">
        <v>1</v>
      </c>
      <c r="H13" s="18">
        <v>1.40884150806452</v>
      </c>
      <c r="I13" s="27">
        <f t="shared" si="0"/>
        <v>1.40884150806452</v>
      </c>
      <c r="J13" s="32">
        <v>44044</v>
      </c>
    </row>
    <row r="14" s="19" customFormat="1" ht="16.5" customHeight="1" spans="1:10">
      <c r="A14" s="24" t="s">
        <v>146</v>
      </c>
      <c r="B14" s="25" t="s">
        <v>611</v>
      </c>
      <c r="C14" s="25" t="s">
        <v>595</v>
      </c>
      <c r="D14" s="24" t="s">
        <v>636</v>
      </c>
      <c r="E14" s="24" t="s">
        <v>637</v>
      </c>
      <c r="F14" s="25" t="s">
        <v>638</v>
      </c>
      <c r="G14" s="34">
        <v>1</v>
      </c>
      <c r="H14" s="18">
        <v>2.75258461538462</v>
      </c>
      <c r="I14" s="27">
        <f t="shared" si="0"/>
        <v>2.75258461538462</v>
      </c>
      <c r="J14" s="28">
        <v>44044</v>
      </c>
    </row>
    <row r="15" s="19" customFormat="1" ht="16.5" customHeight="1" spans="1:10">
      <c r="A15" s="29" t="s">
        <v>146</v>
      </c>
      <c r="B15" s="30" t="s">
        <v>611</v>
      </c>
      <c r="C15" s="30" t="s">
        <v>595</v>
      </c>
      <c r="D15" s="29" t="s">
        <v>1162</v>
      </c>
      <c r="E15" s="29" t="s">
        <v>1163</v>
      </c>
      <c r="F15" s="30" t="s">
        <v>782</v>
      </c>
      <c r="G15" s="35">
        <v>1</v>
      </c>
      <c r="H15" s="18">
        <v>2.5</v>
      </c>
      <c r="I15" s="27">
        <f t="shared" si="0"/>
        <v>2.5</v>
      </c>
      <c r="J15" s="32">
        <v>44044</v>
      </c>
    </row>
    <row r="16" s="19" customFormat="1" ht="16.5" customHeight="1" spans="1:10">
      <c r="A16" s="24" t="s">
        <v>146</v>
      </c>
      <c r="B16" s="25" t="s">
        <v>611</v>
      </c>
      <c r="C16" s="25" t="s">
        <v>595</v>
      </c>
      <c r="D16" s="24" t="s">
        <v>1164</v>
      </c>
      <c r="E16" s="24" t="s">
        <v>646</v>
      </c>
      <c r="F16" s="25" t="s">
        <v>782</v>
      </c>
      <c r="G16" s="34">
        <v>1</v>
      </c>
      <c r="H16" s="18">
        <v>3.91</v>
      </c>
      <c r="I16" s="27">
        <f t="shared" si="0"/>
        <v>3.91</v>
      </c>
      <c r="J16" s="28">
        <v>44044</v>
      </c>
    </row>
    <row r="17" s="19" customFormat="1" ht="16.5" customHeight="1" spans="1:10">
      <c r="A17" s="29" t="s">
        <v>146</v>
      </c>
      <c r="B17" s="30" t="s">
        <v>611</v>
      </c>
      <c r="C17" s="30" t="s">
        <v>595</v>
      </c>
      <c r="D17" s="29" t="s">
        <v>1165</v>
      </c>
      <c r="E17" s="29" t="s">
        <v>1166</v>
      </c>
      <c r="F17" s="30" t="s">
        <v>617</v>
      </c>
      <c r="G17" s="35">
        <v>1</v>
      </c>
      <c r="H17" s="18">
        <v>0.22</v>
      </c>
      <c r="I17" s="27">
        <f t="shared" si="0"/>
        <v>0.22</v>
      </c>
      <c r="J17" s="32">
        <v>45222</v>
      </c>
    </row>
    <row r="18" s="19" customFormat="1" ht="16.5" customHeight="1" spans="1:10">
      <c r="A18" s="24" t="s">
        <v>146</v>
      </c>
      <c r="B18" s="25" t="s">
        <v>611</v>
      </c>
      <c r="C18" s="25" t="s">
        <v>595</v>
      </c>
      <c r="D18" s="24" t="s">
        <v>1167</v>
      </c>
      <c r="E18" s="24" t="s">
        <v>1168</v>
      </c>
      <c r="F18" s="25" t="s">
        <v>617</v>
      </c>
      <c r="G18" s="34">
        <v>1</v>
      </c>
      <c r="H18" s="18">
        <v>0.2</v>
      </c>
      <c r="I18" s="27">
        <f t="shared" si="0"/>
        <v>0.2</v>
      </c>
      <c r="J18" s="28">
        <v>45222</v>
      </c>
    </row>
    <row r="19" s="19" customFormat="1" ht="16.5" customHeight="1" spans="1:10">
      <c r="A19" s="29" t="s">
        <v>146</v>
      </c>
      <c r="B19" s="30" t="s">
        <v>611</v>
      </c>
      <c r="C19" s="30" t="s">
        <v>595</v>
      </c>
      <c r="D19" s="29" t="s">
        <v>1169</v>
      </c>
      <c r="E19" s="29" t="s">
        <v>1170</v>
      </c>
      <c r="F19" s="30" t="s">
        <v>617</v>
      </c>
      <c r="G19" s="35">
        <v>1</v>
      </c>
      <c r="H19" s="18">
        <v>0.16</v>
      </c>
      <c r="I19" s="27">
        <f t="shared" si="0"/>
        <v>0.16</v>
      </c>
      <c r="J19" s="32">
        <v>45222</v>
      </c>
    </row>
    <row r="20" s="19" customFormat="1" ht="16.5" customHeight="1" spans="1:10">
      <c r="A20" s="24" t="s">
        <v>146</v>
      </c>
      <c r="B20" s="25" t="s">
        <v>611</v>
      </c>
      <c r="C20" s="25" t="s">
        <v>595</v>
      </c>
      <c r="D20" s="24" t="s">
        <v>1171</v>
      </c>
      <c r="E20" s="24" t="s">
        <v>1172</v>
      </c>
      <c r="F20" s="25" t="s">
        <v>617</v>
      </c>
      <c r="G20" s="34">
        <v>1</v>
      </c>
      <c r="H20" s="18">
        <v>0.11</v>
      </c>
      <c r="I20" s="27">
        <f t="shared" si="0"/>
        <v>0.11</v>
      </c>
      <c r="J20" s="28">
        <v>45222</v>
      </c>
    </row>
    <row r="21" s="19" customFormat="1" ht="16.5" customHeight="1" spans="1:10">
      <c r="A21" s="29" t="s">
        <v>146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5">
        <v>1</v>
      </c>
      <c r="H21" s="18">
        <v>0.0225664</v>
      </c>
      <c r="I21" s="27">
        <f t="shared" si="0"/>
        <v>0.0225664</v>
      </c>
      <c r="J21" s="32">
        <v>44746</v>
      </c>
    </row>
    <row r="22" spans="1:10">
      <c r="I22" s="20">
        <f>SUM(I2:I21)</f>
        <v>18.0724715653747</v>
      </c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4.090909090909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71</v>
      </c>
      <c r="B2" s="25" t="s">
        <v>611</v>
      </c>
      <c r="C2" s="25" t="s">
        <v>595</v>
      </c>
      <c r="D2" s="24" t="s">
        <v>1173</v>
      </c>
      <c r="E2" s="24" t="s">
        <v>730</v>
      </c>
      <c r="F2" s="25" t="s">
        <v>1174</v>
      </c>
      <c r="G2" s="34">
        <v>1</v>
      </c>
      <c r="H2" s="18">
        <v>0.2538</v>
      </c>
      <c r="I2" s="27">
        <f t="shared" ref="I2:I9" si="0">H2*G2</f>
        <v>0.2538</v>
      </c>
      <c r="J2" s="28">
        <v>43800</v>
      </c>
    </row>
    <row r="3" s="19" customFormat="1" ht="16.5" customHeight="1" spans="1:10">
      <c r="A3" s="29" t="s">
        <v>71</v>
      </c>
      <c r="B3" s="30" t="s">
        <v>611</v>
      </c>
      <c r="C3" s="30" t="s">
        <v>595</v>
      </c>
      <c r="D3" s="29" t="s">
        <v>732</v>
      </c>
      <c r="E3" s="29" t="s">
        <v>733</v>
      </c>
      <c r="F3" s="30" t="s">
        <v>617</v>
      </c>
      <c r="G3" s="35">
        <v>1</v>
      </c>
      <c r="H3" s="18">
        <v>5.02055804210526</v>
      </c>
      <c r="I3" s="27">
        <f t="shared" si="0"/>
        <v>5.02055804210526</v>
      </c>
      <c r="J3" s="32">
        <v>43800</v>
      </c>
    </row>
    <row r="4" s="19" customFormat="1" ht="16.5" customHeight="1" spans="1:10">
      <c r="A4" s="24" t="s">
        <v>71</v>
      </c>
      <c r="B4" s="25" t="s">
        <v>611</v>
      </c>
      <c r="C4" s="25" t="s">
        <v>595</v>
      </c>
      <c r="D4" s="24" t="s">
        <v>734</v>
      </c>
      <c r="E4" s="24" t="s">
        <v>735</v>
      </c>
      <c r="F4" s="25" t="s">
        <v>617</v>
      </c>
      <c r="G4" s="34">
        <v>1</v>
      </c>
      <c r="H4" s="18">
        <v>3.89804934736842</v>
      </c>
      <c r="I4" s="27">
        <f t="shared" si="0"/>
        <v>3.89804934736842</v>
      </c>
      <c r="J4" s="28">
        <v>43800</v>
      </c>
    </row>
    <row r="5" s="19" customFormat="1" ht="16.5" customHeight="1" spans="1:10">
      <c r="A5" s="29" t="s">
        <v>71</v>
      </c>
      <c r="B5" s="30" t="s">
        <v>611</v>
      </c>
      <c r="C5" s="30" t="s">
        <v>595</v>
      </c>
      <c r="D5" s="29" t="s">
        <v>736</v>
      </c>
      <c r="E5" s="29" t="s">
        <v>737</v>
      </c>
      <c r="F5" s="30" t="s">
        <v>617</v>
      </c>
      <c r="G5" s="35">
        <v>1</v>
      </c>
      <c r="H5" s="18">
        <v>10.6195</v>
      </c>
      <c r="I5" s="27">
        <f t="shared" si="0"/>
        <v>10.6195</v>
      </c>
      <c r="J5" s="32">
        <v>43800</v>
      </c>
    </row>
    <row r="6" s="19" customFormat="1" ht="16.5" customHeight="1" spans="1:10">
      <c r="A6" s="24" t="s">
        <v>71</v>
      </c>
      <c r="B6" s="25" t="s">
        <v>611</v>
      </c>
      <c r="C6" s="25" t="s">
        <v>595</v>
      </c>
      <c r="D6" s="24" t="s">
        <v>738</v>
      </c>
      <c r="E6" s="24" t="s">
        <v>739</v>
      </c>
      <c r="F6" s="25" t="s">
        <v>740</v>
      </c>
      <c r="G6" s="34">
        <v>1</v>
      </c>
      <c r="H6" s="18">
        <v>0.9396</v>
      </c>
      <c r="I6" s="27">
        <f t="shared" si="0"/>
        <v>0.9396</v>
      </c>
      <c r="J6" s="28">
        <v>43800</v>
      </c>
    </row>
    <row r="7" s="19" customFormat="1" ht="16.5" customHeight="1" spans="1:10">
      <c r="A7" s="29" t="s">
        <v>71</v>
      </c>
      <c r="B7" s="30" t="s">
        <v>611</v>
      </c>
      <c r="C7" s="30" t="s">
        <v>595</v>
      </c>
      <c r="D7" s="29" t="s">
        <v>741</v>
      </c>
      <c r="E7" s="29" t="s">
        <v>742</v>
      </c>
      <c r="F7" s="30" t="s">
        <v>743</v>
      </c>
      <c r="G7" s="35">
        <v>2</v>
      </c>
      <c r="H7" s="18">
        <v>1.38</v>
      </c>
      <c r="I7" s="27">
        <f t="shared" si="0"/>
        <v>2.76</v>
      </c>
      <c r="J7" s="32">
        <v>43800</v>
      </c>
    </row>
    <row r="8" s="19" customFormat="1" ht="16.5" customHeight="1" spans="1:10">
      <c r="A8" s="24" t="s">
        <v>71</v>
      </c>
      <c r="B8" s="25" t="s">
        <v>611</v>
      </c>
      <c r="C8" s="25" t="s">
        <v>595</v>
      </c>
      <c r="D8" s="24" t="s">
        <v>744</v>
      </c>
      <c r="E8" s="24" t="s">
        <v>745</v>
      </c>
      <c r="F8" s="25" t="s">
        <v>746</v>
      </c>
      <c r="G8" s="34">
        <v>0.025</v>
      </c>
      <c r="H8" s="18">
        <v>6.1792</v>
      </c>
      <c r="I8" s="27">
        <f t="shared" si="0"/>
        <v>0.15448</v>
      </c>
      <c r="J8" s="28">
        <v>43800</v>
      </c>
    </row>
    <row r="9" s="19" customFormat="1" ht="16.5" customHeight="1" spans="1:10">
      <c r="A9" s="29" t="s">
        <v>71</v>
      </c>
      <c r="B9" s="30" t="s">
        <v>611</v>
      </c>
      <c r="C9" s="30" t="s">
        <v>595</v>
      </c>
      <c r="D9" s="29" t="s">
        <v>602</v>
      </c>
      <c r="E9" s="29" t="s">
        <v>603</v>
      </c>
      <c r="F9" s="30" t="s">
        <v>604</v>
      </c>
      <c r="G9" s="35">
        <v>0.025</v>
      </c>
      <c r="H9" s="18">
        <v>0.4035</v>
      </c>
      <c r="I9" s="27">
        <f t="shared" si="0"/>
        <v>0.0100875</v>
      </c>
      <c r="J9" s="32">
        <v>43800</v>
      </c>
    </row>
    <row r="10" spans="1:10">
      <c r="I10" s="20">
        <f>SUM(I2:I9)</f>
        <v>23.6560748894737</v>
      </c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236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1</v>
      </c>
      <c r="H2" s="18">
        <v>0.05</v>
      </c>
      <c r="I2" s="27">
        <f t="shared" ref="I2:I19" si="0">H2*G2</f>
        <v>0.05</v>
      </c>
      <c r="J2" s="28">
        <v>45296</v>
      </c>
    </row>
    <row r="3" s="19" customFormat="1" ht="16.5" customHeight="1" spans="1:10">
      <c r="A3" s="29" t="s">
        <v>236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45296</v>
      </c>
    </row>
    <row r="4" s="19" customFormat="1" ht="16.5" customHeight="1" spans="1:10">
      <c r="A4" s="24" t="s">
        <v>236</v>
      </c>
      <c r="B4" s="25" t="s">
        <v>611</v>
      </c>
      <c r="C4" s="25" t="s">
        <v>595</v>
      </c>
      <c r="D4" s="24" t="s">
        <v>615</v>
      </c>
      <c r="E4" s="24" t="s">
        <v>616</v>
      </c>
      <c r="F4" s="25" t="s">
        <v>617</v>
      </c>
      <c r="G4" s="34">
        <v>1</v>
      </c>
      <c r="H4" s="18">
        <v>2.3</v>
      </c>
      <c r="I4" s="27">
        <f t="shared" si="0"/>
        <v>2.3</v>
      </c>
      <c r="J4" s="28">
        <v>45296</v>
      </c>
    </row>
    <row r="5" s="19" customFormat="1" ht="16.5" customHeight="1" spans="1:10">
      <c r="A5" s="29" t="s">
        <v>236</v>
      </c>
      <c r="B5" s="30" t="s">
        <v>611</v>
      </c>
      <c r="C5" s="30" t="s">
        <v>595</v>
      </c>
      <c r="D5" s="29" t="s">
        <v>618</v>
      </c>
      <c r="E5" s="29" t="s">
        <v>619</v>
      </c>
      <c r="F5" s="30" t="s">
        <v>620</v>
      </c>
      <c r="G5" s="35">
        <v>1</v>
      </c>
      <c r="H5" s="18">
        <v>0.35</v>
      </c>
      <c r="I5" s="27">
        <f t="shared" si="0"/>
        <v>0.35</v>
      </c>
      <c r="J5" s="32">
        <v>45296</v>
      </c>
    </row>
    <row r="6" s="19" customFormat="1" ht="16.5" customHeight="1" spans="1:10">
      <c r="A6" s="24" t="s">
        <v>236</v>
      </c>
      <c r="B6" s="25" t="s">
        <v>611</v>
      </c>
      <c r="C6" s="25" t="s">
        <v>595</v>
      </c>
      <c r="D6" s="24" t="s">
        <v>621</v>
      </c>
      <c r="E6" s="24" t="s">
        <v>622</v>
      </c>
      <c r="F6" s="25" t="s">
        <v>623</v>
      </c>
      <c r="G6" s="34">
        <v>2</v>
      </c>
      <c r="H6" s="18">
        <v>0.1</v>
      </c>
      <c r="I6" s="27">
        <f t="shared" si="0"/>
        <v>0.2</v>
      </c>
      <c r="J6" s="28">
        <v>45296</v>
      </c>
    </row>
    <row r="7" s="19" customFormat="1" ht="16.5" customHeight="1" spans="1:10">
      <c r="A7" s="29" t="s">
        <v>236</v>
      </c>
      <c r="B7" s="30" t="s">
        <v>611</v>
      </c>
      <c r="C7" s="30" t="s">
        <v>595</v>
      </c>
      <c r="D7" s="29" t="s">
        <v>624</v>
      </c>
      <c r="E7" s="29" t="s">
        <v>625</v>
      </c>
      <c r="F7" s="30" t="s">
        <v>617</v>
      </c>
      <c r="G7" s="35">
        <v>1</v>
      </c>
      <c r="H7" s="18">
        <v>0.35</v>
      </c>
      <c r="I7" s="27">
        <f t="shared" si="0"/>
        <v>0.35</v>
      </c>
      <c r="J7" s="32">
        <v>45595</v>
      </c>
    </row>
    <row r="8" s="19" customFormat="1" ht="16.5" customHeight="1" spans="1:10">
      <c r="A8" s="24" t="s">
        <v>236</v>
      </c>
      <c r="B8" s="25" t="s">
        <v>611</v>
      </c>
      <c r="C8" s="25" t="s">
        <v>595</v>
      </c>
      <c r="D8" s="24" t="s">
        <v>626</v>
      </c>
      <c r="E8" s="24" t="s">
        <v>627</v>
      </c>
      <c r="F8" s="25" t="s">
        <v>617</v>
      </c>
      <c r="G8" s="34">
        <v>1</v>
      </c>
      <c r="H8" s="18">
        <v>1.02233373833333</v>
      </c>
      <c r="I8" s="27">
        <f t="shared" si="0"/>
        <v>1.02233373833333</v>
      </c>
      <c r="J8" s="28">
        <v>45296</v>
      </c>
    </row>
    <row r="9" s="19" customFormat="1" ht="16.5" customHeight="1" spans="1:10">
      <c r="A9" s="29" t="s">
        <v>236</v>
      </c>
      <c r="B9" s="30" t="s">
        <v>611</v>
      </c>
      <c r="C9" s="30" t="s">
        <v>595</v>
      </c>
      <c r="D9" s="29" t="s">
        <v>628</v>
      </c>
      <c r="E9" s="29" t="s">
        <v>629</v>
      </c>
      <c r="F9" s="30" t="s">
        <v>617</v>
      </c>
      <c r="G9" s="35">
        <v>2</v>
      </c>
      <c r="H9" s="18">
        <v>0.618294510866667</v>
      </c>
      <c r="I9" s="27">
        <f t="shared" si="0"/>
        <v>1.23658902173333</v>
      </c>
      <c r="J9" s="32">
        <v>45296</v>
      </c>
    </row>
    <row r="10" s="19" customFormat="1" ht="16.5" customHeight="1" spans="1:10">
      <c r="A10" s="24" t="s">
        <v>236</v>
      </c>
      <c r="B10" s="25" t="s">
        <v>611</v>
      </c>
      <c r="C10" s="25" t="s">
        <v>595</v>
      </c>
      <c r="D10" s="24" t="s">
        <v>630</v>
      </c>
      <c r="E10" s="24" t="s">
        <v>631</v>
      </c>
      <c r="F10" s="25" t="s">
        <v>617</v>
      </c>
      <c r="G10" s="34">
        <v>1</v>
      </c>
      <c r="H10" s="18">
        <v>0.142892568258421</v>
      </c>
      <c r="I10" s="27">
        <f t="shared" si="0"/>
        <v>0.142892568258421</v>
      </c>
      <c r="J10" s="28">
        <v>45296</v>
      </c>
    </row>
    <row r="11" s="19" customFormat="1" ht="16.5" customHeight="1" spans="1:10">
      <c r="A11" s="29" t="s">
        <v>236</v>
      </c>
      <c r="B11" s="30" t="s">
        <v>611</v>
      </c>
      <c r="C11" s="30" t="s">
        <v>595</v>
      </c>
      <c r="D11" s="29" t="s">
        <v>1038</v>
      </c>
      <c r="E11" s="29" t="s">
        <v>1039</v>
      </c>
      <c r="F11" s="30" t="s">
        <v>617</v>
      </c>
      <c r="G11" s="35">
        <v>1</v>
      </c>
      <c r="H11" s="18">
        <v>0.420596296191754</v>
      </c>
      <c r="I11" s="27">
        <f t="shared" si="0"/>
        <v>0.420596296191754</v>
      </c>
      <c r="J11" s="32">
        <v>45296</v>
      </c>
    </row>
    <row r="12" s="19" customFormat="1" ht="16.5" customHeight="1" spans="1:10">
      <c r="A12" s="24" t="s">
        <v>236</v>
      </c>
      <c r="B12" s="25" t="s">
        <v>611</v>
      </c>
      <c r="C12" s="25" t="s">
        <v>595</v>
      </c>
      <c r="D12" s="24" t="s">
        <v>632</v>
      </c>
      <c r="E12" s="24" t="s">
        <v>633</v>
      </c>
      <c r="F12" s="25" t="s">
        <v>617</v>
      </c>
      <c r="G12" s="34">
        <v>1</v>
      </c>
      <c r="H12" s="18">
        <v>0.47788</v>
      </c>
      <c r="I12" s="27">
        <f t="shared" si="0"/>
        <v>0.47788</v>
      </c>
      <c r="J12" s="28">
        <v>45296</v>
      </c>
    </row>
    <row r="13" s="19" customFormat="1" ht="16.5" customHeight="1" spans="1:10">
      <c r="A13" s="29" t="s">
        <v>236</v>
      </c>
      <c r="B13" s="30" t="s">
        <v>611</v>
      </c>
      <c r="C13" s="30" t="s">
        <v>595</v>
      </c>
      <c r="D13" s="29" t="s">
        <v>1040</v>
      </c>
      <c r="E13" s="29" t="s">
        <v>1041</v>
      </c>
      <c r="F13" s="30" t="s">
        <v>617</v>
      </c>
      <c r="G13" s="35">
        <v>1</v>
      </c>
      <c r="H13" s="18">
        <v>0.148096335288421</v>
      </c>
      <c r="I13" s="27">
        <f t="shared" si="0"/>
        <v>0.148096335288421</v>
      </c>
      <c r="J13" s="32">
        <v>45296</v>
      </c>
    </row>
    <row r="14" s="19" customFormat="1" ht="16.5" customHeight="1" spans="1:10">
      <c r="A14" s="24" t="s">
        <v>236</v>
      </c>
      <c r="B14" s="25" t="s">
        <v>611</v>
      </c>
      <c r="C14" s="25" t="s">
        <v>595</v>
      </c>
      <c r="D14" s="24" t="s">
        <v>634</v>
      </c>
      <c r="E14" s="24" t="s">
        <v>635</v>
      </c>
      <c r="F14" s="25" t="s">
        <v>617</v>
      </c>
      <c r="G14" s="34">
        <v>1</v>
      </c>
      <c r="H14" s="18">
        <v>0.468602303788772</v>
      </c>
      <c r="I14" s="27">
        <f t="shared" si="0"/>
        <v>0.468602303788772</v>
      </c>
      <c r="J14" s="28">
        <v>45296</v>
      </c>
    </row>
    <row r="15" s="19" customFormat="1" ht="16.5" customHeight="1" spans="1:10">
      <c r="A15" s="29" t="s">
        <v>236</v>
      </c>
      <c r="B15" s="30" t="s">
        <v>611</v>
      </c>
      <c r="C15" s="30" t="s">
        <v>595</v>
      </c>
      <c r="D15" s="29" t="s">
        <v>636</v>
      </c>
      <c r="E15" s="29" t="s">
        <v>637</v>
      </c>
      <c r="F15" s="30" t="s">
        <v>638</v>
      </c>
      <c r="G15" s="35">
        <v>1</v>
      </c>
      <c r="H15" s="18">
        <v>2.75258461538462</v>
      </c>
      <c r="I15" s="27">
        <f t="shared" si="0"/>
        <v>2.75258461538462</v>
      </c>
      <c r="J15" s="32">
        <v>45296</v>
      </c>
    </row>
    <row r="16" s="19" customFormat="1" ht="16.5" customHeight="1" spans="1:10">
      <c r="A16" s="24" t="s">
        <v>236</v>
      </c>
      <c r="B16" s="25" t="s">
        <v>611</v>
      </c>
      <c r="C16" s="25" t="s">
        <v>595</v>
      </c>
      <c r="D16" s="24" t="s">
        <v>1045</v>
      </c>
      <c r="E16" s="24" t="s">
        <v>1046</v>
      </c>
      <c r="F16" s="25" t="s">
        <v>617</v>
      </c>
      <c r="G16" s="34">
        <v>1</v>
      </c>
      <c r="H16" s="18">
        <v>2.693705047825</v>
      </c>
      <c r="I16" s="27">
        <f t="shared" si="0"/>
        <v>2.693705047825</v>
      </c>
      <c r="J16" s="28">
        <v>45296</v>
      </c>
    </row>
    <row r="17" s="19" customFormat="1" ht="16.5" customHeight="1" spans="1:10">
      <c r="A17" s="29" t="s">
        <v>236</v>
      </c>
      <c r="B17" s="30" t="s">
        <v>611</v>
      </c>
      <c r="C17" s="30" t="s">
        <v>595</v>
      </c>
      <c r="D17" s="29" t="s">
        <v>645</v>
      </c>
      <c r="E17" s="29" t="s">
        <v>646</v>
      </c>
      <c r="F17" s="30" t="s">
        <v>647</v>
      </c>
      <c r="G17" s="35">
        <v>1</v>
      </c>
      <c r="H17" s="18">
        <v>3.85</v>
      </c>
      <c r="I17" s="27">
        <f t="shared" si="0"/>
        <v>3.85</v>
      </c>
      <c r="J17" s="32">
        <v>45296</v>
      </c>
    </row>
    <row r="18" s="19" customFormat="1" ht="16.5" customHeight="1" spans="1:10">
      <c r="A18" s="24" t="s">
        <v>236</v>
      </c>
      <c r="B18" s="25" t="s">
        <v>611</v>
      </c>
      <c r="C18" s="25" t="s">
        <v>595</v>
      </c>
      <c r="D18" s="24" t="s">
        <v>1175</v>
      </c>
      <c r="E18" s="24" t="s">
        <v>1176</v>
      </c>
      <c r="F18" s="25" t="s">
        <v>1177</v>
      </c>
      <c r="G18" s="34">
        <v>1</v>
      </c>
      <c r="H18" s="18">
        <v>1.86373589079287</v>
      </c>
      <c r="I18" s="27">
        <f t="shared" si="0"/>
        <v>1.86373589079287</v>
      </c>
      <c r="J18" s="28">
        <v>45296</v>
      </c>
    </row>
    <row r="19" s="19" customFormat="1" ht="16.5" customHeight="1" spans="1:10">
      <c r="A19" s="29" t="s">
        <v>236</v>
      </c>
      <c r="B19" s="30" t="s">
        <v>611</v>
      </c>
      <c r="C19" s="30" t="s">
        <v>595</v>
      </c>
      <c r="D19" s="29" t="s">
        <v>652</v>
      </c>
      <c r="E19" s="29" t="s">
        <v>653</v>
      </c>
      <c r="F19" s="30" t="s">
        <v>617</v>
      </c>
      <c r="G19" s="35">
        <v>1</v>
      </c>
      <c r="H19" s="18">
        <v>0.0225664</v>
      </c>
      <c r="I19" s="27">
        <f t="shared" si="0"/>
        <v>0.0225664</v>
      </c>
      <c r="J19" s="32">
        <v>45559</v>
      </c>
    </row>
    <row r="20" spans="1:10">
      <c r="I20" s="20">
        <f>SUM(I2:I19)</f>
        <v>18.3995822175965</v>
      </c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9" workbookViewId="0">
      <selection activeCell="A3" sqref="A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7272727272727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164</v>
      </c>
      <c r="B2" s="25" t="s">
        <v>611</v>
      </c>
      <c r="C2" s="25" t="s">
        <v>595</v>
      </c>
      <c r="D2" s="24" t="s">
        <v>869</v>
      </c>
      <c r="E2" s="24" t="s">
        <v>870</v>
      </c>
      <c r="F2" s="25" t="s">
        <v>871</v>
      </c>
      <c r="G2" s="34">
        <v>2</v>
      </c>
      <c r="H2" s="18">
        <v>0.12</v>
      </c>
      <c r="I2" s="27">
        <f t="shared" ref="I2:I11" si="0">H2*G2</f>
        <v>0.24</v>
      </c>
      <c r="J2" s="28">
        <v>44189</v>
      </c>
    </row>
    <row r="3" s="19" customFormat="1" ht="16.5" customHeight="1" spans="1:10">
      <c r="A3" s="29" t="s">
        <v>164</v>
      </c>
      <c r="B3" s="30" t="s">
        <v>611</v>
      </c>
      <c r="C3" s="30" t="s">
        <v>595</v>
      </c>
      <c r="D3" s="29" t="s">
        <v>1178</v>
      </c>
      <c r="E3" s="29" t="s">
        <v>1179</v>
      </c>
      <c r="F3" s="30" t="s">
        <v>617</v>
      </c>
      <c r="G3" s="35">
        <v>1</v>
      </c>
      <c r="H3" s="18">
        <v>1.254</v>
      </c>
      <c r="I3" s="27">
        <f t="shared" si="0"/>
        <v>1.254</v>
      </c>
      <c r="J3" s="32">
        <v>44348</v>
      </c>
    </row>
    <row r="4" s="19" customFormat="1" ht="16.5" customHeight="1" spans="1:10">
      <c r="A4" s="24" t="s">
        <v>164</v>
      </c>
      <c r="B4" s="25" t="s">
        <v>611</v>
      </c>
      <c r="C4" s="25" t="s">
        <v>595</v>
      </c>
      <c r="D4" s="24" t="s">
        <v>96</v>
      </c>
      <c r="E4" s="24" t="s">
        <v>1180</v>
      </c>
      <c r="F4" s="25" t="s">
        <v>617</v>
      </c>
      <c r="G4" s="34">
        <v>1</v>
      </c>
      <c r="H4" s="18">
        <f>I31</f>
        <v>8.29285246079429</v>
      </c>
      <c r="I4" s="27">
        <f t="shared" si="0"/>
        <v>8.29285246079429</v>
      </c>
      <c r="J4" s="28">
        <v>45467</v>
      </c>
    </row>
    <row r="5" s="19" customFormat="1" ht="16.5" customHeight="1" spans="1:10">
      <c r="A5" s="29" t="s">
        <v>164</v>
      </c>
      <c r="B5" s="30" t="s">
        <v>611</v>
      </c>
      <c r="C5" s="30" t="s">
        <v>595</v>
      </c>
      <c r="D5" s="29" t="s">
        <v>881</v>
      </c>
      <c r="E5" s="29" t="s">
        <v>882</v>
      </c>
      <c r="F5" s="30" t="s">
        <v>617</v>
      </c>
      <c r="G5" s="35">
        <v>1</v>
      </c>
      <c r="H5" s="18">
        <v>0.458891857647059</v>
      </c>
      <c r="I5" s="27">
        <f t="shared" si="0"/>
        <v>0.458891857647059</v>
      </c>
      <c r="J5" s="32">
        <v>44189</v>
      </c>
    </row>
    <row r="6" s="19" customFormat="1" ht="16.5" customHeight="1" spans="1:10">
      <c r="A6" s="24" t="s">
        <v>164</v>
      </c>
      <c r="B6" s="25" t="s">
        <v>611</v>
      </c>
      <c r="C6" s="25" t="s">
        <v>595</v>
      </c>
      <c r="D6" s="24" t="s">
        <v>599</v>
      </c>
      <c r="E6" s="24" t="s">
        <v>600</v>
      </c>
      <c r="F6" s="25" t="s">
        <v>601</v>
      </c>
      <c r="G6" s="34">
        <v>0.02</v>
      </c>
      <c r="H6" s="18">
        <v>6.2128</v>
      </c>
      <c r="I6" s="27">
        <f t="shared" si="0"/>
        <v>0.124256</v>
      </c>
      <c r="J6" s="28">
        <v>44469</v>
      </c>
    </row>
    <row r="7" s="19" customFormat="1" ht="16.5" customHeight="1" spans="1:10">
      <c r="A7" s="29" t="s">
        <v>164</v>
      </c>
      <c r="B7" s="30" t="s">
        <v>611</v>
      </c>
      <c r="C7" s="30" t="s">
        <v>595</v>
      </c>
      <c r="D7" s="29" t="s">
        <v>602</v>
      </c>
      <c r="E7" s="29" t="s">
        <v>603</v>
      </c>
      <c r="F7" s="30" t="s">
        <v>604</v>
      </c>
      <c r="G7" s="35">
        <v>0.08</v>
      </c>
      <c r="H7" s="18">
        <v>0.4035</v>
      </c>
      <c r="I7" s="27">
        <f t="shared" si="0"/>
        <v>0.03228</v>
      </c>
      <c r="J7" s="32">
        <v>44469</v>
      </c>
    </row>
    <row r="8" s="19" customFormat="1" ht="16.5" customHeight="1" spans="1:10">
      <c r="A8" s="24" t="s">
        <v>164</v>
      </c>
      <c r="B8" s="25" t="s">
        <v>611</v>
      </c>
      <c r="C8" s="25" t="s">
        <v>595</v>
      </c>
      <c r="D8" s="24" t="s">
        <v>1181</v>
      </c>
      <c r="E8" s="24" t="s">
        <v>1182</v>
      </c>
      <c r="F8" s="25" t="s">
        <v>617</v>
      </c>
      <c r="G8" s="34">
        <v>1</v>
      </c>
      <c r="H8" s="18">
        <v>0.95</v>
      </c>
      <c r="I8" s="27">
        <f t="shared" si="0"/>
        <v>0.95</v>
      </c>
      <c r="J8" s="28">
        <v>44189</v>
      </c>
    </row>
    <row r="9" s="19" customFormat="1" ht="16.5" customHeight="1" spans="1:10">
      <c r="A9" s="29" t="s">
        <v>164</v>
      </c>
      <c r="B9" s="30" t="s">
        <v>611</v>
      </c>
      <c r="C9" s="30" t="s">
        <v>595</v>
      </c>
      <c r="D9" s="29" t="s">
        <v>1183</v>
      </c>
      <c r="E9" s="29" t="s">
        <v>1184</v>
      </c>
      <c r="F9" s="30" t="s">
        <v>1185</v>
      </c>
      <c r="G9" s="35">
        <v>1</v>
      </c>
      <c r="H9" s="18">
        <v>1.89955238026316</v>
      </c>
      <c r="I9" s="27">
        <f t="shared" si="0"/>
        <v>1.89955238026316</v>
      </c>
      <c r="J9" s="32">
        <v>44189</v>
      </c>
    </row>
    <row r="10" s="19" customFormat="1" ht="16.5" customHeight="1" spans="1:10">
      <c r="A10" s="24" t="s">
        <v>164</v>
      </c>
      <c r="B10" s="25" t="s">
        <v>611</v>
      </c>
      <c r="C10" s="25" t="s">
        <v>595</v>
      </c>
      <c r="D10" s="24" t="s">
        <v>1186</v>
      </c>
      <c r="E10" s="24" t="s">
        <v>1187</v>
      </c>
      <c r="F10" s="25" t="s">
        <v>617</v>
      </c>
      <c r="G10" s="34">
        <v>1</v>
      </c>
      <c r="H10" s="18">
        <v>1.14296686929825</v>
      </c>
      <c r="I10" s="27">
        <f t="shared" si="0"/>
        <v>1.14296686929825</v>
      </c>
      <c r="J10" s="28">
        <v>44189</v>
      </c>
    </row>
    <row r="11" s="19" customFormat="1" ht="16.5" customHeight="1" spans="1:10">
      <c r="A11" s="29" t="s">
        <v>164</v>
      </c>
      <c r="B11" s="30" t="s">
        <v>611</v>
      </c>
      <c r="C11" s="30" t="s">
        <v>595</v>
      </c>
      <c r="D11" s="29" t="s">
        <v>652</v>
      </c>
      <c r="E11" s="29" t="s">
        <v>653</v>
      </c>
      <c r="F11" s="30" t="s">
        <v>617</v>
      </c>
      <c r="G11" s="35">
        <v>1</v>
      </c>
      <c r="H11" s="18">
        <v>0.0225664</v>
      </c>
      <c r="I11" s="27">
        <f t="shared" si="0"/>
        <v>0.0225664</v>
      </c>
      <c r="J11" s="32">
        <v>45559</v>
      </c>
    </row>
    <row r="12" spans="1:10">
      <c r="I12" s="20">
        <f>SUM(I2:I11)</f>
        <v>14.4173659680028</v>
      </c>
    </row>
    <row r="14" s="19" customFormat="1" ht="12.5" spans="1:10">
      <c r="A14" s="21" t="s">
        <v>586</v>
      </c>
      <c r="B14" s="21" t="s">
        <v>587</v>
      </c>
      <c r="C14" s="21" t="s">
        <v>588</v>
      </c>
      <c r="D14" s="21" t="s">
        <v>589</v>
      </c>
      <c r="E14" s="21" t="s">
        <v>590</v>
      </c>
      <c r="F14" s="21" t="s">
        <v>590</v>
      </c>
      <c r="G14" s="23" t="s">
        <v>591</v>
      </c>
      <c r="H14" s="23" t="s">
        <v>592</v>
      </c>
      <c r="I14" s="23" t="s">
        <v>593</v>
      </c>
      <c r="J14" s="22" t="s">
        <v>594</v>
      </c>
    </row>
    <row r="15" s="19" customFormat="1" ht="16.5" customHeight="1" spans="1:10">
      <c r="A15" s="24" t="s">
        <v>96</v>
      </c>
      <c r="B15" s="25" t="s">
        <v>611</v>
      </c>
      <c r="C15" s="25" t="s">
        <v>595</v>
      </c>
      <c r="D15" s="24" t="s">
        <v>65</v>
      </c>
      <c r="E15" s="24" t="s">
        <v>418</v>
      </c>
      <c r="F15" s="25" t="s">
        <v>898</v>
      </c>
      <c r="G15" s="34">
        <v>2</v>
      </c>
      <c r="H15" s="18">
        <v>0.7765</v>
      </c>
      <c r="I15" s="27">
        <f t="shared" ref="I15:I30" si="1">H15*G15</f>
        <v>1.553</v>
      </c>
      <c r="J15" s="28">
        <v>45649</v>
      </c>
    </row>
    <row r="16" s="19" customFormat="1" ht="16.5" customHeight="1" spans="1:10">
      <c r="A16" s="29" t="s">
        <v>96</v>
      </c>
      <c r="B16" s="30" t="s">
        <v>611</v>
      </c>
      <c r="C16" s="30" t="s">
        <v>595</v>
      </c>
      <c r="D16" s="29" t="s">
        <v>837</v>
      </c>
      <c r="E16" s="29" t="s">
        <v>838</v>
      </c>
      <c r="F16" s="30" t="s">
        <v>839</v>
      </c>
      <c r="G16" s="35">
        <v>2</v>
      </c>
      <c r="H16" s="18">
        <v>0.05</v>
      </c>
      <c r="I16" s="27">
        <f t="shared" si="1"/>
        <v>0.1</v>
      </c>
      <c r="J16" s="32">
        <v>45467</v>
      </c>
    </row>
    <row r="17" s="19" customFormat="1" ht="16.5" customHeight="1" spans="1:10">
      <c r="A17" s="24" t="s">
        <v>96</v>
      </c>
      <c r="B17" s="25" t="s">
        <v>611</v>
      </c>
      <c r="C17" s="25" t="s">
        <v>595</v>
      </c>
      <c r="D17" s="24" t="s">
        <v>1188</v>
      </c>
      <c r="E17" s="24" t="s">
        <v>730</v>
      </c>
      <c r="F17" s="25" t="s">
        <v>1189</v>
      </c>
      <c r="G17" s="34">
        <v>1</v>
      </c>
      <c r="H17" s="18">
        <v>0.78</v>
      </c>
      <c r="I17" s="27">
        <f t="shared" si="1"/>
        <v>0.78</v>
      </c>
      <c r="J17" s="28">
        <v>45467</v>
      </c>
    </row>
    <row r="18" s="19" customFormat="1" ht="16.5" customHeight="1" spans="1:10">
      <c r="A18" s="29" t="s">
        <v>96</v>
      </c>
      <c r="B18" s="30" t="s">
        <v>611</v>
      </c>
      <c r="C18" s="30" t="s">
        <v>595</v>
      </c>
      <c r="D18" s="29" t="s">
        <v>901</v>
      </c>
      <c r="E18" s="29" t="s">
        <v>902</v>
      </c>
      <c r="F18" s="30" t="s">
        <v>903</v>
      </c>
      <c r="G18" s="35">
        <v>2</v>
      </c>
      <c r="H18" s="18">
        <v>0.0949</v>
      </c>
      <c r="I18" s="27">
        <f t="shared" si="1"/>
        <v>0.1898</v>
      </c>
      <c r="J18" s="32">
        <v>45467</v>
      </c>
    </row>
    <row r="19" s="19" customFormat="1" ht="16.5" customHeight="1" spans="1:10">
      <c r="A19" s="24" t="s">
        <v>96</v>
      </c>
      <c r="B19" s="25" t="s">
        <v>611</v>
      </c>
      <c r="C19" s="25" t="s">
        <v>595</v>
      </c>
      <c r="D19" s="24" t="s">
        <v>904</v>
      </c>
      <c r="E19" s="24" t="s">
        <v>905</v>
      </c>
      <c r="F19" s="25" t="s">
        <v>906</v>
      </c>
      <c r="G19" s="34">
        <v>1</v>
      </c>
      <c r="H19" s="18">
        <v>0.12</v>
      </c>
      <c r="I19" s="27">
        <f t="shared" si="1"/>
        <v>0.12</v>
      </c>
      <c r="J19" s="28">
        <v>45594</v>
      </c>
    </row>
    <row r="20" s="19" customFormat="1" ht="16.5" customHeight="1" spans="1:10">
      <c r="A20" s="29" t="s">
        <v>96</v>
      </c>
      <c r="B20" s="30" t="s">
        <v>611</v>
      </c>
      <c r="C20" s="30" t="s">
        <v>595</v>
      </c>
      <c r="D20" s="29" t="s">
        <v>907</v>
      </c>
      <c r="E20" s="29" t="s">
        <v>908</v>
      </c>
      <c r="F20" s="30" t="s">
        <v>617</v>
      </c>
      <c r="G20" s="35">
        <v>1</v>
      </c>
      <c r="H20" s="18">
        <v>1.05667498653846</v>
      </c>
      <c r="I20" s="27">
        <f t="shared" si="1"/>
        <v>1.05667498653846</v>
      </c>
      <c r="J20" s="32">
        <v>45467</v>
      </c>
    </row>
    <row r="21" s="19" customFormat="1" ht="16.5" customHeight="1" spans="1:10">
      <c r="A21" s="24" t="s">
        <v>96</v>
      </c>
      <c r="B21" s="25" t="s">
        <v>611</v>
      </c>
      <c r="C21" s="25" t="s">
        <v>595</v>
      </c>
      <c r="D21" s="24" t="s">
        <v>909</v>
      </c>
      <c r="E21" s="24" t="s">
        <v>910</v>
      </c>
      <c r="F21" s="25" t="s">
        <v>911</v>
      </c>
      <c r="G21" s="34">
        <v>2</v>
      </c>
      <c r="H21" s="18">
        <v>0.402766852083333</v>
      </c>
      <c r="I21" s="27">
        <f t="shared" si="1"/>
        <v>0.805533704166666</v>
      </c>
      <c r="J21" s="28">
        <v>45467</v>
      </c>
    </row>
    <row r="22" s="19" customFormat="1" ht="16.5" customHeight="1" spans="1:10">
      <c r="A22" s="29" t="s">
        <v>96</v>
      </c>
      <c r="B22" s="30" t="s">
        <v>611</v>
      </c>
      <c r="C22" s="30" t="s">
        <v>595</v>
      </c>
      <c r="D22" s="29" t="s">
        <v>912</v>
      </c>
      <c r="E22" s="29" t="s">
        <v>913</v>
      </c>
      <c r="F22" s="30" t="s">
        <v>617</v>
      </c>
      <c r="G22" s="35">
        <v>1</v>
      </c>
      <c r="H22" s="18">
        <v>0.350071225128205</v>
      </c>
      <c r="I22" s="27">
        <f t="shared" si="1"/>
        <v>0.350071225128205</v>
      </c>
      <c r="J22" s="32">
        <v>45467</v>
      </c>
    </row>
    <row r="23" s="19" customFormat="1" ht="16.5" customHeight="1" spans="1:10">
      <c r="A23" s="24" t="s">
        <v>96</v>
      </c>
      <c r="B23" s="25" t="s">
        <v>611</v>
      </c>
      <c r="C23" s="25" t="s">
        <v>595</v>
      </c>
      <c r="D23" s="24" t="s">
        <v>914</v>
      </c>
      <c r="E23" s="24" t="s">
        <v>915</v>
      </c>
      <c r="F23" s="25" t="s">
        <v>617</v>
      </c>
      <c r="G23" s="34">
        <v>3</v>
      </c>
      <c r="H23" s="18">
        <v>0.221911090659341</v>
      </c>
      <c r="I23" s="27">
        <f t="shared" si="1"/>
        <v>0.665733271978023</v>
      </c>
      <c r="J23" s="28">
        <v>45594</v>
      </c>
    </row>
    <row r="24" s="19" customFormat="1" ht="16.5" customHeight="1" spans="1:10">
      <c r="A24" s="29" t="s">
        <v>96</v>
      </c>
      <c r="B24" s="30" t="s">
        <v>611</v>
      </c>
      <c r="C24" s="30" t="s">
        <v>595</v>
      </c>
      <c r="D24" s="29" t="s">
        <v>761</v>
      </c>
      <c r="E24" s="29" t="s">
        <v>762</v>
      </c>
      <c r="F24" s="30" t="s">
        <v>617</v>
      </c>
      <c r="G24" s="35">
        <v>4</v>
      </c>
      <c r="H24" s="18">
        <v>0.119628418245735</v>
      </c>
      <c r="I24" s="27">
        <f t="shared" si="1"/>
        <v>0.47851367298294</v>
      </c>
      <c r="J24" s="32">
        <v>45467</v>
      </c>
    </row>
    <row r="25" s="19" customFormat="1" ht="16.5" customHeight="1" spans="1:10">
      <c r="A25" s="24" t="s">
        <v>96</v>
      </c>
      <c r="B25" s="25" t="s">
        <v>611</v>
      </c>
      <c r="C25" s="25" t="s">
        <v>595</v>
      </c>
      <c r="D25" s="24" t="s">
        <v>916</v>
      </c>
      <c r="E25" s="24" t="s">
        <v>917</v>
      </c>
      <c r="F25" s="25" t="s">
        <v>918</v>
      </c>
      <c r="G25" s="34">
        <v>2</v>
      </c>
      <c r="H25" s="18">
        <v>0.5173</v>
      </c>
      <c r="I25" s="27">
        <f t="shared" si="1"/>
        <v>1.0346</v>
      </c>
      <c r="J25" s="28">
        <v>45467</v>
      </c>
    </row>
    <row r="26" s="19" customFormat="1" ht="16.5" customHeight="1" spans="1:10">
      <c r="A26" s="29" t="s">
        <v>96</v>
      </c>
      <c r="B26" s="30" t="s">
        <v>611</v>
      </c>
      <c r="C26" s="30" t="s">
        <v>595</v>
      </c>
      <c r="D26" s="29" t="s">
        <v>919</v>
      </c>
      <c r="E26" s="29" t="s">
        <v>920</v>
      </c>
      <c r="F26" s="30" t="s">
        <v>921</v>
      </c>
      <c r="G26" s="35">
        <v>2</v>
      </c>
      <c r="H26" s="18">
        <v>0.1429</v>
      </c>
      <c r="I26" s="27">
        <f t="shared" si="1"/>
        <v>0.2858</v>
      </c>
      <c r="J26" s="32">
        <v>45467</v>
      </c>
    </row>
    <row r="27" s="19" customFormat="1" ht="16.5" customHeight="1" spans="1:10">
      <c r="A27" s="24" t="s">
        <v>96</v>
      </c>
      <c r="B27" s="25" t="s">
        <v>611</v>
      </c>
      <c r="C27" s="25" t="s">
        <v>595</v>
      </c>
      <c r="D27" s="24" t="s">
        <v>922</v>
      </c>
      <c r="E27" s="24" t="s">
        <v>923</v>
      </c>
      <c r="F27" s="25" t="s">
        <v>924</v>
      </c>
      <c r="G27" s="34">
        <v>3</v>
      </c>
      <c r="H27" s="18">
        <v>0.1357</v>
      </c>
      <c r="I27" s="27">
        <f t="shared" si="1"/>
        <v>0.4071</v>
      </c>
      <c r="J27" s="28">
        <v>45594</v>
      </c>
    </row>
    <row r="28" s="19" customFormat="1" ht="16.5" customHeight="1" spans="1:10">
      <c r="A28" s="29" t="s">
        <v>96</v>
      </c>
      <c r="B28" s="30" t="s">
        <v>611</v>
      </c>
      <c r="C28" s="30" t="s">
        <v>595</v>
      </c>
      <c r="D28" s="29" t="s">
        <v>763</v>
      </c>
      <c r="E28" s="29" t="s">
        <v>764</v>
      </c>
      <c r="F28" s="30" t="s">
        <v>765</v>
      </c>
      <c r="G28" s="35">
        <v>3</v>
      </c>
      <c r="H28" s="18">
        <v>0.0627</v>
      </c>
      <c r="I28" s="27">
        <f t="shared" si="1"/>
        <v>0.1881</v>
      </c>
      <c r="J28" s="32">
        <v>45467</v>
      </c>
    </row>
    <row r="29" s="19" customFormat="1" ht="16.5" customHeight="1" spans="1:10">
      <c r="A29" s="24" t="s">
        <v>96</v>
      </c>
      <c r="B29" s="25" t="s">
        <v>611</v>
      </c>
      <c r="C29" s="25" t="s">
        <v>595</v>
      </c>
      <c r="D29" s="24" t="s">
        <v>866</v>
      </c>
      <c r="E29" s="24" t="s">
        <v>867</v>
      </c>
      <c r="F29" s="25" t="s">
        <v>868</v>
      </c>
      <c r="G29" s="34">
        <v>1</v>
      </c>
      <c r="H29" s="18">
        <v>0.2655</v>
      </c>
      <c r="I29" s="27">
        <f t="shared" si="1"/>
        <v>0.2655</v>
      </c>
      <c r="J29" s="28">
        <v>45467</v>
      </c>
    </row>
    <row r="30" s="19" customFormat="1" ht="16.5" customHeight="1" spans="1:10">
      <c r="A30" s="29" t="s">
        <v>96</v>
      </c>
      <c r="B30" s="30" t="s">
        <v>611</v>
      </c>
      <c r="C30" s="30" t="s">
        <v>595</v>
      </c>
      <c r="D30" s="29" t="s">
        <v>599</v>
      </c>
      <c r="E30" s="29" t="s">
        <v>600</v>
      </c>
      <c r="F30" s="30" t="s">
        <v>601</v>
      </c>
      <c r="G30" s="35">
        <v>0.002</v>
      </c>
      <c r="H30" s="18">
        <v>6.2128</v>
      </c>
      <c r="I30" s="27">
        <f t="shared" si="1"/>
        <v>0.0124256</v>
      </c>
      <c r="J30" s="32">
        <v>45467</v>
      </c>
    </row>
    <row r="31" spans="1:10">
      <c r="I31" s="20">
        <f>SUM(I15:I30)</f>
        <v>8.29285246079429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P35" sqref="P35"/>
    </sheetView>
  </sheetViews>
  <sheetFormatPr defaultColWidth="8.72727272727273" defaultRowHeight="14" outlineLevelRow="7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148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 t="shared" ref="I2:I7" si="0">H2*G2</f>
        <v>1.177</v>
      </c>
      <c r="J2" s="28">
        <v>44232</v>
      </c>
    </row>
    <row r="3" s="19" customFormat="1" ht="16.5" customHeight="1" spans="1:10">
      <c r="A3" s="29" t="s">
        <v>148</v>
      </c>
      <c r="B3" s="30" t="s">
        <v>611</v>
      </c>
      <c r="C3" s="30" t="s">
        <v>595</v>
      </c>
      <c r="D3" s="29" t="s">
        <v>1190</v>
      </c>
      <c r="E3" s="29" t="s">
        <v>1191</v>
      </c>
      <c r="F3" s="30" t="s">
        <v>782</v>
      </c>
      <c r="G3" s="35">
        <v>1</v>
      </c>
      <c r="H3" s="18">
        <v>4.25</v>
      </c>
      <c r="I3" s="27">
        <f t="shared" si="0"/>
        <v>4.25</v>
      </c>
      <c r="J3" s="32">
        <v>44232</v>
      </c>
    </row>
    <row r="4" s="19" customFormat="1" ht="16.5" customHeight="1" spans="1:10">
      <c r="A4" s="24" t="s">
        <v>148</v>
      </c>
      <c r="B4" s="25" t="s">
        <v>611</v>
      </c>
      <c r="C4" s="25" t="s">
        <v>595</v>
      </c>
      <c r="D4" s="24" t="s">
        <v>1192</v>
      </c>
      <c r="E4" s="24" t="s">
        <v>1112</v>
      </c>
      <c r="F4" s="25" t="s">
        <v>782</v>
      </c>
      <c r="G4" s="34">
        <v>1</v>
      </c>
      <c r="H4" s="18">
        <v>0.843810363360324</v>
      </c>
      <c r="I4" s="27">
        <f t="shared" si="0"/>
        <v>0.843810363360324</v>
      </c>
      <c r="J4" s="28">
        <v>44232</v>
      </c>
    </row>
    <row r="5" s="19" customFormat="1" ht="16.5" customHeight="1" spans="1:10">
      <c r="A5" s="29" t="s">
        <v>148</v>
      </c>
      <c r="B5" s="30" t="s">
        <v>611</v>
      </c>
      <c r="C5" s="30" t="s">
        <v>595</v>
      </c>
      <c r="D5" s="29" t="s">
        <v>1193</v>
      </c>
      <c r="E5" s="29" t="s">
        <v>1115</v>
      </c>
      <c r="F5" s="30" t="s">
        <v>782</v>
      </c>
      <c r="G5" s="35">
        <v>1</v>
      </c>
      <c r="H5" s="18">
        <v>0.780764471969697</v>
      </c>
      <c r="I5" s="27">
        <f t="shared" si="0"/>
        <v>0.780764471969697</v>
      </c>
      <c r="J5" s="32">
        <v>44232</v>
      </c>
    </row>
    <row r="6" s="19" customFormat="1" ht="16.5" customHeight="1" spans="1:10">
      <c r="A6" s="24" t="s">
        <v>148</v>
      </c>
      <c r="B6" s="25" t="s">
        <v>611</v>
      </c>
      <c r="C6" s="25" t="s">
        <v>595</v>
      </c>
      <c r="D6" s="24" t="s">
        <v>1194</v>
      </c>
      <c r="E6" s="24" t="s">
        <v>1195</v>
      </c>
      <c r="F6" s="25" t="s">
        <v>782</v>
      </c>
      <c r="G6" s="34">
        <v>1</v>
      </c>
      <c r="H6" s="18">
        <v>1.06621910714286</v>
      </c>
      <c r="I6" s="27">
        <f t="shared" si="0"/>
        <v>1.06621910714286</v>
      </c>
      <c r="J6" s="28">
        <v>44232</v>
      </c>
    </row>
    <row r="7" s="19" customFormat="1" ht="16.5" customHeight="1" spans="1:10">
      <c r="A7" s="29" t="s">
        <v>148</v>
      </c>
      <c r="B7" s="30" t="s">
        <v>611</v>
      </c>
      <c r="C7" s="30" t="s">
        <v>595</v>
      </c>
      <c r="D7" s="29" t="s">
        <v>652</v>
      </c>
      <c r="E7" s="29" t="s">
        <v>653</v>
      </c>
      <c r="F7" s="30" t="s">
        <v>617</v>
      </c>
      <c r="G7" s="35">
        <v>1</v>
      </c>
      <c r="H7" s="18">
        <v>0.0225664</v>
      </c>
      <c r="I7" s="27">
        <f t="shared" si="0"/>
        <v>0.0225664</v>
      </c>
      <c r="J7" s="32">
        <v>44746</v>
      </c>
    </row>
    <row r="8" spans="1:10">
      <c r="I8" s="20">
        <f>SUM(I2:I7)</f>
        <v>8.14036034247288</v>
      </c>
    </row>
  </sheetData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N33" sqref="N3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157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3</v>
      </c>
      <c r="H2" s="18">
        <v>0.05</v>
      </c>
      <c r="I2" s="27">
        <f t="shared" ref="I2:I9" si="0">H2*G2</f>
        <v>0.15</v>
      </c>
      <c r="J2" s="28">
        <v>44927</v>
      </c>
    </row>
    <row r="3" s="19" customFormat="1" ht="16.5" customHeight="1" spans="1:10">
      <c r="A3" s="29" t="s">
        <v>157</v>
      </c>
      <c r="B3" s="30" t="s">
        <v>611</v>
      </c>
      <c r="C3" s="30" t="s">
        <v>595</v>
      </c>
      <c r="D3" s="29" t="s">
        <v>91</v>
      </c>
      <c r="E3" s="29" t="s">
        <v>1064</v>
      </c>
      <c r="F3" s="30" t="s">
        <v>617</v>
      </c>
      <c r="G3" s="35">
        <v>1</v>
      </c>
      <c r="H3" s="18">
        <f>I20</f>
        <v>22.9076603926645</v>
      </c>
      <c r="I3" s="27">
        <f t="shared" si="0"/>
        <v>22.9076603926645</v>
      </c>
      <c r="J3" s="32">
        <v>45265</v>
      </c>
    </row>
    <row r="4" s="19" customFormat="1" ht="16.5" customHeight="1" spans="1:10">
      <c r="A4" s="24" t="s">
        <v>157</v>
      </c>
      <c r="B4" s="25" t="s">
        <v>611</v>
      </c>
      <c r="C4" s="25" t="s">
        <v>595</v>
      </c>
      <c r="D4" s="24" t="s">
        <v>744</v>
      </c>
      <c r="E4" s="24" t="s">
        <v>745</v>
      </c>
      <c r="F4" s="25" t="s">
        <v>746</v>
      </c>
      <c r="G4" s="34">
        <v>0.004</v>
      </c>
      <c r="H4" s="18">
        <v>6.1792</v>
      </c>
      <c r="I4" s="27">
        <f t="shared" si="0"/>
        <v>0.0247168</v>
      </c>
      <c r="J4" s="28">
        <v>45048</v>
      </c>
    </row>
    <row r="5" s="19" customFormat="1" ht="16.5" customHeight="1" spans="1:10">
      <c r="A5" s="29" t="s">
        <v>157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0.024</v>
      </c>
      <c r="H5" s="18">
        <v>0.4035</v>
      </c>
      <c r="I5" s="27">
        <f t="shared" si="0"/>
        <v>0.009684</v>
      </c>
      <c r="J5" s="32">
        <v>45048</v>
      </c>
    </row>
    <row r="6" s="19" customFormat="1" ht="16.5" customHeight="1" spans="1:10">
      <c r="A6" s="24" t="s">
        <v>157</v>
      </c>
      <c r="B6" s="25" t="s">
        <v>611</v>
      </c>
      <c r="C6" s="25" t="s">
        <v>595</v>
      </c>
      <c r="D6" s="24" t="s">
        <v>1065</v>
      </c>
      <c r="E6" s="24" t="s">
        <v>1066</v>
      </c>
      <c r="F6" s="25" t="s">
        <v>782</v>
      </c>
      <c r="G6" s="34">
        <v>1</v>
      </c>
      <c r="H6" s="18">
        <v>0.747797595703125</v>
      </c>
      <c r="I6" s="27">
        <f t="shared" si="0"/>
        <v>0.747797595703125</v>
      </c>
      <c r="J6" s="28">
        <v>44044</v>
      </c>
    </row>
    <row r="7" s="19" customFormat="1" ht="16.5" customHeight="1" spans="1:10">
      <c r="A7" s="29" t="s">
        <v>157</v>
      </c>
      <c r="B7" s="30" t="s">
        <v>611</v>
      </c>
      <c r="C7" s="30" t="s">
        <v>595</v>
      </c>
      <c r="D7" s="29" t="s">
        <v>1196</v>
      </c>
      <c r="E7" s="29" t="s">
        <v>1197</v>
      </c>
      <c r="F7" s="30" t="s">
        <v>782</v>
      </c>
      <c r="G7" s="35">
        <v>1</v>
      </c>
      <c r="H7" s="18">
        <v>0.589337123260204</v>
      </c>
      <c r="I7" s="27">
        <f t="shared" si="0"/>
        <v>0.589337123260204</v>
      </c>
      <c r="J7" s="32">
        <v>44044</v>
      </c>
    </row>
    <row r="8" s="19" customFormat="1" ht="16.5" customHeight="1" spans="1:10">
      <c r="A8" s="24" t="s">
        <v>157</v>
      </c>
      <c r="B8" s="25" t="s">
        <v>611</v>
      </c>
      <c r="C8" s="25" t="s">
        <v>595</v>
      </c>
      <c r="D8" s="24" t="s">
        <v>1198</v>
      </c>
      <c r="E8" s="24" t="s">
        <v>1199</v>
      </c>
      <c r="F8" s="25" t="s">
        <v>782</v>
      </c>
      <c r="G8" s="34">
        <v>1</v>
      </c>
      <c r="H8" s="18">
        <v>0.589337123260204</v>
      </c>
      <c r="I8" s="27">
        <f t="shared" si="0"/>
        <v>0.589337123260204</v>
      </c>
      <c r="J8" s="28">
        <v>44044</v>
      </c>
    </row>
    <row r="9" s="19" customFormat="1" ht="16.5" customHeight="1" spans="1:10">
      <c r="A9" s="29" t="s">
        <v>157</v>
      </c>
      <c r="B9" s="30" t="s">
        <v>611</v>
      </c>
      <c r="C9" s="30" t="s">
        <v>595</v>
      </c>
      <c r="D9" s="29" t="s">
        <v>1200</v>
      </c>
      <c r="E9" s="29" t="s">
        <v>1201</v>
      </c>
      <c r="F9" s="30" t="s">
        <v>782</v>
      </c>
      <c r="G9" s="35">
        <v>1</v>
      </c>
      <c r="H9" s="18">
        <v>0.589337123260204</v>
      </c>
      <c r="I9" s="27">
        <f t="shared" si="0"/>
        <v>0.589337123260204</v>
      </c>
      <c r="J9" s="32">
        <v>44044</v>
      </c>
    </row>
    <row r="10" spans="1:10">
      <c r="I10" s="20">
        <f>SUM(I2:I9)</f>
        <v>25.6078701581483</v>
      </c>
    </row>
    <row r="12" s="19" customFormat="1" ht="12.5" spans="1:10">
      <c r="A12" s="21" t="s">
        <v>586</v>
      </c>
      <c r="B12" s="21" t="s">
        <v>587</v>
      </c>
      <c r="C12" s="21" t="s">
        <v>588</v>
      </c>
      <c r="D12" s="21" t="s">
        <v>589</v>
      </c>
      <c r="E12" s="21" t="s">
        <v>590</v>
      </c>
      <c r="F12" s="21" t="s">
        <v>590</v>
      </c>
      <c r="G12" s="23" t="s">
        <v>591</v>
      </c>
      <c r="H12" s="23" t="s">
        <v>592</v>
      </c>
      <c r="I12" s="23" t="s">
        <v>593</v>
      </c>
      <c r="J12" s="22" t="s">
        <v>594</v>
      </c>
    </row>
    <row r="13" s="19" customFormat="1" ht="16.5" customHeight="1" spans="1:10">
      <c r="A13" s="24" t="s">
        <v>91</v>
      </c>
      <c r="B13" s="25" t="s">
        <v>611</v>
      </c>
      <c r="C13" s="25" t="s">
        <v>595</v>
      </c>
      <c r="D13" s="24" t="s">
        <v>837</v>
      </c>
      <c r="E13" s="24" t="s">
        <v>838</v>
      </c>
      <c r="F13" s="25" t="s">
        <v>839</v>
      </c>
      <c r="G13" s="34">
        <v>1</v>
      </c>
      <c r="H13" s="18">
        <v>0.05</v>
      </c>
      <c r="I13" s="27">
        <f t="shared" ref="I13:I19" si="1">H13*G13</f>
        <v>0.05</v>
      </c>
      <c r="J13" s="28">
        <v>45196</v>
      </c>
    </row>
    <row r="14" s="19" customFormat="1" ht="16.5" customHeight="1" spans="1:10">
      <c r="A14" s="29" t="s">
        <v>91</v>
      </c>
      <c r="B14" s="30" t="s">
        <v>611</v>
      </c>
      <c r="C14" s="30" t="s">
        <v>595</v>
      </c>
      <c r="D14" s="29" t="s">
        <v>1073</v>
      </c>
      <c r="E14" s="29" t="s">
        <v>814</v>
      </c>
      <c r="F14" s="30" t="s">
        <v>1074</v>
      </c>
      <c r="G14" s="35">
        <v>2</v>
      </c>
      <c r="H14" s="18">
        <v>0.05</v>
      </c>
      <c r="I14" s="27">
        <f t="shared" si="1"/>
        <v>0.1</v>
      </c>
      <c r="J14" s="32">
        <v>45196</v>
      </c>
    </row>
    <row r="15" s="19" customFormat="1" ht="16.5" customHeight="1" spans="1:10">
      <c r="A15" s="24" t="s">
        <v>91</v>
      </c>
      <c r="B15" s="25" t="s">
        <v>611</v>
      </c>
      <c r="C15" s="25" t="s">
        <v>595</v>
      </c>
      <c r="D15" s="24" t="s">
        <v>1075</v>
      </c>
      <c r="E15" s="24" t="s">
        <v>1076</v>
      </c>
      <c r="F15" s="25" t="s">
        <v>617</v>
      </c>
      <c r="G15" s="34">
        <v>1</v>
      </c>
      <c r="H15" s="18">
        <v>0.6346</v>
      </c>
      <c r="I15" s="27">
        <f t="shared" si="1"/>
        <v>0.6346</v>
      </c>
      <c r="J15" s="28">
        <v>45196</v>
      </c>
    </row>
    <row r="16" s="19" customFormat="1" ht="16.5" customHeight="1" spans="1:10">
      <c r="A16" s="29" t="s">
        <v>91</v>
      </c>
      <c r="B16" s="30" t="s">
        <v>611</v>
      </c>
      <c r="C16" s="30" t="s">
        <v>595</v>
      </c>
      <c r="D16" s="29" t="s">
        <v>1077</v>
      </c>
      <c r="E16" s="29" t="s">
        <v>1078</v>
      </c>
      <c r="F16" s="30" t="s">
        <v>617</v>
      </c>
      <c r="G16" s="35">
        <v>8</v>
      </c>
      <c r="H16" s="18">
        <v>0.2</v>
      </c>
      <c r="I16" s="27">
        <f t="shared" si="1"/>
        <v>1.6</v>
      </c>
      <c r="J16" s="32">
        <v>45196</v>
      </c>
    </row>
    <row r="17" s="19" customFormat="1" ht="16.5" customHeight="1" spans="1:10">
      <c r="A17" s="24" t="s">
        <v>91</v>
      </c>
      <c r="B17" s="25" t="s">
        <v>611</v>
      </c>
      <c r="C17" s="25" t="s">
        <v>595</v>
      </c>
      <c r="D17" s="24" t="s">
        <v>90</v>
      </c>
      <c r="E17" s="24" t="s">
        <v>1079</v>
      </c>
      <c r="F17" s="25" t="s">
        <v>617</v>
      </c>
      <c r="G17" s="34">
        <v>3</v>
      </c>
      <c r="H17" s="18">
        <f>I37</f>
        <v>6.60060715155484</v>
      </c>
      <c r="I17" s="27">
        <f t="shared" si="1"/>
        <v>19.8018214546645</v>
      </c>
      <c r="J17" s="28">
        <v>45196</v>
      </c>
    </row>
    <row r="18" s="19" customFormat="1" ht="16.5" customHeight="1" spans="1:10">
      <c r="A18" s="29" t="s">
        <v>91</v>
      </c>
      <c r="B18" s="30" t="s">
        <v>611</v>
      </c>
      <c r="C18" s="30" t="s">
        <v>595</v>
      </c>
      <c r="D18" s="29" t="s">
        <v>1080</v>
      </c>
      <c r="E18" s="29" t="s">
        <v>1081</v>
      </c>
      <c r="F18" s="30" t="s">
        <v>617</v>
      </c>
      <c r="G18" s="35">
        <v>1</v>
      </c>
      <c r="H18" s="18">
        <v>0.5</v>
      </c>
      <c r="I18" s="27">
        <f t="shared" si="1"/>
        <v>0.5</v>
      </c>
      <c r="J18" s="32">
        <v>45261</v>
      </c>
    </row>
    <row r="19" s="19" customFormat="1" ht="16.5" customHeight="1" spans="1:10">
      <c r="A19" s="24" t="s">
        <v>91</v>
      </c>
      <c r="B19" s="25" t="s">
        <v>611</v>
      </c>
      <c r="C19" s="25" t="s">
        <v>595</v>
      </c>
      <c r="D19" s="24" t="s">
        <v>1082</v>
      </c>
      <c r="E19" s="24" t="s">
        <v>1083</v>
      </c>
      <c r="F19" s="25" t="s">
        <v>1084</v>
      </c>
      <c r="G19" s="34">
        <v>5</v>
      </c>
      <c r="H19" s="18">
        <v>0.0442477876</v>
      </c>
      <c r="I19" s="27">
        <f t="shared" si="1"/>
        <v>0.221238938</v>
      </c>
      <c r="J19" s="28">
        <v>45383</v>
      </c>
    </row>
    <row r="20" spans="1:10">
      <c r="I20" s="20">
        <f>SUM(I13:I19)</f>
        <v>22.9076603926645</v>
      </c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837</v>
      </c>
      <c r="E23" s="24" t="s">
        <v>838</v>
      </c>
      <c r="F23" s="25" t="s">
        <v>839</v>
      </c>
      <c r="G23" s="34">
        <v>2</v>
      </c>
      <c r="H23" s="18">
        <v>0.05</v>
      </c>
      <c r="I23" s="27">
        <f t="shared" ref="I23:I36" si="2">H23*G23</f>
        <v>0.1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854</v>
      </c>
      <c r="E24" s="29" t="s">
        <v>855</v>
      </c>
      <c r="F24" s="30" t="s">
        <v>856</v>
      </c>
      <c r="G24" s="35">
        <v>4</v>
      </c>
      <c r="H24" s="33">
        <v>0.1196</v>
      </c>
      <c r="I24" s="27">
        <f t="shared" si="2"/>
        <v>0.4784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1085</v>
      </c>
      <c r="E25" s="24" t="s">
        <v>1086</v>
      </c>
      <c r="F25" s="25" t="s">
        <v>617</v>
      </c>
      <c r="G25" s="34">
        <v>1</v>
      </c>
      <c r="H25" s="33">
        <v>1.421</v>
      </c>
      <c r="I25" s="27">
        <f t="shared" si="2"/>
        <v>1.421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1087</v>
      </c>
      <c r="E26" s="29" t="s">
        <v>1088</v>
      </c>
      <c r="F26" s="30" t="s">
        <v>617</v>
      </c>
      <c r="G26" s="35">
        <v>2</v>
      </c>
      <c r="H26" s="33">
        <v>0.392</v>
      </c>
      <c r="I26" s="27">
        <f t="shared" si="2"/>
        <v>0.784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1089</v>
      </c>
      <c r="E27" s="24" t="s">
        <v>972</v>
      </c>
      <c r="F27" s="25" t="s">
        <v>617</v>
      </c>
      <c r="G27" s="34">
        <v>1</v>
      </c>
      <c r="H27" s="33">
        <v>0.539</v>
      </c>
      <c r="I27" s="27">
        <f t="shared" si="2"/>
        <v>0.539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1090</v>
      </c>
      <c r="E28" s="29" t="s">
        <v>1091</v>
      </c>
      <c r="F28" s="30" t="s">
        <v>617</v>
      </c>
      <c r="G28" s="35">
        <v>1</v>
      </c>
      <c r="H28" s="33">
        <v>0.24645296996337</v>
      </c>
      <c r="I28" s="27">
        <f t="shared" si="2"/>
        <v>0.24645296996337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1092</v>
      </c>
      <c r="E29" s="24" t="s">
        <v>1093</v>
      </c>
      <c r="F29" s="25" t="s">
        <v>617</v>
      </c>
      <c r="G29" s="34">
        <v>1</v>
      </c>
      <c r="H29" s="33">
        <v>0.441</v>
      </c>
      <c r="I29" s="27">
        <f t="shared" si="2"/>
        <v>0.441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1094</v>
      </c>
      <c r="E30" s="29" t="s">
        <v>1095</v>
      </c>
      <c r="F30" s="30" t="s">
        <v>617</v>
      </c>
      <c r="G30" s="35">
        <v>1</v>
      </c>
      <c r="H30" s="33">
        <v>0.441</v>
      </c>
      <c r="I30" s="27">
        <f t="shared" si="2"/>
        <v>0.441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1096</v>
      </c>
      <c r="E31" s="24" t="s">
        <v>773</v>
      </c>
      <c r="F31" s="25" t="s">
        <v>617</v>
      </c>
      <c r="G31" s="34">
        <v>4</v>
      </c>
      <c r="H31" s="33">
        <v>0.343</v>
      </c>
      <c r="I31" s="27">
        <f t="shared" si="2"/>
        <v>1.372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1097</v>
      </c>
      <c r="E32" s="29" t="s">
        <v>1098</v>
      </c>
      <c r="F32" s="30" t="s">
        <v>617</v>
      </c>
      <c r="G32" s="35">
        <v>1</v>
      </c>
      <c r="H32" s="33">
        <v>0.0530973451</v>
      </c>
      <c r="I32" s="27">
        <f t="shared" si="2"/>
        <v>0.0530973451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1099</v>
      </c>
      <c r="E33" s="24" t="s">
        <v>1100</v>
      </c>
      <c r="F33" s="25" t="s">
        <v>1101</v>
      </c>
      <c r="G33" s="34">
        <v>2</v>
      </c>
      <c r="H33" s="33">
        <v>0.12</v>
      </c>
      <c r="I33" s="27">
        <f t="shared" si="2"/>
        <v>0.24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1102</v>
      </c>
      <c r="E34" s="29" t="s">
        <v>1103</v>
      </c>
      <c r="F34" s="30" t="s">
        <v>1104</v>
      </c>
      <c r="G34" s="35">
        <v>1</v>
      </c>
      <c r="H34" s="33">
        <v>0.12</v>
      </c>
      <c r="I34" s="27">
        <f t="shared" si="2"/>
        <v>0.12</v>
      </c>
      <c r="J34" s="32">
        <v>44866</v>
      </c>
    </row>
    <row r="35" s="19" customFormat="1" ht="16.5" customHeight="1" spans="1:10">
      <c r="A35" s="24" t="s">
        <v>90</v>
      </c>
      <c r="B35" s="25" t="s">
        <v>611</v>
      </c>
      <c r="C35" s="25" t="s">
        <v>595</v>
      </c>
      <c r="D35" s="24" t="s">
        <v>761</v>
      </c>
      <c r="E35" s="24" t="s">
        <v>762</v>
      </c>
      <c r="F35" s="25" t="s">
        <v>617</v>
      </c>
      <c r="G35" s="34">
        <v>2</v>
      </c>
      <c r="H35" s="33">
        <v>0.119628418245735</v>
      </c>
      <c r="I35" s="27">
        <f t="shared" si="2"/>
        <v>0.23925683649147</v>
      </c>
      <c r="J35" s="28">
        <v>44866</v>
      </c>
    </row>
    <row r="36" s="19" customFormat="1" ht="16.5" customHeight="1" spans="1:10">
      <c r="A36" s="29" t="s">
        <v>90</v>
      </c>
      <c r="B36" s="30" t="s">
        <v>611</v>
      </c>
      <c r="C36" s="30" t="s">
        <v>595</v>
      </c>
      <c r="D36" s="29" t="s">
        <v>763</v>
      </c>
      <c r="E36" s="29" t="s">
        <v>764</v>
      </c>
      <c r="F36" s="30" t="s">
        <v>765</v>
      </c>
      <c r="G36" s="35">
        <v>2</v>
      </c>
      <c r="H36" s="33">
        <v>0.0627</v>
      </c>
      <c r="I36" s="27">
        <f t="shared" si="2"/>
        <v>0.1254</v>
      </c>
      <c r="J36" s="32">
        <v>44866</v>
      </c>
    </row>
    <row r="37" spans="1:10">
      <c r="I37" s="20">
        <f>SUM(I23:I36)</f>
        <v>6.60060715155484</v>
      </c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D4" sqref="D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159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1" si="0">H2*G2</f>
        <v>0.05</v>
      </c>
      <c r="J2" s="28">
        <v>44044</v>
      </c>
    </row>
    <row r="3" s="19" customFormat="1" ht="16.5" customHeight="1" spans="1:10">
      <c r="A3" s="29" t="s">
        <v>159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45222</v>
      </c>
    </row>
    <row r="4" s="19" customFormat="1" ht="16.5" customHeight="1" spans="1:10">
      <c r="A4" s="24" t="s">
        <v>159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44044</v>
      </c>
    </row>
    <row r="5" s="19" customFormat="1" ht="16.5" customHeight="1" spans="1:10">
      <c r="A5" s="29" t="s">
        <v>159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44044</v>
      </c>
    </row>
    <row r="6" s="19" customFormat="1" ht="16.5" customHeight="1" spans="1:10">
      <c r="A6" s="24" t="s">
        <v>159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45222</v>
      </c>
    </row>
    <row r="7" s="19" customFormat="1" ht="16.5" customHeight="1" spans="1:10">
      <c r="A7" s="29" t="s">
        <v>159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44044</v>
      </c>
    </row>
    <row r="8" s="19" customFormat="1" ht="16.5" customHeight="1" spans="1:10">
      <c r="A8" s="24" t="s">
        <v>159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44044</v>
      </c>
    </row>
    <row r="9" s="19" customFormat="1" ht="16.5" customHeight="1" spans="1:10">
      <c r="A9" s="29" t="s">
        <v>159</v>
      </c>
      <c r="B9" s="30" t="s">
        <v>611</v>
      </c>
      <c r="C9" s="30" t="s">
        <v>595</v>
      </c>
      <c r="D9" s="29" t="s">
        <v>599</v>
      </c>
      <c r="E9" s="29" t="s">
        <v>600</v>
      </c>
      <c r="F9" s="30" t="s">
        <v>601</v>
      </c>
      <c r="G9" s="35">
        <v>0.04</v>
      </c>
      <c r="H9" s="18">
        <v>6.2128</v>
      </c>
      <c r="I9" s="27">
        <f t="shared" si="0"/>
        <v>0.248512</v>
      </c>
      <c r="J9" s="32">
        <v>44835</v>
      </c>
    </row>
    <row r="10" s="19" customFormat="1" ht="16.5" customHeight="1" spans="1:10">
      <c r="A10" s="24" t="s">
        <v>159</v>
      </c>
      <c r="B10" s="25" t="s">
        <v>611</v>
      </c>
      <c r="C10" s="25" t="s">
        <v>595</v>
      </c>
      <c r="D10" s="24" t="s">
        <v>602</v>
      </c>
      <c r="E10" s="24" t="s">
        <v>603</v>
      </c>
      <c r="F10" s="25" t="s">
        <v>604</v>
      </c>
      <c r="G10" s="34">
        <v>0.12</v>
      </c>
      <c r="H10" s="18">
        <v>0.4035</v>
      </c>
      <c r="I10" s="27">
        <f t="shared" si="0"/>
        <v>0.04842</v>
      </c>
      <c r="J10" s="28">
        <v>44835</v>
      </c>
    </row>
    <row r="11" s="19" customFormat="1" ht="16.5" customHeight="1" spans="1:10">
      <c r="A11" s="29" t="s">
        <v>159</v>
      </c>
      <c r="B11" s="30" t="s">
        <v>611</v>
      </c>
      <c r="C11" s="30" t="s">
        <v>595</v>
      </c>
      <c r="D11" s="29" t="s">
        <v>634</v>
      </c>
      <c r="E11" s="29" t="s">
        <v>635</v>
      </c>
      <c r="F11" s="30" t="s">
        <v>617</v>
      </c>
      <c r="G11" s="35">
        <v>1</v>
      </c>
      <c r="H11" s="18">
        <v>0.468602303788772</v>
      </c>
      <c r="I11" s="27">
        <f t="shared" si="0"/>
        <v>0.468602303788772</v>
      </c>
      <c r="J11" s="32">
        <v>44044</v>
      </c>
    </row>
    <row r="12" s="19" customFormat="1" ht="16.5" customHeight="1" spans="1:10">
      <c r="A12" s="24" t="s">
        <v>159</v>
      </c>
      <c r="B12" s="25" t="s">
        <v>611</v>
      </c>
      <c r="C12" s="25" t="s">
        <v>595</v>
      </c>
      <c r="D12" s="24" t="s">
        <v>1160</v>
      </c>
      <c r="E12" s="24" t="s">
        <v>1161</v>
      </c>
      <c r="F12" s="25" t="s">
        <v>782</v>
      </c>
      <c r="G12" s="34">
        <v>1</v>
      </c>
      <c r="H12" s="18">
        <v>1.40884150806452</v>
      </c>
      <c r="I12" s="27">
        <f t="shared" si="0"/>
        <v>1.40884150806452</v>
      </c>
      <c r="J12" s="28">
        <v>44044</v>
      </c>
    </row>
    <row r="13" s="19" customFormat="1" ht="16.5" customHeight="1" spans="1:10">
      <c r="A13" s="29" t="s">
        <v>159</v>
      </c>
      <c r="B13" s="30" t="s">
        <v>611</v>
      </c>
      <c r="C13" s="30" t="s">
        <v>595</v>
      </c>
      <c r="D13" s="29" t="s">
        <v>636</v>
      </c>
      <c r="E13" s="29" t="s">
        <v>637</v>
      </c>
      <c r="F13" s="30" t="s">
        <v>638</v>
      </c>
      <c r="G13" s="35">
        <v>1</v>
      </c>
      <c r="H13" s="18">
        <v>2.75258461538462</v>
      </c>
      <c r="I13" s="27">
        <f t="shared" si="0"/>
        <v>2.75258461538462</v>
      </c>
      <c r="J13" s="32">
        <v>44044</v>
      </c>
    </row>
    <row r="14" s="19" customFormat="1" ht="16.5" customHeight="1" spans="1:10">
      <c r="A14" s="24" t="s">
        <v>159</v>
      </c>
      <c r="B14" s="25" t="s">
        <v>611</v>
      </c>
      <c r="C14" s="25" t="s">
        <v>595</v>
      </c>
      <c r="D14" s="24" t="s">
        <v>1162</v>
      </c>
      <c r="E14" s="24" t="s">
        <v>1163</v>
      </c>
      <c r="F14" s="25" t="s">
        <v>782</v>
      </c>
      <c r="G14" s="34">
        <v>1</v>
      </c>
      <c r="H14" s="18">
        <v>2.5</v>
      </c>
      <c r="I14" s="27">
        <f t="shared" si="0"/>
        <v>2.5</v>
      </c>
      <c r="J14" s="28">
        <v>44044</v>
      </c>
    </row>
    <row r="15" s="19" customFormat="1" ht="16.5" customHeight="1" spans="1:10">
      <c r="A15" s="29" t="s">
        <v>159</v>
      </c>
      <c r="B15" s="30" t="s">
        <v>611</v>
      </c>
      <c r="C15" s="30" t="s">
        <v>595</v>
      </c>
      <c r="D15" s="29" t="s">
        <v>1164</v>
      </c>
      <c r="E15" s="29" t="s">
        <v>646</v>
      </c>
      <c r="F15" s="30" t="s">
        <v>782</v>
      </c>
      <c r="G15" s="35">
        <v>1</v>
      </c>
      <c r="H15" s="18">
        <v>3.91</v>
      </c>
      <c r="I15" s="27">
        <f t="shared" si="0"/>
        <v>3.91</v>
      </c>
      <c r="J15" s="32">
        <v>44044</v>
      </c>
    </row>
    <row r="16" s="19" customFormat="1" ht="16.5" customHeight="1" spans="1:10">
      <c r="A16" s="24" t="s">
        <v>159</v>
      </c>
      <c r="B16" s="25" t="s">
        <v>611</v>
      </c>
      <c r="C16" s="25" t="s">
        <v>595</v>
      </c>
      <c r="D16" s="24" t="s">
        <v>1202</v>
      </c>
      <c r="E16" s="24" t="s">
        <v>1203</v>
      </c>
      <c r="F16" s="25" t="s">
        <v>782</v>
      </c>
      <c r="G16" s="34">
        <v>1</v>
      </c>
      <c r="H16" s="18">
        <v>3.35220797807017</v>
      </c>
      <c r="I16" s="27">
        <f t="shared" si="0"/>
        <v>3.35220797807017</v>
      </c>
      <c r="J16" s="28">
        <v>44044</v>
      </c>
    </row>
    <row r="17" s="19" customFormat="1" ht="16.5" customHeight="1" spans="1:10">
      <c r="A17" s="29" t="s">
        <v>159</v>
      </c>
      <c r="B17" s="30" t="s">
        <v>611</v>
      </c>
      <c r="C17" s="30" t="s">
        <v>595</v>
      </c>
      <c r="D17" s="29" t="s">
        <v>1165</v>
      </c>
      <c r="E17" s="29" t="s">
        <v>1166</v>
      </c>
      <c r="F17" s="30" t="s">
        <v>617</v>
      </c>
      <c r="G17" s="35">
        <v>1</v>
      </c>
      <c r="H17" s="18">
        <v>0.22</v>
      </c>
      <c r="I17" s="27">
        <f t="shared" si="0"/>
        <v>0.22</v>
      </c>
      <c r="J17" s="32">
        <v>45222</v>
      </c>
    </row>
    <row r="18" s="19" customFormat="1" ht="16.5" customHeight="1" spans="1:10">
      <c r="A18" s="24" t="s">
        <v>159</v>
      </c>
      <c r="B18" s="25" t="s">
        <v>611</v>
      </c>
      <c r="C18" s="25" t="s">
        <v>595</v>
      </c>
      <c r="D18" s="24" t="s">
        <v>1167</v>
      </c>
      <c r="E18" s="24" t="s">
        <v>1168</v>
      </c>
      <c r="F18" s="25" t="s">
        <v>617</v>
      </c>
      <c r="G18" s="34">
        <v>1</v>
      </c>
      <c r="H18" s="18">
        <v>0.2</v>
      </c>
      <c r="I18" s="27">
        <f t="shared" si="0"/>
        <v>0.2</v>
      </c>
      <c r="J18" s="28">
        <v>45222</v>
      </c>
    </row>
    <row r="19" s="19" customFormat="1" ht="16.5" customHeight="1" spans="1:10">
      <c r="A19" s="29" t="s">
        <v>159</v>
      </c>
      <c r="B19" s="30" t="s">
        <v>611</v>
      </c>
      <c r="C19" s="30" t="s">
        <v>595</v>
      </c>
      <c r="D19" s="29" t="s">
        <v>1169</v>
      </c>
      <c r="E19" s="29" t="s">
        <v>1170</v>
      </c>
      <c r="F19" s="30" t="s">
        <v>617</v>
      </c>
      <c r="G19" s="35">
        <v>1</v>
      </c>
      <c r="H19" s="18">
        <v>0.16</v>
      </c>
      <c r="I19" s="27">
        <f t="shared" si="0"/>
        <v>0.16</v>
      </c>
      <c r="J19" s="32">
        <v>45222</v>
      </c>
    </row>
    <row r="20" s="19" customFormat="1" ht="16.5" customHeight="1" spans="1:10">
      <c r="A20" s="24" t="s">
        <v>159</v>
      </c>
      <c r="B20" s="25" t="s">
        <v>611</v>
      </c>
      <c r="C20" s="25" t="s">
        <v>595</v>
      </c>
      <c r="D20" s="24" t="s">
        <v>1171</v>
      </c>
      <c r="E20" s="24" t="s">
        <v>1172</v>
      </c>
      <c r="F20" s="25" t="s">
        <v>617</v>
      </c>
      <c r="G20" s="34">
        <v>1</v>
      </c>
      <c r="H20" s="18">
        <v>0.11</v>
      </c>
      <c r="I20" s="27">
        <f t="shared" si="0"/>
        <v>0.11</v>
      </c>
      <c r="J20" s="28">
        <v>45222</v>
      </c>
    </row>
    <row r="21" s="19" customFormat="1" ht="16.5" customHeight="1" spans="1:10">
      <c r="A21" s="29" t="s">
        <v>159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5">
        <v>1</v>
      </c>
      <c r="H21" s="18">
        <v>0.0225664</v>
      </c>
      <c r="I21" s="27">
        <f t="shared" si="0"/>
        <v>0.0225664</v>
      </c>
      <c r="J21" s="32">
        <v>44746</v>
      </c>
    </row>
    <row r="22" spans="1:10">
      <c r="I22" s="20">
        <f>SUM(I2:I21)</f>
        <v>18.3724715653747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customWidth="1"/>
    <col min="8" max="8" width="14" style="20" customWidth="1"/>
    <col min="9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2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545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26">
        <v>1</v>
      </c>
      <c r="H2" s="18">
        <v>0.05</v>
      </c>
      <c r="I2" s="27">
        <f t="shared" ref="I2:I21" si="0">H2*G2</f>
        <v>0.05</v>
      </c>
      <c r="J2" s="28">
        <v>44866</v>
      </c>
    </row>
    <row r="3" s="19" customFormat="1" ht="16.5" customHeight="1" spans="1:10">
      <c r="A3" s="29" t="s">
        <v>545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1">
        <v>1</v>
      </c>
      <c r="H3" s="18">
        <v>0.05</v>
      </c>
      <c r="I3" s="27">
        <f t="shared" si="0"/>
        <v>0.05</v>
      </c>
      <c r="J3" s="32">
        <v>44866</v>
      </c>
    </row>
    <row r="4" s="19" customFormat="1" ht="16.5" customHeight="1" spans="1:10">
      <c r="A4" s="24" t="s">
        <v>545</v>
      </c>
      <c r="B4" s="25" t="s">
        <v>611</v>
      </c>
      <c r="C4" s="25" t="s">
        <v>595</v>
      </c>
      <c r="D4" s="24" t="s">
        <v>615</v>
      </c>
      <c r="E4" s="24" t="s">
        <v>616</v>
      </c>
      <c r="F4" s="25" t="s">
        <v>617</v>
      </c>
      <c r="G4" s="26">
        <v>1</v>
      </c>
      <c r="H4" s="18">
        <v>2.3</v>
      </c>
      <c r="I4" s="27">
        <f t="shared" si="0"/>
        <v>2.3</v>
      </c>
      <c r="J4" s="28">
        <v>44866</v>
      </c>
    </row>
    <row r="5" s="19" customFormat="1" ht="16.5" customHeight="1" spans="1:10">
      <c r="A5" s="29" t="s">
        <v>545</v>
      </c>
      <c r="B5" s="30" t="s">
        <v>611</v>
      </c>
      <c r="C5" s="30" t="s">
        <v>595</v>
      </c>
      <c r="D5" s="29" t="s">
        <v>618</v>
      </c>
      <c r="E5" s="29" t="s">
        <v>619</v>
      </c>
      <c r="F5" s="30" t="s">
        <v>620</v>
      </c>
      <c r="G5" s="31">
        <v>1</v>
      </c>
      <c r="H5" s="18">
        <v>0.35</v>
      </c>
      <c r="I5" s="27">
        <f t="shared" si="0"/>
        <v>0.35</v>
      </c>
      <c r="J5" s="32">
        <v>44866</v>
      </c>
    </row>
    <row r="6" s="19" customFormat="1" ht="16.5" customHeight="1" spans="1:10">
      <c r="A6" s="24" t="s">
        <v>545</v>
      </c>
      <c r="B6" s="25" t="s">
        <v>611</v>
      </c>
      <c r="C6" s="25" t="s">
        <v>595</v>
      </c>
      <c r="D6" s="24" t="s">
        <v>621</v>
      </c>
      <c r="E6" s="24" t="s">
        <v>622</v>
      </c>
      <c r="F6" s="25" t="s">
        <v>623</v>
      </c>
      <c r="G6" s="26">
        <v>2</v>
      </c>
      <c r="H6" s="18">
        <v>0.1</v>
      </c>
      <c r="I6" s="27">
        <f t="shared" si="0"/>
        <v>0.2</v>
      </c>
      <c r="J6" s="28">
        <v>44866</v>
      </c>
    </row>
    <row r="7" s="19" customFormat="1" ht="16.5" customHeight="1" spans="1:10">
      <c r="A7" s="29" t="s">
        <v>545</v>
      </c>
      <c r="B7" s="30" t="s">
        <v>611</v>
      </c>
      <c r="C7" s="30" t="s">
        <v>595</v>
      </c>
      <c r="D7" s="29" t="s">
        <v>624</v>
      </c>
      <c r="E7" s="29" t="s">
        <v>625</v>
      </c>
      <c r="F7" s="30" t="s">
        <v>617</v>
      </c>
      <c r="G7" s="31">
        <v>1</v>
      </c>
      <c r="H7" s="18">
        <v>0.35</v>
      </c>
      <c r="I7" s="27">
        <f t="shared" si="0"/>
        <v>0.35</v>
      </c>
      <c r="J7" s="32">
        <v>45790</v>
      </c>
    </row>
    <row r="8" s="19" customFormat="1" ht="16.5" customHeight="1" spans="1:10">
      <c r="A8" s="24" t="s">
        <v>545</v>
      </c>
      <c r="B8" s="25" t="s">
        <v>611</v>
      </c>
      <c r="C8" s="25" t="s">
        <v>595</v>
      </c>
      <c r="D8" s="24" t="s">
        <v>626</v>
      </c>
      <c r="E8" s="24" t="s">
        <v>627</v>
      </c>
      <c r="F8" s="25" t="s">
        <v>617</v>
      </c>
      <c r="G8" s="26">
        <v>1</v>
      </c>
      <c r="H8" s="18">
        <v>1.02233373833333</v>
      </c>
      <c r="I8" s="27">
        <f t="shared" si="0"/>
        <v>1.02233373833333</v>
      </c>
      <c r="J8" s="28">
        <v>45827</v>
      </c>
    </row>
    <row r="9" s="19" customFormat="1" ht="16.5" customHeight="1" spans="1:10">
      <c r="A9" s="29" t="s">
        <v>545</v>
      </c>
      <c r="B9" s="30" t="s">
        <v>611</v>
      </c>
      <c r="C9" s="30" t="s">
        <v>595</v>
      </c>
      <c r="D9" s="29" t="s">
        <v>628</v>
      </c>
      <c r="E9" s="29" t="s">
        <v>629</v>
      </c>
      <c r="F9" s="30" t="s">
        <v>617</v>
      </c>
      <c r="G9" s="31">
        <v>2</v>
      </c>
      <c r="H9" s="18">
        <v>0.618294510866667</v>
      </c>
      <c r="I9" s="27">
        <f t="shared" si="0"/>
        <v>1.23658902173333</v>
      </c>
      <c r="J9" s="32">
        <v>44866</v>
      </c>
    </row>
    <row r="10" s="19" customFormat="1" ht="16.5" customHeight="1" spans="1:10">
      <c r="A10" s="24" t="s">
        <v>545</v>
      </c>
      <c r="B10" s="25" t="s">
        <v>611</v>
      </c>
      <c r="C10" s="25" t="s">
        <v>595</v>
      </c>
      <c r="D10" s="24" t="s">
        <v>630</v>
      </c>
      <c r="E10" s="24" t="s">
        <v>631</v>
      </c>
      <c r="F10" s="25" t="s">
        <v>617</v>
      </c>
      <c r="G10" s="26">
        <v>1</v>
      </c>
      <c r="H10" s="18">
        <v>0.142892568258421</v>
      </c>
      <c r="I10" s="27">
        <f t="shared" si="0"/>
        <v>0.142892568258421</v>
      </c>
      <c r="J10" s="28">
        <v>45827</v>
      </c>
    </row>
    <row r="11" s="19" customFormat="1" ht="16.5" customHeight="1" spans="1:10">
      <c r="A11" s="29" t="s">
        <v>545</v>
      </c>
      <c r="B11" s="30" t="s">
        <v>611</v>
      </c>
      <c r="C11" s="30" t="s">
        <v>595</v>
      </c>
      <c r="D11" s="29" t="s">
        <v>632</v>
      </c>
      <c r="E11" s="29" t="s">
        <v>633</v>
      </c>
      <c r="F11" s="30" t="s">
        <v>617</v>
      </c>
      <c r="G11" s="31">
        <v>1</v>
      </c>
      <c r="H11" s="18">
        <v>0.47788</v>
      </c>
      <c r="I11" s="27">
        <f t="shared" si="0"/>
        <v>0.47788</v>
      </c>
      <c r="J11" s="32">
        <v>44866</v>
      </c>
    </row>
    <row r="12" s="19" customFormat="1" ht="16.5" customHeight="1" spans="1:10">
      <c r="A12" s="24" t="s">
        <v>545</v>
      </c>
      <c r="B12" s="25" t="s">
        <v>611</v>
      </c>
      <c r="C12" s="25" t="s">
        <v>595</v>
      </c>
      <c r="D12" s="24" t="s">
        <v>599</v>
      </c>
      <c r="E12" s="24" t="s">
        <v>600</v>
      </c>
      <c r="F12" s="25" t="s">
        <v>601</v>
      </c>
      <c r="G12" s="26">
        <v>0.0222</v>
      </c>
      <c r="H12" s="18">
        <v>6.2128</v>
      </c>
      <c r="I12" s="27">
        <f t="shared" si="0"/>
        <v>0.13792416</v>
      </c>
      <c r="J12" s="28">
        <v>44866</v>
      </c>
    </row>
    <row r="13" s="19" customFormat="1" ht="16.5" customHeight="1" spans="1:10">
      <c r="A13" s="29" t="s">
        <v>545</v>
      </c>
      <c r="B13" s="30" t="s">
        <v>611</v>
      </c>
      <c r="C13" s="30" t="s">
        <v>595</v>
      </c>
      <c r="D13" s="29" t="s">
        <v>602</v>
      </c>
      <c r="E13" s="29" t="s">
        <v>603</v>
      </c>
      <c r="F13" s="30" t="s">
        <v>604</v>
      </c>
      <c r="G13" s="31">
        <v>0.889</v>
      </c>
      <c r="H13" s="18">
        <v>0.4035</v>
      </c>
      <c r="I13" s="27">
        <f t="shared" si="0"/>
        <v>0.3587115</v>
      </c>
      <c r="J13" s="32">
        <v>44866</v>
      </c>
    </row>
    <row r="14" s="19" customFormat="1" ht="16.5" customHeight="1" spans="1:10">
      <c r="A14" s="24" t="s">
        <v>545</v>
      </c>
      <c r="B14" s="25" t="s">
        <v>611</v>
      </c>
      <c r="C14" s="25" t="s">
        <v>595</v>
      </c>
      <c r="D14" s="24" t="s">
        <v>634</v>
      </c>
      <c r="E14" s="24" t="s">
        <v>635</v>
      </c>
      <c r="F14" s="25" t="s">
        <v>617</v>
      </c>
      <c r="G14" s="26">
        <v>1</v>
      </c>
      <c r="H14" s="18">
        <v>0.468602303788772</v>
      </c>
      <c r="I14" s="27">
        <f t="shared" si="0"/>
        <v>0.468602303788772</v>
      </c>
      <c r="J14" s="28">
        <v>44866</v>
      </c>
    </row>
    <row r="15" s="19" customFormat="1" ht="16.5" customHeight="1" spans="1:10">
      <c r="A15" s="29" t="s">
        <v>545</v>
      </c>
      <c r="B15" s="30" t="s">
        <v>611</v>
      </c>
      <c r="C15" s="30" t="s">
        <v>595</v>
      </c>
      <c r="D15" s="29" t="s">
        <v>636</v>
      </c>
      <c r="E15" s="29" t="s">
        <v>637</v>
      </c>
      <c r="F15" s="30" t="s">
        <v>638</v>
      </c>
      <c r="G15" s="31">
        <v>1</v>
      </c>
      <c r="H15" s="18">
        <v>2.75258461538461</v>
      </c>
      <c r="I15" s="27">
        <f t="shared" si="0"/>
        <v>2.75258461538461</v>
      </c>
      <c r="J15" s="32">
        <v>44866</v>
      </c>
    </row>
    <row r="16" s="19" customFormat="1" ht="16.5" customHeight="1" spans="1:10">
      <c r="A16" s="24" t="s">
        <v>545</v>
      </c>
      <c r="B16" s="25" t="s">
        <v>611</v>
      </c>
      <c r="C16" s="25" t="s">
        <v>595</v>
      </c>
      <c r="D16" s="24" t="s">
        <v>639</v>
      </c>
      <c r="E16" s="24" t="s">
        <v>640</v>
      </c>
      <c r="F16" s="25" t="s">
        <v>617</v>
      </c>
      <c r="G16" s="26">
        <v>1</v>
      </c>
      <c r="H16" s="18">
        <v>2.61009701394558</v>
      </c>
      <c r="I16" s="27">
        <f t="shared" si="0"/>
        <v>2.61009701394558</v>
      </c>
      <c r="J16" s="28">
        <v>44866</v>
      </c>
    </row>
    <row r="17" s="19" customFormat="1" ht="16.5" customHeight="1" spans="1:11">
      <c r="A17" s="29" t="s">
        <v>545</v>
      </c>
      <c r="B17" s="30" t="s">
        <v>611</v>
      </c>
      <c r="C17" s="30" t="s">
        <v>595</v>
      </c>
      <c r="D17" s="29" t="s">
        <v>641</v>
      </c>
      <c r="E17" s="29" t="s">
        <v>642</v>
      </c>
      <c r="F17" s="30" t="s">
        <v>617</v>
      </c>
      <c r="G17" s="31">
        <v>1</v>
      </c>
      <c r="H17" s="18">
        <v>0.279809291812866</v>
      </c>
      <c r="I17" s="27">
        <f t="shared" si="0"/>
        <v>0.279809291812866</v>
      </c>
      <c r="J17" s="32">
        <v>45827</v>
      </c>
    </row>
    <row r="18" s="19" customFormat="1" ht="16.5" customHeight="1" spans="1:11">
      <c r="A18" s="24" t="s">
        <v>545</v>
      </c>
      <c r="B18" s="25" t="s">
        <v>611</v>
      </c>
      <c r="C18" s="25" t="s">
        <v>595</v>
      </c>
      <c r="D18" s="24" t="s">
        <v>643</v>
      </c>
      <c r="E18" s="24" t="s">
        <v>644</v>
      </c>
      <c r="F18" s="25" t="s">
        <v>617</v>
      </c>
      <c r="G18" s="26">
        <v>1</v>
      </c>
      <c r="H18" s="18">
        <v>0.279809291812866</v>
      </c>
      <c r="I18" s="27">
        <f t="shared" si="0"/>
        <v>0.279809291812866</v>
      </c>
      <c r="J18" s="28">
        <v>45827</v>
      </c>
    </row>
    <row r="19" s="19" customFormat="1" ht="16.5" customHeight="1" spans="1:11">
      <c r="A19" s="29" t="s">
        <v>545</v>
      </c>
      <c r="B19" s="30" t="s">
        <v>611</v>
      </c>
      <c r="C19" s="30" t="s">
        <v>595</v>
      </c>
      <c r="D19" s="29" t="s">
        <v>645</v>
      </c>
      <c r="E19" s="29" t="s">
        <v>646</v>
      </c>
      <c r="F19" s="30" t="s">
        <v>647</v>
      </c>
      <c r="G19" s="31">
        <v>1</v>
      </c>
      <c r="H19" s="18">
        <v>3.85</v>
      </c>
      <c r="I19" s="27">
        <f t="shared" si="0"/>
        <v>3.85</v>
      </c>
      <c r="J19" s="32">
        <v>44866</v>
      </c>
    </row>
    <row r="20" s="19" customFormat="1" ht="16.5" customHeight="1" spans="1:11">
      <c r="A20" s="24" t="s">
        <v>545</v>
      </c>
      <c r="B20" s="25" t="s">
        <v>611</v>
      </c>
      <c r="C20" s="25" t="s">
        <v>595</v>
      </c>
      <c r="D20" s="24" t="s">
        <v>648</v>
      </c>
      <c r="E20" s="24" t="s">
        <v>649</v>
      </c>
      <c r="F20" s="25" t="s">
        <v>650</v>
      </c>
      <c r="G20" s="26">
        <v>1</v>
      </c>
      <c r="H20" s="43">
        <v>2.9</v>
      </c>
      <c r="I20" s="58">
        <f t="shared" si="0"/>
        <v>2.9</v>
      </c>
      <c r="J20" s="28">
        <v>45790</v>
      </c>
      <c r="K20" s="59" t="s">
        <v>651</v>
      </c>
    </row>
    <row r="21" s="19" customFormat="1" ht="16.5" customHeight="1" spans="1:11">
      <c r="A21" s="29" t="s">
        <v>545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1">
        <v>1</v>
      </c>
      <c r="H21" s="18">
        <v>0.0225664</v>
      </c>
      <c r="I21" s="27">
        <f t="shared" si="0"/>
        <v>0.0225664</v>
      </c>
      <c r="J21" s="32">
        <v>44866</v>
      </c>
    </row>
    <row r="22" spans="1:11">
      <c r="H22" s="20" t="s">
        <v>654</v>
      </c>
      <c r="I22" s="20">
        <f>SUM(I2:I21)</f>
        <v>19.8397999050698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L18" sqref="L18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4.090909090909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67</v>
      </c>
      <c r="B2" s="25" t="s">
        <v>611</v>
      </c>
      <c r="C2" s="25" t="s">
        <v>595</v>
      </c>
      <c r="D2" s="24" t="s">
        <v>65</v>
      </c>
      <c r="E2" s="24" t="s">
        <v>418</v>
      </c>
      <c r="F2" s="25" t="s">
        <v>898</v>
      </c>
      <c r="G2" s="34">
        <v>1</v>
      </c>
      <c r="H2" s="18">
        <v>0.7765</v>
      </c>
      <c r="I2" s="27">
        <f t="shared" ref="I2:I17" si="0">H2*G2</f>
        <v>0.7765</v>
      </c>
      <c r="J2" s="28">
        <v>43800</v>
      </c>
    </row>
    <row r="3" s="19" customFormat="1" ht="16.5" customHeight="1" spans="1:10">
      <c r="A3" s="29" t="s">
        <v>67</v>
      </c>
      <c r="B3" s="30" t="s">
        <v>611</v>
      </c>
      <c r="C3" s="30" t="s">
        <v>595</v>
      </c>
      <c r="D3" s="29" t="s">
        <v>837</v>
      </c>
      <c r="E3" s="29" t="s">
        <v>838</v>
      </c>
      <c r="F3" s="30" t="s">
        <v>839</v>
      </c>
      <c r="G3" s="35">
        <v>2</v>
      </c>
      <c r="H3" s="18">
        <v>0.05</v>
      </c>
      <c r="I3" s="27">
        <f t="shared" si="0"/>
        <v>0.1</v>
      </c>
      <c r="J3" s="32">
        <v>45417</v>
      </c>
    </row>
    <row r="4" s="19" customFormat="1" ht="16.5" customHeight="1" spans="1:10">
      <c r="A4" s="24" t="s">
        <v>67</v>
      </c>
      <c r="B4" s="25" t="s">
        <v>611</v>
      </c>
      <c r="C4" s="25" t="s">
        <v>595</v>
      </c>
      <c r="D4" s="24" t="s">
        <v>1204</v>
      </c>
      <c r="E4" s="24" t="s">
        <v>730</v>
      </c>
      <c r="F4" s="25" t="s">
        <v>1205</v>
      </c>
      <c r="G4" s="34">
        <v>1</v>
      </c>
      <c r="H4" s="18">
        <v>0.95</v>
      </c>
      <c r="I4" s="27">
        <f t="shared" si="0"/>
        <v>0.95</v>
      </c>
      <c r="J4" s="28">
        <v>43800</v>
      </c>
    </row>
    <row r="5" s="19" customFormat="1" ht="16.5" customHeight="1" spans="1:10">
      <c r="A5" s="29" t="s">
        <v>67</v>
      </c>
      <c r="B5" s="30" t="s">
        <v>611</v>
      </c>
      <c r="C5" s="30" t="s">
        <v>595</v>
      </c>
      <c r="D5" s="29" t="s">
        <v>901</v>
      </c>
      <c r="E5" s="29" t="s">
        <v>902</v>
      </c>
      <c r="F5" s="30" t="s">
        <v>903</v>
      </c>
      <c r="G5" s="35">
        <v>2</v>
      </c>
      <c r="H5" s="18">
        <v>0.0949</v>
      </c>
      <c r="I5" s="27">
        <f t="shared" si="0"/>
        <v>0.1898</v>
      </c>
      <c r="J5" s="32">
        <v>45417</v>
      </c>
    </row>
    <row r="6" s="19" customFormat="1" ht="16.5" customHeight="1" spans="1:10">
      <c r="A6" s="24" t="s">
        <v>67</v>
      </c>
      <c r="B6" s="25" t="s">
        <v>611</v>
      </c>
      <c r="C6" s="25" t="s">
        <v>595</v>
      </c>
      <c r="D6" s="24" t="s">
        <v>904</v>
      </c>
      <c r="E6" s="24" t="s">
        <v>905</v>
      </c>
      <c r="F6" s="25" t="s">
        <v>906</v>
      </c>
      <c r="G6" s="34">
        <v>1</v>
      </c>
      <c r="H6" s="18">
        <v>0.12</v>
      </c>
      <c r="I6" s="27">
        <f t="shared" si="0"/>
        <v>0.12</v>
      </c>
      <c r="J6" s="28">
        <v>45417</v>
      </c>
    </row>
    <row r="7" s="19" customFormat="1" ht="16.5" customHeight="1" spans="1:10">
      <c r="A7" s="29" t="s">
        <v>67</v>
      </c>
      <c r="B7" s="30" t="s">
        <v>611</v>
      </c>
      <c r="C7" s="30" t="s">
        <v>595</v>
      </c>
      <c r="D7" s="29" t="s">
        <v>907</v>
      </c>
      <c r="E7" s="29" t="s">
        <v>908</v>
      </c>
      <c r="F7" s="30" t="s">
        <v>617</v>
      </c>
      <c r="G7" s="35">
        <v>1</v>
      </c>
      <c r="H7" s="18">
        <v>1.05667498653846</v>
      </c>
      <c r="I7" s="27">
        <f t="shared" si="0"/>
        <v>1.05667498653846</v>
      </c>
      <c r="J7" s="32">
        <v>45417</v>
      </c>
    </row>
    <row r="8" s="19" customFormat="1" ht="16.5" customHeight="1" spans="1:10">
      <c r="A8" s="24" t="s">
        <v>67</v>
      </c>
      <c r="B8" s="25" t="s">
        <v>611</v>
      </c>
      <c r="C8" s="25" t="s">
        <v>595</v>
      </c>
      <c r="D8" s="24" t="s">
        <v>909</v>
      </c>
      <c r="E8" s="24" t="s">
        <v>910</v>
      </c>
      <c r="F8" s="25" t="s">
        <v>911</v>
      </c>
      <c r="G8" s="34">
        <v>2</v>
      </c>
      <c r="H8" s="18">
        <v>0.402766852083333</v>
      </c>
      <c r="I8" s="27">
        <f t="shared" si="0"/>
        <v>0.805533704166666</v>
      </c>
      <c r="J8" s="28">
        <v>45417</v>
      </c>
    </row>
    <row r="9" s="19" customFormat="1" ht="16.5" customHeight="1" spans="1:10">
      <c r="A9" s="29" t="s">
        <v>67</v>
      </c>
      <c r="B9" s="30" t="s">
        <v>611</v>
      </c>
      <c r="C9" s="30" t="s">
        <v>595</v>
      </c>
      <c r="D9" s="29" t="s">
        <v>912</v>
      </c>
      <c r="E9" s="29" t="s">
        <v>913</v>
      </c>
      <c r="F9" s="30" t="s">
        <v>617</v>
      </c>
      <c r="G9" s="35">
        <v>1</v>
      </c>
      <c r="H9" s="18">
        <v>0.350071225128205</v>
      </c>
      <c r="I9" s="27">
        <f t="shared" si="0"/>
        <v>0.350071225128205</v>
      </c>
      <c r="J9" s="32">
        <v>45417</v>
      </c>
    </row>
    <row r="10" s="19" customFormat="1" ht="16.5" customHeight="1" spans="1:10">
      <c r="A10" s="24" t="s">
        <v>67</v>
      </c>
      <c r="B10" s="25" t="s">
        <v>611</v>
      </c>
      <c r="C10" s="25" t="s">
        <v>595</v>
      </c>
      <c r="D10" s="24" t="s">
        <v>914</v>
      </c>
      <c r="E10" s="24" t="s">
        <v>915</v>
      </c>
      <c r="F10" s="25" t="s">
        <v>617</v>
      </c>
      <c r="G10" s="34">
        <v>3</v>
      </c>
      <c r="H10" s="18">
        <v>0.221911090659341</v>
      </c>
      <c r="I10" s="27">
        <f t="shared" si="0"/>
        <v>0.665733271978023</v>
      </c>
      <c r="J10" s="28">
        <v>45417</v>
      </c>
    </row>
    <row r="11" s="19" customFormat="1" ht="16.5" customHeight="1" spans="1:10">
      <c r="A11" s="29" t="s">
        <v>67</v>
      </c>
      <c r="B11" s="30" t="s">
        <v>611</v>
      </c>
      <c r="C11" s="30" t="s">
        <v>595</v>
      </c>
      <c r="D11" s="29" t="s">
        <v>761</v>
      </c>
      <c r="E11" s="29" t="s">
        <v>762</v>
      </c>
      <c r="F11" s="30" t="s">
        <v>617</v>
      </c>
      <c r="G11" s="35">
        <v>4</v>
      </c>
      <c r="H11" s="18">
        <v>0.119628418245735</v>
      </c>
      <c r="I11" s="27">
        <f t="shared" si="0"/>
        <v>0.47851367298294</v>
      </c>
      <c r="J11" s="32">
        <v>45417</v>
      </c>
    </row>
    <row r="12" s="19" customFormat="1" ht="16.5" customHeight="1" spans="1:10">
      <c r="A12" s="24" t="s">
        <v>67</v>
      </c>
      <c r="B12" s="25" t="s">
        <v>611</v>
      </c>
      <c r="C12" s="25" t="s">
        <v>595</v>
      </c>
      <c r="D12" s="24" t="s">
        <v>916</v>
      </c>
      <c r="E12" s="24" t="s">
        <v>917</v>
      </c>
      <c r="F12" s="25" t="s">
        <v>918</v>
      </c>
      <c r="G12" s="34">
        <v>2</v>
      </c>
      <c r="H12" s="18">
        <v>0.5173</v>
      </c>
      <c r="I12" s="27">
        <f t="shared" si="0"/>
        <v>1.0346</v>
      </c>
      <c r="J12" s="28">
        <v>45417</v>
      </c>
    </row>
    <row r="13" s="19" customFormat="1" ht="16.5" customHeight="1" spans="1:10">
      <c r="A13" s="29" t="s">
        <v>67</v>
      </c>
      <c r="B13" s="30" t="s">
        <v>611</v>
      </c>
      <c r="C13" s="30" t="s">
        <v>595</v>
      </c>
      <c r="D13" s="29" t="s">
        <v>919</v>
      </c>
      <c r="E13" s="29" t="s">
        <v>920</v>
      </c>
      <c r="F13" s="30" t="s">
        <v>921</v>
      </c>
      <c r="G13" s="35">
        <v>2</v>
      </c>
      <c r="H13" s="18">
        <v>0.1429</v>
      </c>
      <c r="I13" s="27">
        <f t="shared" si="0"/>
        <v>0.2858</v>
      </c>
      <c r="J13" s="32">
        <v>45417</v>
      </c>
    </row>
    <row r="14" s="19" customFormat="1" ht="16.5" customHeight="1" spans="1:10">
      <c r="A14" s="24" t="s">
        <v>67</v>
      </c>
      <c r="B14" s="25" t="s">
        <v>611</v>
      </c>
      <c r="C14" s="25" t="s">
        <v>595</v>
      </c>
      <c r="D14" s="24" t="s">
        <v>922</v>
      </c>
      <c r="E14" s="24" t="s">
        <v>923</v>
      </c>
      <c r="F14" s="25" t="s">
        <v>924</v>
      </c>
      <c r="G14" s="34">
        <v>3</v>
      </c>
      <c r="H14" s="18">
        <v>0.1357</v>
      </c>
      <c r="I14" s="27">
        <f t="shared" si="0"/>
        <v>0.4071</v>
      </c>
      <c r="J14" s="28">
        <v>45417</v>
      </c>
    </row>
    <row r="15" s="19" customFormat="1" ht="16.5" customHeight="1" spans="1:10">
      <c r="A15" s="29" t="s">
        <v>67</v>
      </c>
      <c r="B15" s="30" t="s">
        <v>611</v>
      </c>
      <c r="C15" s="30" t="s">
        <v>595</v>
      </c>
      <c r="D15" s="29" t="s">
        <v>763</v>
      </c>
      <c r="E15" s="29" t="s">
        <v>764</v>
      </c>
      <c r="F15" s="30" t="s">
        <v>765</v>
      </c>
      <c r="G15" s="35">
        <v>3</v>
      </c>
      <c r="H15" s="18">
        <v>0.0627</v>
      </c>
      <c r="I15" s="27">
        <f t="shared" si="0"/>
        <v>0.1881</v>
      </c>
      <c r="J15" s="32">
        <v>45417</v>
      </c>
    </row>
    <row r="16" s="19" customFormat="1" ht="16.5" customHeight="1" spans="1:10">
      <c r="A16" s="24" t="s">
        <v>67</v>
      </c>
      <c r="B16" s="25" t="s">
        <v>611</v>
      </c>
      <c r="C16" s="25" t="s">
        <v>595</v>
      </c>
      <c r="D16" s="24" t="s">
        <v>866</v>
      </c>
      <c r="E16" s="24" t="s">
        <v>867</v>
      </c>
      <c r="F16" s="25" t="s">
        <v>868</v>
      </c>
      <c r="G16" s="34">
        <v>1</v>
      </c>
      <c r="H16" s="18">
        <v>0.2655</v>
      </c>
      <c r="I16" s="27">
        <f t="shared" si="0"/>
        <v>0.2655</v>
      </c>
      <c r="J16" s="28">
        <v>45417</v>
      </c>
    </row>
    <row r="17" s="19" customFormat="1" ht="16.5" customHeight="1" spans="1:10">
      <c r="A17" s="29" t="s">
        <v>67</v>
      </c>
      <c r="B17" s="30" t="s">
        <v>611</v>
      </c>
      <c r="C17" s="30" t="s">
        <v>595</v>
      </c>
      <c r="D17" s="29" t="s">
        <v>1206</v>
      </c>
      <c r="E17" s="29" t="s">
        <v>600</v>
      </c>
      <c r="F17" s="30" t="s">
        <v>1207</v>
      </c>
      <c r="G17" s="35">
        <v>0.01</v>
      </c>
      <c r="H17" s="18">
        <v>5.9942</v>
      </c>
      <c r="I17" s="27">
        <f t="shared" si="0"/>
        <v>0.059942</v>
      </c>
      <c r="J17" s="32">
        <v>43800</v>
      </c>
    </row>
    <row r="18" spans="1:10">
      <c r="I18" s="20">
        <f>SUM(I2:I17)</f>
        <v>7.73386886079429</v>
      </c>
    </row>
  </sheetData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9" sqref="E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139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2</v>
      </c>
      <c r="H2" s="18">
        <v>0.05</v>
      </c>
      <c r="I2" s="27">
        <f t="shared" ref="I2:I12" si="0">H2*G2</f>
        <v>0.1</v>
      </c>
      <c r="J2" s="28">
        <v>43800</v>
      </c>
    </row>
    <row r="3" s="19" customFormat="1" ht="16.5" customHeight="1" spans="1:10">
      <c r="A3" s="29" t="s">
        <v>139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43800</v>
      </c>
    </row>
    <row r="4" s="19" customFormat="1" ht="16.5" customHeight="1" spans="1:10">
      <c r="A4" s="24" t="s">
        <v>139</v>
      </c>
      <c r="B4" s="25" t="s">
        <v>611</v>
      </c>
      <c r="C4" s="25" t="s">
        <v>595</v>
      </c>
      <c r="D4" s="24" t="s">
        <v>1145</v>
      </c>
      <c r="E4" s="24" t="s">
        <v>1146</v>
      </c>
      <c r="F4" s="25" t="s">
        <v>1147</v>
      </c>
      <c r="G4" s="34">
        <v>1</v>
      </c>
      <c r="H4" s="18">
        <v>0.0646</v>
      </c>
      <c r="I4" s="27">
        <f t="shared" si="0"/>
        <v>0.0646</v>
      </c>
      <c r="J4" s="28">
        <v>44384</v>
      </c>
    </row>
    <row r="5" s="19" customFormat="1" ht="16.5" customHeight="1" spans="1:10">
      <c r="A5" s="29" t="s">
        <v>139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5">
        <v>0.08</v>
      </c>
      <c r="H5" s="18">
        <v>0.589</v>
      </c>
      <c r="I5" s="27">
        <f t="shared" si="0"/>
        <v>0.04712</v>
      </c>
      <c r="J5" s="32">
        <v>44384</v>
      </c>
    </row>
    <row r="6" s="19" customFormat="1" ht="16.5" customHeight="1" spans="1:10">
      <c r="A6" s="24" t="s">
        <v>139</v>
      </c>
      <c r="B6" s="25" t="s">
        <v>611</v>
      </c>
      <c r="C6" s="25" t="s">
        <v>595</v>
      </c>
      <c r="D6" s="24" t="s">
        <v>1148</v>
      </c>
      <c r="E6" s="24" t="s">
        <v>1149</v>
      </c>
      <c r="F6" s="25" t="s">
        <v>1150</v>
      </c>
      <c r="G6" s="34">
        <v>1</v>
      </c>
      <c r="H6" s="18">
        <v>25.16</v>
      </c>
      <c r="I6" s="27">
        <f t="shared" si="0"/>
        <v>25.16</v>
      </c>
      <c r="J6" s="28">
        <v>43800</v>
      </c>
    </row>
    <row r="7" s="19" customFormat="1" ht="16.5" customHeight="1" spans="1:10">
      <c r="A7" s="29" t="s">
        <v>139</v>
      </c>
      <c r="B7" s="30" t="s">
        <v>611</v>
      </c>
      <c r="C7" s="30" t="s">
        <v>595</v>
      </c>
      <c r="D7" s="29" t="s">
        <v>755</v>
      </c>
      <c r="E7" s="29" t="s">
        <v>756</v>
      </c>
      <c r="F7" s="30" t="s">
        <v>752</v>
      </c>
      <c r="G7" s="35">
        <v>0.45</v>
      </c>
      <c r="H7" s="18">
        <v>1.6814</v>
      </c>
      <c r="I7" s="27">
        <f t="shared" si="0"/>
        <v>0.75663</v>
      </c>
      <c r="J7" s="32">
        <v>44384</v>
      </c>
    </row>
    <row r="8" s="19" customFormat="1" ht="16.5" customHeight="1" spans="1:10">
      <c r="A8" s="24" t="s">
        <v>139</v>
      </c>
      <c r="B8" s="25" t="s">
        <v>611</v>
      </c>
      <c r="C8" s="25" t="s">
        <v>595</v>
      </c>
      <c r="D8" s="24" t="s">
        <v>1208</v>
      </c>
      <c r="E8" s="24" t="s">
        <v>1209</v>
      </c>
      <c r="F8" s="25" t="s">
        <v>617</v>
      </c>
      <c r="G8" s="34">
        <v>1</v>
      </c>
      <c r="H8" s="18">
        <v>1.96818916666667</v>
      </c>
      <c r="I8" s="27">
        <f t="shared" si="0"/>
        <v>1.96818916666667</v>
      </c>
      <c r="J8" s="28">
        <v>43800</v>
      </c>
    </row>
    <row r="9" s="19" customFormat="1" ht="16.5" customHeight="1" spans="1:10">
      <c r="A9" s="29" t="s">
        <v>139</v>
      </c>
      <c r="B9" s="30" t="s">
        <v>611</v>
      </c>
      <c r="C9" s="30" t="s">
        <v>595</v>
      </c>
      <c r="D9" s="29" t="s">
        <v>1210</v>
      </c>
      <c r="E9" s="29" t="s">
        <v>1211</v>
      </c>
      <c r="F9" s="30" t="s">
        <v>617</v>
      </c>
      <c r="G9" s="35">
        <v>1</v>
      </c>
      <c r="H9" s="18">
        <v>1.31976983333333</v>
      </c>
      <c r="I9" s="27">
        <f t="shared" si="0"/>
        <v>1.31976983333333</v>
      </c>
      <c r="J9" s="32">
        <v>43800</v>
      </c>
    </row>
    <row r="10" s="19" customFormat="1" ht="16.5" customHeight="1" spans="1:10">
      <c r="A10" s="24" t="s">
        <v>139</v>
      </c>
      <c r="B10" s="25" t="s">
        <v>611</v>
      </c>
      <c r="C10" s="25" t="s">
        <v>595</v>
      </c>
      <c r="D10" s="24" t="s">
        <v>599</v>
      </c>
      <c r="E10" s="24" t="s">
        <v>600</v>
      </c>
      <c r="F10" s="25" t="s">
        <v>601</v>
      </c>
      <c r="G10" s="34">
        <v>0.0125</v>
      </c>
      <c r="H10" s="18">
        <v>6.2128</v>
      </c>
      <c r="I10" s="27">
        <f t="shared" si="0"/>
        <v>0.07766</v>
      </c>
      <c r="J10" s="28">
        <v>43800</v>
      </c>
    </row>
    <row r="11" s="19" customFormat="1" ht="16.5" customHeight="1" spans="1:10">
      <c r="A11" s="29" t="s">
        <v>139</v>
      </c>
      <c r="B11" s="30" t="s">
        <v>611</v>
      </c>
      <c r="C11" s="30" t="s">
        <v>595</v>
      </c>
      <c r="D11" s="29" t="s">
        <v>602</v>
      </c>
      <c r="E11" s="29" t="s">
        <v>603</v>
      </c>
      <c r="F11" s="30" t="s">
        <v>604</v>
      </c>
      <c r="G11" s="35">
        <v>0.0625</v>
      </c>
      <c r="H11" s="18">
        <v>0.4035</v>
      </c>
      <c r="I11" s="27">
        <f t="shared" si="0"/>
        <v>0.02521875</v>
      </c>
      <c r="J11" s="32">
        <v>43800</v>
      </c>
    </row>
    <row r="12" s="19" customFormat="1" ht="16.5" customHeight="1" spans="1:10">
      <c r="A12" s="24" t="s">
        <v>139</v>
      </c>
      <c r="B12" s="25" t="s">
        <v>611</v>
      </c>
      <c r="C12" s="25" t="s">
        <v>595</v>
      </c>
      <c r="D12" s="24" t="s">
        <v>652</v>
      </c>
      <c r="E12" s="24" t="s">
        <v>653</v>
      </c>
      <c r="F12" s="25" t="s">
        <v>617</v>
      </c>
      <c r="G12" s="34">
        <v>1</v>
      </c>
      <c r="H12" s="18">
        <v>0.0225664</v>
      </c>
      <c r="I12" s="27">
        <f t="shared" si="0"/>
        <v>0.0225664</v>
      </c>
      <c r="J12" s="28">
        <v>44835</v>
      </c>
    </row>
    <row r="13" spans="1:10">
      <c r="I13" s="20">
        <f>SUM(I2:I12)</f>
        <v>29.59175415</v>
      </c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D3" sqref="D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156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9" si="0">H2*G2</f>
        <v>0.1</v>
      </c>
      <c r="J2" s="28">
        <v>45107</v>
      </c>
    </row>
    <row r="3" s="19" customFormat="1" ht="16.5" customHeight="1" spans="1:10">
      <c r="A3" s="29" t="s">
        <v>156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v>15.4185576659097</v>
      </c>
      <c r="I3" s="27">
        <f t="shared" si="0"/>
        <v>15.4185576659097</v>
      </c>
      <c r="J3" s="32">
        <v>45265</v>
      </c>
    </row>
    <row r="4" s="19" customFormat="1" ht="16.5" customHeight="1" spans="1:10">
      <c r="A4" s="24" t="s">
        <v>156</v>
      </c>
      <c r="B4" s="25" t="s">
        <v>611</v>
      </c>
      <c r="C4" s="25" t="s">
        <v>595</v>
      </c>
      <c r="D4" s="24" t="s">
        <v>744</v>
      </c>
      <c r="E4" s="24" t="s">
        <v>745</v>
      </c>
      <c r="F4" s="25" t="s">
        <v>746</v>
      </c>
      <c r="G4" s="34">
        <v>0.004</v>
      </c>
      <c r="H4" s="18">
        <v>6.1792</v>
      </c>
      <c r="I4" s="27">
        <f t="shared" si="0"/>
        <v>0.0247168</v>
      </c>
      <c r="J4" s="28">
        <v>45048</v>
      </c>
    </row>
    <row r="5" s="19" customFormat="1" ht="16.5" customHeight="1" spans="1:10">
      <c r="A5" s="29" t="s">
        <v>156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0.024</v>
      </c>
      <c r="H5" s="18">
        <v>0.4035</v>
      </c>
      <c r="I5" s="27">
        <f t="shared" si="0"/>
        <v>0.009684</v>
      </c>
      <c r="J5" s="32">
        <v>45048</v>
      </c>
    </row>
    <row r="6" s="19" customFormat="1" ht="16.5" customHeight="1" spans="1:10">
      <c r="A6" s="24" t="s">
        <v>156</v>
      </c>
      <c r="B6" s="25" t="s">
        <v>611</v>
      </c>
      <c r="C6" s="25" t="s">
        <v>595</v>
      </c>
      <c r="D6" s="24" t="s">
        <v>1065</v>
      </c>
      <c r="E6" s="24" t="s">
        <v>1066</v>
      </c>
      <c r="F6" s="25" t="s">
        <v>782</v>
      </c>
      <c r="G6" s="34">
        <v>1</v>
      </c>
      <c r="H6" s="18">
        <v>0.747797595703125</v>
      </c>
      <c r="I6" s="27">
        <f t="shared" si="0"/>
        <v>0.747797595703125</v>
      </c>
      <c r="J6" s="28">
        <v>44044</v>
      </c>
    </row>
    <row r="7" s="19" customFormat="1" ht="16.5" customHeight="1" spans="1:10">
      <c r="A7" s="29" t="s">
        <v>156</v>
      </c>
      <c r="B7" s="30" t="s">
        <v>611</v>
      </c>
      <c r="C7" s="30" t="s">
        <v>595</v>
      </c>
      <c r="D7" s="29" t="s">
        <v>1196</v>
      </c>
      <c r="E7" s="29" t="s">
        <v>1197</v>
      </c>
      <c r="F7" s="30" t="s">
        <v>782</v>
      </c>
      <c r="G7" s="35">
        <v>1</v>
      </c>
      <c r="H7" s="18">
        <v>0.589337123260204</v>
      </c>
      <c r="I7" s="27">
        <f t="shared" si="0"/>
        <v>0.589337123260204</v>
      </c>
      <c r="J7" s="32">
        <v>44044</v>
      </c>
    </row>
    <row r="8" s="19" customFormat="1" ht="16.5" customHeight="1" spans="1:10">
      <c r="A8" s="24" t="s">
        <v>156</v>
      </c>
      <c r="B8" s="25" t="s">
        <v>611</v>
      </c>
      <c r="C8" s="25" t="s">
        <v>595</v>
      </c>
      <c r="D8" s="24" t="s">
        <v>1198</v>
      </c>
      <c r="E8" s="24" t="s">
        <v>1199</v>
      </c>
      <c r="F8" s="25" t="s">
        <v>782</v>
      </c>
      <c r="G8" s="34">
        <v>1</v>
      </c>
      <c r="H8" s="18">
        <v>0.589337123260204</v>
      </c>
      <c r="I8" s="27">
        <f t="shared" si="0"/>
        <v>0.589337123260204</v>
      </c>
      <c r="J8" s="28">
        <v>44044</v>
      </c>
    </row>
    <row r="9" s="19" customFormat="1" ht="16.5" customHeight="1" spans="1:10">
      <c r="A9" s="29" t="s">
        <v>156</v>
      </c>
      <c r="B9" s="30" t="s">
        <v>611</v>
      </c>
      <c r="C9" s="30" t="s">
        <v>595</v>
      </c>
      <c r="D9" s="29" t="s">
        <v>1213</v>
      </c>
      <c r="E9" s="29" t="s">
        <v>1214</v>
      </c>
      <c r="F9" s="30" t="s">
        <v>782</v>
      </c>
      <c r="G9" s="35">
        <v>1</v>
      </c>
      <c r="H9" s="18">
        <v>0.251508267857143</v>
      </c>
      <c r="I9" s="27">
        <f t="shared" si="0"/>
        <v>0.251508267857143</v>
      </c>
      <c r="J9" s="32">
        <v>44044</v>
      </c>
    </row>
    <row r="10" spans="1:10">
      <c r="I10" s="20">
        <f>SUM(I2:I9)</f>
        <v>17.7309385759904</v>
      </c>
    </row>
    <row r="12" s="19" customFormat="1" ht="12.5" spans="1:10">
      <c r="A12" s="21" t="s">
        <v>586</v>
      </c>
      <c r="B12" s="21" t="s">
        <v>587</v>
      </c>
      <c r="C12" s="21" t="s">
        <v>588</v>
      </c>
      <c r="D12" s="21" t="s">
        <v>589</v>
      </c>
      <c r="E12" s="21" t="s">
        <v>590</v>
      </c>
      <c r="F12" s="21" t="s">
        <v>590</v>
      </c>
      <c r="G12" s="23" t="s">
        <v>591</v>
      </c>
      <c r="H12" s="23" t="s">
        <v>592</v>
      </c>
      <c r="I12" s="23" t="s">
        <v>593</v>
      </c>
      <c r="J12" s="22" t="s">
        <v>594</v>
      </c>
    </row>
    <row r="13" s="19" customFormat="1" ht="16.5" customHeight="1" spans="1:10">
      <c r="A13" s="24" t="s">
        <v>84</v>
      </c>
      <c r="B13" s="25" t="s">
        <v>611</v>
      </c>
      <c r="C13" s="25" t="s">
        <v>595</v>
      </c>
      <c r="D13" s="24" t="s">
        <v>837</v>
      </c>
      <c r="E13" s="24" t="s">
        <v>838</v>
      </c>
      <c r="F13" s="25" t="s">
        <v>839</v>
      </c>
      <c r="G13" s="34">
        <v>1</v>
      </c>
      <c r="H13" s="18">
        <v>0.05</v>
      </c>
      <c r="I13" s="27">
        <f t="shared" ref="I13:I19" si="1">H13*G13</f>
        <v>0.05</v>
      </c>
      <c r="J13" s="28">
        <v>45196</v>
      </c>
    </row>
    <row r="14" s="19" customFormat="1" ht="16.5" customHeight="1" spans="1:10">
      <c r="A14" s="29" t="s">
        <v>84</v>
      </c>
      <c r="B14" s="30" t="s">
        <v>611</v>
      </c>
      <c r="C14" s="30" t="s">
        <v>595</v>
      </c>
      <c r="D14" s="29" t="s">
        <v>1073</v>
      </c>
      <c r="E14" s="29" t="s">
        <v>814</v>
      </c>
      <c r="F14" s="30" t="s">
        <v>1074</v>
      </c>
      <c r="G14" s="35">
        <v>2</v>
      </c>
      <c r="H14" s="18">
        <v>0.05</v>
      </c>
      <c r="I14" s="27">
        <f t="shared" si="1"/>
        <v>0.1</v>
      </c>
      <c r="J14" s="32">
        <v>45196</v>
      </c>
    </row>
    <row r="15" s="19" customFormat="1" ht="16.5" customHeight="1" spans="1:10">
      <c r="A15" s="24" t="s">
        <v>84</v>
      </c>
      <c r="B15" s="25" t="s">
        <v>611</v>
      </c>
      <c r="C15" s="25" t="s">
        <v>595</v>
      </c>
      <c r="D15" s="24" t="s">
        <v>1075</v>
      </c>
      <c r="E15" s="24" t="s">
        <v>1076</v>
      </c>
      <c r="F15" s="25" t="s">
        <v>617</v>
      </c>
      <c r="G15" s="34">
        <v>1</v>
      </c>
      <c r="H15" s="18">
        <v>0.6346</v>
      </c>
      <c r="I15" s="27">
        <f t="shared" si="1"/>
        <v>0.6346</v>
      </c>
      <c r="J15" s="28">
        <v>44866</v>
      </c>
    </row>
    <row r="16" s="19" customFormat="1" ht="16.5" customHeight="1" spans="1:10">
      <c r="A16" s="29" t="s">
        <v>84</v>
      </c>
      <c r="B16" s="30" t="s">
        <v>611</v>
      </c>
      <c r="C16" s="30" t="s">
        <v>595</v>
      </c>
      <c r="D16" s="29" t="s">
        <v>1077</v>
      </c>
      <c r="E16" s="29" t="s">
        <v>1078</v>
      </c>
      <c r="F16" s="30" t="s">
        <v>617</v>
      </c>
      <c r="G16" s="35">
        <v>4</v>
      </c>
      <c r="H16" s="18">
        <v>0.2</v>
      </c>
      <c r="I16" s="27">
        <f t="shared" si="1"/>
        <v>0.8</v>
      </c>
      <c r="J16" s="32">
        <v>44866</v>
      </c>
    </row>
    <row r="17" s="19" customFormat="1" ht="16.5" customHeight="1" spans="1:10">
      <c r="A17" s="24" t="s">
        <v>84</v>
      </c>
      <c r="B17" s="25" t="s">
        <v>611</v>
      </c>
      <c r="C17" s="25" t="s">
        <v>595</v>
      </c>
      <c r="D17" s="24" t="s">
        <v>90</v>
      </c>
      <c r="E17" s="24" t="s">
        <v>1079</v>
      </c>
      <c r="F17" s="25" t="s">
        <v>617</v>
      </c>
      <c r="G17" s="34">
        <v>2</v>
      </c>
      <c r="H17" s="18">
        <f>I37</f>
        <v>6.60060715155484</v>
      </c>
      <c r="I17" s="27">
        <f t="shared" si="1"/>
        <v>13.2012143031097</v>
      </c>
      <c r="J17" s="28">
        <v>45196</v>
      </c>
    </row>
    <row r="18" s="19" customFormat="1" ht="16.5" customHeight="1" spans="1:10">
      <c r="A18" s="29" t="s">
        <v>84</v>
      </c>
      <c r="B18" s="30" t="s">
        <v>611</v>
      </c>
      <c r="C18" s="30" t="s">
        <v>595</v>
      </c>
      <c r="D18" s="29" t="s">
        <v>1080</v>
      </c>
      <c r="E18" s="29" t="s">
        <v>1081</v>
      </c>
      <c r="F18" s="30" t="s">
        <v>617</v>
      </c>
      <c r="G18" s="35">
        <v>1</v>
      </c>
      <c r="H18" s="18">
        <v>0.5</v>
      </c>
      <c r="I18" s="27">
        <f t="shared" si="1"/>
        <v>0.5</v>
      </c>
      <c r="J18" s="32">
        <v>45261</v>
      </c>
    </row>
    <row r="19" s="19" customFormat="1" ht="16.5" customHeight="1" spans="1:10">
      <c r="A19" s="24" t="s">
        <v>84</v>
      </c>
      <c r="B19" s="25" t="s">
        <v>611</v>
      </c>
      <c r="C19" s="25" t="s">
        <v>595</v>
      </c>
      <c r="D19" s="24" t="s">
        <v>1082</v>
      </c>
      <c r="E19" s="24" t="s">
        <v>1083</v>
      </c>
      <c r="F19" s="25" t="s">
        <v>1084</v>
      </c>
      <c r="G19" s="34">
        <v>3</v>
      </c>
      <c r="H19" s="18">
        <v>0.0442477876</v>
      </c>
      <c r="I19" s="27">
        <f t="shared" si="1"/>
        <v>0.1327433628</v>
      </c>
      <c r="J19" s="28">
        <v>45383</v>
      </c>
    </row>
    <row r="20" spans="1:10">
      <c r="I20" s="20">
        <f>SUM(I13:I19)</f>
        <v>15.4185576659097</v>
      </c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837</v>
      </c>
      <c r="E23" s="24" t="s">
        <v>838</v>
      </c>
      <c r="F23" s="25" t="s">
        <v>839</v>
      </c>
      <c r="G23" s="34">
        <v>2</v>
      </c>
      <c r="H23" s="18">
        <v>0.05</v>
      </c>
      <c r="I23" s="27">
        <f t="shared" ref="I23:I36" si="2">H23*G23</f>
        <v>0.1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854</v>
      </c>
      <c r="E24" s="29" t="s">
        <v>855</v>
      </c>
      <c r="F24" s="30" t="s">
        <v>856</v>
      </c>
      <c r="G24" s="35">
        <v>4</v>
      </c>
      <c r="H24" s="18">
        <v>0.1196</v>
      </c>
      <c r="I24" s="27">
        <f t="shared" si="2"/>
        <v>0.4784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1085</v>
      </c>
      <c r="E25" s="24" t="s">
        <v>1086</v>
      </c>
      <c r="F25" s="25" t="s">
        <v>617</v>
      </c>
      <c r="G25" s="34">
        <v>1</v>
      </c>
      <c r="H25" s="18">
        <v>1.421</v>
      </c>
      <c r="I25" s="27">
        <f t="shared" si="2"/>
        <v>1.421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1087</v>
      </c>
      <c r="E26" s="29" t="s">
        <v>1088</v>
      </c>
      <c r="F26" s="30" t="s">
        <v>617</v>
      </c>
      <c r="G26" s="35">
        <v>2</v>
      </c>
      <c r="H26" s="18">
        <v>0.392</v>
      </c>
      <c r="I26" s="27">
        <f t="shared" si="2"/>
        <v>0.784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1089</v>
      </c>
      <c r="E27" s="24" t="s">
        <v>972</v>
      </c>
      <c r="F27" s="25" t="s">
        <v>617</v>
      </c>
      <c r="G27" s="34">
        <v>1</v>
      </c>
      <c r="H27" s="18">
        <v>0.539</v>
      </c>
      <c r="I27" s="27">
        <f t="shared" si="2"/>
        <v>0.539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1090</v>
      </c>
      <c r="E28" s="29" t="s">
        <v>1091</v>
      </c>
      <c r="F28" s="30" t="s">
        <v>617</v>
      </c>
      <c r="G28" s="35">
        <v>1</v>
      </c>
      <c r="H28" s="18">
        <v>0.24645296996337</v>
      </c>
      <c r="I28" s="27">
        <f t="shared" si="2"/>
        <v>0.24645296996337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1092</v>
      </c>
      <c r="E29" s="24" t="s">
        <v>1093</v>
      </c>
      <c r="F29" s="25" t="s">
        <v>617</v>
      </c>
      <c r="G29" s="34">
        <v>1</v>
      </c>
      <c r="H29" s="18">
        <v>0.441</v>
      </c>
      <c r="I29" s="27">
        <f t="shared" si="2"/>
        <v>0.441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1094</v>
      </c>
      <c r="E30" s="29" t="s">
        <v>1095</v>
      </c>
      <c r="F30" s="30" t="s">
        <v>617</v>
      </c>
      <c r="G30" s="35">
        <v>1</v>
      </c>
      <c r="H30" s="18">
        <v>0.441</v>
      </c>
      <c r="I30" s="27">
        <f t="shared" si="2"/>
        <v>0.441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1096</v>
      </c>
      <c r="E31" s="24" t="s">
        <v>773</v>
      </c>
      <c r="F31" s="25" t="s">
        <v>617</v>
      </c>
      <c r="G31" s="34">
        <v>4</v>
      </c>
      <c r="H31" s="18">
        <v>0.343</v>
      </c>
      <c r="I31" s="27">
        <f t="shared" si="2"/>
        <v>1.372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1097</v>
      </c>
      <c r="E32" s="29" t="s">
        <v>1098</v>
      </c>
      <c r="F32" s="30" t="s">
        <v>617</v>
      </c>
      <c r="G32" s="35">
        <v>1</v>
      </c>
      <c r="H32" s="18">
        <v>0.0530973451</v>
      </c>
      <c r="I32" s="27">
        <f t="shared" si="2"/>
        <v>0.0530973451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1099</v>
      </c>
      <c r="E33" s="24" t="s">
        <v>1100</v>
      </c>
      <c r="F33" s="25" t="s">
        <v>1101</v>
      </c>
      <c r="G33" s="34">
        <v>2</v>
      </c>
      <c r="H33" s="18">
        <v>0.12</v>
      </c>
      <c r="I33" s="27">
        <f t="shared" si="2"/>
        <v>0.24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1102</v>
      </c>
      <c r="E34" s="29" t="s">
        <v>1103</v>
      </c>
      <c r="F34" s="30" t="s">
        <v>1104</v>
      </c>
      <c r="G34" s="35">
        <v>1</v>
      </c>
      <c r="H34" s="18">
        <v>0.12</v>
      </c>
      <c r="I34" s="27">
        <f t="shared" si="2"/>
        <v>0.12</v>
      </c>
      <c r="J34" s="32">
        <v>44866</v>
      </c>
    </row>
    <row r="35" s="19" customFormat="1" ht="16.5" customHeight="1" spans="1:10">
      <c r="A35" s="24" t="s">
        <v>90</v>
      </c>
      <c r="B35" s="25" t="s">
        <v>611</v>
      </c>
      <c r="C35" s="25" t="s">
        <v>595</v>
      </c>
      <c r="D35" s="24" t="s">
        <v>761</v>
      </c>
      <c r="E35" s="24" t="s">
        <v>762</v>
      </c>
      <c r="F35" s="25" t="s">
        <v>617</v>
      </c>
      <c r="G35" s="34">
        <v>2</v>
      </c>
      <c r="H35" s="18">
        <v>0.119628418245735</v>
      </c>
      <c r="I35" s="27">
        <f t="shared" si="2"/>
        <v>0.23925683649147</v>
      </c>
      <c r="J35" s="28">
        <v>44866</v>
      </c>
    </row>
    <row r="36" s="19" customFormat="1" ht="16.5" customHeight="1" spans="1:10">
      <c r="A36" s="29" t="s">
        <v>90</v>
      </c>
      <c r="B36" s="30" t="s">
        <v>611</v>
      </c>
      <c r="C36" s="30" t="s">
        <v>595</v>
      </c>
      <c r="D36" s="29" t="s">
        <v>763</v>
      </c>
      <c r="E36" s="29" t="s">
        <v>764</v>
      </c>
      <c r="F36" s="30" t="s">
        <v>765</v>
      </c>
      <c r="G36" s="35">
        <v>2</v>
      </c>
      <c r="H36" s="18">
        <v>0.0627</v>
      </c>
      <c r="I36" s="27">
        <f t="shared" si="2"/>
        <v>0.1254</v>
      </c>
      <c r="J36" s="32">
        <v>44866</v>
      </c>
    </row>
    <row r="37" spans="1:10">
      <c r="I37" s="20">
        <f>SUM(I23:I36)</f>
        <v>6.60060715155484</v>
      </c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158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9" si="0">H2*G2</f>
        <v>0.1</v>
      </c>
      <c r="J2" s="28">
        <v>44927</v>
      </c>
    </row>
    <row r="3" s="19" customFormat="1" ht="16.5" customHeight="1" spans="1:10">
      <c r="A3" s="29" t="s">
        <v>158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f>I20</f>
        <v>15.4185576659097</v>
      </c>
      <c r="I3" s="27">
        <f t="shared" si="0"/>
        <v>15.4185576659097</v>
      </c>
      <c r="J3" s="32">
        <v>45265</v>
      </c>
    </row>
    <row r="4" s="19" customFormat="1" ht="16.5" customHeight="1" spans="1:10">
      <c r="A4" s="24" t="s">
        <v>158</v>
      </c>
      <c r="B4" s="25" t="s">
        <v>611</v>
      </c>
      <c r="C4" s="25" t="s">
        <v>595</v>
      </c>
      <c r="D4" s="24" t="s">
        <v>744</v>
      </c>
      <c r="E4" s="24" t="s">
        <v>745</v>
      </c>
      <c r="F4" s="25" t="s">
        <v>746</v>
      </c>
      <c r="G4" s="34">
        <v>0.004</v>
      </c>
      <c r="H4" s="18">
        <v>6.1792</v>
      </c>
      <c r="I4" s="27">
        <f t="shared" si="0"/>
        <v>0.0247168</v>
      </c>
      <c r="J4" s="28">
        <v>45048</v>
      </c>
    </row>
    <row r="5" s="19" customFormat="1" ht="16.5" customHeight="1" spans="1:10">
      <c r="A5" s="29" t="s">
        <v>158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0.024</v>
      </c>
      <c r="H5" s="18">
        <v>0.4035</v>
      </c>
      <c r="I5" s="27">
        <f t="shared" si="0"/>
        <v>0.009684</v>
      </c>
      <c r="J5" s="32">
        <v>45048</v>
      </c>
    </row>
    <row r="6" s="19" customFormat="1" ht="16.5" customHeight="1" spans="1:10">
      <c r="A6" s="24" t="s">
        <v>158</v>
      </c>
      <c r="B6" s="25" t="s">
        <v>611</v>
      </c>
      <c r="C6" s="25" t="s">
        <v>595</v>
      </c>
      <c r="D6" s="24" t="s">
        <v>1065</v>
      </c>
      <c r="E6" s="24" t="s">
        <v>1066</v>
      </c>
      <c r="F6" s="25" t="s">
        <v>782</v>
      </c>
      <c r="G6" s="34">
        <v>1</v>
      </c>
      <c r="H6" s="18">
        <v>0.747797595703125</v>
      </c>
      <c r="I6" s="27">
        <f t="shared" si="0"/>
        <v>0.747797595703125</v>
      </c>
      <c r="J6" s="28">
        <v>44044</v>
      </c>
    </row>
    <row r="7" s="19" customFormat="1" ht="16.5" customHeight="1" spans="1:10">
      <c r="A7" s="29" t="s">
        <v>158</v>
      </c>
      <c r="B7" s="30" t="s">
        <v>611</v>
      </c>
      <c r="C7" s="30" t="s">
        <v>595</v>
      </c>
      <c r="D7" s="29" t="s">
        <v>1196</v>
      </c>
      <c r="E7" s="29" t="s">
        <v>1197</v>
      </c>
      <c r="F7" s="30" t="s">
        <v>782</v>
      </c>
      <c r="G7" s="35">
        <v>1</v>
      </c>
      <c r="H7" s="18">
        <v>0.589337123260204</v>
      </c>
      <c r="I7" s="27">
        <f t="shared" si="0"/>
        <v>0.589337123260204</v>
      </c>
      <c r="J7" s="32">
        <v>44044</v>
      </c>
    </row>
    <row r="8" s="19" customFormat="1" ht="16.5" customHeight="1" spans="1:10">
      <c r="A8" s="24" t="s">
        <v>158</v>
      </c>
      <c r="B8" s="25" t="s">
        <v>611</v>
      </c>
      <c r="C8" s="25" t="s">
        <v>595</v>
      </c>
      <c r="D8" s="24" t="s">
        <v>1198</v>
      </c>
      <c r="E8" s="24" t="s">
        <v>1199</v>
      </c>
      <c r="F8" s="25" t="s">
        <v>782</v>
      </c>
      <c r="G8" s="34">
        <v>1</v>
      </c>
      <c r="H8" s="18">
        <v>0.589337123260204</v>
      </c>
      <c r="I8" s="27">
        <f t="shared" si="0"/>
        <v>0.589337123260204</v>
      </c>
      <c r="J8" s="28">
        <v>44044</v>
      </c>
    </row>
    <row r="9" s="19" customFormat="1" ht="16.5" customHeight="1" spans="1:10">
      <c r="A9" s="29" t="s">
        <v>158</v>
      </c>
      <c r="B9" s="30" t="s">
        <v>611</v>
      </c>
      <c r="C9" s="30" t="s">
        <v>595</v>
      </c>
      <c r="D9" s="29" t="s">
        <v>1213</v>
      </c>
      <c r="E9" s="29" t="s">
        <v>1214</v>
      </c>
      <c r="F9" s="30" t="s">
        <v>782</v>
      </c>
      <c r="G9" s="35">
        <v>1</v>
      </c>
      <c r="H9" s="18">
        <v>0.251508267857143</v>
      </c>
      <c r="I9" s="27">
        <f t="shared" si="0"/>
        <v>0.251508267857143</v>
      </c>
      <c r="J9" s="32">
        <v>44044</v>
      </c>
    </row>
    <row r="10" spans="1:10">
      <c r="I10" s="20">
        <f>SUM(I2:I9)</f>
        <v>17.7309385759904</v>
      </c>
    </row>
    <row r="12" s="19" customFormat="1" ht="12.5" spans="1:10">
      <c r="A12" s="21" t="s">
        <v>586</v>
      </c>
      <c r="B12" s="21" t="s">
        <v>587</v>
      </c>
      <c r="C12" s="21" t="s">
        <v>588</v>
      </c>
      <c r="D12" s="21" t="s">
        <v>589</v>
      </c>
      <c r="E12" s="21" t="s">
        <v>590</v>
      </c>
      <c r="F12" s="21" t="s">
        <v>590</v>
      </c>
      <c r="G12" s="23" t="s">
        <v>591</v>
      </c>
      <c r="H12" s="23" t="s">
        <v>592</v>
      </c>
      <c r="I12" s="23" t="s">
        <v>593</v>
      </c>
      <c r="J12" s="22" t="s">
        <v>594</v>
      </c>
    </row>
    <row r="13" s="19" customFormat="1" ht="16.5" customHeight="1" spans="1:10">
      <c r="A13" s="24" t="s">
        <v>84</v>
      </c>
      <c r="B13" s="25" t="s">
        <v>611</v>
      </c>
      <c r="C13" s="25" t="s">
        <v>595</v>
      </c>
      <c r="D13" s="24" t="s">
        <v>837</v>
      </c>
      <c r="E13" s="24" t="s">
        <v>838</v>
      </c>
      <c r="F13" s="25" t="s">
        <v>839</v>
      </c>
      <c r="G13" s="34">
        <v>1</v>
      </c>
      <c r="H13" s="18">
        <v>0.05</v>
      </c>
      <c r="I13" s="27">
        <f t="shared" ref="I13:I19" si="1">H13*G13</f>
        <v>0.05</v>
      </c>
      <c r="J13" s="28">
        <v>45196</v>
      </c>
    </row>
    <row r="14" s="19" customFormat="1" ht="16.5" customHeight="1" spans="1:10">
      <c r="A14" s="29" t="s">
        <v>84</v>
      </c>
      <c r="B14" s="30" t="s">
        <v>611</v>
      </c>
      <c r="C14" s="30" t="s">
        <v>595</v>
      </c>
      <c r="D14" s="29" t="s">
        <v>1073</v>
      </c>
      <c r="E14" s="29" t="s">
        <v>814</v>
      </c>
      <c r="F14" s="30" t="s">
        <v>1074</v>
      </c>
      <c r="G14" s="35">
        <v>2</v>
      </c>
      <c r="H14" s="18">
        <v>0.05</v>
      </c>
      <c r="I14" s="27">
        <f t="shared" si="1"/>
        <v>0.1</v>
      </c>
      <c r="J14" s="32">
        <v>45196</v>
      </c>
    </row>
    <row r="15" s="19" customFormat="1" ht="16.5" customHeight="1" spans="1:10">
      <c r="A15" s="24" t="s">
        <v>84</v>
      </c>
      <c r="B15" s="25" t="s">
        <v>611</v>
      </c>
      <c r="C15" s="25" t="s">
        <v>595</v>
      </c>
      <c r="D15" s="24" t="s">
        <v>1075</v>
      </c>
      <c r="E15" s="24" t="s">
        <v>1076</v>
      </c>
      <c r="F15" s="25" t="s">
        <v>617</v>
      </c>
      <c r="G15" s="34">
        <v>1</v>
      </c>
      <c r="H15" s="18">
        <v>0.6346</v>
      </c>
      <c r="I15" s="27">
        <f t="shared" si="1"/>
        <v>0.6346</v>
      </c>
      <c r="J15" s="28">
        <v>44866</v>
      </c>
    </row>
    <row r="16" s="19" customFormat="1" ht="16.5" customHeight="1" spans="1:10">
      <c r="A16" s="29" t="s">
        <v>84</v>
      </c>
      <c r="B16" s="30" t="s">
        <v>611</v>
      </c>
      <c r="C16" s="30" t="s">
        <v>595</v>
      </c>
      <c r="D16" s="29" t="s">
        <v>1077</v>
      </c>
      <c r="E16" s="29" t="s">
        <v>1078</v>
      </c>
      <c r="F16" s="30" t="s">
        <v>617</v>
      </c>
      <c r="G16" s="35">
        <v>4</v>
      </c>
      <c r="H16" s="18">
        <v>0.2</v>
      </c>
      <c r="I16" s="27">
        <f t="shared" si="1"/>
        <v>0.8</v>
      </c>
      <c r="J16" s="32">
        <v>44866</v>
      </c>
    </row>
    <row r="17" s="19" customFormat="1" ht="16.5" customHeight="1" spans="1:10">
      <c r="A17" s="24" t="s">
        <v>84</v>
      </c>
      <c r="B17" s="25" t="s">
        <v>611</v>
      </c>
      <c r="C17" s="25" t="s">
        <v>595</v>
      </c>
      <c r="D17" s="24" t="s">
        <v>90</v>
      </c>
      <c r="E17" s="24" t="s">
        <v>1079</v>
      </c>
      <c r="F17" s="25" t="s">
        <v>617</v>
      </c>
      <c r="G17" s="34">
        <v>2</v>
      </c>
      <c r="H17" s="18">
        <f>I37</f>
        <v>6.60060715155484</v>
      </c>
      <c r="I17" s="27">
        <f t="shared" si="1"/>
        <v>13.2012143031097</v>
      </c>
      <c r="J17" s="28">
        <v>45196</v>
      </c>
    </row>
    <row r="18" s="19" customFormat="1" ht="16.5" customHeight="1" spans="1:10">
      <c r="A18" s="29" t="s">
        <v>84</v>
      </c>
      <c r="B18" s="30" t="s">
        <v>611</v>
      </c>
      <c r="C18" s="30" t="s">
        <v>595</v>
      </c>
      <c r="D18" s="29" t="s">
        <v>1080</v>
      </c>
      <c r="E18" s="29" t="s">
        <v>1081</v>
      </c>
      <c r="F18" s="30" t="s">
        <v>617</v>
      </c>
      <c r="G18" s="35">
        <v>1</v>
      </c>
      <c r="H18" s="18">
        <v>0.5</v>
      </c>
      <c r="I18" s="27">
        <f t="shared" si="1"/>
        <v>0.5</v>
      </c>
      <c r="J18" s="32">
        <v>45261</v>
      </c>
    </row>
    <row r="19" s="19" customFormat="1" ht="16.5" customHeight="1" spans="1:10">
      <c r="A19" s="24" t="s">
        <v>84</v>
      </c>
      <c r="B19" s="25" t="s">
        <v>611</v>
      </c>
      <c r="C19" s="25" t="s">
        <v>595</v>
      </c>
      <c r="D19" s="24" t="s">
        <v>1082</v>
      </c>
      <c r="E19" s="24" t="s">
        <v>1083</v>
      </c>
      <c r="F19" s="25" t="s">
        <v>1084</v>
      </c>
      <c r="G19" s="34">
        <v>3</v>
      </c>
      <c r="H19" s="18">
        <v>0.0442477876</v>
      </c>
      <c r="I19" s="27">
        <f t="shared" si="1"/>
        <v>0.1327433628</v>
      </c>
      <c r="J19" s="28">
        <v>45383</v>
      </c>
    </row>
    <row r="20" customFormat="1" spans="1:10">
      <c r="G20" s="20"/>
      <c r="H20" s="20"/>
      <c r="I20" s="20">
        <f>SUM(I13:I19)</f>
        <v>15.4185576659097</v>
      </c>
    </row>
    <row r="21" customFormat="1" spans="1:10">
      <c r="G21" s="20"/>
      <c r="H21" s="20"/>
      <c r="I21" s="20"/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837</v>
      </c>
      <c r="E23" s="24" t="s">
        <v>838</v>
      </c>
      <c r="F23" s="25" t="s">
        <v>839</v>
      </c>
      <c r="G23" s="34">
        <v>2</v>
      </c>
      <c r="H23" s="18">
        <v>0.05</v>
      </c>
      <c r="I23" s="27">
        <f t="shared" ref="I23:I36" si="2">H23*G23</f>
        <v>0.1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854</v>
      </c>
      <c r="E24" s="29" t="s">
        <v>855</v>
      </c>
      <c r="F24" s="30" t="s">
        <v>856</v>
      </c>
      <c r="G24" s="35">
        <v>4</v>
      </c>
      <c r="H24" s="18">
        <v>0.1196</v>
      </c>
      <c r="I24" s="27">
        <f t="shared" si="2"/>
        <v>0.4784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1085</v>
      </c>
      <c r="E25" s="24" t="s">
        <v>1086</v>
      </c>
      <c r="F25" s="25" t="s">
        <v>617</v>
      </c>
      <c r="G25" s="34">
        <v>1</v>
      </c>
      <c r="H25" s="18">
        <v>1.421</v>
      </c>
      <c r="I25" s="27">
        <f t="shared" si="2"/>
        <v>1.421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1087</v>
      </c>
      <c r="E26" s="29" t="s">
        <v>1088</v>
      </c>
      <c r="F26" s="30" t="s">
        <v>617</v>
      </c>
      <c r="G26" s="35">
        <v>2</v>
      </c>
      <c r="H26" s="18">
        <v>0.392</v>
      </c>
      <c r="I26" s="27">
        <f t="shared" si="2"/>
        <v>0.784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1089</v>
      </c>
      <c r="E27" s="24" t="s">
        <v>972</v>
      </c>
      <c r="F27" s="25" t="s">
        <v>617</v>
      </c>
      <c r="G27" s="34">
        <v>1</v>
      </c>
      <c r="H27" s="18">
        <v>0.539</v>
      </c>
      <c r="I27" s="27">
        <f t="shared" si="2"/>
        <v>0.539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1090</v>
      </c>
      <c r="E28" s="29" t="s">
        <v>1091</v>
      </c>
      <c r="F28" s="30" t="s">
        <v>617</v>
      </c>
      <c r="G28" s="35">
        <v>1</v>
      </c>
      <c r="H28" s="18">
        <v>0.24645296996337</v>
      </c>
      <c r="I28" s="27">
        <f t="shared" si="2"/>
        <v>0.24645296996337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1092</v>
      </c>
      <c r="E29" s="24" t="s">
        <v>1093</v>
      </c>
      <c r="F29" s="25" t="s">
        <v>617</v>
      </c>
      <c r="G29" s="34">
        <v>1</v>
      </c>
      <c r="H29" s="18">
        <v>0.441</v>
      </c>
      <c r="I29" s="27">
        <f t="shared" si="2"/>
        <v>0.441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1094</v>
      </c>
      <c r="E30" s="29" t="s">
        <v>1095</v>
      </c>
      <c r="F30" s="30" t="s">
        <v>617</v>
      </c>
      <c r="G30" s="35">
        <v>1</v>
      </c>
      <c r="H30" s="18">
        <v>0.441</v>
      </c>
      <c r="I30" s="27">
        <f t="shared" si="2"/>
        <v>0.441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1096</v>
      </c>
      <c r="E31" s="24" t="s">
        <v>773</v>
      </c>
      <c r="F31" s="25" t="s">
        <v>617</v>
      </c>
      <c r="G31" s="34">
        <v>4</v>
      </c>
      <c r="H31" s="18">
        <v>0.343</v>
      </c>
      <c r="I31" s="27">
        <f t="shared" si="2"/>
        <v>1.372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1097</v>
      </c>
      <c r="E32" s="29" t="s">
        <v>1098</v>
      </c>
      <c r="F32" s="30" t="s">
        <v>617</v>
      </c>
      <c r="G32" s="35">
        <v>1</v>
      </c>
      <c r="H32" s="18">
        <v>0.0530973451</v>
      </c>
      <c r="I32" s="27">
        <f t="shared" si="2"/>
        <v>0.0530973451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1099</v>
      </c>
      <c r="E33" s="24" t="s">
        <v>1100</v>
      </c>
      <c r="F33" s="25" t="s">
        <v>1101</v>
      </c>
      <c r="G33" s="34">
        <v>2</v>
      </c>
      <c r="H33" s="18">
        <v>0.12</v>
      </c>
      <c r="I33" s="27">
        <f t="shared" si="2"/>
        <v>0.24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1102</v>
      </c>
      <c r="E34" s="29" t="s">
        <v>1103</v>
      </c>
      <c r="F34" s="30" t="s">
        <v>1104</v>
      </c>
      <c r="G34" s="35">
        <v>1</v>
      </c>
      <c r="H34" s="18">
        <v>0.12</v>
      </c>
      <c r="I34" s="27">
        <f t="shared" si="2"/>
        <v>0.12</v>
      </c>
      <c r="J34" s="32">
        <v>44866</v>
      </c>
    </row>
    <row r="35" s="19" customFormat="1" ht="16.5" customHeight="1" spans="1:10">
      <c r="A35" s="24" t="s">
        <v>90</v>
      </c>
      <c r="B35" s="25" t="s">
        <v>611</v>
      </c>
      <c r="C35" s="25" t="s">
        <v>595</v>
      </c>
      <c r="D35" s="24" t="s">
        <v>761</v>
      </c>
      <c r="E35" s="24" t="s">
        <v>762</v>
      </c>
      <c r="F35" s="25" t="s">
        <v>617</v>
      </c>
      <c r="G35" s="34">
        <v>2</v>
      </c>
      <c r="H35" s="18">
        <v>0.119628418245735</v>
      </c>
      <c r="I35" s="27">
        <f t="shared" si="2"/>
        <v>0.23925683649147</v>
      </c>
      <c r="J35" s="28">
        <v>44866</v>
      </c>
    </row>
    <row r="36" s="19" customFormat="1" ht="16.5" customHeight="1" spans="1:10">
      <c r="A36" s="29" t="s">
        <v>90</v>
      </c>
      <c r="B36" s="30" t="s">
        <v>611</v>
      </c>
      <c r="C36" s="30" t="s">
        <v>595</v>
      </c>
      <c r="D36" s="29" t="s">
        <v>763</v>
      </c>
      <c r="E36" s="29" t="s">
        <v>764</v>
      </c>
      <c r="F36" s="30" t="s">
        <v>765</v>
      </c>
      <c r="G36" s="35">
        <v>2</v>
      </c>
      <c r="H36" s="18">
        <v>0.0627</v>
      </c>
      <c r="I36" s="27">
        <f t="shared" si="2"/>
        <v>0.1254</v>
      </c>
      <c r="J36" s="32">
        <v>44866</v>
      </c>
    </row>
    <row r="37" customFormat="1" spans="1:10">
      <c r="G37" s="20"/>
      <c r="H37" s="20"/>
      <c r="I37" s="20">
        <f>SUM(I23:I36)</f>
        <v>6.60060715155484</v>
      </c>
    </row>
    <row r="38" customFormat="1" spans="1:10">
      <c r="G38" s="20"/>
      <c r="H38" s="20"/>
      <c r="I38" s="20"/>
    </row>
    <row r="39" customFormat="1" spans="1:10">
      <c r="G39" s="20"/>
      <c r="H39" s="20"/>
      <c r="I39" s="20"/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F20" sqref="F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2727272727273" customWidth="1"/>
    <col min="6" max="6" width="10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211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4" si="0">H2*G2</f>
        <v>0.05</v>
      </c>
      <c r="J2" s="28">
        <v>44788</v>
      </c>
    </row>
    <row r="3" s="19" customFormat="1" ht="16.5" customHeight="1" spans="1:10">
      <c r="A3" s="29" t="s">
        <v>211</v>
      </c>
      <c r="B3" s="30" t="s">
        <v>611</v>
      </c>
      <c r="C3" s="30" t="s">
        <v>595</v>
      </c>
      <c r="D3" s="29" t="s">
        <v>869</v>
      </c>
      <c r="E3" s="29" t="s">
        <v>870</v>
      </c>
      <c r="F3" s="30" t="s">
        <v>871</v>
      </c>
      <c r="G3" s="35">
        <v>2</v>
      </c>
      <c r="H3" s="18">
        <v>0.12</v>
      </c>
      <c r="I3" s="27">
        <f t="shared" si="0"/>
        <v>0.24</v>
      </c>
      <c r="J3" s="32">
        <v>44788</v>
      </c>
    </row>
    <row r="4" s="19" customFormat="1" ht="16.5" customHeight="1" spans="1:10">
      <c r="A4" s="24" t="s">
        <v>211</v>
      </c>
      <c r="B4" s="25" t="s">
        <v>611</v>
      </c>
      <c r="C4" s="25" t="s">
        <v>595</v>
      </c>
      <c r="D4" s="24" t="s">
        <v>70</v>
      </c>
      <c r="E4" s="24" t="s">
        <v>414</v>
      </c>
      <c r="F4" s="25" t="s">
        <v>617</v>
      </c>
      <c r="G4" s="34">
        <v>1</v>
      </c>
      <c r="H4" s="18">
        <f>I44</f>
        <v>8.15884286079429</v>
      </c>
      <c r="I4" s="27">
        <f t="shared" si="0"/>
        <v>8.15884286079429</v>
      </c>
      <c r="J4" s="28">
        <v>44788</v>
      </c>
    </row>
    <row r="5" s="19" customFormat="1" ht="16.5" customHeight="1" spans="1:10">
      <c r="A5" s="29" t="s">
        <v>211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44788</v>
      </c>
    </row>
    <row r="6" s="19" customFormat="1" ht="16.5" customHeight="1" spans="1:10">
      <c r="A6" s="24" t="s">
        <v>211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3</v>
      </c>
      <c r="H6" s="18">
        <v>0.120565034394672</v>
      </c>
      <c r="I6" s="27">
        <f t="shared" si="0"/>
        <v>0.361695103184016</v>
      </c>
      <c r="J6" s="28">
        <v>44788</v>
      </c>
    </row>
    <row r="7" s="19" customFormat="1" ht="16.5" customHeight="1" spans="1:10">
      <c r="A7" s="29" t="s">
        <v>211</v>
      </c>
      <c r="B7" s="30" t="s">
        <v>611</v>
      </c>
      <c r="C7" s="30" t="s">
        <v>595</v>
      </c>
      <c r="D7" s="29" t="s">
        <v>872</v>
      </c>
      <c r="E7" s="29" t="s">
        <v>873</v>
      </c>
      <c r="F7" s="30" t="s">
        <v>748</v>
      </c>
      <c r="G7" s="35">
        <v>3</v>
      </c>
      <c r="H7" s="18">
        <v>0.240939692439863</v>
      </c>
      <c r="I7" s="27">
        <f t="shared" si="0"/>
        <v>0.722819077319589</v>
      </c>
      <c r="J7" s="32">
        <v>44788</v>
      </c>
    </row>
    <row r="8" s="19" customFormat="1" ht="16.5" customHeight="1" spans="1:10">
      <c r="A8" s="24" t="s">
        <v>211</v>
      </c>
      <c r="B8" s="25" t="s">
        <v>611</v>
      </c>
      <c r="C8" s="25" t="s">
        <v>595</v>
      </c>
      <c r="D8" s="24" t="s">
        <v>874</v>
      </c>
      <c r="E8" s="24" t="s">
        <v>875</v>
      </c>
      <c r="F8" s="25" t="s">
        <v>748</v>
      </c>
      <c r="G8" s="34">
        <v>3</v>
      </c>
      <c r="H8" s="18">
        <v>0.344842944713074</v>
      </c>
      <c r="I8" s="27">
        <f t="shared" si="0"/>
        <v>1.03452883413922</v>
      </c>
      <c r="J8" s="28">
        <v>44788</v>
      </c>
    </row>
    <row r="9" s="19" customFormat="1" ht="16.5" customHeight="1" spans="1:10">
      <c r="A9" s="29" t="s">
        <v>211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0.72</v>
      </c>
      <c r="H9" s="18">
        <v>1.7257</v>
      </c>
      <c r="I9" s="27">
        <f t="shared" si="0"/>
        <v>1.242504</v>
      </c>
      <c r="J9" s="32">
        <v>44788</v>
      </c>
    </row>
    <row r="10" s="19" customFormat="1" ht="16.5" customHeight="1" spans="1:10">
      <c r="A10" s="24" t="s">
        <v>211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0.79</v>
      </c>
      <c r="H10" s="18">
        <v>1.6814</v>
      </c>
      <c r="I10" s="27">
        <f t="shared" si="0"/>
        <v>1.328306</v>
      </c>
      <c r="J10" s="28">
        <v>44788</v>
      </c>
    </row>
    <row r="11" s="19" customFormat="1" ht="16.5" customHeight="1" spans="1:10">
      <c r="A11" s="29" t="s">
        <v>211</v>
      </c>
      <c r="B11" s="30" t="s">
        <v>611</v>
      </c>
      <c r="C11" s="30" t="s">
        <v>595</v>
      </c>
      <c r="D11" s="29" t="s">
        <v>876</v>
      </c>
      <c r="E11" s="29" t="s">
        <v>877</v>
      </c>
      <c r="F11" s="30" t="s">
        <v>878</v>
      </c>
      <c r="G11" s="35">
        <v>1</v>
      </c>
      <c r="H11" s="18">
        <v>0.7743</v>
      </c>
      <c r="I11" s="27">
        <f t="shared" si="0"/>
        <v>0.7743</v>
      </c>
      <c r="J11" s="32">
        <v>44788</v>
      </c>
    </row>
    <row r="12" s="19" customFormat="1" ht="16.5" customHeight="1" spans="1:10">
      <c r="A12" s="24" t="s">
        <v>211</v>
      </c>
      <c r="B12" s="25" t="s">
        <v>611</v>
      </c>
      <c r="C12" s="25" t="s">
        <v>595</v>
      </c>
      <c r="D12" s="24" t="s">
        <v>879</v>
      </c>
      <c r="E12" s="24" t="s">
        <v>880</v>
      </c>
      <c r="F12" s="25" t="s">
        <v>617</v>
      </c>
      <c r="G12" s="34">
        <v>1</v>
      </c>
      <c r="H12" s="18">
        <v>0.757286067611336</v>
      </c>
      <c r="I12" s="27">
        <f t="shared" si="0"/>
        <v>0.757286067611336</v>
      </c>
      <c r="J12" s="28">
        <v>44788</v>
      </c>
    </row>
    <row r="13" s="19" customFormat="1" ht="16.5" customHeight="1" spans="1:10">
      <c r="A13" s="29" t="s">
        <v>211</v>
      </c>
      <c r="B13" s="30" t="s">
        <v>611</v>
      </c>
      <c r="C13" s="30" t="s">
        <v>595</v>
      </c>
      <c r="D13" s="29" t="s">
        <v>881</v>
      </c>
      <c r="E13" s="29" t="s">
        <v>882</v>
      </c>
      <c r="F13" s="30" t="s">
        <v>617</v>
      </c>
      <c r="G13" s="35">
        <v>1</v>
      </c>
      <c r="H13" s="18">
        <v>0.458891857647059</v>
      </c>
      <c r="I13" s="27">
        <f t="shared" si="0"/>
        <v>0.458891857647059</v>
      </c>
      <c r="J13" s="32">
        <v>44788</v>
      </c>
    </row>
    <row r="14" s="19" customFormat="1" ht="16.5" customHeight="1" spans="1:10">
      <c r="A14" s="24" t="s">
        <v>211</v>
      </c>
      <c r="B14" s="25" t="s">
        <v>611</v>
      </c>
      <c r="C14" s="25" t="s">
        <v>595</v>
      </c>
      <c r="D14" s="24" t="s">
        <v>883</v>
      </c>
      <c r="E14" s="24" t="s">
        <v>884</v>
      </c>
      <c r="F14" s="25" t="s">
        <v>617</v>
      </c>
      <c r="G14" s="34">
        <v>1</v>
      </c>
      <c r="H14" s="18">
        <v>0.271268194561403</v>
      </c>
      <c r="I14" s="27">
        <f t="shared" si="0"/>
        <v>0.271268194561403</v>
      </c>
      <c r="J14" s="28">
        <v>44788</v>
      </c>
    </row>
    <row r="15" s="19" customFormat="1" ht="16.5" customHeight="1" spans="1:10">
      <c r="A15" s="29" t="s">
        <v>211</v>
      </c>
      <c r="B15" s="30" t="s">
        <v>611</v>
      </c>
      <c r="C15" s="30" t="s">
        <v>595</v>
      </c>
      <c r="D15" s="29" t="s">
        <v>885</v>
      </c>
      <c r="E15" s="29" t="s">
        <v>886</v>
      </c>
      <c r="F15" s="30" t="s">
        <v>887</v>
      </c>
      <c r="G15" s="35">
        <v>1</v>
      </c>
      <c r="H15" s="18">
        <v>1.971</v>
      </c>
      <c r="I15" s="27">
        <f t="shared" si="0"/>
        <v>1.971</v>
      </c>
      <c r="J15" s="32">
        <v>44788</v>
      </c>
    </row>
    <row r="16" s="19" customFormat="1" ht="16.5" customHeight="1" spans="1:10">
      <c r="A16" s="24" t="s">
        <v>211</v>
      </c>
      <c r="B16" s="25" t="s">
        <v>611</v>
      </c>
      <c r="C16" s="25" t="s">
        <v>595</v>
      </c>
      <c r="D16" s="24" t="s">
        <v>888</v>
      </c>
      <c r="E16" s="24" t="s">
        <v>889</v>
      </c>
      <c r="F16" s="25" t="s">
        <v>617</v>
      </c>
      <c r="G16" s="34">
        <v>1</v>
      </c>
      <c r="H16" s="18">
        <v>1.71060640901961</v>
      </c>
      <c r="I16" s="27">
        <f t="shared" si="0"/>
        <v>1.71060640901961</v>
      </c>
      <c r="J16" s="28">
        <v>44788</v>
      </c>
    </row>
    <row r="17" s="19" customFormat="1" ht="16.5" customHeight="1" spans="1:10">
      <c r="A17" s="29" t="s">
        <v>211</v>
      </c>
      <c r="B17" s="30" t="s">
        <v>611</v>
      </c>
      <c r="C17" s="30" t="s">
        <v>595</v>
      </c>
      <c r="D17" s="29" t="s">
        <v>890</v>
      </c>
      <c r="E17" s="29" t="s">
        <v>891</v>
      </c>
      <c r="F17" s="30" t="s">
        <v>617</v>
      </c>
      <c r="G17" s="35">
        <v>1</v>
      </c>
      <c r="H17" s="18">
        <v>1.08206675157895</v>
      </c>
      <c r="I17" s="27">
        <f t="shared" si="0"/>
        <v>1.08206675157895</v>
      </c>
      <c r="J17" s="32">
        <v>44788</v>
      </c>
    </row>
    <row r="18" s="19" customFormat="1" ht="16.5" customHeight="1" spans="1:10">
      <c r="A18" s="24" t="s">
        <v>211</v>
      </c>
      <c r="B18" s="25" t="s">
        <v>611</v>
      </c>
      <c r="C18" s="25" t="s">
        <v>595</v>
      </c>
      <c r="D18" s="24" t="s">
        <v>599</v>
      </c>
      <c r="E18" s="24" t="s">
        <v>600</v>
      </c>
      <c r="F18" s="25" t="s">
        <v>601</v>
      </c>
      <c r="G18" s="34">
        <v>0.025</v>
      </c>
      <c r="H18" s="18">
        <v>6.2128</v>
      </c>
      <c r="I18" s="27">
        <f t="shared" si="0"/>
        <v>0.15532</v>
      </c>
      <c r="J18" s="28">
        <v>44835</v>
      </c>
    </row>
    <row r="19" s="19" customFormat="1" ht="16.5" customHeight="1" spans="1:10">
      <c r="A19" s="29" t="s">
        <v>211</v>
      </c>
      <c r="B19" s="30" t="s">
        <v>611</v>
      </c>
      <c r="C19" s="30" t="s">
        <v>595</v>
      </c>
      <c r="D19" s="29" t="s">
        <v>602</v>
      </c>
      <c r="E19" s="29" t="s">
        <v>603</v>
      </c>
      <c r="F19" s="30" t="s">
        <v>604</v>
      </c>
      <c r="G19" s="35">
        <v>0.075</v>
      </c>
      <c r="H19" s="18">
        <v>0.4035</v>
      </c>
      <c r="I19" s="27">
        <f t="shared" si="0"/>
        <v>0.0302625</v>
      </c>
      <c r="J19" s="32">
        <v>44835</v>
      </c>
    </row>
    <row r="20" s="19" customFormat="1" ht="16.5" customHeight="1" spans="1:10">
      <c r="A20" s="24" t="s">
        <v>211</v>
      </c>
      <c r="B20" s="25" t="s">
        <v>611</v>
      </c>
      <c r="C20" s="25" t="s">
        <v>595</v>
      </c>
      <c r="D20" s="24" t="s">
        <v>787</v>
      </c>
      <c r="E20" s="24" t="s">
        <v>788</v>
      </c>
      <c r="F20" s="25" t="s">
        <v>789</v>
      </c>
      <c r="G20" s="34">
        <v>2</v>
      </c>
      <c r="H20" s="18">
        <v>0.1862</v>
      </c>
      <c r="I20" s="27">
        <f t="shared" si="0"/>
        <v>0.3724</v>
      </c>
      <c r="J20" s="28">
        <v>44788</v>
      </c>
    </row>
    <row r="21" s="19" customFormat="1" ht="16.5" customHeight="1" spans="1:10">
      <c r="A21" s="29" t="s">
        <v>211</v>
      </c>
      <c r="B21" s="30" t="s">
        <v>611</v>
      </c>
      <c r="C21" s="30" t="s">
        <v>595</v>
      </c>
      <c r="D21" s="29" t="s">
        <v>892</v>
      </c>
      <c r="E21" s="29" t="s">
        <v>893</v>
      </c>
      <c r="F21" s="30" t="s">
        <v>617</v>
      </c>
      <c r="G21" s="35">
        <v>1</v>
      </c>
      <c r="H21" s="18">
        <v>0.305110689298246</v>
      </c>
      <c r="I21" s="27">
        <f t="shared" si="0"/>
        <v>0.305110689298246</v>
      </c>
      <c r="J21" s="32">
        <v>44788</v>
      </c>
    </row>
    <row r="22" s="19" customFormat="1" ht="16.5" customHeight="1" spans="1:10">
      <c r="A22" s="24" t="s">
        <v>211</v>
      </c>
      <c r="B22" s="25" t="s">
        <v>611</v>
      </c>
      <c r="C22" s="25" t="s">
        <v>595</v>
      </c>
      <c r="D22" s="24" t="s">
        <v>894</v>
      </c>
      <c r="E22" s="24" t="s">
        <v>895</v>
      </c>
      <c r="F22" s="25" t="s">
        <v>617</v>
      </c>
      <c r="G22" s="34">
        <v>1</v>
      </c>
      <c r="H22" s="18">
        <v>0.531</v>
      </c>
      <c r="I22" s="27">
        <f t="shared" si="0"/>
        <v>0.531</v>
      </c>
      <c r="J22" s="28">
        <v>44788</v>
      </c>
    </row>
    <row r="23" s="19" customFormat="1" ht="16.5" customHeight="1" spans="1:10">
      <c r="A23" s="29" t="s">
        <v>211</v>
      </c>
      <c r="B23" s="30" t="s">
        <v>611</v>
      </c>
      <c r="C23" s="30" t="s">
        <v>595</v>
      </c>
      <c r="D23" s="29" t="s">
        <v>896</v>
      </c>
      <c r="E23" s="29" t="s">
        <v>897</v>
      </c>
      <c r="F23" s="30" t="s">
        <v>617</v>
      </c>
      <c r="G23" s="35">
        <v>1</v>
      </c>
      <c r="H23" s="18">
        <v>1.5129404622807</v>
      </c>
      <c r="I23" s="27">
        <f t="shared" si="0"/>
        <v>1.5129404622807</v>
      </c>
      <c r="J23" s="32">
        <v>44788</v>
      </c>
    </row>
    <row r="24" s="19" customFormat="1" ht="16.5" customHeight="1" spans="1:10">
      <c r="A24" s="24" t="s">
        <v>211</v>
      </c>
      <c r="B24" s="25" t="s">
        <v>611</v>
      </c>
      <c r="C24" s="25" t="s">
        <v>595</v>
      </c>
      <c r="D24" s="24" t="s">
        <v>212</v>
      </c>
      <c r="E24" s="24" t="s">
        <v>401</v>
      </c>
      <c r="F24" s="25" t="s">
        <v>617</v>
      </c>
      <c r="G24" s="34">
        <v>1</v>
      </c>
      <c r="H24" s="18">
        <v>3.4</v>
      </c>
      <c r="I24" s="27">
        <f t="shared" si="0"/>
        <v>3.4</v>
      </c>
      <c r="J24" s="28">
        <v>44788</v>
      </c>
    </row>
    <row r="25" spans="1:10">
      <c r="I25" s="20">
        <f>SUM(I2:I24)</f>
        <v>26.7597334998743</v>
      </c>
    </row>
    <row r="27" s="19" customFormat="1" ht="12.5" spans="1:10">
      <c r="A27" s="21" t="s">
        <v>586</v>
      </c>
      <c r="B27" s="21" t="s">
        <v>587</v>
      </c>
      <c r="C27" s="21" t="s">
        <v>588</v>
      </c>
      <c r="D27" s="21" t="s">
        <v>589</v>
      </c>
      <c r="E27" s="21" t="s">
        <v>590</v>
      </c>
      <c r="F27" s="21" t="s">
        <v>590</v>
      </c>
      <c r="G27" s="23" t="s">
        <v>591</v>
      </c>
      <c r="H27" s="23" t="s">
        <v>592</v>
      </c>
      <c r="I27" s="23" t="s">
        <v>593</v>
      </c>
      <c r="J27" s="22" t="s">
        <v>594</v>
      </c>
    </row>
    <row r="28" s="19" customFormat="1" ht="16.5" customHeight="1" spans="1:10">
      <c r="A28" s="24" t="s">
        <v>70</v>
      </c>
      <c r="B28" s="25" t="s">
        <v>611</v>
      </c>
      <c r="C28" s="25" t="s">
        <v>595</v>
      </c>
      <c r="D28" s="24" t="s">
        <v>65</v>
      </c>
      <c r="E28" s="24" t="s">
        <v>418</v>
      </c>
      <c r="F28" s="25" t="s">
        <v>898</v>
      </c>
      <c r="G28" s="34">
        <v>2</v>
      </c>
      <c r="H28" s="18">
        <v>0.7765</v>
      </c>
      <c r="I28" s="27">
        <f t="shared" ref="I28:I43" si="1">H28*G28</f>
        <v>1.553</v>
      </c>
      <c r="J28" s="28">
        <v>45417</v>
      </c>
    </row>
    <row r="29" s="19" customFormat="1" ht="16.5" customHeight="1" spans="1:10">
      <c r="A29" s="29" t="s">
        <v>70</v>
      </c>
      <c r="B29" s="30" t="s">
        <v>611</v>
      </c>
      <c r="C29" s="30" t="s">
        <v>595</v>
      </c>
      <c r="D29" s="29" t="s">
        <v>837</v>
      </c>
      <c r="E29" s="29" t="s">
        <v>838</v>
      </c>
      <c r="F29" s="30" t="s">
        <v>839</v>
      </c>
      <c r="G29" s="35">
        <v>2</v>
      </c>
      <c r="H29" s="18">
        <v>0.05</v>
      </c>
      <c r="I29" s="27">
        <f t="shared" si="1"/>
        <v>0.1</v>
      </c>
      <c r="J29" s="32">
        <v>43800</v>
      </c>
    </row>
    <row r="30" s="19" customFormat="1" ht="16.5" customHeight="1" spans="1:10">
      <c r="A30" s="24" t="s">
        <v>70</v>
      </c>
      <c r="B30" s="25" t="s">
        <v>611</v>
      </c>
      <c r="C30" s="25" t="s">
        <v>595</v>
      </c>
      <c r="D30" s="24" t="s">
        <v>899</v>
      </c>
      <c r="E30" s="24" t="s">
        <v>756</v>
      </c>
      <c r="F30" s="25" t="s">
        <v>900</v>
      </c>
      <c r="G30" s="34">
        <v>0.12</v>
      </c>
      <c r="H30" s="18">
        <v>2.7434</v>
      </c>
      <c r="I30" s="27">
        <f t="shared" si="1"/>
        <v>0.329208</v>
      </c>
      <c r="J30" s="28">
        <v>45417</v>
      </c>
    </row>
    <row r="31" s="19" customFormat="1" ht="16.5" customHeight="1" spans="1:10">
      <c r="A31" s="29" t="s">
        <v>70</v>
      </c>
      <c r="B31" s="30" t="s">
        <v>611</v>
      </c>
      <c r="C31" s="30" t="s">
        <v>595</v>
      </c>
      <c r="D31" s="29" t="s">
        <v>79</v>
      </c>
      <c r="E31" s="29" t="s">
        <v>443</v>
      </c>
      <c r="F31" s="30" t="s">
        <v>900</v>
      </c>
      <c r="G31" s="35">
        <v>0.12</v>
      </c>
      <c r="H31" s="18">
        <v>2.7434</v>
      </c>
      <c r="I31" s="27">
        <f t="shared" si="1"/>
        <v>0.329208</v>
      </c>
      <c r="J31" s="32">
        <v>45417</v>
      </c>
    </row>
    <row r="32" s="19" customFormat="1" ht="16.5" customHeight="1" spans="1:10">
      <c r="A32" s="24" t="s">
        <v>70</v>
      </c>
      <c r="B32" s="25" t="s">
        <v>611</v>
      </c>
      <c r="C32" s="25" t="s">
        <v>595</v>
      </c>
      <c r="D32" s="24" t="s">
        <v>901</v>
      </c>
      <c r="E32" s="24" t="s">
        <v>902</v>
      </c>
      <c r="F32" s="25" t="s">
        <v>903</v>
      </c>
      <c r="G32" s="34">
        <v>2</v>
      </c>
      <c r="H32" s="18">
        <v>0.0949</v>
      </c>
      <c r="I32" s="27">
        <f t="shared" si="1"/>
        <v>0.1898</v>
      </c>
      <c r="J32" s="28">
        <v>43800</v>
      </c>
    </row>
    <row r="33" s="19" customFormat="1" ht="16.5" customHeight="1" spans="1:10">
      <c r="A33" s="29" t="s">
        <v>70</v>
      </c>
      <c r="B33" s="30" t="s">
        <v>611</v>
      </c>
      <c r="C33" s="30" t="s">
        <v>595</v>
      </c>
      <c r="D33" s="29" t="s">
        <v>904</v>
      </c>
      <c r="E33" s="29" t="s">
        <v>905</v>
      </c>
      <c r="F33" s="30" t="s">
        <v>906</v>
      </c>
      <c r="G33" s="35">
        <v>1</v>
      </c>
      <c r="H33" s="18">
        <v>0.12</v>
      </c>
      <c r="I33" s="27">
        <f t="shared" si="1"/>
        <v>0.12</v>
      </c>
      <c r="J33" s="32">
        <v>44085</v>
      </c>
    </row>
    <row r="34" s="19" customFormat="1" ht="16.5" customHeight="1" spans="1:10">
      <c r="A34" s="24" t="s">
        <v>70</v>
      </c>
      <c r="B34" s="25" t="s">
        <v>611</v>
      </c>
      <c r="C34" s="25" t="s">
        <v>595</v>
      </c>
      <c r="D34" s="24" t="s">
        <v>907</v>
      </c>
      <c r="E34" s="24" t="s">
        <v>908</v>
      </c>
      <c r="F34" s="25" t="s">
        <v>617</v>
      </c>
      <c r="G34" s="34">
        <v>1</v>
      </c>
      <c r="H34" s="18">
        <v>1.05667498653846</v>
      </c>
      <c r="I34" s="27">
        <f t="shared" si="1"/>
        <v>1.05667498653846</v>
      </c>
      <c r="J34" s="28">
        <v>43800</v>
      </c>
    </row>
    <row r="35" s="19" customFormat="1" ht="16.5" customHeight="1" spans="1:10">
      <c r="A35" s="29" t="s">
        <v>70</v>
      </c>
      <c r="B35" s="30" t="s">
        <v>611</v>
      </c>
      <c r="C35" s="30" t="s">
        <v>595</v>
      </c>
      <c r="D35" s="29" t="s">
        <v>909</v>
      </c>
      <c r="E35" s="29" t="s">
        <v>910</v>
      </c>
      <c r="F35" s="30" t="s">
        <v>911</v>
      </c>
      <c r="G35" s="35">
        <v>2</v>
      </c>
      <c r="H35" s="18">
        <v>0.402766852083333</v>
      </c>
      <c r="I35" s="27">
        <f t="shared" si="1"/>
        <v>0.805533704166666</v>
      </c>
      <c r="J35" s="32">
        <v>43800</v>
      </c>
    </row>
    <row r="36" s="19" customFormat="1" ht="16.5" customHeight="1" spans="1:10">
      <c r="A36" s="24" t="s">
        <v>70</v>
      </c>
      <c r="B36" s="25" t="s">
        <v>611</v>
      </c>
      <c r="C36" s="25" t="s">
        <v>595</v>
      </c>
      <c r="D36" s="24" t="s">
        <v>912</v>
      </c>
      <c r="E36" s="24" t="s">
        <v>913</v>
      </c>
      <c r="F36" s="25" t="s">
        <v>617</v>
      </c>
      <c r="G36" s="34">
        <v>1</v>
      </c>
      <c r="H36" s="18">
        <v>0.350071225128205</v>
      </c>
      <c r="I36" s="27">
        <f t="shared" si="1"/>
        <v>0.350071225128205</v>
      </c>
      <c r="J36" s="28">
        <v>43800</v>
      </c>
    </row>
    <row r="37" s="19" customFormat="1" ht="16.5" customHeight="1" spans="1:10">
      <c r="A37" s="29" t="s">
        <v>70</v>
      </c>
      <c r="B37" s="30" t="s">
        <v>611</v>
      </c>
      <c r="C37" s="30" t="s">
        <v>595</v>
      </c>
      <c r="D37" s="29" t="s">
        <v>914</v>
      </c>
      <c r="E37" s="29" t="s">
        <v>915</v>
      </c>
      <c r="F37" s="30" t="s">
        <v>617</v>
      </c>
      <c r="G37" s="35">
        <v>3</v>
      </c>
      <c r="H37" s="18">
        <v>0.221911090659341</v>
      </c>
      <c r="I37" s="27">
        <f t="shared" si="1"/>
        <v>0.665733271978023</v>
      </c>
      <c r="J37" s="32">
        <v>44085</v>
      </c>
    </row>
    <row r="38" s="19" customFormat="1" ht="16.5" customHeight="1" spans="1:10">
      <c r="A38" s="24" t="s">
        <v>70</v>
      </c>
      <c r="B38" s="25" t="s">
        <v>611</v>
      </c>
      <c r="C38" s="25" t="s">
        <v>595</v>
      </c>
      <c r="D38" s="24" t="s">
        <v>761</v>
      </c>
      <c r="E38" s="24" t="s">
        <v>762</v>
      </c>
      <c r="F38" s="25" t="s">
        <v>617</v>
      </c>
      <c r="G38" s="34">
        <v>4</v>
      </c>
      <c r="H38" s="18">
        <v>0.119628418245735</v>
      </c>
      <c r="I38" s="27">
        <f t="shared" si="1"/>
        <v>0.47851367298294</v>
      </c>
      <c r="J38" s="28">
        <v>43800</v>
      </c>
    </row>
    <row r="39" s="19" customFormat="1" ht="16.5" customHeight="1" spans="1:10">
      <c r="A39" s="29" t="s">
        <v>70</v>
      </c>
      <c r="B39" s="30" t="s">
        <v>611</v>
      </c>
      <c r="C39" s="30" t="s">
        <v>595</v>
      </c>
      <c r="D39" s="29" t="s">
        <v>916</v>
      </c>
      <c r="E39" s="29" t="s">
        <v>917</v>
      </c>
      <c r="F39" s="30" t="s">
        <v>918</v>
      </c>
      <c r="G39" s="35">
        <v>2</v>
      </c>
      <c r="H39" s="18">
        <v>0.5173</v>
      </c>
      <c r="I39" s="27">
        <f t="shared" si="1"/>
        <v>1.0346</v>
      </c>
      <c r="J39" s="32">
        <v>43800</v>
      </c>
    </row>
    <row r="40" s="19" customFormat="1" ht="16.5" customHeight="1" spans="1:10">
      <c r="A40" s="24" t="s">
        <v>70</v>
      </c>
      <c r="B40" s="25" t="s">
        <v>611</v>
      </c>
      <c r="C40" s="25" t="s">
        <v>595</v>
      </c>
      <c r="D40" s="24" t="s">
        <v>919</v>
      </c>
      <c r="E40" s="24" t="s">
        <v>920</v>
      </c>
      <c r="F40" s="25" t="s">
        <v>921</v>
      </c>
      <c r="G40" s="34">
        <v>2</v>
      </c>
      <c r="H40" s="18">
        <v>0.1429</v>
      </c>
      <c r="I40" s="27">
        <f t="shared" si="1"/>
        <v>0.2858</v>
      </c>
      <c r="J40" s="28">
        <v>43800</v>
      </c>
    </row>
    <row r="41" s="19" customFormat="1" ht="16.5" customHeight="1" spans="1:10">
      <c r="A41" s="29" t="s">
        <v>70</v>
      </c>
      <c r="B41" s="30" t="s">
        <v>611</v>
      </c>
      <c r="C41" s="30" t="s">
        <v>595</v>
      </c>
      <c r="D41" s="29" t="s">
        <v>922</v>
      </c>
      <c r="E41" s="29" t="s">
        <v>923</v>
      </c>
      <c r="F41" s="30" t="s">
        <v>924</v>
      </c>
      <c r="G41" s="35">
        <v>3</v>
      </c>
      <c r="H41" s="18">
        <v>0.1357</v>
      </c>
      <c r="I41" s="27">
        <f t="shared" si="1"/>
        <v>0.4071</v>
      </c>
      <c r="J41" s="32">
        <v>44085</v>
      </c>
    </row>
    <row r="42" s="19" customFormat="1" ht="16.5" customHeight="1" spans="1:10">
      <c r="A42" s="24" t="s">
        <v>70</v>
      </c>
      <c r="B42" s="25" t="s">
        <v>611</v>
      </c>
      <c r="C42" s="25" t="s">
        <v>595</v>
      </c>
      <c r="D42" s="24" t="s">
        <v>763</v>
      </c>
      <c r="E42" s="24" t="s">
        <v>764</v>
      </c>
      <c r="F42" s="25" t="s">
        <v>765</v>
      </c>
      <c r="G42" s="34">
        <v>3</v>
      </c>
      <c r="H42" s="18">
        <v>0.0627</v>
      </c>
      <c r="I42" s="27">
        <f t="shared" si="1"/>
        <v>0.1881</v>
      </c>
      <c r="J42" s="28">
        <v>43800</v>
      </c>
    </row>
    <row r="43" s="19" customFormat="1" ht="16.5" customHeight="1" spans="1:10">
      <c r="A43" s="29" t="s">
        <v>70</v>
      </c>
      <c r="B43" s="30" t="s">
        <v>611</v>
      </c>
      <c r="C43" s="30" t="s">
        <v>595</v>
      </c>
      <c r="D43" s="29" t="s">
        <v>866</v>
      </c>
      <c r="E43" s="29" t="s">
        <v>867</v>
      </c>
      <c r="F43" s="30" t="s">
        <v>868</v>
      </c>
      <c r="G43" s="35">
        <v>1</v>
      </c>
      <c r="H43" s="18">
        <v>0.2655</v>
      </c>
      <c r="I43" s="27">
        <f t="shared" si="1"/>
        <v>0.2655</v>
      </c>
      <c r="J43" s="32">
        <v>43800</v>
      </c>
    </row>
    <row r="44" customFormat="1" spans="1:10">
      <c r="G44" s="20"/>
      <c r="H44" s="20"/>
      <c r="I44" s="20">
        <f>SUM(I28:I43)</f>
        <v>8.15884286079429</v>
      </c>
    </row>
  </sheetData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O14" sqref="O1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136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2</v>
      </c>
      <c r="H2" s="18">
        <v>0.05</v>
      </c>
      <c r="I2" s="27">
        <f t="shared" ref="I2:I14" si="0">H2*G2</f>
        <v>0.1</v>
      </c>
      <c r="J2" s="28">
        <v>43800</v>
      </c>
    </row>
    <row r="3" s="19" customFormat="1" ht="16.5" customHeight="1" spans="1:10">
      <c r="A3" s="29" t="s">
        <v>136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43800</v>
      </c>
    </row>
    <row r="4" s="19" customFormat="1" ht="16.5" customHeight="1" spans="1:10">
      <c r="A4" s="24" t="s">
        <v>136</v>
      </c>
      <c r="B4" s="25" t="s">
        <v>611</v>
      </c>
      <c r="C4" s="25" t="s">
        <v>595</v>
      </c>
      <c r="D4" s="24" t="s">
        <v>1145</v>
      </c>
      <c r="E4" s="24" t="s">
        <v>1146</v>
      </c>
      <c r="F4" s="25" t="s">
        <v>1147</v>
      </c>
      <c r="G4" s="34">
        <v>2</v>
      </c>
      <c r="H4" s="18">
        <v>0.0646</v>
      </c>
      <c r="I4" s="27">
        <f t="shared" si="0"/>
        <v>0.1292</v>
      </c>
      <c r="J4" s="28">
        <v>44376</v>
      </c>
    </row>
    <row r="5" s="19" customFormat="1" ht="16.5" customHeight="1" spans="1:10">
      <c r="A5" s="29" t="s">
        <v>136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5">
        <v>0.23</v>
      </c>
      <c r="H5" s="18">
        <v>0.589</v>
      </c>
      <c r="I5" s="27">
        <f t="shared" si="0"/>
        <v>0.13547</v>
      </c>
      <c r="J5" s="32">
        <v>44378</v>
      </c>
    </row>
    <row r="6" s="19" customFormat="1" ht="16.5" customHeight="1" spans="1:10">
      <c r="A6" s="24" t="s">
        <v>136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34">
        <v>2</v>
      </c>
      <c r="H6" s="18">
        <v>1.254</v>
      </c>
      <c r="I6" s="27">
        <f t="shared" si="0"/>
        <v>2.508</v>
      </c>
      <c r="J6" s="28">
        <v>43800</v>
      </c>
    </row>
    <row r="7" s="19" customFormat="1" ht="16.5" customHeight="1" spans="1:10">
      <c r="A7" s="29" t="s">
        <v>136</v>
      </c>
      <c r="B7" s="30" t="s">
        <v>611</v>
      </c>
      <c r="C7" s="30" t="s">
        <v>595</v>
      </c>
      <c r="D7" s="29" t="s">
        <v>1148</v>
      </c>
      <c r="E7" s="29" t="s">
        <v>1149</v>
      </c>
      <c r="F7" s="30" t="s">
        <v>1150</v>
      </c>
      <c r="G7" s="35">
        <v>1</v>
      </c>
      <c r="H7" s="18">
        <v>25.16</v>
      </c>
      <c r="I7" s="27">
        <f t="shared" si="0"/>
        <v>25.16</v>
      </c>
      <c r="J7" s="32">
        <v>43800</v>
      </c>
    </row>
    <row r="8" s="19" customFormat="1" ht="16.5" customHeight="1" spans="1:10">
      <c r="A8" s="24" t="s">
        <v>136</v>
      </c>
      <c r="B8" s="25" t="s">
        <v>611</v>
      </c>
      <c r="C8" s="25" t="s">
        <v>595</v>
      </c>
      <c r="D8" s="24" t="s">
        <v>78</v>
      </c>
      <c r="E8" s="24" t="s">
        <v>443</v>
      </c>
      <c r="F8" s="25" t="s">
        <v>752</v>
      </c>
      <c r="G8" s="34">
        <v>0.3</v>
      </c>
      <c r="H8" s="18">
        <v>1.6814</v>
      </c>
      <c r="I8" s="27">
        <f t="shared" si="0"/>
        <v>0.50442</v>
      </c>
      <c r="J8" s="28">
        <v>44376</v>
      </c>
    </row>
    <row r="9" s="19" customFormat="1" ht="16.5" customHeight="1" spans="1:10">
      <c r="A9" s="29" t="s">
        <v>136</v>
      </c>
      <c r="B9" s="30" t="s">
        <v>611</v>
      </c>
      <c r="C9" s="30" t="s">
        <v>595</v>
      </c>
      <c r="D9" s="29" t="s">
        <v>755</v>
      </c>
      <c r="E9" s="29" t="s">
        <v>756</v>
      </c>
      <c r="F9" s="30" t="s">
        <v>752</v>
      </c>
      <c r="G9" s="35">
        <v>0.83</v>
      </c>
      <c r="H9" s="18">
        <v>1.6814</v>
      </c>
      <c r="I9" s="27">
        <f t="shared" si="0"/>
        <v>1.395562</v>
      </c>
      <c r="J9" s="32">
        <v>44376</v>
      </c>
    </row>
    <row r="10" s="19" customFormat="1" ht="16.5" customHeight="1" spans="1:10">
      <c r="A10" s="24" t="s">
        <v>136</v>
      </c>
      <c r="B10" s="25" t="s">
        <v>611</v>
      </c>
      <c r="C10" s="25" t="s">
        <v>595</v>
      </c>
      <c r="D10" s="24" t="s">
        <v>1215</v>
      </c>
      <c r="E10" s="24" t="s">
        <v>1216</v>
      </c>
      <c r="F10" s="25" t="s">
        <v>617</v>
      </c>
      <c r="G10" s="34">
        <v>1</v>
      </c>
      <c r="H10" s="18">
        <v>1.41953639535786</v>
      </c>
      <c r="I10" s="27">
        <f t="shared" si="0"/>
        <v>1.41953639535786</v>
      </c>
      <c r="J10" s="28">
        <v>43800</v>
      </c>
    </row>
    <row r="11" s="19" customFormat="1" ht="16.5" customHeight="1" spans="1:10">
      <c r="A11" s="29" t="s">
        <v>136</v>
      </c>
      <c r="B11" s="30" t="s">
        <v>611</v>
      </c>
      <c r="C11" s="30" t="s">
        <v>595</v>
      </c>
      <c r="D11" s="29" t="s">
        <v>599</v>
      </c>
      <c r="E11" s="29" t="s">
        <v>600</v>
      </c>
      <c r="F11" s="30" t="s">
        <v>601</v>
      </c>
      <c r="G11" s="35">
        <v>0.01</v>
      </c>
      <c r="H11" s="18">
        <v>6.2128</v>
      </c>
      <c r="I11" s="27">
        <f t="shared" si="0"/>
        <v>0.062128</v>
      </c>
      <c r="J11" s="32">
        <v>43800</v>
      </c>
    </row>
    <row r="12" s="19" customFormat="1" ht="16.5" customHeight="1" spans="1:10">
      <c r="A12" s="24" t="s">
        <v>136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0.07</v>
      </c>
      <c r="H12" s="18">
        <v>0.4035</v>
      </c>
      <c r="I12" s="27">
        <f t="shared" si="0"/>
        <v>0.028245</v>
      </c>
      <c r="J12" s="28">
        <v>43800</v>
      </c>
    </row>
    <row r="13" s="19" customFormat="1" ht="16.5" customHeight="1" spans="1:10">
      <c r="A13" s="29" t="s">
        <v>136</v>
      </c>
      <c r="B13" s="30" t="s">
        <v>611</v>
      </c>
      <c r="C13" s="30" t="s">
        <v>595</v>
      </c>
      <c r="D13" s="29" t="s">
        <v>1154</v>
      </c>
      <c r="E13" s="29" t="s">
        <v>1155</v>
      </c>
      <c r="F13" s="30" t="s">
        <v>617</v>
      </c>
      <c r="G13" s="35">
        <v>1</v>
      </c>
      <c r="H13" s="18">
        <v>3.25249892894737</v>
      </c>
      <c r="I13" s="27">
        <f t="shared" si="0"/>
        <v>3.25249892894737</v>
      </c>
      <c r="J13" s="32">
        <v>43998</v>
      </c>
    </row>
    <row r="14" s="19" customFormat="1" ht="16.5" customHeight="1" spans="1:10">
      <c r="A14" s="24" t="s">
        <v>136</v>
      </c>
      <c r="B14" s="25" t="s">
        <v>611</v>
      </c>
      <c r="C14" s="25" t="s">
        <v>595</v>
      </c>
      <c r="D14" s="24" t="s">
        <v>652</v>
      </c>
      <c r="E14" s="24" t="s">
        <v>653</v>
      </c>
      <c r="F14" s="25" t="s">
        <v>617</v>
      </c>
      <c r="G14" s="34">
        <v>1</v>
      </c>
      <c r="H14" s="18">
        <v>0.0225664</v>
      </c>
      <c r="I14" s="27">
        <f t="shared" si="0"/>
        <v>0.0225664</v>
      </c>
      <c r="J14" s="28">
        <v>44746</v>
      </c>
    </row>
    <row r="15" spans="1:10">
      <c r="I15" s="20">
        <f>SUM(I2:I14)</f>
        <v>34.7676267243052</v>
      </c>
    </row>
  </sheetData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D18" sqref="D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189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6" si="0">H2*G2</f>
        <v>0.05</v>
      </c>
      <c r="J2" s="28">
        <v>44409</v>
      </c>
    </row>
    <row r="3" s="19" customFormat="1" ht="16.5" customHeight="1" spans="1:10">
      <c r="A3" s="29" t="s">
        <v>189</v>
      </c>
      <c r="B3" s="30" t="s">
        <v>611</v>
      </c>
      <c r="C3" s="30" t="s">
        <v>595</v>
      </c>
      <c r="D3" s="29" t="s">
        <v>813</v>
      </c>
      <c r="E3" s="29" t="s">
        <v>814</v>
      </c>
      <c r="F3" s="30" t="s">
        <v>617</v>
      </c>
      <c r="G3" s="35">
        <v>2</v>
      </c>
      <c r="H3" s="18">
        <v>0.05</v>
      </c>
      <c r="I3" s="27">
        <f t="shared" si="0"/>
        <v>0.1</v>
      </c>
      <c r="J3" s="32">
        <v>45169</v>
      </c>
    </row>
    <row r="4" s="19" customFormat="1" ht="16.5" customHeight="1" spans="1:10">
      <c r="A4" s="24" t="s">
        <v>189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0.41</v>
      </c>
      <c r="H4" s="18">
        <v>0.589</v>
      </c>
      <c r="I4" s="27">
        <f t="shared" si="0"/>
        <v>0.24149</v>
      </c>
      <c r="J4" s="28">
        <v>44470</v>
      </c>
    </row>
    <row r="5" s="19" customFormat="1" ht="16.5" customHeight="1" spans="1:10">
      <c r="A5" s="29" t="s">
        <v>189</v>
      </c>
      <c r="B5" s="30" t="s">
        <v>611</v>
      </c>
      <c r="C5" s="30" t="s">
        <v>595</v>
      </c>
      <c r="D5" s="29" t="s">
        <v>817</v>
      </c>
      <c r="E5" s="29" t="s">
        <v>818</v>
      </c>
      <c r="F5" s="30" t="s">
        <v>819</v>
      </c>
      <c r="G5" s="35">
        <v>1</v>
      </c>
      <c r="H5" s="18">
        <v>0.293920220482456</v>
      </c>
      <c r="I5" s="27">
        <f t="shared" si="0"/>
        <v>0.293920220482456</v>
      </c>
      <c r="J5" s="32">
        <v>44409</v>
      </c>
    </row>
    <row r="6" s="19" customFormat="1" ht="16.5" customHeight="1" spans="1:10">
      <c r="A6" s="24" t="s">
        <v>189</v>
      </c>
      <c r="B6" s="25" t="s">
        <v>611</v>
      </c>
      <c r="C6" s="25" t="s">
        <v>595</v>
      </c>
      <c r="D6" s="24" t="s">
        <v>73</v>
      </c>
      <c r="E6" s="24" t="s">
        <v>396</v>
      </c>
      <c r="F6" s="25" t="s">
        <v>747</v>
      </c>
      <c r="G6" s="34">
        <v>1</v>
      </c>
      <c r="H6" s="18">
        <v>0.288584692439863</v>
      </c>
      <c r="I6" s="27">
        <f t="shared" si="0"/>
        <v>0.288584692439863</v>
      </c>
      <c r="J6" s="28">
        <v>44409</v>
      </c>
    </row>
    <row r="7" s="19" customFormat="1" ht="16.5" customHeight="1" spans="1:10">
      <c r="A7" s="29" t="s">
        <v>189</v>
      </c>
      <c r="B7" s="30" t="s">
        <v>611</v>
      </c>
      <c r="C7" s="30" t="s">
        <v>595</v>
      </c>
      <c r="D7" s="29" t="s">
        <v>74</v>
      </c>
      <c r="E7" s="29" t="s">
        <v>394</v>
      </c>
      <c r="F7" s="30" t="s">
        <v>748</v>
      </c>
      <c r="G7" s="35">
        <v>8</v>
      </c>
      <c r="H7" s="18">
        <v>0.120565034394672</v>
      </c>
      <c r="I7" s="27">
        <f t="shared" si="0"/>
        <v>0.964520275157376</v>
      </c>
      <c r="J7" s="32">
        <v>44470</v>
      </c>
    </row>
    <row r="8" s="19" customFormat="1" ht="16.5" customHeight="1" spans="1:10">
      <c r="A8" s="24" t="s">
        <v>189</v>
      </c>
      <c r="B8" s="25" t="s">
        <v>611</v>
      </c>
      <c r="C8" s="25" t="s">
        <v>595</v>
      </c>
      <c r="D8" s="24" t="s">
        <v>75</v>
      </c>
      <c r="E8" s="24" t="s">
        <v>820</v>
      </c>
      <c r="F8" s="25" t="s">
        <v>821</v>
      </c>
      <c r="G8" s="34">
        <v>1</v>
      </c>
      <c r="H8" s="18">
        <f>I41</f>
        <v>5.8204</v>
      </c>
      <c r="I8" s="27">
        <f t="shared" si="0"/>
        <v>5.8204</v>
      </c>
      <c r="J8" s="28">
        <v>44409</v>
      </c>
    </row>
    <row r="9" s="19" customFormat="1" ht="16.5" customHeight="1" spans="1:10">
      <c r="A9" s="29" t="s">
        <v>189</v>
      </c>
      <c r="B9" s="30" t="s">
        <v>611</v>
      </c>
      <c r="C9" s="30" t="s">
        <v>595</v>
      </c>
      <c r="D9" s="29" t="s">
        <v>822</v>
      </c>
      <c r="E9" s="29" t="s">
        <v>823</v>
      </c>
      <c r="F9" s="30" t="s">
        <v>617</v>
      </c>
      <c r="G9" s="35">
        <v>1</v>
      </c>
      <c r="H9" s="18">
        <v>3.10834578384212</v>
      </c>
      <c r="I9" s="27">
        <f t="shared" si="0"/>
        <v>3.10834578384212</v>
      </c>
      <c r="J9" s="32">
        <v>44409</v>
      </c>
    </row>
    <row r="10" s="19" customFormat="1" ht="16.5" customHeight="1" spans="1:10">
      <c r="A10" s="24" t="s">
        <v>189</v>
      </c>
      <c r="B10" s="25" t="s">
        <v>611</v>
      </c>
      <c r="C10" s="25" t="s">
        <v>595</v>
      </c>
      <c r="D10" s="24" t="s">
        <v>824</v>
      </c>
      <c r="E10" s="24" t="s">
        <v>825</v>
      </c>
      <c r="F10" s="25" t="s">
        <v>617</v>
      </c>
      <c r="G10" s="34">
        <v>1</v>
      </c>
      <c r="H10" s="18">
        <v>2.34465367758959</v>
      </c>
      <c r="I10" s="27">
        <f t="shared" si="0"/>
        <v>2.34465367758959</v>
      </c>
      <c r="J10" s="28">
        <v>44409</v>
      </c>
    </row>
    <row r="11" s="19" customFormat="1" ht="16.5" customHeight="1" spans="1:10">
      <c r="A11" s="29" t="s">
        <v>189</v>
      </c>
      <c r="B11" s="30" t="s">
        <v>611</v>
      </c>
      <c r="C11" s="30" t="s">
        <v>595</v>
      </c>
      <c r="D11" s="29" t="s">
        <v>783</v>
      </c>
      <c r="E11" s="29" t="s">
        <v>784</v>
      </c>
      <c r="F11" s="30" t="s">
        <v>617</v>
      </c>
      <c r="G11" s="35">
        <v>2</v>
      </c>
      <c r="H11" s="18">
        <v>0.240939692439863</v>
      </c>
      <c r="I11" s="27">
        <f t="shared" si="0"/>
        <v>0.481879384879726</v>
      </c>
      <c r="J11" s="32">
        <v>44409</v>
      </c>
    </row>
    <row r="12" s="19" customFormat="1" ht="16.5" customHeight="1" spans="1:10">
      <c r="A12" s="24" t="s">
        <v>189</v>
      </c>
      <c r="B12" s="25" t="s">
        <v>611</v>
      </c>
      <c r="C12" s="25" t="s">
        <v>595</v>
      </c>
      <c r="D12" s="24" t="s">
        <v>749</v>
      </c>
      <c r="E12" s="24" t="s">
        <v>750</v>
      </c>
      <c r="F12" s="25" t="s">
        <v>751</v>
      </c>
      <c r="G12" s="34">
        <v>0.31</v>
      </c>
      <c r="H12" s="18">
        <v>1.7257</v>
      </c>
      <c r="I12" s="27">
        <f t="shared" si="0"/>
        <v>0.534967</v>
      </c>
      <c r="J12" s="28">
        <v>44409</v>
      </c>
    </row>
    <row r="13" s="19" customFormat="1" ht="16.5" customHeight="1" spans="1:10">
      <c r="A13" s="29" t="s">
        <v>189</v>
      </c>
      <c r="B13" s="30" t="s">
        <v>611</v>
      </c>
      <c r="C13" s="30" t="s">
        <v>595</v>
      </c>
      <c r="D13" s="29" t="s">
        <v>78</v>
      </c>
      <c r="E13" s="29" t="s">
        <v>443</v>
      </c>
      <c r="F13" s="30" t="s">
        <v>752</v>
      </c>
      <c r="G13" s="35">
        <v>0.55</v>
      </c>
      <c r="H13" s="18">
        <v>1.6814</v>
      </c>
      <c r="I13" s="27">
        <f t="shared" si="0"/>
        <v>0.92477</v>
      </c>
      <c r="J13" s="32">
        <v>44470</v>
      </c>
    </row>
    <row r="14" s="19" customFormat="1" ht="16.5" customHeight="1" spans="1:10">
      <c r="A14" s="24" t="s">
        <v>189</v>
      </c>
      <c r="B14" s="25" t="s">
        <v>611</v>
      </c>
      <c r="C14" s="25" t="s">
        <v>595</v>
      </c>
      <c r="D14" s="24" t="s">
        <v>753</v>
      </c>
      <c r="E14" s="24" t="s">
        <v>754</v>
      </c>
      <c r="F14" s="25" t="s">
        <v>751</v>
      </c>
      <c r="G14" s="34">
        <v>0.87</v>
      </c>
      <c r="H14" s="18">
        <v>1.7257</v>
      </c>
      <c r="I14" s="27">
        <f t="shared" si="0"/>
        <v>1.501359</v>
      </c>
      <c r="J14" s="28">
        <v>44409</v>
      </c>
    </row>
    <row r="15" s="19" customFormat="1" ht="16.5" customHeight="1" spans="1:10">
      <c r="A15" s="29" t="s">
        <v>189</v>
      </c>
      <c r="B15" s="30" t="s">
        <v>611</v>
      </c>
      <c r="C15" s="30" t="s">
        <v>595</v>
      </c>
      <c r="D15" s="29" t="s">
        <v>755</v>
      </c>
      <c r="E15" s="29" t="s">
        <v>756</v>
      </c>
      <c r="F15" s="30" t="s">
        <v>752</v>
      </c>
      <c r="G15" s="35">
        <v>0.73</v>
      </c>
      <c r="H15" s="18">
        <v>1.6814</v>
      </c>
      <c r="I15" s="27">
        <f t="shared" si="0"/>
        <v>1.227422</v>
      </c>
      <c r="J15" s="32">
        <v>44409</v>
      </c>
    </row>
    <row r="16" s="19" customFormat="1" ht="16.5" customHeight="1" spans="1:10">
      <c r="A16" s="24" t="s">
        <v>189</v>
      </c>
      <c r="B16" s="25" t="s">
        <v>611</v>
      </c>
      <c r="C16" s="25" t="s">
        <v>595</v>
      </c>
      <c r="D16" s="24" t="s">
        <v>785</v>
      </c>
      <c r="E16" s="24" t="s">
        <v>786</v>
      </c>
      <c r="F16" s="25" t="s">
        <v>617</v>
      </c>
      <c r="G16" s="34">
        <v>1</v>
      </c>
      <c r="H16" s="18">
        <v>0.2655</v>
      </c>
      <c r="I16" s="27">
        <f t="shared" si="0"/>
        <v>0.2655</v>
      </c>
      <c r="J16" s="28">
        <v>44409</v>
      </c>
    </row>
    <row r="17" s="19" customFormat="1" ht="16.5" customHeight="1" spans="1:10">
      <c r="A17" s="29" t="s">
        <v>189</v>
      </c>
      <c r="B17" s="30" t="s">
        <v>611</v>
      </c>
      <c r="C17" s="30" t="s">
        <v>595</v>
      </c>
      <c r="D17" s="29" t="s">
        <v>826</v>
      </c>
      <c r="E17" s="29" t="s">
        <v>827</v>
      </c>
      <c r="F17" s="30" t="s">
        <v>617</v>
      </c>
      <c r="G17" s="35">
        <v>1</v>
      </c>
      <c r="H17" s="18">
        <v>0.164911146886447</v>
      </c>
      <c r="I17" s="27">
        <f t="shared" si="0"/>
        <v>0.164911146886447</v>
      </c>
      <c r="J17" s="32">
        <v>45169</v>
      </c>
    </row>
    <row r="18" s="19" customFormat="1" ht="16.5" customHeight="1" spans="1:10">
      <c r="A18" s="24" t="s">
        <v>189</v>
      </c>
      <c r="B18" s="25" t="s">
        <v>611</v>
      </c>
      <c r="C18" s="25" t="s">
        <v>595</v>
      </c>
      <c r="D18" s="24" t="s">
        <v>85</v>
      </c>
      <c r="E18" s="24" t="s">
        <v>828</v>
      </c>
      <c r="F18" s="25" t="s">
        <v>617</v>
      </c>
      <c r="G18" s="34">
        <v>1</v>
      </c>
      <c r="H18" s="18">
        <f>I47</f>
        <v>3.55741340567766</v>
      </c>
      <c r="I18" s="27">
        <f t="shared" si="0"/>
        <v>3.55741340567766</v>
      </c>
      <c r="J18" s="28">
        <v>45169</v>
      </c>
    </row>
    <row r="19" s="19" customFormat="1" ht="16.5" customHeight="1" spans="1:10">
      <c r="A19" s="29" t="s">
        <v>189</v>
      </c>
      <c r="B19" s="30" t="s">
        <v>611</v>
      </c>
      <c r="C19" s="30" t="s">
        <v>595</v>
      </c>
      <c r="D19" s="29" t="s">
        <v>829</v>
      </c>
      <c r="E19" s="29" t="s">
        <v>830</v>
      </c>
      <c r="F19" s="30" t="s">
        <v>617</v>
      </c>
      <c r="G19" s="35">
        <v>1</v>
      </c>
      <c r="H19" s="18">
        <v>0.26</v>
      </c>
      <c r="I19" s="27">
        <f t="shared" si="0"/>
        <v>0.26</v>
      </c>
      <c r="J19" s="32">
        <v>44409</v>
      </c>
    </row>
    <row r="20" s="19" customFormat="1" ht="16.5" customHeight="1" spans="1:10">
      <c r="A20" s="24" t="s">
        <v>189</v>
      </c>
      <c r="B20" s="25" t="s">
        <v>611</v>
      </c>
      <c r="C20" s="25" t="s">
        <v>595</v>
      </c>
      <c r="D20" s="24" t="s">
        <v>99</v>
      </c>
      <c r="E20" s="24" t="s">
        <v>397</v>
      </c>
      <c r="F20" s="25" t="s">
        <v>617</v>
      </c>
      <c r="G20" s="34">
        <v>1</v>
      </c>
      <c r="H20" s="18">
        <v>0.35</v>
      </c>
      <c r="I20" s="27">
        <f t="shared" si="0"/>
        <v>0.35</v>
      </c>
      <c r="J20" s="28">
        <v>44470</v>
      </c>
    </row>
    <row r="21" s="19" customFormat="1" ht="16.5" customHeight="1" spans="1:10">
      <c r="A21" s="29" t="s">
        <v>189</v>
      </c>
      <c r="B21" s="30" t="s">
        <v>611</v>
      </c>
      <c r="C21" s="30" t="s">
        <v>595</v>
      </c>
      <c r="D21" s="29" t="s">
        <v>831</v>
      </c>
      <c r="E21" s="29" t="s">
        <v>832</v>
      </c>
      <c r="F21" s="30" t="s">
        <v>833</v>
      </c>
      <c r="G21" s="35">
        <v>1</v>
      </c>
      <c r="H21" s="18">
        <v>0.4036</v>
      </c>
      <c r="I21" s="27">
        <f t="shared" si="0"/>
        <v>0.4036</v>
      </c>
      <c r="J21" s="32">
        <v>44409</v>
      </c>
    </row>
    <row r="22" s="19" customFormat="1" ht="16.5" customHeight="1" spans="1:10">
      <c r="A22" s="24" t="s">
        <v>189</v>
      </c>
      <c r="B22" s="25" t="s">
        <v>611</v>
      </c>
      <c r="C22" s="25" t="s">
        <v>595</v>
      </c>
      <c r="D22" s="24" t="s">
        <v>599</v>
      </c>
      <c r="E22" s="24" t="s">
        <v>600</v>
      </c>
      <c r="F22" s="25" t="s">
        <v>601</v>
      </c>
      <c r="G22" s="34">
        <v>0.0167</v>
      </c>
      <c r="H22" s="18">
        <v>6.2128</v>
      </c>
      <c r="I22" s="27">
        <f t="shared" si="0"/>
        <v>0.10375376</v>
      </c>
      <c r="J22" s="28">
        <v>44593</v>
      </c>
    </row>
    <row r="23" s="19" customFormat="1" ht="16.5" customHeight="1" spans="1:10">
      <c r="A23" s="29" t="s">
        <v>189</v>
      </c>
      <c r="B23" s="30" t="s">
        <v>611</v>
      </c>
      <c r="C23" s="30" t="s">
        <v>595</v>
      </c>
      <c r="D23" s="29" t="s">
        <v>602</v>
      </c>
      <c r="E23" s="29" t="s">
        <v>603</v>
      </c>
      <c r="F23" s="30" t="s">
        <v>604</v>
      </c>
      <c r="G23" s="35">
        <v>0.05</v>
      </c>
      <c r="H23" s="18">
        <v>0.4035</v>
      </c>
      <c r="I23" s="27">
        <f t="shared" si="0"/>
        <v>0.020175</v>
      </c>
      <c r="J23" s="32">
        <v>44593</v>
      </c>
    </row>
    <row r="24" s="19" customFormat="1" ht="16.5" customHeight="1" spans="1:10">
      <c r="A24" s="24" t="s">
        <v>189</v>
      </c>
      <c r="B24" s="25" t="s">
        <v>611</v>
      </c>
      <c r="C24" s="25" t="s">
        <v>595</v>
      </c>
      <c r="D24" s="24" t="s">
        <v>787</v>
      </c>
      <c r="E24" s="24" t="s">
        <v>788</v>
      </c>
      <c r="F24" s="25" t="s">
        <v>789</v>
      </c>
      <c r="G24" s="34">
        <v>2</v>
      </c>
      <c r="H24" s="18">
        <v>0.1862</v>
      </c>
      <c r="I24" s="27">
        <f t="shared" si="0"/>
        <v>0.3724</v>
      </c>
      <c r="J24" s="28">
        <v>44409</v>
      </c>
    </row>
    <row r="25" s="19" customFormat="1" ht="16.5" customHeight="1" spans="1:10">
      <c r="A25" s="29" t="s">
        <v>189</v>
      </c>
      <c r="B25" s="30" t="s">
        <v>611</v>
      </c>
      <c r="C25" s="30" t="s">
        <v>595</v>
      </c>
      <c r="D25" s="29" t="s">
        <v>834</v>
      </c>
      <c r="E25" s="29" t="s">
        <v>835</v>
      </c>
      <c r="F25" s="30" t="s">
        <v>836</v>
      </c>
      <c r="G25" s="35">
        <v>1</v>
      </c>
      <c r="H25" s="18">
        <v>0.35</v>
      </c>
      <c r="I25" s="27">
        <f t="shared" si="0"/>
        <v>0.35</v>
      </c>
      <c r="J25" s="32">
        <v>44409</v>
      </c>
    </row>
    <row r="26" s="19" customFormat="1" ht="16.5" customHeight="1" spans="1:10">
      <c r="A26" s="24" t="s">
        <v>189</v>
      </c>
      <c r="B26" s="25" t="s">
        <v>611</v>
      </c>
      <c r="C26" s="25" t="s">
        <v>595</v>
      </c>
      <c r="D26" s="24" t="s">
        <v>652</v>
      </c>
      <c r="E26" s="24" t="s">
        <v>653</v>
      </c>
      <c r="F26" s="25" t="s">
        <v>617</v>
      </c>
      <c r="G26" s="34">
        <v>1</v>
      </c>
      <c r="H26" s="18">
        <v>0.0225664</v>
      </c>
      <c r="I26" s="27">
        <f t="shared" si="0"/>
        <v>0.0225664</v>
      </c>
      <c r="J26" s="28">
        <v>44746</v>
      </c>
    </row>
    <row r="27" spans="1:10">
      <c r="I27" s="20">
        <f>SUM(I2:I26)</f>
        <v>23.7526317469552</v>
      </c>
    </row>
    <row r="29" s="19" customFormat="1" ht="12.5" spans="1:10">
      <c r="A29" s="21" t="s">
        <v>586</v>
      </c>
      <c r="B29" s="21" t="s">
        <v>587</v>
      </c>
      <c r="C29" s="21" t="s">
        <v>588</v>
      </c>
      <c r="D29" s="21" t="s">
        <v>589</v>
      </c>
      <c r="E29" s="21" t="s">
        <v>590</v>
      </c>
      <c r="F29" s="21" t="s">
        <v>590</v>
      </c>
      <c r="G29" s="23" t="s">
        <v>591</v>
      </c>
      <c r="H29" s="23" t="s">
        <v>592</v>
      </c>
      <c r="I29" s="23" t="s">
        <v>593</v>
      </c>
      <c r="J29" s="22" t="s">
        <v>594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837</v>
      </c>
      <c r="E30" s="24" t="s">
        <v>838</v>
      </c>
      <c r="F30" s="25" t="s">
        <v>839</v>
      </c>
      <c r="G30" s="34">
        <v>2</v>
      </c>
      <c r="H30" s="18">
        <v>0.05</v>
      </c>
      <c r="I30" s="27">
        <f t="shared" ref="I30:I40" si="1">H30*G30</f>
        <v>0.1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840</v>
      </c>
      <c r="E31" s="29" t="s">
        <v>841</v>
      </c>
      <c r="F31" s="30" t="s">
        <v>617</v>
      </c>
      <c r="G31" s="35">
        <v>1</v>
      </c>
      <c r="H31" s="18">
        <v>1.05</v>
      </c>
      <c r="I31" s="27">
        <f t="shared" si="1"/>
        <v>1.05</v>
      </c>
      <c r="J31" s="32">
        <v>44136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842</v>
      </c>
      <c r="E32" s="24" t="s">
        <v>843</v>
      </c>
      <c r="F32" s="25" t="s">
        <v>617</v>
      </c>
      <c r="G32" s="34">
        <v>1</v>
      </c>
      <c r="H32" s="18">
        <v>0.64</v>
      </c>
      <c r="I32" s="27">
        <f t="shared" si="1"/>
        <v>0.64</v>
      </c>
      <c r="J32" s="28">
        <v>44136</v>
      </c>
    </row>
    <row r="33" s="19" customFormat="1" ht="16.5" customHeight="1" spans="1:10">
      <c r="A33" s="29" t="s">
        <v>75</v>
      </c>
      <c r="B33" s="30" t="s">
        <v>611</v>
      </c>
      <c r="C33" s="30" t="s">
        <v>595</v>
      </c>
      <c r="D33" s="29" t="s">
        <v>844</v>
      </c>
      <c r="E33" s="29" t="s">
        <v>845</v>
      </c>
      <c r="F33" s="30" t="s">
        <v>617</v>
      </c>
      <c r="G33" s="35">
        <v>1</v>
      </c>
      <c r="H33" s="18">
        <v>0.63</v>
      </c>
      <c r="I33" s="27">
        <f t="shared" si="1"/>
        <v>0.63</v>
      </c>
      <c r="J33" s="32">
        <v>44136</v>
      </c>
    </row>
    <row r="34" s="19" customFormat="1" ht="16.5" customHeight="1" spans="1:10">
      <c r="A34" s="24" t="s">
        <v>75</v>
      </c>
      <c r="B34" s="25" t="s">
        <v>611</v>
      </c>
      <c r="C34" s="25" t="s">
        <v>595</v>
      </c>
      <c r="D34" s="24" t="s">
        <v>846</v>
      </c>
      <c r="E34" s="24" t="s">
        <v>847</v>
      </c>
      <c r="F34" s="25" t="s">
        <v>617</v>
      </c>
      <c r="G34" s="34">
        <v>1</v>
      </c>
      <c r="H34" s="18">
        <v>0.58</v>
      </c>
      <c r="I34" s="27">
        <f t="shared" si="1"/>
        <v>0.58</v>
      </c>
      <c r="J34" s="28">
        <v>44136</v>
      </c>
    </row>
    <row r="35" s="19" customFormat="1" ht="16.5" customHeight="1" spans="1:10">
      <c r="A35" s="29" t="s">
        <v>75</v>
      </c>
      <c r="B35" s="30" t="s">
        <v>611</v>
      </c>
      <c r="C35" s="30" t="s">
        <v>595</v>
      </c>
      <c r="D35" s="29" t="s">
        <v>848</v>
      </c>
      <c r="E35" s="29" t="s">
        <v>849</v>
      </c>
      <c r="F35" s="30" t="s">
        <v>617</v>
      </c>
      <c r="G35" s="35">
        <v>1</v>
      </c>
      <c r="H35" s="18">
        <v>0.59</v>
      </c>
      <c r="I35" s="27">
        <f t="shared" si="1"/>
        <v>0.59</v>
      </c>
      <c r="J35" s="32">
        <v>44136</v>
      </c>
    </row>
    <row r="36" s="19" customFormat="1" ht="16.5" customHeight="1" spans="1:10">
      <c r="A36" s="24" t="s">
        <v>75</v>
      </c>
      <c r="B36" s="25" t="s">
        <v>611</v>
      </c>
      <c r="C36" s="25" t="s">
        <v>595</v>
      </c>
      <c r="D36" s="24" t="s">
        <v>850</v>
      </c>
      <c r="E36" s="24" t="s">
        <v>851</v>
      </c>
      <c r="F36" s="25" t="s">
        <v>617</v>
      </c>
      <c r="G36" s="34">
        <v>1</v>
      </c>
      <c r="H36" s="18">
        <v>0.4</v>
      </c>
      <c r="I36" s="27">
        <f t="shared" si="1"/>
        <v>0.4</v>
      </c>
      <c r="J36" s="28">
        <v>44136</v>
      </c>
    </row>
    <row r="37" s="19" customFormat="1" ht="16.5" customHeight="1" spans="1:10">
      <c r="A37" s="29" t="s">
        <v>75</v>
      </c>
      <c r="B37" s="30" t="s">
        <v>611</v>
      </c>
      <c r="C37" s="30" t="s">
        <v>595</v>
      </c>
      <c r="D37" s="29" t="s">
        <v>852</v>
      </c>
      <c r="E37" s="29" t="s">
        <v>853</v>
      </c>
      <c r="F37" s="30" t="s">
        <v>617</v>
      </c>
      <c r="G37" s="35">
        <v>1</v>
      </c>
      <c r="H37" s="18">
        <v>0.4</v>
      </c>
      <c r="I37" s="27">
        <f t="shared" si="1"/>
        <v>0.4</v>
      </c>
      <c r="J37" s="32">
        <v>44136</v>
      </c>
    </row>
    <row r="38" s="19" customFormat="1" ht="16.5" customHeight="1" spans="1:10">
      <c r="A38" s="24" t="s">
        <v>75</v>
      </c>
      <c r="B38" s="25" t="s">
        <v>611</v>
      </c>
      <c r="C38" s="25" t="s">
        <v>595</v>
      </c>
      <c r="D38" s="24" t="s">
        <v>854</v>
      </c>
      <c r="E38" s="24" t="s">
        <v>855</v>
      </c>
      <c r="F38" s="25" t="s">
        <v>856</v>
      </c>
      <c r="G38" s="34">
        <v>4</v>
      </c>
      <c r="H38" s="18">
        <v>0.1196</v>
      </c>
      <c r="I38" s="27">
        <f t="shared" si="1"/>
        <v>0.4784</v>
      </c>
      <c r="J38" s="28">
        <v>44136</v>
      </c>
    </row>
    <row r="39" s="19" customFormat="1" ht="16.5" customHeight="1" spans="1:10">
      <c r="A39" s="29" t="s">
        <v>75</v>
      </c>
      <c r="B39" s="30" t="s">
        <v>611</v>
      </c>
      <c r="C39" s="30" t="s">
        <v>595</v>
      </c>
      <c r="D39" s="29" t="s">
        <v>857</v>
      </c>
      <c r="E39" s="29" t="s">
        <v>858</v>
      </c>
      <c r="F39" s="30" t="s">
        <v>859</v>
      </c>
      <c r="G39" s="35">
        <v>4</v>
      </c>
      <c r="H39" s="18">
        <v>0.163</v>
      </c>
      <c r="I39" s="27">
        <f t="shared" si="1"/>
        <v>0.652</v>
      </c>
      <c r="J39" s="32">
        <v>44424</v>
      </c>
    </row>
    <row r="40" s="19" customFormat="1" ht="16.5" customHeight="1" spans="1:10">
      <c r="A40" s="24" t="s">
        <v>75</v>
      </c>
      <c r="B40" s="25" t="s">
        <v>611</v>
      </c>
      <c r="C40" s="25" t="s">
        <v>595</v>
      </c>
      <c r="D40" s="24" t="s">
        <v>860</v>
      </c>
      <c r="E40" s="24" t="s">
        <v>861</v>
      </c>
      <c r="F40" s="25" t="s">
        <v>617</v>
      </c>
      <c r="G40" s="34">
        <v>2</v>
      </c>
      <c r="H40" s="18">
        <v>0.15</v>
      </c>
      <c r="I40" s="27">
        <f t="shared" si="1"/>
        <v>0.3</v>
      </c>
      <c r="J40" s="28">
        <v>44561</v>
      </c>
    </row>
    <row r="41" customFormat="1" spans="1:10">
      <c r="G41" s="20"/>
      <c r="H41" s="20"/>
      <c r="I41" s="20">
        <f>SUM(I28:I40)</f>
        <v>5.8204</v>
      </c>
    </row>
    <row r="42" customFormat="1" spans="1:10">
      <c r="G42" s="20"/>
      <c r="H42" s="20"/>
      <c r="I42" s="20"/>
    </row>
    <row r="43" s="19" customFormat="1" ht="12.5" spans="1:10">
      <c r="A43" s="21" t="s">
        <v>586</v>
      </c>
      <c r="B43" s="21" t="s">
        <v>587</v>
      </c>
      <c r="C43" s="21" t="s">
        <v>588</v>
      </c>
      <c r="D43" s="21" t="s">
        <v>589</v>
      </c>
      <c r="E43" s="21" t="s">
        <v>590</v>
      </c>
      <c r="F43" s="21" t="s">
        <v>590</v>
      </c>
      <c r="G43" s="23" t="s">
        <v>591</v>
      </c>
      <c r="H43" s="23" t="s">
        <v>592</v>
      </c>
      <c r="I43" s="23" t="s">
        <v>593</v>
      </c>
      <c r="J43" s="22" t="s">
        <v>594</v>
      </c>
    </row>
    <row r="44" s="19" customFormat="1" ht="16.5" customHeight="1" spans="1:10">
      <c r="A44" s="24" t="s">
        <v>85</v>
      </c>
      <c r="B44" s="25" t="s">
        <v>611</v>
      </c>
      <c r="C44" s="25" t="s">
        <v>595</v>
      </c>
      <c r="D44" s="24" t="s">
        <v>862</v>
      </c>
      <c r="E44" s="24" t="s">
        <v>863</v>
      </c>
      <c r="F44" s="25" t="s">
        <v>617</v>
      </c>
      <c r="G44" s="34">
        <v>1</v>
      </c>
      <c r="H44" s="18">
        <v>0.291913405677656</v>
      </c>
      <c r="I44" s="27">
        <f>H44*G44</f>
        <v>0.291913405677656</v>
      </c>
      <c r="J44" s="28">
        <v>44835</v>
      </c>
    </row>
    <row r="45" s="19" customFormat="1" ht="16.5" customHeight="1" spans="1:10">
      <c r="A45" s="29" t="s">
        <v>85</v>
      </c>
      <c r="B45" s="30" t="s">
        <v>611</v>
      </c>
      <c r="C45" s="30" t="s">
        <v>595</v>
      </c>
      <c r="D45" s="29" t="s">
        <v>864</v>
      </c>
      <c r="E45" s="29" t="s">
        <v>865</v>
      </c>
      <c r="F45" s="30" t="s">
        <v>617</v>
      </c>
      <c r="G45" s="35">
        <v>1</v>
      </c>
      <c r="H45" s="18">
        <v>3</v>
      </c>
      <c r="I45" s="27">
        <f>H45*G45</f>
        <v>3</v>
      </c>
      <c r="J45" s="32">
        <v>44835</v>
      </c>
    </row>
    <row r="46" s="19" customFormat="1" ht="16.5" customHeight="1" spans="1:10">
      <c r="A46" s="24" t="s">
        <v>85</v>
      </c>
      <c r="B46" s="25" t="s">
        <v>611</v>
      </c>
      <c r="C46" s="25" t="s">
        <v>595</v>
      </c>
      <c r="D46" s="24" t="s">
        <v>866</v>
      </c>
      <c r="E46" s="24" t="s">
        <v>867</v>
      </c>
      <c r="F46" s="25" t="s">
        <v>868</v>
      </c>
      <c r="G46" s="34">
        <v>1</v>
      </c>
      <c r="H46" s="18">
        <v>0.2655</v>
      </c>
      <c r="I46" s="27">
        <f>H46*G46</f>
        <v>0.2655</v>
      </c>
      <c r="J46" s="28">
        <v>44835</v>
      </c>
    </row>
    <row r="47" customFormat="1" spans="1:10">
      <c r="G47" s="20"/>
      <c r="H47" s="20"/>
      <c r="I47" s="20">
        <f>SUM(I44:I46)</f>
        <v>3.55741340567766</v>
      </c>
    </row>
  </sheetData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O9" sqref="O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154</v>
      </c>
      <c r="B2" s="25" t="s">
        <v>611</v>
      </c>
      <c r="C2" s="25" t="s">
        <v>595</v>
      </c>
      <c r="D2" s="24" t="s">
        <v>1217</v>
      </c>
      <c r="E2" s="24" t="s">
        <v>1218</v>
      </c>
      <c r="F2" s="25" t="s">
        <v>617</v>
      </c>
      <c r="G2" s="34">
        <v>1</v>
      </c>
      <c r="H2" s="18">
        <v>0.992698225510204</v>
      </c>
      <c r="I2" s="27">
        <f t="shared" ref="I2:I9" si="0">H2*G2</f>
        <v>0.992698225510204</v>
      </c>
      <c r="J2" s="28">
        <v>43800</v>
      </c>
    </row>
    <row r="3" s="19" customFormat="1" ht="16.5" customHeight="1" spans="1:10">
      <c r="A3" s="29" t="s">
        <v>154</v>
      </c>
      <c r="B3" s="30" t="s">
        <v>611</v>
      </c>
      <c r="C3" s="30" t="s">
        <v>595</v>
      </c>
      <c r="D3" s="29" t="s">
        <v>1219</v>
      </c>
      <c r="E3" s="29" t="s">
        <v>1220</v>
      </c>
      <c r="F3" s="30" t="s">
        <v>617</v>
      </c>
      <c r="G3" s="35">
        <v>1</v>
      </c>
      <c r="H3" s="18">
        <v>1.36513201190476</v>
      </c>
      <c r="I3" s="27">
        <f t="shared" si="0"/>
        <v>1.36513201190476</v>
      </c>
      <c r="J3" s="32">
        <v>43800</v>
      </c>
    </row>
    <row r="4" s="19" customFormat="1" ht="16.5" customHeight="1" spans="1:10">
      <c r="A4" s="24" t="s">
        <v>154</v>
      </c>
      <c r="B4" s="25" t="s">
        <v>611</v>
      </c>
      <c r="C4" s="25" t="s">
        <v>595</v>
      </c>
      <c r="D4" s="24" t="s">
        <v>1105</v>
      </c>
      <c r="E4" s="24" t="s">
        <v>1106</v>
      </c>
      <c r="F4" s="25" t="s">
        <v>617</v>
      </c>
      <c r="G4" s="34">
        <v>2</v>
      </c>
      <c r="H4" s="18">
        <v>0.5885</v>
      </c>
      <c r="I4" s="27">
        <f t="shared" si="0"/>
        <v>1.177</v>
      </c>
      <c r="J4" s="28">
        <v>43800</v>
      </c>
    </row>
    <row r="5" s="19" customFormat="1" ht="16.5" customHeight="1" spans="1:10">
      <c r="A5" s="29" t="s">
        <v>154</v>
      </c>
      <c r="B5" s="30" t="s">
        <v>611</v>
      </c>
      <c r="C5" s="30" t="s">
        <v>595</v>
      </c>
      <c r="D5" s="29" t="s">
        <v>599</v>
      </c>
      <c r="E5" s="29" t="s">
        <v>600</v>
      </c>
      <c r="F5" s="30" t="s">
        <v>601</v>
      </c>
      <c r="G5" s="35">
        <v>0.01</v>
      </c>
      <c r="H5" s="18">
        <v>6.2128</v>
      </c>
      <c r="I5" s="27">
        <f t="shared" si="0"/>
        <v>0.062128</v>
      </c>
      <c r="J5" s="32">
        <v>43800</v>
      </c>
    </row>
    <row r="6" s="19" customFormat="1" ht="16.5" customHeight="1" spans="1:10">
      <c r="A6" s="24" t="s">
        <v>154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34">
        <v>0.07</v>
      </c>
      <c r="H6" s="18">
        <v>0.4035</v>
      </c>
      <c r="I6" s="27">
        <f t="shared" si="0"/>
        <v>0.028245</v>
      </c>
      <c r="J6" s="28">
        <v>43800</v>
      </c>
    </row>
    <row r="7" s="19" customFormat="1" ht="16.5" customHeight="1" spans="1:10">
      <c r="A7" s="29" t="s">
        <v>154</v>
      </c>
      <c r="B7" s="30" t="s">
        <v>611</v>
      </c>
      <c r="C7" s="30" t="s">
        <v>595</v>
      </c>
      <c r="D7" s="29" t="s">
        <v>1107</v>
      </c>
      <c r="E7" s="29" t="s">
        <v>1108</v>
      </c>
      <c r="F7" s="30" t="s">
        <v>617</v>
      </c>
      <c r="G7" s="35">
        <v>1</v>
      </c>
      <c r="H7" s="18">
        <v>2.8</v>
      </c>
      <c r="I7" s="27">
        <f t="shared" si="0"/>
        <v>2.8</v>
      </c>
      <c r="J7" s="32">
        <v>43800</v>
      </c>
    </row>
    <row r="8" s="19" customFormat="1" ht="16.5" customHeight="1" spans="1:10">
      <c r="A8" s="24" t="s">
        <v>154</v>
      </c>
      <c r="B8" s="25" t="s">
        <v>611</v>
      </c>
      <c r="C8" s="25" t="s">
        <v>595</v>
      </c>
      <c r="D8" s="24" t="s">
        <v>1221</v>
      </c>
      <c r="E8" s="24" t="s">
        <v>1110</v>
      </c>
      <c r="F8" s="25" t="s">
        <v>617</v>
      </c>
      <c r="G8" s="34">
        <v>1</v>
      </c>
      <c r="H8" s="18">
        <v>2.50889344733333</v>
      </c>
      <c r="I8" s="27">
        <f t="shared" si="0"/>
        <v>2.50889344733333</v>
      </c>
      <c r="J8" s="28">
        <v>43800</v>
      </c>
    </row>
    <row r="9" s="19" customFormat="1" ht="16.5" customHeight="1" spans="1:10">
      <c r="A9" s="29" t="s">
        <v>154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8.95666308474829</v>
      </c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0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232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45096</v>
      </c>
    </row>
    <row r="3" s="19" customFormat="1" ht="16.5" customHeight="1" spans="1:10">
      <c r="A3" s="29" t="s">
        <v>232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0.56</v>
      </c>
      <c r="H3" s="18">
        <v>1.6814</v>
      </c>
      <c r="I3" s="27">
        <f t="shared" si="0"/>
        <v>0.941584</v>
      </c>
      <c r="J3" s="32">
        <v>45096</v>
      </c>
    </row>
    <row r="4" s="19" customFormat="1" ht="16.5" customHeight="1" spans="1:10">
      <c r="A4" s="24" t="s">
        <v>232</v>
      </c>
      <c r="B4" s="25" t="s">
        <v>611</v>
      </c>
      <c r="C4" s="25" t="s">
        <v>595</v>
      </c>
      <c r="D4" s="24" t="s">
        <v>1127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45096</v>
      </c>
    </row>
    <row r="5" s="19" customFormat="1" ht="16.5" customHeight="1" spans="1:10">
      <c r="A5" s="29" t="s">
        <v>232</v>
      </c>
      <c r="B5" s="30" t="s">
        <v>611</v>
      </c>
      <c r="C5" s="30" t="s">
        <v>595</v>
      </c>
      <c r="D5" s="29" t="s">
        <v>732</v>
      </c>
      <c r="E5" s="29" t="s">
        <v>733</v>
      </c>
      <c r="F5" s="30" t="s">
        <v>617</v>
      </c>
      <c r="G5" s="35">
        <v>1</v>
      </c>
      <c r="H5" s="18">
        <v>5.02055804210526</v>
      </c>
      <c r="I5" s="27">
        <f t="shared" si="0"/>
        <v>5.02055804210526</v>
      </c>
      <c r="J5" s="32">
        <v>45096</v>
      </c>
    </row>
    <row r="6" s="19" customFormat="1" ht="16.5" customHeight="1" spans="1:10">
      <c r="A6" s="24" t="s">
        <v>232</v>
      </c>
      <c r="B6" s="25" t="s">
        <v>611</v>
      </c>
      <c r="C6" s="25" t="s">
        <v>595</v>
      </c>
      <c r="D6" s="24" t="s">
        <v>734</v>
      </c>
      <c r="E6" s="24" t="s">
        <v>735</v>
      </c>
      <c r="F6" s="25" t="s">
        <v>617</v>
      </c>
      <c r="G6" s="34">
        <v>1</v>
      </c>
      <c r="H6" s="18">
        <v>3.89804934736842</v>
      </c>
      <c r="I6" s="27">
        <f t="shared" si="0"/>
        <v>3.89804934736842</v>
      </c>
      <c r="J6" s="28">
        <v>45096</v>
      </c>
    </row>
    <row r="7" s="19" customFormat="1" ht="16.5" customHeight="1" spans="1:10">
      <c r="A7" s="29" t="s">
        <v>232</v>
      </c>
      <c r="B7" s="30" t="s">
        <v>611</v>
      </c>
      <c r="C7" s="30" t="s">
        <v>595</v>
      </c>
      <c r="D7" s="29" t="s">
        <v>741</v>
      </c>
      <c r="E7" s="29" t="s">
        <v>742</v>
      </c>
      <c r="F7" s="30" t="s">
        <v>743</v>
      </c>
      <c r="G7" s="35">
        <v>2</v>
      </c>
      <c r="H7" s="18">
        <v>1.38</v>
      </c>
      <c r="I7" s="27">
        <f t="shared" si="0"/>
        <v>2.76</v>
      </c>
      <c r="J7" s="32">
        <v>45096</v>
      </c>
    </row>
    <row r="8" s="19" customFormat="1" ht="16.5" customHeight="1" spans="1:10">
      <c r="A8" s="24" t="s">
        <v>232</v>
      </c>
      <c r="B8" s="25" t="s">
        <v>611</v>
      </c>
      <c r="C8" s="25" t="s">
        <v>595</v>
      </c>
      <c r="D8" s="24" t="s">
        <v>744</v>
      </c>
      <c r="E8" s="24" t="s">
        <v>745</v>
      </c>
      <c r="F8" s="25" t="s">
        <v>746</v>
      </c>
      <c r="G8" s="34">
        <v>0.025</v>
      </c>
      <c r="H8" s="18">
        <v>6.1792</v>
      </c>
      <c r="I8" s="27">
        <f t="shared" si="0"/>
        <v>0.15448</v>
      </c>
      <c r="J8" s="28">
        <v>45231</v>
      </c>
    </row>
    <row r="9" s="19" customFormat="1" ht="16.5" customHeight="1" spans="1:10">
      <c r="A9" s="29" t="s">
        <v>232</v>
      </c>
      <c r="B9" s="30" t="s">
        <v>611</v>
      </c>
      <c r="C9" s="30" t="s">
        <v>595</v>
      </c>
      <c r="D9" s="29" t="s">
        <v>602</v>
      </c>
      <c r="E9" s="29" t="s">
        <v>603</v>
      </c>
      <c r="F9" s="30" t="s">
        <v>604</v>
      </c>
      <c r="G9" s="35">
        <v>0.025</v>
      </c>
      <c r="H9" s="18">
        <v>0.4035</v>
      </c>
      <c r="I9" s="27">
        <f t="shared" si="0"/>
        <v>0.0100875</v>
      </c>
      <c r="J9" s="32">
        <v>45231</v>
      </c>
    </row>
    <row r="10" s="19" customFormat="1" ht="16.5" customHeight="1" spans="1:10">
      <c r="A10" s="24" t="s">
        <v>232</v>
      </c>
      <c r="B10" s="25" t="s">
        <v>611</v>
      </c>
      <c r="C10" s="25" t="s">
        <v>595</v>
      </c>
      <c r="D10" s="24" t="s">
        <v>1128</v>
      </c>
      <c r="E10" s="24" t="s">
        <v>1129</v>
      </c>
      <c r="F10" s="25" t="s">
        <v>617</v>
      </c>
      <c r="G10" s="34">
        <v>1</v>
      </c>
      <c r="H10" s="18">
        <v>11.51</v>
      </c>
      <c r="I10" s="27">
        <f t="shared" si="0"/>
        <v>11.51</v>
      </c>
      <c r="J10" s="28">
        <v>45096</v>
      </c>
    </row>
    <row r="11" spans="1:10">
      <c r="I11" s="20">
        <f>SUM(I2:I10)</f>
        <v>25.8312239238684</v>
      </c>
    </row>
  </sheetData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149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5</v>
      </c>
      <c r="H2" s="18">
        <v>0.05</v>
      </c>
      <c r="I2" s="27">
        <f t="shared" ref="I2:I24" si="0">H2*G2</f>
        <v>0.25</v>
      </c>
      <c r="J2" s="28">
        <v>43800</v>
      </c>
    </row>
    <row r="3" s="19" customFormat="1" ht="16.5" customHeight="1" spans="1:10">
      <c r="A3" s="29" t="s">
        <v>149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43800</v>
      </c>
    </row>
    <row r="4" s="19" customFormat="1" ht="16.5" customHeight="1" spans="1:10">
      <c r="A4" s="24" t="s">
        <v>149</v>
      </c>
      <c r="B4" s="25" t="s">
        <v>611</v>
      </c>
      <c r="C4" s="25" t="s">
        <v>595</v>
      </c>
      <c r="D4" s="24" t="s">
        <v>1222</v>
      </c>
      <c r="E4" s="24" t="s">
        <v>1223</v>
      </c>
      <c r="F4" s="25" t="s">
        <v>1150</v>
      </c>
      <c r="G4" s="34">
        <v>1</v>
      </c>
      <c r="H4" s="18">
        <v>20.32</v>
      </c>
      <c r="I4" s="27">
        <f t="shared" si="0"/>
        <v>20.32</v>
      </c>
      <c r="J4" s="28">
        <v>43800</v>
      </c>
    </row>
    <row r="5" s="19" customFormat="1" ht="16.5" customHeight="1" spans="1:10">
      <c r="A5" s="29" t="s">
        <v>149</v>
      </c>
      <c r="B5" s="30" t="s">
        <v>611</v>
      </c>
      <c r="C5" s="30" t="s">
        <v>595</v>
      </c>
      <c r="D5" s="29" t="s">
        <v>1224</v>
      </c>
      <c r="E5" s="29" t="s">
        <v>1225</v>
      </c>
      <c r="F5" s="30" t="s">
        <v>1150</v>
      </c>
      <c r="G5" s="35">
        <v>1</v>
      </c>
      <c r="H5" s="43">
        <v>56.24</v>
      </c>
      <c r="I5" s="27">
        <f t="shared" si="0"/>
        <v>56.24</v>
      </c>
      <c r="J5" s="32">
        <v>43800</v>
      </c>
    </row>
    <row r="6" s="19" customFormat="1" ht="16.5" customHeight="1" spans="1:10">
      <c r="A6" s="24" t="s">
        <v>149</v>
      </c>
      <c r="B6" s="25" t="s">
        <v>611</v>
      </c>
      <c r="C6" s="25" t="s">
        <v>595</v>
      </c>
      <c r="D6" s="24" t="s">
        <v>1226</v>
      </c>
      <c r="E6" s="24" t="s">
        <v>1227</v>
      </c>
      <c r="F6" s="25" t="s">
        <v>1150</v>
      </c>
      <c r="G6" s="34">
        <v>5</v>
      </c>
      <c r="H6" s="43">
        <v>0.87</v>
      </c>
      <c r="I6" s="27">
        <f t="shared" si="0"/>
        <v>4.35</v>
      </c>
      <c r="J6" s="28">
        <v>43800</v>
      </c>
    </row>
    <row r="7" s="19" customFormat="1" ht="16.5" customHeight="1" spans="1:10">
      <c r="A7" s="29" t="s">
        <v>149</v>
      </c>
      <c r="B7" s="30" t="s">
        <v>611</v>
      </c>
      <c r="C7" s="30" t="s">
        <v>595</v>
      </c>
      <c r="D7" s="29" t="s">
        <v>1228</v>
      </c>
      <c r="E7" s="29" t="s">
        <v>1229</v>
      </c>
      <c r="F7" s="30" t="s">
        <v>1150</v>
      </c>
      <c r="G7" s="35">
        <v>20</v>
      </c>
      <c r="H7" s="43">
        <v>0.52</v>
      </c>
      <c r="I7" s="27">
        <f t="shared" si="0"/>
        <v>10.4</v>
      </c>
      <c r="J7" s="32">
        <v>43800</v>
      </c>
    </row>
    <row r="8" s="19" customFormat="1" ht="16.5" customHeight="1" spans="1:10">
      <c r="A8" s="24" t="s">
        <v>149</v>
      </c>
      <c r="B8" s="25" t="s">
        <v>611</v>
      </c>
      <c r="C8" s="25" t="s">
        <v>595</v>
      </c>
      <c r="D8" s="24" t="s">
        <v>1230</v>
      </c>
      <c r="E8" s="24" t="s">
        <v>1231</v>
      </c>
      <c r="F8" s="25" t="s">
        <v>1150</v>
      </c>
      <c r="G8" s="34">
        <v>2</v>
      </c>
      <c r="H8" s="43">
        <v>0.48</v>
      </c>
      <c r="I8" s="27">
        <f t="shared" si="0"/>
        <v>0.96</v>
      </c>
      <c r="J8" s="28">
        <v>44044</v>
      </c>
    </row>
    <row r="9" s="19" customFormat="1" ht="16.5" customHeight="1" spans="1:10">
      <c r="A9" s="29" t="s">
        <v>149</v>
      </c>
      <c r="B9" s="30" t="s">
        <v>611</v>
      </c>
      <c r="C9" s="30" t="s">
        <v>595</v>
      </c>
      <c r="D9" s="29" t="s">
        <v>1232</v>
      </c>
      <c r="E9" s="29" t="s">
        <v>1233</v>
      </c>
      <c r="F9" s="30" t="s">
        <v>1234</v>
      </c>
      <c r="G9" s="35">
        <v>1.01</v>
      </c>
      <c r="H9" s="43">
        <v>0.51</v>
      </c>
      <c r="I9" s="27">
        <f t="shared" si="0"/>
        <v>0.5151</v>
      </c>
      <c r="J9" s="32">
        <v>43997</v>
      </c>
    </row>
    <row r="10" s="19" customFormat="1" ht="16.5" customHeight="1" spans="1:10">
      <c r="A10" s="24" t="s">
        <v>149</v>
      </c>
      <c r="B10" s="25" t="s">
        <v>611</v>
      </c>
      <c r="C10" s="25" t="s">
        <v>595</v>
      </c>
      <c r="D10" s="24" t="s">
        <v>1235</v>
      </c>
      <c r="E10" s="24" t="s">
        <v>1236</v>
      </c>
      <c r="F10" s="25" t="s">
        <v>1234</v>
      </c>
      <c r="G10" s="34">
        <v>1.47</v>
      </c>
      <c r="H10" s="43">
        <v>0.51</v>
      </c>
      <c r="I10" s="27">
        <f t="shared" si="0"/>
        <v>0.7497</v>
      </c>
      <c r="J10" s="28">
        <v>43997</v>
      </c>
    </row>
    <row r="11" s="19" customFormat="1" ht="16.5" customHeight="1" spans="1:10">
      <c r="A11" s="29" t="s">
        <v>149</v>
      </c>
      <c r="B11" s="30" t="s">
        <v>611</v>
      </c>
      <c r="C11" s="30" t="s">
        <v>595</v>
      </c>
      <c r="D11" s="29" t="s">
        <v>1237</v>
      </c>
      <c r="E11" s="29" t="s">
        <v>1238</v>
      </c>
      <c r="F11" s="30" t="s">
        <v>1234</v>
      </c>
      <c r="G11" s="35">
        <v>0.28</v>
      </c>
      <c r="H11" s="43">
        <v>0.51</v>
      </c>
      <c r="I11" s="27">
        <f t="shared" si="0"/>
        <v>0.1428</v>
      </c>
      <c r="J11" s="32">
        <v>43800</v>
      </c>
    </row>
    <row r="12" s="19" customFormat="1" ht="16.5" customHeight="1" spans="1:10">
      <c r="A12" s="24" t="s">
        <v>149</v>
      </c>
      <c r="B12" s="25" t="s">
        <v>611</v>
      </c>
      <c r="C12" s="25" t="s">
        <v>595</v>
      </c>
      <c r="D12" s="24" t="s">
        <v>1239</v>
      </c>
      <c r="E12" s="24" t="s">
        <v>730</v>
      </c>
      <c r="F12" s="25" t="s">
        <v>1234</v>
      </c>
      <c r="G12" s="34">
        <v>0.86</v>
      </c>
      <c r="H12" s="43">
        <v>0.51</v>
      </c>
      <c r="I12" s="27">
        <f t="shared" si="0"/>
        <v>0.4386</v>
      </c>
      <c r="J12" s="28">
        <v>43800</v>
      </c>
    </row>
    <row r="13" s="19" customFormat="1" ht="16.5" customHeight="1" spans="1:10">
      <c r="A13" s="29" t="s">
        <v>149</v>
      </c>
      <c r="B13" s="30" t="s">
        <v>611</v>
      </c>
      <c r="C13" s="30" t="s">
        <v>595</v>
      </c>
      <c r="D13" s="29" t="s">
        <v>815</v>
      </c>
      <c r="E13" s="29" t="s">
        <v>816</v>
      </c>
      <c r="F13" s="30" t="s">
        <v>617</v>
      </c>
      <c r="G13" s="35">
        <v>0.71</v>
      </c>
      <c r="H13" s="18">
        <v>0.589</v>
      </c>
      <c r="I13" s="27">
        <f t="shared" si="0"/>
        <v>0.41819</v>
      </c>
      <c r="J13" s="32">
        <v>43800</v>
      </c>
    </row>
    <row r="14" s="19" customFormat="1" ht="16.5" customHeight="1" spans="1:10">
      <c r="A14" s="24" t="s">
        <v>149</v>
      </c>
      <c r="B14" s="25" t="s">
        <v>611</v>
      </c>
      <c r="C14" s="25" t="s">
        <v>595</v>
      </c>
      <c r="D14" s="24" t="s">
        <v>928</v>
      </c>
      <c r="E14" s="24" t="s">
        <v>929</v>
      </c>
      <c r="F14" s="25" t="s">
        <v>617</v>
      </c>
      <c r="G14" s="34">
        <v>0.5</v>
      </c>
      <c r="H14" s="18">
        <v>0.283185</v>
      </c>
      <c r="I14" s="27">
        <f t="shared" si="0"/>
        <v>0.1415925</v>
      </c>
      <c r="J14" s="28">
        <v>43997</v>
      </c>
    </row>
    <row r="15" s="19" customFormat="1" ht="16.5" customHeight="1" spans="1:10">
      <c r="A15" s="29" t="s">
        <v>149</v>
      </c>
      <c r="B15" s="30" t="s">
        <v>611</v>
      </c>
      <c r="C15" s="30" t="s">
        <v>595</v>
      </c>
      <c r="D15" s="29" t="s">
        <v>817</v>
      </c>
      <c r="E15" s="29" t="s">
        <v>818</v>
      </c>
      <c r="F15" s="30" t="s">
        <v>819</v>
      </c>
      <c r="G15" s="35">
        <v>1</v>
      </c>
      <c r="H15" s="18">
        <v>0.293920220482456</v>
      </c>
      <c r="I15" s="27">
        <f t="shared" si="0"/>
        <v>0.293920220482456</v>
      </c>
      <c r="J15" s="32">
        <v>43800</v>
      </c>
    </row>
    <row r="16" s="19" customFormat="1" ht="16.5" customHeight="1" spans="1:10">
      <c r="A16" s="24" t="s">
        <v>149</v>
      </c>
      <c r="B16" s="25" t="s">
        <v>611</v>
      </c>
      <c r="C16" s="25" t="s">
        <v>595</v>
      </c>
      <c r="D16" s="24" t="s">
        <v>69</v>
      </c>
      <c r="E16" s="24" t="s">
        <v>419</v>
      </c>
      <c r="F16" s="25" t="s">
        <v>1053</v>
      </c>
      <c r="G16" s="34">
        <v>1</v>
      </c>
      <c r="H16" s="18">
        <v>1.254</v>
      </c>
      <c r="I16" s="27">
        <f t="shared" si="0"/>
        <v>1.254</v>
      </c>
      <c r="J16" s="28">
        <v>43997</v>
      </c>
    </row>
    <row r="17" s="19" customFormat="1" ht="16.5" customHeight="1" spans="1:10">
      <c r="A17" s="29" t="s">
        <v>149</v>
      </c>
      <c r="B17" s="30" t="s">
        <v>611</v>
      </c>
      <c r="C17" s="30" t="s">
        <v>595</v>
      </c>
      <c r="D17" s="29" t="s">
        <v>939</v>
      </c>
      <c r="E17" s="29" t="s">
        <v>434</v>
      </c>
      <c r="F17" s="30" t="s">
        <v>940</v>
      </c>
      <c r="G17" s="35">
        <v>2</v>
      </c>
      <c r="H17" s="18">
        <v>0.1422</v>
      </c>
      <c r="I17" s="27">
        <f t="shared" si="0"/>
        <v>0.2844</v>
      </c>
      <c r="J17" s="32">
        <v>43800</v>
      </c>
    </row>
    <row r="18" s="19" customFormat="1" ht="16.5" customHeight="1" spans="1:10">
      <c r="A18" s="24" t="s">
        <v>149</v>
      </c>
      <c r="B18" s="25" t="s">
        <v>611</v>
      </c>
      <c r="C18" s="25" t="s">
        <v>595</v>
      </c>
      <c r="D18" s="24" t="s">
        <v>831</v>
      </c>
      <c r="E18" s="24" t="s">
        <v>832</v>
      </c>
      <c r="F18" s="25" t="s">
        <v>833</v>
      </c>
      <c r="G18" s="34">
        <v>1</v>
      </c>
      <c r="H18" s="18">
        <v>0.4036</v>
      </c>
      <c r="I18" s="27">
        <f t="shared" si="0"/>
        <v>0.4036</v>
      </c>
      <c r="J18" s="28">
        <v>43800</v>
      </c>
    </row>
    <row r="19" s="19" customFormat="1" ht="16.5" customHeight="1" spans="1:10">
      <c r="A19" s="29" t="s">
        <v>149</v>
      </c>
      <c r="B19" s="30" t="s">
        <v>611</v>
      </c>
      <c r="C19" s="30" t="s">
        <v>595</v>
      </c>
      <c r="D19" s="29" t="s">
        <v>599</v>
      </c>
      <c r="E19" s="29" t="s">
        <v>600</v>
      </c>
      <c r="F19" s="30" t="s">
        <v>601</v>
      </c>
      <c r="G19" s="35">
        <v>0.034</v>
      </c>
      <c r="H19" s="18">
        <v>6.2128</v>
      </c>
      <c r="I19" s="27">
        <f t="shared" si="0"/>
        <v>0.2112352</v>
      </c>
      <c r="J19" s="32">
        <v>43800</v>
      </c>
    </row>
    <row r="20" s="19" customFormat="1" ht="16.5" customHeight="1" spans="1:10">
      <c r="A20" s="24" t="s">
        <v>149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34">
        <v>0.167</v>
      </c>
      <c r="H20" s="18">
        <v>0.4035</v>
      </c>
      <c r="I20" s="27">
        <f t="shared" si="0"/>
        <v>0.0673845</v>
      </c>
      <c r="J20" s="28">
        <v>43800</v>
      </c>
    </row>
    <row r="21" s="19" customFormat="1" ht="16.5" customHeight="1" spans="1:10">
      <c r="A21" s="29" t="s">
        <v>149</v>
      </c>
      <c r="B21" s="30" t="s">
        <v>611</v>
      </c>
      <c r="C21" s="30" t="s">
        <v>595</v>
      </c>
      <c r="D21" s="29" t="s">
        <v>787</v>
      </c>
      <c r="E21" s="29" t="s">
        <v>788</v>
      </c>
      <c r="F21" s="30" t="s">
        <v>789</v>
      </c>
      <c r="G21" s="35">
        <v>1</v>
      </c>
      <c r="H21" s="18">
        <v>0.1862</v>
      </c>
      <c r="I21" s="27">
        <f t="shared" si="0"/>
        <v>0.1862</v>
      </c>
      <c r="J21" s="32">
        <v>43800</v>
      </c>
    </row>
    <row r="22" s="19" customFormat="1" ht="16.5" customHeight="1" spans="1:10">
      <c r="A22" s="24" t="s">
        <v>149</v>
      </c>
      <c r="B22" s="25" t="s">
        <v>611</v>
      </c>
      <c r="C22" s="25" t="s">
        <v>595</v>
      </c>
      <c r="D22" s="24" t="s">
        <v>1240</v>
      </c>
      <c r="E22" s="24" t="s">
        <v>1211</v>
      </c>
      <c r="F22" s="25" t="s">
        <v>1241</v>
      </c>
      <c r="G22" s="34">
        <v>1</v>
      </c>
      <c r="H22" s="18">
        <v>3.14295055</v>
      </c>
      <c r="I22" s="27">
        <f t="shared" si="0"/>
        <v>3.14295055</v>
      </c>
      <c r="J22" s="28">
        <v>43800</v>
      </c>
    </row>
    <row r="23" s="19" customFormat="1" ht="16.5" customHeight="1" spans="1:10">
      <c r="A23" s="29" t="s">
        <v>149</v>
      </c>
      <c r="B23" s="30" t="s">
        <v>611</v>
      </c>
      <c r="C23" s="30" t="s">
        <v>595</v>
      </c>
      <c r="D23" s="29" t="s">
        <v>1242</v>
      </c>
      <c r="E23" s="29" t="s">
        <v>1209</v>
      </c>
      <c r="F23" s="30" t="s">
        <v>1243</v>
      </c>
      <c r="G23" s="35">
        <v>1</v>
      </c>
      <c r="H23" s="18">
        <v>2.06194800833333</v>
      </c>
      <c r="I23" s="27">
        <f t="shared" si="0"/>
        <v>2.06194800833333</v>
      </c>
      <c r="J23" s="32">
        <v>43800</v>
      </c>
    </row>
    <row r="24" s="19" customFormat="1" ht="16.5" customHeight="1" spans="1:10">
      <c r="A24" s="24" t="s">
        <v>149</v>
      </c>
      <c r="B24" s="25" t="s">
        <v>611</v>
      </c>
      <c r="C24" s="25" t="s">
        <v>595</v>
      </c>
      <c r="D24" s="24" t="s">
        <v>834</v>
      </c>
      <c r="E24" s="24" t="s">
        <v>835</v>
      </c>
      <c r="F24" s="25" t="s">
        <v>836</v>
      </c>
      <c r="G24" s="34">
        <v>1</v>
      </c>
      <c r="H24" s="18">
        <v>0.35</v>
      </c>
      <c r="I24" s="27">
        <f t="shared" si="0"/>
        <v>0.35</v>
      </c>
      <c r="J24" s="28">
        <v>43800</v>
      </c>
    </row>
    <row r="25" spans="1:10">
      <c r="I25" s="20">
        <f>SUM(I2:I24)</f>
        <v>103.231620978816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6" workbookViewId="0">
      <selection activeCell="F58" sqref="F58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2.8181818181818" customWidth="1"/>
    <col min="6" max="6" width="20.4545454545455" customWidth="1"/>
    <col min="7" max="7" width="11.8181818181818" style="20" customWidth="1"/>
    <col min="8" max="8" width="14" style="20" customWidth="1"/>
    <col min="9" max="9" width="7.72727272727273" style="20" customWidth="1"/>
    <col min="10" max="10" width="9" customWidth="1"/>
  </cols>
  <sheetData>
    <row r="1" s="19" customFormat="1" ht="12.5" spans="1:11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1">
      <c r="A2" s="24" t="s">
        <v>655</v>
      </c>
      <c r="B2" s="25" t="s">
        <v>611</v>
      </c>
      <c r="C2" s="25" t="s">
        <v>595</v>
      </c>
      <c r="D2" s="24" t="s">
        <v>656</v>
      </c>
      <c r="E2" s="24" t="s">
        <v>657</v>
      </c>
      <c r="F2" s="25" t="s">
        <v>617</v>
      </c>
      <c r="G2" s="34">
        <v>1</v>
      </c>
      <c r="H2" s="18">
        <v>1.151822796875</v>
      </c>
      <c r="I2" s="27">
        <f t="shared" ref="I2:I33" si="0">H2*G2</f>
        <v>1.151822796875</v>
      </c>
      <c r="J2" s="28">
        <v>44390</v>
      </c>
      <c r="K2" s="57"/>
    </row>
    <row r="3" s="19" customFormat="1" ht="16.5" customHeight="1" spans="1:11">
      <c r="A3" s="29" t="s">
        <v>655</v>
      </c>
      <c r="B3" s="30" t="s">
        <v>611</v>
      </c>
      <c r="C3" s="30" t="s">
        <v>595</v>
      </c>
      <c r="D3" s="29" t="s">
        <v>658</v>
      </c>
      <c r="E3" s="29" t="s">
        <v>659</v>
      </c>
      <c r="F3" s="30" t="s">
        <v>660</v>
      </c>
      <c r="G3" s="35">
        <v>18</v>
      </c>
      <c r="H3" s="33">
        <v>0.023</v>
      </c>
      <c r="I3" s="27">
        <f t="shared" si="0"/>
        <v>0.414</v>
      </c>
      <c r="J3" s="32">
        <v>45219</v>
      </c>
      <c r="K3" s="57"/>
    </row>
    <row r="4" s="19" customFormat="1" ht="16.5" customHeight="1" spans="1:11">
      <c r="A4" s="24" t="s">
        <v>655</v>
      </c>
      <c r="B4" s="25" t="s">
        <v>611</v>
      </c>
      <c r="C4" s="25" t="s">
        <v>595</v>
      </c>
      <c r="D4" s="24" t="s">
        <v>661</v>
      </c>
      <c r="E4" s="24" t="s">
        <v>659</v>
      </c>
      <c r="F4" s="25" t="s">
        <v>662</v>
      </c>
      <c r="G4" s="34">
        <v>7</v>
      </c>
      <c r="H4" s="33">
        <v>0.0664</v>
      </c>
      <c r="I4" s="27">
        <f t="shared" si="0"/>
        <v>0.4648</v>
      </c>
      <c r="J4" s="28">
        <v>44390</v>
      </c>
      <c r="K4" s="57"/>
    </row>
    <row r="5" s="19" customFormat="1" ht="16.5" customHeight="1" spans="1:11">
      <c r="A5" s="29" t="s">
        <v>655</v>
      </c>
      <c r="B5" s="30" t="s">
        <v>611</v>
      </c>
      <c r="C5" s="30" t="s">
        <v>595</v>
      </c>
      <c r="D5" s="29" t="s">
        <v>663</v>
      </c>
      <c r="E5" s="29" t="s">
        <v>659</v>
      </c>
      <c r="F5" s="30" t="s">
        <v>664</v>
      </c>
      <c r="G5" s="35">
        <v>2</v>
      </c>
      <c r="H5" s="33">
        <v>0.469</v>
      </c>
      <c r="I5" s="27">
        <f t="shared" si="0"/>
        <v>0.938</v>
      </c>
      <c r="J5" s="32">
        <v>44390</v>
      </c>
      <c r="K5" s="57"/>
    </row>
    <row r="6" s="19" customFormat="1" ht="16.5" customHeight="1" spans="1:11">
      <c r="A6" s="24" t="s">
        <v>655</v>
      </c>
      <c r="B6" s="25" t="s">
        <v>611</v>
      </c>
      <c r="C6" s="25" t="s">
        <v>595</v>
      </c>
      <c r="D6" s="24" t="s">
        <v>665</v>
      </c>
      <c r="E6" s="24" t="s">
        <v>659</v>
      </c>
      <c r="F6" s="25" t="s">
        <v>666</v>
      </c>
      <c r="G6" s="34">
        <v>4</v>
      </c>
      <c r="H6" s="33">
        <v>0.0372</v>
      </c>
      <c r="I6" s="27">
        <f t="shared" si="0"/>
        <v>0.1488</v>
      </c>
      <c r="J6" s="28">
        <v>45219</v>
      </c>
      <c r="K6" s="57"/>
    </row>
    <row r="7" s="19" customFormat="1" ht="16.5" customHeight="1" spans="1:11">
      <c r="A7" s="29" t="s">
        <v>655</v>
      </c>
      <c r="B7" s="30" t="s">
        <v>611</v>
      </c>
      <c r="C7" s="30" t="s">
        <v>595</v>
      </c>
      <c r="D7" s="29" t="s">
        <v>667</v>
      </c>
      <c r="E7" s="29" t="s">
        <v>659</v>
      </c>
      <c r="F7" s="30" t="s">
        <v>668</v>
      </c>
      <c r="G7" s="35">
        <v>1</v>
      </c>
      <c r="H7" s="33">
        <v>0.0372</v>
      </c>
      <c r="I7" s="27">
        <f t="shared" si="0"/>
        <v>0.0372</v>
      </c>
      <c r="J7" s="32">
        <v>44390</v>
      </c>
      <c r="K7" s="57"/>
    </row>
    <row r="8" s="19" customFormat="1" ht="16.5" customHeight="1" spans="1:11">
      <c r="A8" s="24" t="s">
        <v>655</v>
      </c>
      <c r="B8" s="25" t="s">
        <v>611</v>
      </c>
      <c r="C8" s="25" t="s">
        <v>595</v>
      </c>
      <c r="D8" s="24" t="s">
        <v>669</v>
      </c>
      <c r="E8" s="24" t="s">
        <v>659</v>
      </c>
      <c r="F8" s="25" t="s">
        <v>670</v>
      </c>
      <c r="G8" s="34">
        <v>1</v>
      </c>
      <c r="H8" s="33">
        <v>0.9735</v>
      </c>
      <c r="I8" s="27">
        <f t="shared" si="0"/>
        <v>0.9735</v>
      </c>
      <c r="J8" s="28">
        <v>44390</v>
      </c>
      <c r="K8" s="57"/>
    </row>
    <row r="9" s="19" customFormat="1" ht="16.5" customHeight="1" spans="1:11">
      <c r="A9" s="29" t="s">
        <v>655</v>
      </c>
      <c r="B9" s="30" t="s">
        <v>611</v>
      </c>
      <c r="C9" s="30" t="s">
        <v>595</v>
      </c>
      <c r="D9" s="29" t="s">
        <v>671</v>
      </c>
      <c r="E9" s="29" t="s">
        <v>659</v>
      </c>
      <c r="F9" s="30" t="s">
        <v>672</v>
      </c>
      <c r="G9" s="35">
        <v>2</v>
      </c>
      <c r="H9" s="33">
        <v>0.115</v>
      </c>
      <c r="I9" s="27">
        <f t="shared" si="0"/>
        <v>0.23</v>
      </c>
      <c r="J9" s="32">
        <v>44390</v>
      </c>
      <c r="K9" s="57"/>
    </row>
    <row r="10" s="19" customFormat="1" ht="16.5" customHeight="1" spans="1:11">
      <c r="A10" s="24" t="s">
        <v>655</v>
      </c>
      <c r="B10" s="25" t="s">
        <v>611</v>
      </c>
      <c r="C10" s="25" t="s">
        <v>595</v>
      </c>
      <c r="D10" s="24" t="s">
        <v>673</v>
      </c>
      <c r="E10" s="24" t="s">
        <v>659</v>
      </c>
      <c r="F10" s="25" t="s">
        <v>674</v>
      </c>
      <c r="G10" s="34">
        <v>1</v>
      </c>
      <c r="H10" s="33">
        <v>0.4602</v>
      </c>
      <c r="I10" s="27">
        <f t="shared" si="0"/>
        <v>0.4602</v>
      </c>
      <c r="J10" s="28">
        <v>44390</v>
      </c>
      <c r="K10" s="57"/>
    </row>
    <row r="11" s="19" customFormat="1" ht="16.5" customHeight="1" spans="1:11">
      <c r="A11" s="29" t="s">
        <v>655</v>
      </c>
      <c r="B11" s="30" t="s">
        <v>611</v>
      </c>
      <c r="C11" s="30" t="s">
        <v>595</v>
      </c>
      <c r="D11" s="29" t="s">
        <v>675</v>
      </c>
      <c r="E11" s="29" t="s">
        <v>659</v>
      </c>
      <c r="F11" s="30" t="s">
        <v>676</v>
      </c>
      <c r="G11" s="35">
        <v>1</v>
      </c>
      <c r="H11" s="33">
        <v>0.0487</v>
      </c>
      <c r="I11" s="27">
        <f t="shared" si="0"/>
        <v>0.0487</v>
      </c>
      <c r="J11" s="32">
        <v>44390</v>
      </c>
      <c r="K11" s="57"/>
    </row>
    <row r="12" s="19" customFormat="1" ht="16.5" customHeight="1" spans="1:11">
      <c r="A12" s="24" t="s">
        <v>655</v>
      </c>
      <c r="B12" s="25" t="s">
        <v>611</v>
      </c>
      <c r="C12" s="25" t="s">
        <v>595</v>
      </c>
      <c r="D12" s="24" t="s">
        <v>677</v>
      </c>
      <c r="E12" s="24" t="s">
        <v>678</v>
      </c>
      <c r="F12" s="25" t="s">
        <v>679</v>
      </c>
      <c r="G12" s="34">
        <v>2</v>
      </c>
      <c r="H12" s="33">
        <v>0.195</v>
      </c>
      <c r="I12" s="27">
        <f t="shared" si="0"/>
        <v>0.39</v>
      </c>
      <c r="J12" s="28">
        <v>44390</v>
      </c>
      <c r="K12" s="57"/>
    </row>
    <row r="13" s="19" customFormat="1" ht="16.5" customHeight="1" spans="1:11">
      <c r="A13" s="29" t="s">
        <v>655</v>
      </c>
      <c r="B13" s="30" t="s">
        <v>611</v>
      </c>
      <c r="C13" s="30" t="s">
        <v>595</v>
      </c>
      <c r="D13" s="29" t="s">
        <v>680</v>
      </c>
      <c r="E13" s="29" t="s">
        <v>678</v>
      </c>
      <c r="F13" s="30" t="s">
        <v>681</v>
      </c>
      <c r="G13" s="35">
        <v>2</v>
      </c>
      <c r="H13" s="33">
        <v>0.042</v>
      </c>
      <c r="I13" s="27">
        <f t="shared" si="0"/>
        <v>0.084</v>
      </c>
      <c r="J13" s="32">
        <v>44390</v>
      </c>
      <c r="K13" s="57"/>
    </row>
    <row r="14" s="19" customFormat="1" ht="16.5" customHeight="1" spans="1:11">
      <c r="A14" s="24" t="s">
        <v>655</v>
      </c>
      <c r="B14" s="25" t="s">
        <v>611</v>
      </c>
      <c r="C14" s="25" t="s">
        <v>595</v>
      </c>
      <c r="D14" s="24" t="s">
        <v>682</v>
      </c>
      <c r="E14" s="24" t="s">
        <v>678</v>
      </c>
      <c r="F14" s="25" t="s">
        <v>683</v>
      </c>
      <c r="G14" s="34">
        <v>1</v>
      </c>
      <c r="H14" s="33">
        <v>2.8319</v>
      </c>
      <c r="I14" s="27">
        <f t="shared" si="0"/>
        <v>2.8319</v>
      </c>
      <c r="J14" s="28">
        <v>44390</v>
      </c>
      <c r="K14" s="57"/>
    </row>
    <row r="15" s="19" customFormat="1" ht="16.5" customHeight="1" spans="1:11">
      <c r="A15" s="29" t="s">
        <v>655</v>
      </c>
      <c r="B15" s="30" t="s">
        <v>611</v>
      </c>
      <c r="C15" s="30" t="s">
        <v>595</v>
      </c>
      <c r="D15" s="29" t="s">
        <v>684</v>
      </c>
      <c r="E15" s="29" t="s">
        <v>685</v>
      </c>
      <c r="F15" s="30" t="s">
        <v>686</v>
      </c>
      <c r="G15" s="35">
        <v>1</v>
      </c>
      <c r="H15" s="33">
        <v>3.536</v>
      </c>
      <c r="I15" s="27">
        <f t="shared" si="0"/>
        <v>3.536</v>
      </c>
      <c r="J15" s="32">
        <v>44390</v>
      </c>
      <c r="K15" s="57"/>
    </row>
    <row r="16" s="19" customFormat="1" ht="16.5" customHeight="1" spans="1:11">
      <c r="A16" s="24" t="s">
        <v>655</v>
      </c>
      <c r="B16" s="25" t="s">
        <v>611</v>
      </c>
      <c r="C16" s="25" t="s">
        <v>595</v>
      </c>
      <c r="D16" s="24" t="s">
        <v>687</v>
      </c>
      <c r="E16" s="24" t="s">
        <v>685</v>
      </c>
      <c r="F16" s="25" t="s">
        <v>688</v>
      </c>
      <c r="G16" s="34">
        <v>2</v>
      </c>
      <c r="H16" s="33">
        <v>1.125</v>
      </c>
      <c r="I16" s="27">
        <f t="shared" si="0"/>
        <v>2.25</v>
      </c>
      <c r="J16" s="28">
        <v>44390</v>
      </c>
      <c r="K16" s="57"/>
    </row>
    <row r="17" s="19" customFormat="1" ht="16.5" customHeight="1" spans="1:11">
      <c r="A17" s="29" t="s">
        <v>655</v>
      </c>
      <c r="B17" s="30" t="s">
        <v>611</v>
      </c>
      <c r="C17" s="30" t="s">
        <v>595</v>
      </c>
      <c r="D17" s="29" t="s">
        <v>689</v>
      </c>
      <c r="E17" s="29" t="s">
        <v>690</v>
      </c>
      <c r="F17" s="30" t="s">
        <v>691</v>
      </c>
      <c r="G17" s="35">
        <v>2</v>
      </c>
      <c r="H17" s="33">
        <v>0.6637</v>
      </c>
      <c r="I17" s="27">
        <f t="shared" si="0"/>
        <v>1.3274</v>
      </c>
      <c r="J17" s="32">
        <v>44390</v>
      </c>
      <c r="K17" s="57"/>
    </row>
    <row r="18" s="19" customFormat="1" ht="16.5" customHeight="1" spans="1:11">
      <c r="A18" s="24" t="s">
        <v>655</v>
      </c>
      <c r="B18" s="25" t="s">
        <v>611</v>
      </c>
      <c r="C18" s="25" t="s">
        <v>595</v>
      </c>
      <c r="D18" s="24" t="s">
        <v>692</v>
      </c>
      <c r="E18" s="24" t="s">
        <v>693</v>
      </c>
      <c r="F18" s="25" t="s">
        <v>694</v>
      </c>
      <c r="G18" s="34">
        <v>8</v>
      </c>
      <c r="H18" s="33">
        <v>0.0486</v>
      </c>
      <c r="I18" s="27">
        <f t="shared" si="0"/>
        <v>0.3888</v>
      </c>
      <c r="J18" s="28">
        <v>44390</v>
      </c>
      <c r="K18" s="57"/>
    </row>
    <row r="19" s="19" customFormat="1" ht="16.5" customHeight="1" spans="1:11">
      <c r="A19" s="29" t="s">
        <v>655</v>
      </c>
      <c r="B19" s="30" t="s">
        <v>611</v>
      </c>
      <c r="C19" s="30" t="s">
        <v>595</v>
      </c>
      <c r="D19" s="29" t="s">
        <v>695</v>
      </c>
      <c r="E19" s="29" t="s">
        <v>693</v>
      </c>
      <c r="F19" s="30" t="s">
        <v>696</v>
      </c>
      <c r="G19" s="35">
        <v>1</v>
      </c>
      <c r="H19" s="33">
        <v>0.0486</v>
      </c>
      <c r="I19" s="27">
        <f t="shared" si="0"/>
        <v>0.0486</v>
      </c>
      <c r="J19" s="32">
        <v>44390</v>
      </c>
      <c r="K19" s="57"/>
    </row>
    <row r="20" s="19" customFormat="1" ht="16.5" customHeight="1" spans="1:11">
      <c r="A20" s="24" t="s">
        <v>655</v>
      </c>
      <c r="B20" s="25" t="s">
        <v>611</v>
      </c>
      <c r="C20" s="25" t="s">
        <v>595</v>
      </c>
      <c r="D20" s="24" t="s">
        <v>697</v>
      </c>
      <c r="E20" s="24" t="s">
        <v>698</v>
      </c>
      <c r="F20" s="25" t="s">
        <v>699</v>
      </c>
      <c r="G20" s="34">
        <v>20</v>
      </c>
      <c r="H20" s="33">
        <v>0.00575</v>
      </c>
      <c r="I20" s="27">
        <f t="shared" si="0"/>
        <v>0.115</v>
      </c>
      <c r="J20" s="28">
        <v>45219</v>
      </c>
      <c r="K20" s="57"/>
    </row>
    <row r="21" s="19" customFormat="1" ht="16.5" customHeight="1" spans="1:11">
      <c r="A21" s="29" t="s">
        <v>655</v>
      </c>
      <c r="B21" s="30" t="s">
        <v>611</v>
      </c>
      <c r="C21" s="30" t="s">
        <v>595</v>
      </c>
      <c r="D21" s="29" t="s">
        <v>700</v>
      </c>
      <c r="E21" s="29" t="s">
        <v>698</v>
      </c>
      <c r="F21" s="30" t="s">
        <v>701</v>
      </c>
      <c r="G21" s="35">
        <v>2</v>
      </c>
      <c r="H21" s="33">
        <v>0.00575</v>
      </c>
      <c r="I21" s="27">
        <f t="shared" si="0"/>
        <v>0.0115</v>
      </c>
      <c r="J21" s="32">
        <v>44390</v>
      </c>
      <c r="K21" s="57"/>
    </row>
    <row r="22" s="19" customFormat="1" ht="16.5" customHeight="1" spans="1:11">
      <c r="A22" s="24" t="s">
        <v>655</v>
      </c>
      <c r="B22" s="25" t="s">
        <v>611</v>
      </c>
      <c r="C22" s="25" t="s">
        <v>595</v>
      </c>
      <c r="D22" s="24" t="s">
        <v>702</v>
      </c>
      <c r="E22" s="24" t="s">
        <v>698</v>
      </c>
      <c r="F22" s="25" t="s">
        <v>703</v>
      </c>
      <c r="G22" s="34">
        <v>6</v>
      </c>
      <c r="H22" s="33">
        <v>0.00575</v>
      </c>
      <c r="I22" s="27">
        <f t="shared" si="0"/>
        <v>0.0345</v>
      </c>
      <c r="J22" s="28">
        <v>44390</v>
      </c>
      <c r="K22" s="57"/>
    </row>
    <row r="23" s="19" customFormat="1" ht="16.5" customHeight="1" spans="1:11">
      <c r="A23" s="29" t="s">
        <v>655</v>
      </c>
      <c r="B23" s="30" t="s">
        <v>611</v>
      </c>
      <c r="C23" s="30" t="s">
        <v>595</v>
      </c>
      <c r="D23" s="29" t="s">
        <v>704</v>
      </c>
      <c r="E23" s="29" t="s">
        <v>698</v>
      </c>
      <c r="F23" s="30" t="s">
        <v>705</v>
      </c>
      <c r="G23" s="35">
        <v>1</v>
      </c>
      <c r="H23" s="33">
        <v>0.00575</v>
      </c>
      <c r="I23" s="27">
        <f t="shared" si="0"/>
        <v>0.00575</v>
      </c>
      <c r="J23" s="32">
        <v>44390</v>
      </c>
      <c r="K23" s="57"/>
    </row>
    <row r="24" s="19" customFormat="1" ht="16.5" customHeight="1" spans="1:11">
      <c r="A24" s="24" t="s">
        <v>655</v>
      </c>
      <c r="B24" s="25" t="s">
        <v>611</v>
      </c>
      <c r="C24" s="25" t="s">
        <v>595</v>
      </c>
      <c r="D24" s="24" t="s">
        <v>706</v>
      </c>
      <c r="E24" s="24" t="s">
        <v>698</v>
      </c>
      <c r="F24" s="25" t="s">
        <v>707</v>
      </c>
      <c r="G24" s="34">
        <v>1</v>
      </c>
      <c r="H24" s="33">
        <v>0.00575</v>
      </c>
      <c r="I24" s="27">
        <f t="shared" si="0"/>
        <v>0.00575</v>
      </c>
      <c r="J24" s="28">
        <v>44390</v>
      </c>
      <c r="K24" s="57"/>
    </row>
    <row r="25" s="19" customFormat="1" ht="16.5" customHeight="1" spans="1:11">
      <c r="A25" s="29" t="s">
        <v>655</v>
      </c>
      <c r="B25" s="30" t="s">
        <v>611</v>
      </c>
      <c r="C25" s="30" t="s">
        <v>595</v>
      </c>
      <c r="D25" s="29" t="s">
        <v>708</v>
      </c>
      <c r="E25" s="29" t="s">
        <v>698</v>
      </c>
      <c r="F25" s="30" t="s">
        <v>709</v>
      </c>
      <c r="G25" s="35">
        <v>1</v>
      </c>
      <c r="H25" s="33">
        <v>0.00575</v>
      </c>
      <c r="I25" s="27">
        <f t="shared" si="0"/>
        <v>0.00575</v>
      </c>
      <c r="J25" s="32">
        <v>44390</v>
      </c>
      <c r="K25" s="57"/>
    </row>
    <row r="26" s="19" customFormat="1" ht="16.5" customHeight="1" spans="1:11">
      <c r="A26" s="24" t="s">
        <v>655</v>
      </c>
      <c r="B26" s="25" t="s">
        <v>611</v>
      </c>
      <c r="C26" s="25" t="s">
        <v>595</v>
      </c>
      <c r="D26" s="24" t="s">
        <v>710</v>
      </c>
      <c r="E26" s="24" t="s">
        <v>698</v>
      </c>
      <c r="F26" s="25" t="s">
        <v>711</v>
      </c>
      <c r="G26" s="34">
        <v>1</v>
      </c>
      <c r="H26" s="33">
        <v>0.0084</v>
      </c>
      <c r="I26" s="27">
        <f t="shared" si="0"/>
        <v>0.0084</v>
      </c>
      <c r="J26" s="28">
        <v>44390</v>
      </c>
      <c r="K26" s="57"/>
    </row>
    <row r="27" s="19" customFormat="1" ht="16.5" customHeight="1" spans="1:11">
      <c r="A27" s="29" t="s">
        <v>655</v>
      </c>
      <c r="B27" s="30" t="s">
        <v>611</v>
      </c>
      <c r="C27" s="30" t="s">
        <v>595</v>
      </c>
      <c r="D27" s="29" t="s">
        <v>712</v>
      </c>
      <c r="E27" s="29" t="s">
        <v>713</v>
      </c>
      <c r="F27" s="30" t="s">
        <v>714</v>
      </c>
      <c r="G27" s="35">
        <v>1</v>
      </c>
      <c r="H27" s="33">
        <v>0.9</v>
      </c>
      <c r="I27" s="27">
        <f t="shared" si="0"/>
        <v>0.9</v>
      </c>
      <c r="J27" s="32">
        <v>44390</v>
      </c>
      <c r="K27" s="57"/>
    </row>
    <row r="28" s="19" customFormat="1" ht="16.5" customHeight="1" spans="1:11">
      <c r="A28" s="24" t="s">
        <v>655</v>
      </c>
      <c r="B28" s="25" t="s">
        <v>611</v>
      </c>
      <c r="C28" s="25" t="s">
        <v>595</v>
      </c>
      <c r="D28" s="24" t="s">
        <v>715</v>
      </c>
      <c r="E28" s="24" t="s">
        <v>713</v>
      </c>
      <c r="F28" s="25" t="s">
        <v>716</v>
      </c>
      <c r="G28" s="34">
        <v>1</v>
      </c>
      <c r="H28" s="33">
        <v>3.5</v>
      </c>
      <c r="I28" s="27">
        <f t="shared" si="0"/>
        <v>3.5</v>
      </c>
      <c r="J28" s="28">
        <v>44390</v>
      </c>
      <c r="K28" s="57"/>
    </row>
    <row r="29" s="19" customFormat="1" ht="16.5" customHeight="1" spans="1:11">
      <c r="A29" s="29" t="s">
        <v>655</v>
      </c>
      <c r="B29" s="30" t="s">
        <v>611</v>
      </c>
      <c r="C29" s="30" t="s">
        <v>595</v>
      </c>
      <c r="D29" s="29" t="s">
        <v>717</v>
      </c>
      <c r="E29" s="29" t="s">
        <v>713</v>
      </c>
      <c r="F29" s="30" t="s">
        <v>718</v>
      </c>
      <c r="G29" s="35">
        <v>1</v>
      </c>
      <c r="H29" s="33">
        <v>0.3363</v>
      </c>
      <c r="I29" s="27">
        <f t="shared" si="0"/>
        <v>0.3363</v>
      </c>
      <c r="J29" s="32">
        <v>44390</v>
      </c>
      <c r="K29" s="57"/>
    </row>
    <row r="30" s="19" customFormat="1" ht="16.5" customHeight="1" spans="1:11">
      <c r="A30" s="24" t="s">
        <v>655</v>
      </c>
      <c r="B30" s="25" t="s">
        <v>611</v>
      </c>
      <c r="C30" s="25" t="s">
        <v>595</v>
      </c>
      <c r="D30" s="24" t="s">
        <v>719</v>
      </c>
      <c r="E30" s="24" t="s">
        <v>698</v>
      </c>
      <c r="F30" s="25" t="s">
        <v>720</v>
      </c>
      <c r="G30" s="34">
        <v>2</v>
      </c>
      <c r="H30" s="33">
        <v>0.00575</v>
      </c>
      <c r="I30" s="27">
        <f t="shared" si="0"/>
        <v>0.0115</v>
      </c>
      <c r="J30" s="28">
        <v>44390</v>
      </c>
      <c r="K30" s="57"/>
    </row>
    <row r="31" s="19" customFormat="1" ht="16.5" customHeight="1" spans="1:11">
      <c r="A31" s="29" t="s">
        <v>655</v>
      </c>
      <c r="B31" s="30" t="s">
        <v>611</v>
      </c>
      <c r="C31" s="30" t="s">
        <v>595</v>
      </c>
      <c r="D31" s="29" t="s">
        <v>721</v>
      </c>
      <c r="E31" s="29" t="s">
        <v>698</v>
      </c>
      <c r="F31" s="30" t="s">
        <v>722</v>
      </c>
      <c r="G31" s="35">
        <v>2</v>
      </c>
      <c r="H31" s="33">
        <v>0.01097</v>
      </c>
      <c r="I31" s="27">
        <f t="shared" si="0"/>
        <v>0.02194</v>
      </c>
      <c r="J31" s="32">
        <v>44390</v>
      </c>
      <c r="K31" s="57"/>
    </row>
    <row r="32" s="19" customFormat="1" ht="16.5" customHeight="1" spans="1:11">
      <c r="A32" s="24" t="s">
        <v>655</v>
      </c>
      <c r="B32" s="25" t="s">
        <v>611</v>
      </c>
      <c r="C32" s="25" t="s">
        <v>595</v>
      </c>
      <c r="D32" s="24" t="s">
        <v>723</v>
      </c>
      <c r="E32" s="24" t="s">
        <v>713</v>
      </c>
      <c r="F32" s="25" t="s">
        <v>724</v>
      </c>
      <c r="G32" s="34">
        <v>2</v>
      </c>
      <c r="H32" s="33">
        <v>7.2</v>
      </c>
      <c r="I32" s="27">
        <f t="shared" si="0"/>
        <v>14.4</v>
      </c>
      <c r="J32" s="28">
        <v>44390</v>
      </c>
      <c r="K32" s="57"/>
    </row>
    <row r="33" s="19" customFormat="1" ht="16.5" customHeight="1" spans="1:11">
      <c r="A33" s="29" t="s">
        <v>655</v>
      </c>
      <c r="B33" s="30" t="s">
        <v>611</v>
      </c>
      <c r="C33" s="30" t="s">
        <v>595</v>
      </c>
      <c r="D33" s="29" t="s">
        <v>725</v>
      </c>
      <c r="E33" s="29" t="s">
        <v>726</v>
      </c>
      <c r="F33" s="30" t="s">
        <v>727</v>
      </c>
      <c r="G33" s="35">
        <v>1</v>
      </c>
      <c r="H33" s="33">
        <v>1.5072963359375</v>
      </c>
      <c r="I33" s="27">
        <f t="shared" si="0"/>
        <v>1.5072963359375</v>
      </c>
      <c r="J33" s="32">
        <v>44523</v>
      </c>
      <c r="K33" s="57"/>
    </row>
    <row r="34" spans="1:11">
      <c r="H34" s="20" t="s">
        <v>654</v>
      </c>
      <c r="I34" s="20">
        <f>SUM(I2:I33)</f>
        <v>36.5874091328125</v>
      </c>
    </row>
    <row r="35" spans="1:11">
      <c r="G35" s="20" t="s">
        <v>33</v>
      </c>
      <c r="H35" s="20" t="s">
        <v>728</v>
      </c>
      <c r="I35" s="20">
        <v>13.68</v>
      </c>
    </row>
    <row r="36" spans="1:11">
      <c r="I36" s="20">
        <f>I34+I35</f>
        <v>50.2674091328125</v>
      </c>
    </row>
    <row r="37" spans="1:11">
      <c r="G37" s="20" t="s">
        <v>34</v>
      </c>
      <c r="H37" s="20" t="s">
        <v>728</v>
      </c>
      <c r="I37" s="20">
        <v>13.68</v>
      </c>
    </row>
    <row r="38" spans="1:11">
      <c r="I38" s="20">
        <f>I37+I34</f>
        <v>50.2674091328125</v>
      </c>
    </row>
    <row r="39" spans="1:11">
      <c r="G39" s="20" t="s">
        <v>20</v>
      </c>
      <c r="H39" s="20" t="s">
        <v>728</v>
      </c>
      <c r="I39" s="20">
        <v>13.68</v>
      </c>
    </row>
    <row r="40" spans="1:11">
      <c r="I40" s="20">
        <f>I39+I34</f>
        <v>50.2674091328125</v>
      </c>
    </row>
    <row r="41" spans="1:11">
      <c r="G41" s="20" t="s">
        <v>46</v>
      </c>
      <c r="H41" s="20" t="s">
        <v>728</v>
      </c>
      <c r="I41" s="20">
        <v>13.68</v>
      </c>
    </row>
    <row r="42" spans="1:11">
      <c r="I42" s="20">
        <f>I34+I41</f>
        <v>50.2674091328125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29" sqref="E2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2727272727273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210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18" si="0">H2*G2</f>
        <v>0.1</v>
      </c>
      <c r="J2" s="28">
        <v>45650</v>
      </c>
    </row>
    <row r="3" s="19" customFormat="1" ht="16.5" customHeight="1" spans="1:10">
      <c r="A3" s="29" t="s">
        <v>210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0.12</v>
      </c>
      <c r="H3" s="18">
        <v>0.283185</v>
      </c>
      <c r="I3" s="27">
        <f t="shared" si="0"/>
        <v>0.0339822</v>
      </c>
      <c r="J3" s="32">
        <v>44747</v>
      </c>
    </row>
    <row r="4" s="19" customFormat="1" ht="16.5" customHeight="1" spans="1:10">
      <c r="A4" s="24" t="s">
        <v>210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1</v>
      </c>
      <c r="H4" s="18">
        <v>0.288584692439863</v>
      </c>
      <c r="I4" s="27">
        <f t="shared" si="0"/>
        <v>0.288584692439863</v>
      </c>
      <c r="J4" s="28">
        <v>44747</v>
      </c>
    </row>
    <row r="5" s="19" customFormat="1" ht="16.5" customHeight="1" spans="1:10">
      <c r="A5" s="29" t="s">
        <v>210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5</v>
      </c>
      <c r="H5" s="18">
        <v>0.120565034394672</v>
      </c>
      <c r="I5" s="27">
        <f t="shared" si="0"/>
        <v>0.60282517197336</v>
      </c>
      <c r="J5" s="32">
        <v>44747</v>
      </c>
    </row>
    <row r="6" s="19" customFormat="1" ht="16.5" customHeight="1" spans="1:10">
      <c r="A6" s="24" t="s">
        <v>210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44747</v>
      </c>
    </row>
    <row r="7" s="19" customFormat="1" ht="16.5" customHeight="1" spans="1:10">
      <c r="A7" s="29" t="s">
        <v>210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35">
        <v>1</v>
      </c>
      <c r="H7" s="18">
        <f>I36</f>
        <v>18.6613012188425</v>
      </c>
      <c r="I7" s="27">
        <f t="shared" si="0"/>
        <v>18.6613012188425</v>
      </c>
      <c r="J7" s="32">
        <v>44747</v>
      </c>
    </row>
    <row r="8" s="19" customFormat="1" ht="16.5" customHeight="1" spans="1:10">
      <c r="A8" s="24" t="s">
        <v>210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44747</v>
      </c>
    </row>
    <row r="9" s="19" customFormat="1" ht="16.5" customHeight="1" spans="1:10">
      <c r="A9" s="29" t="s">
        <v>210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0.68</v>
      </c>
      <c r="H9" s="18">
        <v>1.7257</v>
      </c>
      <c r="I9" s="27">
        <f t="shared" si="0"/>
        <v>1.173476</v>
      </c>
      <c r="J9" s="32">
        <v>44747</v>
      </c>
    </row>
    <row r="10" s="19" customFormat="1" ht="16.5" customHeight="1" spans="1:10">
      <c r="A10" s="24" t="s">
        <v>210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0.97</v>
      </c>
      <c r="H10" s="18">
        <v>1.6814</v>
      </c>
      <c r="I10" s="27">
        <f t="shared" si="0"/>
        <v>1.630958</v>
      </c>
      <c r="J10" s="28">
        <v>44747</v>
      </c>
    </row>
    <row r="11" s="19" customFormat="1" ht="16.5" customHeight="1" spans="1:10">
      <c r="A11" s="29" t="s">
        <v>210</v>
      </c>
      <c r="B11" s="30" t="s">
        <v>611</v>
      </c>
      <c r="C11" s="30" t="s">
        <v>595</v>
      </c>
      <c r="D11" s="29" t="s">
        <v>935</v>
      </c>
      <c r="E11" s="29" t="s">
        <v>936</v>
      </c>
      <c r="F11" s="30" t="s">
        <v>617</v>
      </c>
      <c r="G11" s="35">
        <v>1</v>
      </c>
      <c r="H11" s="18">
        <v>0.53</v>
      </c>
      <c r="I11" s="27">
        <f t="shared" si="0"/>
        <v>0.53</v>
      </c>
      <c r="J11" s="32">
        <v>44747</v>
      </c>
    </row>
    <row r="12" s="19" customFormat="1" ht="16.5" customHeight="1" spans="1:10">
      <c r="A12" s="24" t="s">
        <v>210</v>
      </c>
      <c r="B12" s="25" t="s">
        <v>611</v>
      </c>
      <c r="C12" s="25" t="s">
        <v>595</v>
      </c>
      <c r="D12" s="24" t="s">
        <v>1244</v>
      </c>
      <c r="E12" s="24" t="s">
        <v>1245</v>
      </c>
      <c r="F12" s="25" t="s">
        <v>617</v>
      </c>
      <c r="G12" s="34">
        <v>1</v>
      </c>
      <c r="H12" s="43">
        <v>3.0973</v>
      </c>
      <c r="I12" s="27">
        <f t="shared" si="0"/>
        <v>3.0973</v>
      </c>
      <c r="J12" s="28">
        <v>44747</v>
      </c>
    </row>
    <row r="13" s="19" customFormat="1" ht="16.5" customHeight="1" spans="1:10">
      <c r="A13" s="29" t="s">
        <v>210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5">
        <v>1</v>
      </c>
      <c r="H13" s="18">
        <v>1.05755528846154</v>
      </c>
      <c r="I13" s="27">
        <f t="shared" si="0"/>
        <v>1.05755528846154</v>
      </c>
      <c r="J13" s="32">
        <v>45503</v>
      </c>
    </row>
    <row r="14" s="19" customFormat="1" ht="16.5" customHeight="1" spans="1:10">
      <c r="A14" s="24" t="s">
        <v>210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34">
        <v>3</v>
      </c>
      <c r="H14" s="18">
        <v>0.1422</v>
      </c>
      <c r="I14" s="27">
        <f t="shared" si="0"/>
        <v>0.4266</v>
      </c>
      <c r="J14" s="28">
        <v>44747</v>
      </c>
    </row>
    <row r="15" s="19" customFormat="1" ht="16.5" customHeight="1" spans="1:10">
      <c r="A15" s="29" t="s">
        <v>210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5">
        <v>0.017</v>
      </c>
      <c r="H15" s="18">
        <v>6.2128</v>
      </c>
      <c r="I15" s="27">
        <f t="shared" si="0"/>
        <v>0.1056176</v>
      </c>
      <c r="J15" s="32">
        <v>44835</v>
      </c>
    </row>
    <row r="16" s="19" customFormat="1" ht="16.5" customHeight="1" spans="1:10">
      <c r="A16" s="24" t="s">
        <v>210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0.1</v>
      </c>
      <c r="H16" s="18">
        <v>0.4035</v>
      </c>
      <c r="I16" s="27">
        <f t="shared" si="0"/>
        <v>0.04035</v>
      </c>
      <c r="J16" s="28">
        <v>44835</v>
      </c>
    </row>
    <row r="17" s="19" customFormat="1" ht="16.5" customHeight="1" spans="1:10">
      <c r="A17" s="29" t="s">
        <v>210</v>
      </c>
      <c r="B17" s="30" t="s">
        <v>611</v>
      </c>
      <c r="C17" s="30" t="s">
        <v>595</v>
      </c>
      <c r="D17" s="29" t="s">
        <v>212</v>
      </c>
      <c r="E17" s="29" t="s">
        <v>401</v>
      </c>
      <c r="F17" s="30" t="s">
        <v>617</v>
      </c>
      <c r="G17" s="35">
        <v>1</v>
      </c>
      <c r="H17" s="18">
        <v>3.4</v>
      </c>
      <c r="I17" s="27">
        <f t="shared" si="0"/>
        <v>3.4</v>
      </c>
      <c r="J17" s="32">
        <v>44747</v>
      </c>
    </row>
    <row r="18" s="19" customFormat="1" ht="16.5" customHeight="1" spans="1:10">
      <c r="A18" s="24" t="s">
        <v>210</v>
      </c>
      <c r="B18" s="25" t="s">
        <v>611</v>
      </c>
      <c r="C18" s="25" t="s">
        <v>595</v>
      </c>
      <c r="D18" s="24" t="s">
        <v>1061</v>
      </c>
      <c r="E18" s="24" t="s">
        <v>1062</v>
      </c>
      <c r="F18" s="25" t="s">
        <v>1063</v>
      </c>
      <c r="G18" s="34">
        <v>1</v>
      </c>
      <c r="H18" s="18">
        <v>0.36</v>
      </c>
      <c r="I18" s="27">
        <f t="shared" si="0"/>
        <v>0.36</v>
      </c>
      <c r="J18" s="28">
        <v>45650</v>
      </c>
    </row>
    <row r="19" spans="1:10">
      <c r="I19" s="20">
        <f>SUM(I2:I18)</f>
        <v>32.6604934427256</v>
      </c>
    </row>
    <row r="21" s="19" customFormat="1" ht="12.5" spans="1:10">
      <c r="A21" s="21" t="s">
        <v>586</v>
      </c>
      <c r="B21" s="21" t="s">
        <v>587</v>
      </c>
      <c r="C21" s="21" t="s">
        <v>588</v>
      </c>
      <c r="D21" s="21" t="s">
        <v>589</v>
      </c>
      <c r="E21" s="21" t="s">
        <v>590</v>
      </c>
      <c r="F21" s="21" t="s">
        <v>590</v>
      </c>
      <c r="G21" s="23" t="s">
        <v>591</v>
      </c>
      <c r="H21" s="23" t="s">
        <v>592</v>
      </c>
      <c r="I21" s="23" t="s">
        <v>593</v>
      </c>
      <c r="J21" s="22" t="s">
        <v>594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944</v>
      </c>
      <c r="E22" s="24" t="s">
        <v>945</v>
      </c>
      <c r="F22" s="25" t="s">
        <v>617</v>
      </c>
      <c r="G22" s="34">
        <v>3</v>
      </c>
      <c r="H22" s="18">
        <v>0.1327</v>
      </c>
      <c r="I22" s="27">
        <f t="shared" ref="I22:I35" si="1">H22*G22</f>
        <v>0.3981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946</v>
      </c>
      <c r="E23" s="29" t="s">
        <v>947</v>
      </c>
      <c r="F23" s="30" t="s">
        <v>948</v>
      </c>
      <c r="G23" s="35">
        <v>1</v>
      </c>
      <c r="H23" s="18">
        <v>2.3894</v>
      </c>
      <c r="I23" s="27">
        <f t="shared" si="1"/>
        <v>2.3894</v>
      </c>
      <c r="J23" s="32">
        <v>44328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949</v>
      </c>
      <c r="E24" s="24" t="s">
        <v>771</v>
      </c>
      <c r="F24" s="25" t="s">
        <v>617</v>
      </c>
      <c r="G24" s="34">
        <v>1</v>
      </c>
      <c r="H24" s="18">
        <v>1.55695201710526</v>
      </c>
      <c r="I24" s="27">
        <f t="shared" si="1"/>
        <v>1.55695201710526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950</v>
      </c>
      <c r="E25" s="29" t="s">
        <v>951</v>
      </c>
      <c r="F25" s="30" t="s">
        <v>952</v>
      </c>
      <c r="G25" s="35">
        <v>1</v>
      </c>
      <c r="H25" s="18">
        <v>0.941865145432692</v>
      </c>
      <c r="I25" s="27">
        <f t="shared" si="1"/>
        <v>0.941865145432692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953</v>
      </c>
      <c r="E26" s="24" t="s">
        <v>954</v>
      </c>
      <c r="F26" s="25" t="s">
        <v>955</v>
      </c>
      <c r="G26" s="34">
        <v>1</v>
      </c>
      <c r="H26" s="18">
        <v>0.928708371995192</v>
      </c>
      <c r="I26" s="27">
        <f t="shared" si="1"/>
        <v>0.928708371995192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956</v>
      </c>
      <c r="E27" s="29" t="s">
        <v>957</v>
      </c>
      <c r="F27" s="30" t="s">
        <v>958</v>
      </c>
      <c r="G27" s="35">
        <v>1</v>
      </c>
      <c r="H27" s="18">
        <v>0.947845496995192</v>
      </c>
      <c r="I27" s="27">
        <f t="shared" si="1"/>
        <v>0.947845496995192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959</v>
      </c>
      <c r="E28" s="24" t="s">
        <v>775</v>
      </c>
      <c r="F28" s="25" t="s">
        <v>617</v>
      </c>
      <c r="G28" s="34">
        <v>1</v>
      </c>
      <c r="H28" s="18">
        <v>4.05</v>
      </c>
      <c r="I28" s="27">
        <f t="shared" si="1"/>
        <v>4.05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960</v>
      </c>
      <c r="E29" s="29" t="s">
        <v>961</v>
      </c>
      <c r="F29" s="30" t="s">
        <v>617</v>
      </c>
      <c r="G29" s="35">
        <v>1</v>
      </c>
      <c r="H29" s="18">
        <v>1.437294625</v>
      </c>
      <c r="I29" s="27">
        <f t="shared" si="1"/>
        <v>1.437294625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962</v>
      </c>
      <c r="E30" s="24" t="s">
        <v>963</v>
      </c>
      <c r="F30" s="25" t="s">
        <v>964</v>
      </c>
      <c r="G30" s="34">
        <v>1</v>
      </c>
      <c r="H30" s="18">
        <v>0.409741331904762</v>
      </c>
      <c r="I30" s="27">
        <f t="shared" si="1"/>
        <v>0.409741331904762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965</v>
      </c>
      <c r="E31" s="29" t="s">
        <v>966</v>
      </c>
      <c r="F31" s="30" t="s">
        <v>617</v>
      </c>
      <c r="G31" s="35">
        <v>2</v>
      </c>
      <c r="H31" s="18">
        <v>0.1204</v>
      </c>
      <c r="I31" s="27">
        <f t="shared" si="1"/>
        <v>0.2408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967</v>
      </c>
      <c r="E32" s="24" t="s">
        <v>968</v>
      </c>
      <c r="F32" s="25" t="s">
        <v>617</v>
      </c>
      <c r="G32" s="34">
        <v>1</v>
      </c>
      <c r="H32" s="18">
        <v>0.324502754093567</v>
      </c>
      <c r="I32" s="27">
        <f t="shared" si="1"/>
        <v>0.324502754093567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969</v>
      </c>
      <c r="E33" s="29" t="s">
        <v>970</v>
      </c>
      <c r="F33" s="30" t="s">
        <v>617</v>
      </c>
      <c r="G33" s="35">
        <v>1</v>
      </c>
      <c r="H33" s="18">
        <v>0.273739011988304</v>
      </c>
      <c r="I33" s="27">
        <f t="shared" si="1"/>
        <v>0.273739011988304</v>
      </c>
      <c r="J33" s="32">
        <v>44327</v>
      </c>
    </row>
    <row r="34" s="19" customFormat="1" ht="16.5" customHeight="1" spans="1:10">
      <c r="A34" s="24" t="s">
        <v>77</v>
      </c>
      <c r="B34" s="25" t="s">
        <v>611</v>
      </c>
      <c r="C34" s="25" t="s">
        <v>595</v>
      </c>
      <c r="D34" s="24" t="s">
        <v>971</v>
      </c>
      <c r="E34" s="24" t="s">
        <v>972</v>
      </c>
      <c r="F34" s="25" t="s">
        <v>617</v>
      </c>
      <c r="G34" s="34">
        <v>2</v>
      </c>
      <c r="H34" s="18">
        <v>0.186476232163743</v>
      </c>
      <c r="I34" s="27">
        <f t="shared" si="1"/>
        <v>0.372952464327486</v>
      </c>
      <c r="J34" s="28">
        <v>44327</v>
      </c>
    </row>
    <row r="35" s="19" customFormat="1" ht="16.5" customHeight="1" spans="1:10">
      <c r="A35" s="29" t="s">
        <v>77</v>
      </c>
      <c r="B35" s="30" t="s">
        <v>611</v>
      </c>
      <c r="C35" s="30" t="s">
        <v>595</v>
      </c>
      <c r="D35" s="29" t="s">
        <v>973</v>
      </c>
      <c r="E35" s="29" t="s">
        <v>974</v>
      </c>
      <c r="F35" s="30" t="s">
        <v>975</v>
      </c>
      <c r="G35" s="35">
        <v>2</v>
      </c>
      <c r="H35" s="18">
        <v>2.1947</v>
      </c>
      <c r="I35" s="27">
        <f t="shared" si="1"/>
        <v>4.3894</v>
      </c>
      <c r="J35" s="32">
        <v>44327</v>
      </c>
    </row>
    <row r="36" customFormat="1" spans="1:10">
      <c r="G36" s="20"/>
      <c r="H36" s="20"/>
      <c r="I36" s="20">
        <f>SUM(I22:I35)</f>
        <v>18.6613012188425</v>
      </c>
    </row>
  </sheetData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N7" sqref="N7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86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45230</v>
      </c>
    </row>
    <row r="3" s="19" customFormat="1" ht="16.5" customHeight="1" spans="1:10">
      <c r="A3" s="29" t="s">
        <v>86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33">
        <v>15.4185576659097</v>
      </c>
      <c r="I3" s="27">
        <f t="shared" si="0"/>
        <v>15.4185576659097</v>
      </c>
      <c r="J3" s="32">
        <v>45230</v>
      </c>
    </row>
    <row r="4" s="19" customFormat="1" ht="16.5" customHeight="1" spans="1:10">
      <c r="A4" s="24" t="s">
        <v>86</v>
      </c>
      <c r="B4" s="25" t="s">
        <v>611</v>
      </c>
      <c r="C4" s="25" t="s">
        <v>595</v>
      </c>
      <c r="D4" s="24" t="s">
        <v>1246</v>
      </c>
      <c r="E4" s="24" t="s">
        <v>1247</v>
      </c>
      <c r="F4" s="25" t="s">
        <v>617</v>
      </c>
      <c r="G4" s="34">
        <v>1</v>
      </c>
      <c r="H4" s="18">
        <v>0.506356612244899</v>
      </c>
      <c r="I4" s="27">
        <f t="shared" si="0"/>
        <v>0.506356612244899</v>
      </c>
      <c r="J4" s="28">
        <v>45265</v>
      </c>
    </row>
    <row r="5" s="19" customFormat="1" ht="16.5" customHeight="1" spans="1:10">
      <c r="A5" s="29" t="s">
        <v>86</v>
      </c>
      <c r="B5" s="30" t="s">
        <v>611</v>
      </c>
      <c r="C5" s="30" t="s">
        <v>595</v>
      </c>
      <c r="D5" s="29" t="s">
        <v>1248</v>
      </c>
      <c r="E5" s="29" t="s">
        <v>1249</v>
      </c>
      <c r="F5" s="30" t="s">
        <v>617</v>
      </c>
      <c r="G5" s="35">
        <v>1</v>
      </c>
      <c r="H5" s="18">
        <v>0.506356612244899</v>
      </c>
      <c r="I5" s="27">
        <f t="shared" si="0"/>
        <v>0.506356612244899</v>
      </c>
      <c r="J5" s="32">
        <v>45265</v>
      </c>
    </row>
    <row r="6" s="19" customFormat="1" ht="16.5" customHeight="1" spans="1:10">
      <c r="A6" s="24" t="s">
        <v>86</v>
      </c>
      <c r="B6" s="25" t="s">
        <v>611</v>
      </c>
      <c r="C6" s="25" t="s">
        <v>595</v>
      </c>
      <c r="D6" s="24" t="s">
        <v>1250</v>
      </c>
      <c r="E6" s="24" t="s">
        <v>832</v>
      </c>
      <c r="F6" s="25" t="s">
        <v>617</v>
      </c>
      <c r="G6" s="34">
        <v>1</v>
      </c>
      <c r="H6" s="18">
        <v>0.570864447278912</v>
      </c>
      <c r="I6" s="27">
        <f t="shared" si="0"/>
        <v>0.570864447278912</v>
      </c>
      <c r="J6" s="28">
        <v>45230</v>
      </c>
    </row>
    <row r="7" s="19" customFormat="1" ht="16.5" customHeight="1" spans="1:10">
      <c r="A7" s="29" t="s">
        <v>86</v>
      </c>
      <c r="B7" s="30" t="s">
        <v>611</v>
      </c>
      <c r="C7" s="30" t="s">
        <v>595</v>
      </c>
      <c r="D7" s="29" t="s">
        <v>1251</v>
      </c>
      <c r="E7" s="29" t="s">
        <v>1252</v>
      </c>
      <c r="F7" s="30" t="s">
        <v>617</v>
      </c>
      <c r="G7" s="35">
        <v>1</v>
      </c>
      <c r="H7" s="18">
        <v>0.223213206972789</v>
      </c>
      <c r="I7" s="27">
        <f t="shared" si="0"/>
        <v>0.223213206972789</v>
      </c>
      <c r="J7" s="32">
        <v>45230</v>
      </c>
    </row>
    <row r="8" spans="1:10">
      <c r="I8" s="20">
        <f>SUM(I2:I7)</f>
        <v>17.3253485446512</v>
      </c>
    </row>
    <row r="10" s="19" customFormat="1" ht="12.5" spans="1:10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19" customFormat="1" ht="16.5" customHeight="1" spans="1:10">
      <c r="A11" s="24" t="s">
        <v>84</v>
      </c>
      <c r="B11" s="25" t="s">
        <v>611</v>
      </c>
      <c r="C11" s="25" t="s">
        <v>595</v>
      </c>
      <c r="D11" s="24" t="s">
        <v>837</v>
      </c>
      <c r="E11" s="24" t="s">
        <v>838</v>
      </c>
      <c r="F11" s="25" t="s">
        <v>839</v>
      </c>
      <c r="G11" s="34">
        <v>1</v>
      </c>
      <c r="H11" s="18">
        <v>0.05</v>
      </c>
      <c r="I11" s="27">
        <f t="shared" ref="I11:I17" si="1">H11*G11</f>
        <v>0.05</v>
      </c>
      <c r="J11" s="28">
        <v>45196</v>
      </c>
    </row>
    <row r="12" s="19" customFormat="1" ht="16.5" customHeight="1" spans="1:10">
      <c r="A12" s="29" t="s">
        <v>84</v>
      </c>
      <c r="B12" s="30" t="s">
        <v>611</v>
      </c>
      <c r="C12" s="30" t="s">
        <v>595</v>
      </c>
      <c r="D12" s="29" t="s">
        <v>1073</v>
      </c>
      <c r="E12" s="29" t="s">
        <v>814</v>
      </c>
      <c r="F12" s="30" t="s">
        <v>1074</v>
      </c>
      <c r="G12" s="35">
        <v>2</v>
      </c>
      <c r="H12" s="18">
        <v>0.05</v>
      </c>
      <c r="I12" s="27">
        <f t="shared" si="1"/>
        <v>0.1</v>
      </c>
      <c r="J12" s="32">
        <v>45196</v>
      </c>
    </row>
    <row r="13" s="19" customFormat="1" ht="16.5" customHeight="1" spans="1:10">
      <c r="A13" s="24" t="s">
        <v>84</v>
      </c>
      <c r="B13" s="25" t="s">
        <v>611</v>
      </c>
      <c r="C13" s="25" t="s">
        <v>595</v>
      </c>
      <c r="D13" s="24" t="s">
        <v>1075</v>
      </c>
      <c r="E13" s="24" t="s">
        <v>1076</v>
      </c>
      <c r="F13" s="25" t="s">
        <v>617</v>
      </c>
      <c r="G13" s="34">
        <v>1</v>
      </c>
      <c r="H13" s="18">
        <v>0.6346</v>
      </c>
      <c r="I13" s="27">
        <f t="shared" si="1"/>
        <v>0.6346</v>
      </c>
      <c r="J13" s="28">
        <v>44866</v>
      </c>
    </row>
    <row r="14" s="19" customFormat="1" ht="16.5" customHeight="1" spans="1:10">
      <c r="A14" s="29" t="s">
        <v>84</v>
      </c>
      <c r="B14" s="30" t="s">
        <v>611</v>
      </c>
      <c r="C14" s="30" t="s">
        <v>595</v>
      </c>
      <c r="D14" s="29" t="s">
        <v>1077</v>
      </c>
      <c r="E14" s="29" t="s">
        <v>1078</v>
      </c>
      <c r="F14" s="30" t="s">
        <v>617</v>
      </c>
      <c r="G14" s="35">
        <v>4</v>
      </c>
      <c r="H14" s="18">
        <v>0.2</v>
      </c>
      <c r="I14" s="27">
        <f t="shared" si="1"/>
        <v>0.8</v>
      </c>
      <c r="J14" s="32">
        <v>44866</v>
      </c>
    </row>
    <row r="15" s="19" customFormat="1" ht="16.5" customHeight="1" spans="1:10">
      <c r="A15" s="24" t="s">
        <v>84</v>
      </c>
      <c r="B15" s="25" t="s">
        <v>611</v>
      </c>
      <c r="C15" s="25" t="s">
        <v>595</v>
      </c>
      <c r="D15" s="24" t="s">
        <v>90</v>
      </c>
      <c r="E15" s="24" t="s">
        <v>1079</v>
      </c>
      <c r="F15" s="25" t="s">
        <v>617</v>
      </c>
      <c r="G15" s="34">
        <v>2</v>
      </c>
      <c r="H15" s="18">
        <f>I35</f>
        <v>6.60060715155484</v>
      </c>
      <c r="I15" s="27">
        <f t="shared" si="1"/>
        <v>13.2012143031097</v>
      </c>
      <c r="J15" s="28">
        <v>45196</v>
      </c>
    </row>
    <row r="16" s="19" customFormat="1" ht="16.5" customHeight="1" spans="1:10">
      <c r="A16" s="29" t="s">
        <v>84</v>
      </c>
      <c r="B16" s="30" t="s">
        <v>611</v>
      </c>
      <c r="C16" s="30" t="s">
        <v>595</v>
      </c>
      <c r="D16" s="29" t="s">
        <v>1080</v>
      </c>
      <c r="E16" s="29" t="s">
        <v>1081</v>
      </c>
      <c r="F16" s="30" t="s">
        <v>617</v>
      </c>
      <c r="G16" s="35">
        <v>1</v>
      </c>
      <c r="H16" s="18">
        <v>0.5</v>
      </c>
      <c r="I16" s="27">
        <f t="shared" si="1"/>
        <v>0.5</v>
      </c>
      <c r="J16" s="32">
        <v>45261</v>
      </c>
    </row>
    <row r="17" s="19" customFormat="1" ht="16.5" customHeight="1" spans="1:10">
      <c r="A17" s="24" t="s">
        <v>84</v>
      </c>
      <c r="B17" s="25" t="s">
        <v>611</v>
      </c>
      <c r="C17" s="25" t="s">
        <v>595</v>
      </c>
      <c r="D17" s="24" t="s">
        <v>1082</v>
      </c>
      <c r="E17" s="24" t="s">
        <v>1083</v>
      </c>
      <c r="F17" s="25" t="s">
        <v>1084</v>
      </c>
      <c r="G17" s="34">
        <v>3</v>
      </c>
      <c r="H17" s="18">
        <v>0.0442477876</v>
      </c>
      <c r="I17" s="27">
        <f t="shared" si="1"/>
        <v>0.1327433628</v>
      </c>
      <c r="J17" s="28">
        <v>45383</v>
      </c>
    </row>
    <row r="18" customFormat="1" spans="1:10">
      <c r="G18" s="20"/>
      <c r="H18" s="20"/>
      <c r="I18" s="20">
        <f>SUM(I11:I17)</f>
        <v>15.4185576659097</v>
      </c>
    </row>
    <row r="19" customFormat="1" spans="1:10">
      <c r="G19" s="20"/>
      <c r="H19" s="20"/>
      <c r="I19" s="20"/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90</v>
      </c>
      <c r="B21" s="25" t="s">
        <v>611</v>
      </c>
      <c r="C21" s="25" t="s">
        <v>595</v>
      </c>
      <c r="D21" s="24" t="s">
        <v>837</v>
      </c>
      <c r="E21" s="24" t="s">
        <v>838</v>
      </c>
      <c r="F21" s="25" t="s">
        <v>839</v>
      </c>
      <c r="G21" s="34">
        <v>2</v>
      </c>
      <c r="H21" s="18">
        <v>0.05</v>
      </c>
      <c r="I21" s="27">
        <f t="shared" ref="I21:I34" si="2">H21*G21</f>
        <v>0.1</v>
      </c>
      <c r="J21" s="28">
        <v>44866</v>
      </c>
    </row>
    <row r="22" s="19" customFormat="1" ht="16.5" customHeight="1" spans="1:10">
      <c r="A22" s="29" t="s">
        <v>90</v>
      </c>
      <c r="B22" s="30" t="s">
        <v>611</v>
      </c>
      <c r="C22" s="30" t="s">
        <v>595</v>
      </c>
      <c r="D22" s="29" t="s">
        <v>854</v>
      </c>
      <c r="E22" s="29" t="s">
        <v>855</v>
      </c>
      <c r="F22" s="30" t="s">
        <v>856</v>
      </c>
      <c r="G22" s="35">
        <v>4</v>
      </c>
      <c r="H22" s="18">
        <v>0.1196</v>
      </c>
      <c r="I22" s="27">
        <f t="shared" si="2"/>
        <v>0.4784</v>
      </c>
      <c r="J22" s="32">
        <v>44866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1085</v>
      </c>
      <c r="E23" s="24" t="s">
        <v>1086</v>
      </c>
      <c r="F23" s="25" t="s">
        <v>617</v>
      </c>
      <c r="G23" s="34">
        <v>1</v>
      </c>
      <c r="H23" s="18">
        <v>1.421</v>
      </c>
      <c r="I23" s="27">
        <f t="shared" si="2"/>
        <v>1.421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1087</v>
      </c>
      <c r="E24" s="29" t="s">
        <v>1088</v>
      </c>
      <c r="F24" s="30" t="s">
        <v>617</v>
      </c>
      <c r="G24" s="35">
        <v>2</v>
      </c>
      <c r="H24" s="18">
        <v>0.392</v>
      </c>
      <c r="I24" s="27">
        <f t="shared" si="2"/>
        <v>0.784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1089</v>
      </c>
      <c r="E25" s="24" t="s">
        <v>972</v>
      </c>
      <c r="F25" s="25" t="s">
        <v>617</v>
      </c>
      <c r="G25" s="34">
        <v>1</v>
      </c>
      <c r="H25" s="18">
        <v>0.539</v>
      </c>
      <c r="I25" s="27">
        <f t="shared" si="2"/>
        <v>0.539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1090</v>
      </c>
      <c r="E26" s="29" t="s">
        <v>1091</v>
      </c>
      <c r="F26" s="30" t="s">
        <v>617</v>
      </c>
      <c r="G26" s="35">
        <v>1</v>
      </c>
      <c r="H26" s="18">
        <v>0.24645296996337</v>
      </c>
      <c r="I26" s="27">
        <f t="shared" si="2"/>
        <v>0.24645296996337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1092</v>
      </c>
      <c r="E27" s="24" t="s">
        <v>1093</v>
      </c>
      <c r="F27" s="25" t="s">
        <v>617</v>
      </c>
      <c r="G27" s="34">
        <v>1</v>
      </c>
      <c r="H27" s="18">
        <v>0.441</v>
      </c>
      <c r="I27" s="27">
        <f t="shared" si="2"/>
        <v>0.441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1094</v>
      </c>
      <c r="E28" s="29" t="s">
        <v>1095</v>
      </c>
      <c r="F28" s="30" t="s">
        <v>617</v>
      </c>
      <c r="G28" s="35">
        <v>1</v>
      </c>
      <c r="H28" s="18">
        <v>0.441</v>
      </c>
      <c r="I28" s="27">
        <f t="shared" si="2"/>
        <v>0.441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1096</v>
      </c>
      <c r="E29" s="24" t="s">
        <v>773</v>
      </c>
      <c r="F29" s="25" t="s">
        <v>617</v>
      </c>
      <c r="G29" s="34">
        <v>4</v>
      </c>
      <c r="H29" s="18">
        <v>0.343</v>
      </c>
      <c r="I29" s="27">
        <f t="shared" si="2"/>
        <v>1.372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1097</v>
      </c>
      <c r="E30" s="29" t="s">
        <v>1098</v>
      </c>
      <c r="F30" s="30" t="s">
        <v>617</v>
      </c>
      <c r="G30" s="35">
        <v>1</v>
      </c>
      <c r="H30" s="18">
        <v>0.0530973451</v>
      </c>
      <c r="I30" s="27">
        <f t="shared" si="2"/>
        <v>0.0530973451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1099</v>
      </c>
      <c r="E31" s="24" t="s">
        <v>1100</v>
      </c>
      <c r="F31" s="25" t="s">
        <v>1101</v>
      </c>
      <c r="G31" s="34">
        <v>2</v>
      </c>
      <c r="H31" s="18">
        <v>0.12</v>
      </c>
      <c r="I31" s="27">
        <f t="shared" si="2"/>
        <v>0.24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1102</v>
      </c>
      <c r="E32" s="29" t="s">
        <v>1103</v>
      </c>
      <c r="F32" s="30" t="s">
        <v>1104</v>
      </c>
      <c r="G32" s="35">
        <v>1</v>
      </c>
      <c r="H32" s="18">
        <v>0.12</v>
      </c>
      <c r="I32" s="27">
        <f t="shared" si="2"/>
        <v>0.12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761</v>
      </c>
      <c r="E33" s="24" t="s">
        <v>762</v>
      </c>
      <c r="F33" s="25" t="s">
        <v>617</v>
      </c>
      <c r="G33" s="34">
        <v>2</v>
      </c>
      <c r="H33" s="18">
        <v>0.119628418245735</v>
      </c>
      <c r="I33" s="27">
        <f t="shared" si="2"/>
        <v>0.23925683649147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763</v>
      </c>
      <c r="E34" s="29" t="s">
        <v>764</v>
      </c>
      <c r="F34" s="30" t="s">
        <v>765</v>
      </c>
      <c r="G34" s="35">
        <v>2</v>
      </c>
      <c r="H34" s="18">
        <v>0.0627</v>
      </c>
      <c r="I34" s="27">
        <f t="shared" si="2"/>
        <v>0.1254</v>
      </c>
      <c r="J34" s="32">
        <v>44866</v>
      </c>
    </row>
    <row r="35" customFormat="1" spans="1:10">
      <c r="G35" s="20"/>
      <c r="H35" s="20"/>
      <c r="I35" s="20">
        <f>SUM(I21:I34)</f>
        <v>6.60060715155484</v>
      </c>
    </row>
    <row r="36" customFormat="1" spans="1:10">
      <c r="G36" s="20"/>
      <c r="H36" s="20"/>
      <c r="I36" s="20"/>
    </row>
  </sheetData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30" sqref="E3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239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1</v>
      </c>
      <c r="H2" s="18">
        <v>0.05</v>
      </c>
      <c r="I2" s="27">
        <f t="shared" ref="I2:I19" si="0">H2*G2</f>
        <v>0.05</v>
      </c>
      <c r="J2" s="28">
        <v>45308</v>
      </c>
    </row>
    <row r="3" s="19" customFormat="1" ht="16.5" customHeight="1" spans="1:10">
      <c r="A3" s="29" t="s">
        <v>239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0.05</v>
      </c>
      <c r="H3" s="18">
        <v>0.589</v>
      </c>
      <c r="I3" s="27">
        <f t="shared" si="0"/>
        <v>0.02945</v>
      </c>
      <c r="J3" s="32">
        <v>45562</v>
      </c>
    </row>
    <row r="4" s="19" customFormat="1" ht="16.5" customHeight="1" spans="1:10">
      <c r="A4" s="24" t="s">
        <v>239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34">
        <v>0.12</v>
      </c>
      <c r="H4" s="18">
        <v>0.283185</v>
      </c>
      <c r="I4" s="27">
        <f t="shared" si="0"/>
        <v>0.0339822</v>
      </c>
      <c r="J4" s="28">
        <v>45417</v>
      </c>
    </row>
    <row r="5" s="19" customFormat="1" ht="16.5" customHeight="1" spans="1:10">
      <c r="A5" s="29" t="s">
        <v>239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45308</v>
      </c>
    </row>
    <row r="6" s="19" customFormat="1" ht="16.5" customHeight="1" spans="1:10">
      <c r="A6" s="24" t="s">
        <v>239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4</v>
      </c>
      <c r="H6" s="18">
        <v>0.120565034394672</v>
      </c>
      <c r="I6" s="27">
        <f t="shared" si="0"/>
        <v>0.482260137578688</v>
      </c>
      <c r="J6" s="28">
        <v>45308</v>
      </c>
    </row>
    <row r="7" s="19" customFormat="1" ht="16.5" customHeight="1" spans="1:10">
      <c r="A7" s="29" t="s">
        <v>239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5">
        <v>1</v>
      </c>
      <c r="H7" s="18">
        <v>0.372943271008403</v>
      </c>
      <c r="I7" s="27">
        <f t="shared" si="0"/>
        <v>0.372943271008403</v>
      </c>
      <c r="J7" s="32">
        <v>45417</v>
      </c>
    </row>
    <row r="8" s="19" customFormat="1" ht="16.5" customHeight="1" spans="1:10">
      <c r="A8" s="24" t="s">
        <v>239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34">
        <v>1</v>
      </c>
      <c r="H8" s="18">
        <f>I37</f>
        <v>18.6613012188425</v>
      </c>
      <c r="I8" s="27">
        <f t="shared" si="0"/>
        <v>18.6613012188425</v>
      </c>
      <c r="J8" s="28">
        <v>45308</v>
      </c>
    </row>
    <row r="9" s="19" customFormat="1" ht="16.5" customHeight="1" spans="1:10">
      <c r="A9" s="29" t="s">
        <v>239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45417</v>
      </c>
    </row>
    <row r="10" s="19" customFormat="1" ht="16.5" customHeight="1" spans="1:10">
      <c r="A10" s="24" t="s">
        <v>239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34">
        <v>1</v>
      </c>
      <c r="H10" s="18">
        <v>0.240939692439863</v>
      </c>
      <c r="I10" s="27">
        <f t="shared" si="0"/>
        <v>0.240939692439863</v>
      </c>
      <c r="J10" s="28">
        <v>45308</v>
      </c>
    </row>
    <row r="11" s="19" customFormat="1" ht="16.5" customHeight="1" spans="1:10">
      <c r="A11" s="29" t="s">
        <v>239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0.25</v>
      </c>
      <c r="H11" s="18">
        <v>1.7257</v>
      </c>
      <c r="I11" s="27">
        <f t="shared" si="0"/>
        <v>0.431425</v>
      </c>
      <c r="J11" s="32">
        <v>45324</v>
      </c>
    </row>
    <row r="12" s="19" customFormat="1" ht="16.5" customHeight="1" spans="1:10">
      <c r="A12" s="24" t="s">
        <v>239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0.87</v>
      </c>
      <c r="H12" s="18">
        <v>1.6814</v>
      </c>
      <c r="I12" s="27">
        <f t="shared" si="0"/>
        <v>1.462818</v>
      </c>
      <c r="J12" s="28">
        <v>45324</v>
      </c>
    </row>
    <row r="13" s="19" customFormat="1" ht="16.5" customHeight="1" spans="1:10">
      <c r="A13" s="29" t="s">
        <v>239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5">
        <v>1</v>
      </c>
      <c r="H13" s="18">
        <v>0.53</v>
      </c>
      <c r="I13" s="27">
        <f t="shared" si="0"/>
        <v>0.53</v>
      </c>
      <c r="J13" s="32">
        <v>45308</v>
      </c>
    </row>
    <row r="14" s="19" customFormat="1" ht="16.5" customHeight="1" spans="1:10">
      <c r="A14" s="24" t="s">
        <v>239</v>
      </c>
      <c r="B14" s="25" t="s">
        <v>611</v>
      </c>
      <c r="C14" s="25" t="s">
        <v>595</v>
      </c>
      <c r="D14" s="24" t="s">
        <v>937</v>
      </c>
      <c r="E14" s="24" t="s">
        <v>938</v>
      </c>
      <c r="F14" s="25" t="s">
        <v>617</v>
      </c>
      <c r="G14" s="34">
        <v>1</v>
      </c>
      <c r="H14" s="18">
        <v>1.05755528846154</v>
      </c>
      <c r="I14" s="27">
        <f t="shared" si="0"/>
        <v>1.05755528846154</v>
      </c>
      <c r="J14" s="28">
        <v>45503</v>
      </c>
    </row>
    <row r="15" s="19" customFormat="1" ht="16.5" customHeight="1" spans="1:10">
      <c r="A15" s="29" t="s">
        <v>239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5">
        <v>3</v>
      </c>
      <c r="H15" s="18">
        <v>0.1422</v>
      </c>
      <c r="I15" s="27">
        <f t="shared" si="0"/>
        <v>0.4266</v>
      </c>
      <c r="J15" s="32">
        <v>45308</v>
      </c>
    </row>
    <row r="16" s="19" customFormat="1" ht="16.5" customHeight="1" spans="1:10">
      <c r="A16" s="24" t="s">
        <v>239</v>
      </c>
      <c r="B16" s="25" t="s">
        <v>611</v>
      </c>
      <c r="C16" s="25" t="s">
        <v>595</v>
      </c>
      <c r="D16" s="24" t="s">
        <v>1253</v>
      </c>
      <c r="E16" s="24" t="s">
        <v>1254</v>
      </c>
      <c r="F16" s="25" t="s">
        <v>1255</v>
      </c>
      <c r="G16" s="34">
        <v>1</v>
      </c>
      <c r="H16" s="18">
        <v>0.33</v>
      </c>
      <c r="I16" s="27">
        <f t="shared" si="0"/>
        <v>0.33</v>
      </c>
      <c r="J16" s="28">
        <v>45417</v>
      </c>
    </row>
    <row r="17" s="19" customFormat="1" ht="16.5" customHeight="1" spans="1:10">
      <c r="A17" s="29" t="s">
        <v>239</v>
      </c>
      <c r="B17" s="30" t="s">
        <v>611</v>
      </c>
      <c r="C17" s="30" t="s">
        <v>595</v>
      </c>
      <c r="D17" s="29" t="s">
        <v>599</v>
      </c>
      <c r="E17" s="29" t="s">
        <v>600</v>
      </c>
      <c r="F17" s="30" t="s">
        <v>601</v>
      </c>
      <c r="G17" s="35">
        <v>0.02</v>
      </c>
      <c r="H17" s="18">
        <v>6.2128</v>
      </c>
      <c r="I17" s="27">
        <f t="shared" si="0"/>
        <v>0.124256</v>
      </c>
      <c r="J17" s="32">
        <v>45503</v>
      </c>
    </row>
    <row r="18" s="19" customFormat="1" ht="16.5" customHeight="1" spans="1:10">
      <c r="A18" s="24" t="s">
        <v>239</v>
      </c>
      <c r="B18" s="25" t="s">
        <v>611</v>
      </c>
      <c r="C18" s="25" t="s">
        <v>595</v>
      </c>
      <c r="D18" s="24" t="s">
        <v>602</v>
      </c>
      <c r="E18" s="24" t="s">
        <v>603</v>
      </c>
      <c r="F18" s="25" t="s">
        <v>604</v>
      </c>
      <c r="G18" s="34">
        <v>0.1</v>
      </c>
      <c r="H18" s="18">
        <v>0.4035</v>
      </c>
      <c r="I18" s="27">
        <f t="shared" si="0"/>
        <v>0.04035</v>
      </c>
      <c r="J18" s="28">
        <v>45503</v>
      </c>
    </row>
    <row r="19" s="19" customFormat="1" ht="16.5" customHeight="1" spans="1:10">
      <c r="A19" s="29" t="s">
        <v>239</v>
      </c>
      <c r="B19" s="30" t="s">
        <v>611</v>
      </c>
      <c r="C19" s="30" t="s">
        <v>595</v>
      </c>
      <c r="D19" s="29" t="s">
        <v>1061</v>
      </c>
      <c r="E19" s="29" t="s">
        <v>1062</v>
      </c>
      <c r="F19" s="30" t="s">
        <v>1063</v>
      </c>
      <c r="G19" s="35">
        <v>1</v>
      </c>
      <c r="H19" s="18">
        <v>0.35</v>
      </c>
      <c r="I19" s="27">
        <f t="shared" si="0"/>
        <v>0.35</v>
      </c>
      <c r="J19" s="32">
        <v>45650</v>
      </c>
    </row>
    <row r="20" spans="1:10">
      <c r="I20" s="20">
        <f>SUM(I2:I19)</f>
        <v>25.6914655007708</v>
      </c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77</v>
      </c>
      <c r="B23" s="25" t="s">
        <v>611</v>
      </c>
      <c r="C23" s="25" t="s">
        <v>595</v>
      </c>
      <c r="D23" s="24" t="s">
        <v>944</v>
      </c>
      <c r="E23" s="24" t="s">
        <v>945</v>
      </c>
      <c r="F23" s="25" t="s">
        <v>617</v>
      </c>
      <c r="G23" s="34">
        <v>3</v>
      </c>
      <c r="H23" s="18">
        <v>0.1327</v>
      </c>
      <c r="I23" s="27">
        <f t="shared" ref="I23:I36" si="1">H23*G23</f>
        <v>0.3981</v>
      </c>
      <c r="J23" s="28">
        <v>44327</v>
      </c>
    </row>
    <row r="24" s="19" customFormat="1" ht="16.5" customHeight="1" spans="1:10">
      <c r="A24" s="29" t="s">
        <v>77</v>
      </c>
      <c r="B24" s="30" t="s">
        <v>611</v>
      </c>
      <c r="C24" s="30" t="s">
        <v>595</v>
      </c>
      <c r="D24" s="29" t="s">
        <v>946</v>
      </c>
      <c r="E24" s="29" t="s">
        <v>947</v>
      </c>
      <c r="F24" s="30" t="s">
        <v>948</v>
      </c>
      <c r="G24" s="35">
        <v>1</v>
      </c>
      <c r="H24" s="18">
        <v>2.3894</v>
      </c>
      <c r="I24" s="27">
        <f t="shared" si="1"/>
        <v>2.3894</v>
      </c>
      <c r="J24" s="32">
        <v>44328</v>
      </c>
    </row>
    <row r="25" s="19" customFormat="1" ht="16.5" customHeight="1" spans="1:10">
      <c r="A25" s="24" t="s">
        <v>77</v>
      </c>
      <c r="B25" s="25" t="s">
        <v>611</v>
      </c>
      <c r="C25" s="25" t="s">
        <v>595</v>
      </c>
      <c r="D25" s="24" t="s">
        <v>949</v>
      </c>
      <c r="E25" s="24" t="s">
        <v>771</v>
      </c>
      <c r="F25" s="25" t="s">
        <v>617</v>
      </c>
      <c r="G25" s="34">
        <v>1</v>
      </c>
      <c r="H25" s="18">
        <v>1.55695201710526</v>
      </c>
      <c r="I25" s="27">
        <f t="shared" si="1"/>
        <v>1.55695201710526</v>
      </c>
      <c r="J25" s="28">
        <v>44327</v>
      </c>
    </row>
    <row r="26" s="19" customFormat="1" ht="16.5" customHeight="1" spans="1:10">
      <c r="A26" s="29" t="s">
        <v>77</v>
      </c>
      <c r="B26" s="30" t="s">
        <v>611</v>
      </c>
      <c r="C26" s="30" t="s">
        <v>595</v>
      </c>
      <c r="D26" s="29" t="s">
        <v>950</v>
      </c>
      <c r="E26" s="29" t="s">
        <v>951</v>
      </c>
      <c r="F26" s="30" t="s">
        <v>952</v>
      </c>
      <c r="G26" s="35">
        <v>1</v>
      </c>
      <c r="H26" s="18">
        <v>0.941865145432692</v>
      </c>
      <c r="I26" s="27">
        <f t="shared" si="1"/>
        <v>0.941865145432692</v>
      </c>
      <c r="J26" s="32">
        <v>44327</v>
      </c>
    </row>
    <row r="27" s="19" customFormat="1" ht="16.5" customHeight="1" spans="1:10">
      <c r="A27" s="24" t="s">
        <v>77</v>
      </c>
      <c r="B27" s="25" t="s">
        <v>611</v>
      </c>
      <c r="C27" s="25" t="s">
        <v>595</v>
      </c>
      <c r="D27" s="24" t="s">
        <v>953</v>
      </c>
      <c r="E27" s="24" t="s">
        <v>954</v>
      </c>
      <c r="F27" s="25" t="s">
        <v>955</v>
      </c>
      <c r="G27" s="34">
        <v>1</v>
      </c>
      <c r="H27" s="18">
        <v>0.928708371995192</v>
      </c>
      <c r="I27" s="27">
        <f t="shared" si="1"/>
        <v>0.928708371995192</v>
      </c>
      <c r="J27" s="28">
        <v>44327</v>
      </c>
    </row>
    <row r="28" s="19" customFormat="1" ht="16.5" customHeight="1" spans="1:10">
      <c r="A28" s="29" t="s">
        <v>77</v>
      </c>
      <c r="B28" s="30" t="s">
        <v>611</v>
      </c>
      <c r="C28" s="30" t="s">
        <v>595</v>
      </c>
      <c r="D28" s="29" t="s">
        <v>956</v>
      </c>
      <c r="E28" s="29" t="s">
        <v>957</v>
      </c>
      <c r="F28" s="30" t="s">
        <v>958</v>
      </c>
      <c r="G28" s="35">
        <v>1</v>
      </c>
      <c r="H28" s="18">
        <v>0.947845496995192</v>
      </c>
      <c r="I28" s="27">
        <f t="shared" si="1"/>
        <v>0.947845496995192</v>
      </c>
      <c r="J28" s="32">
        <v>44327</v>
      </c>
    </row>
    <row r="29" s="19" customFormat="1" ht="16.5" customHeight="1" spans="1:10">
      <c r="A29" s="24" t="s">
        <v>77</v>
      </c>
      <c r="B29" s="25" t="s">
        <v>611</v>
      </c>
      <c r="C29" s="25" t="s">
        <v>595</v>
      </c>
      <c r="D29" s="24" t="s">
        <v>959</v>
      </c>
      <c r="E29" s="24" t="s">
        <v>775</v>
      </c>
      <c r="F29" s="25" t="s">
        <v>617</v>
      </c>
      <c r="G29" s="34">
        <v>1</v>
      </c>
      <c r="H29" s="18">
        <v>4.05</v>
      </c>
      <c r="I29" s="27">
        <f t="shared" si="1"/>
        <v>4.05</v>
      </c>
      <c r="J29" s="28">
        <v>44327</v>
      </c>
    </row>
    <row r="30" s="19" customFormat="1" ht="16.5" customHeight="1" spans="1:10">
      <c r="A30" s="29" t="s">
        <v>77</v>
      </c>
      <c r="B30" s="30" t="s">
        <v>611</v>
      </c>
      <c r="C30" s="30" t="s">
        <v>595</v>
      </c>
      <c r="D30" s="29" t="s">
        <v>960</v>
      </c>
      <c r="E30" s="29" t="s">
        <v>961</v>
      </c>
      <c r="F30" s="30" t="s">
        <v>617</v>
      </c>
      <c r="G30" s="35">
        <v>1</v>
      </c>
      <c r="H30" s="18">
        <v>1.437294625</v>
      </c>
      <c r="I30" s="27">
        <f t="shared" si="1"/>
        <v>1.437294625</v>
      </c>
      <c r="J30" s="32">
        <v>44327</v>
      </c>
    </row>
    <row r="31" s="19" customFormat="1" ht="16.5" customHeight="1" spans="1:10">
      <c r="A31" s="24" t="s">
        <v>77</v>
      </c>
      <c r="B31" s="25" t="s">
        <v>611</v>
      </c>
      <c r="C31" s="25" t="s">
        <v>595</v>
      </c>
      <c r="D31" s="24" t="s">
        <v>962</v>
      </c>
      <c r="E31" s="24" t="s">
        <v>963</v>
      </c>
      <c r="F31" s="25" t="s">
        <v>964</v>
      </c>
      <c r="G31" s="34">
        <v>1</v>
      </c>
      <c r="H31" s="18">
        <v>0.409741331904762</v>
      </c>
      <c r="I31" s="27">
        <f t="shared" si="1"/>
        <v>0.409741331904762</v>
      </c>
      <c r="J31" s="28">
        <v>44327</v>
      </c>
    </row>
    <row r="32" s="19" customFormat="1" ht="16.5" customHeight="1" spans="1:10">
      <c r="A32" s="29" t="s">
        <v>77</v>
      </c>
      <c r="B32" s="30" t="s">
        <v>611</v>
      </c>
      <c r="C32" s="30" t="s">
        <v>595</v>
      </c>
      <c r="D32" s="29" t="s">
        <v>965</v>
      </c>
      <c r="E32" s="29" t="s">
        <v>966</v>
      </c>
      <c r="F32" s="30" t="s">
        <v>617</v>
      </c>
      <c r="G32" s="35">
        <v>2</v>
      </c>
      <c r="H32" s="18">
        <v>0.1204</v>
      </c>
      <c r="I32" s="27">
        <f t="shared" si="1"/>
        <v>0.2408</v>
      </c>
      <c r="J32" s="32">
        <v>44327</v>
      </c>
    </row>
    <row r="33" s="19" customFormat="1" ht="16.5" customHeight="1" spans="1:10">
      <c r="A33" s="24" t="s">
        <v>77</v>
      </c>
      <c r="B33" s="25" t="s">
        <v>611</v>
      </c>
      <c r="C33" s="25" t="s">
        <v>595</v>
      </c>
      <c r="D33" s="24" t="s">
        <v>967</v>
      </c>
      <c r="E33" s="24" t="s">
        <v>968</v>
      </c>
      <c r="F33" s="25" t="s">
        <v>617</v>
      </c>
      <c r="G33" s="34">
        <v>1</v>
      </c>
      <c r="H33" s="18">
        <v>0.324502754093567</v>
      </c>
      <c r="I33" s="27">
        <f t="shared" si="1"/>
        <v>0.324502754093567</v>
      </c>
      <c r="J33" s="28">
        <v>44327</v>
      </c>
    </row>
    <row r="34" s="19" customFormat="1" ht="16.5" customHeight="1" spans="1:10">
      <c r="A34" s="29" t="s">
        <v>77</v>
      </c>
      <c r="B34" s="30" t="s">
        <v>611</v>
      </c>
      <c r="C34" s="30" t="s">
        <v>595</v>
      </c>
      <c r="D34" s="29" t="s">
        <v>969</v>
      </c>
      <c r="E34" s="29" t="s">
        <v>970</v>
      </c>
      <c r="F34" s="30" t="s">
        <v>617</v>
      </c>
      <c r="G34" s="35">
        <v>1</v>
      </c>
      <c r="H34" s="18">
        <v>0.273739011988304</v>
      </c>
      <c r="I34" s="27">
        <f t="shared" si="1"/>
        <v>0.273739011988304</v>
      </c>
      <c r="J34" s="32">
        <v>44327</v>
      </c>
    </row>
    <row r="35" s="19" customFormat="1" ht="16.5" customHeight="1" spans="1:10">
      <c r="A35" s="24" t="s">
        <v>77</v>
      </c>
      <c r="B35" s="25" t="s">
        <v>611</v>
      </c>
      <c r="C35" s="25" t="s">
        <v>595</v>
      </c>
      <c r="D35" s="24" t="s">
        <v>971</v>
      </c>
      <c r="E35" s="24" t="s">
        <v>972</v>
      </c>
      <c r="F35" s="25" t="s">
        <v>617</v>
      </c>
      <c r="G35" s="34">
        <v>2</v>
      </c>
      <c r="H35" s="18">
        <v>0.186476232163743</v>
      </c>
      <c r="I35" s="27">
        <f t="shared" si="1"/>
        <v>0.372952464327486</v>
      </c>
      <c r="J35" s="28">
        <v>44327</v>
      </c>
    </row>
    <row r="36" s="19" customFormat="1" ht="16.5" customHeight="1" spans="1:10">
      <c r="A36" s="29" t="s">
        <v>77</v>
      </c>
      <c r="B36" s="30" t="s">
        <v>611</v>
      </c>
      <c r="C36" s="30" t="s">
        <v>595</v>
      </c>
      <c r="D36" s="29" t="s">
        <v>973</v>
      </c>
      <c r="E36" s="29" t="s">
        <v>974</v>
      </c>
      <c r="F36" s="30" t="s">
        <v>975</v>
      </c>
      <c r="G36" s="35">
        <v>2</v>
      </c>
      <c r="H36" s="18">
        <v>2.1947</v>
      </c>
      <c r="I36" s="27">
        <f t="shared" si="1"/>
        <v>4.3894</v>
      </c>
      <c r="J36" s="32">
        <v>44327</v>
      </c>
    </row>
    <row r="37" customFormat="1" spans="1:10">
      <c r="G37" s="20"/>
      <c r="H37" s="20"/>
      <c r="I37" s="20">
        <f>SUM(I23:I36)</f>
        <v>18.6613012188425</v>
      </c>
    </row>
  </sheetData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0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244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45324</v>
      </c>
    </row>
    <row r="3" s="19" customFormat="1" ht="16.5" customHeight="1" spans="1:10">
      <c r="A3" s="29" t="s">
        <v>244</v>
      </c>
      <c r="B3" s="30" t="s">
        <v>611</v>
      </c>
      <c r="C3" s="30" t="s">
        <v>595</v>
      </c>
      <c r="D3" s="29" t="s">
        <v>749</v>
      </c>
      <c r="E3" s="29" t="s">
        <v>750</v>
      </c>
      <c r="F3" s="30" t="s">
        <v>751</v>
      </c>
      <c r="G3" s="35">
        <v>0.25</v>
      </c>
      <c r="H3" s="18">
        <v>1.7257</v>
      </c>
      <c r="I3" s="27">
        <f t="shared" si="0"/>
        <v>0.431425</v>
      </c>
      <c r="J3" s="32">
        <v>45559</v>
      </c>
    </row>
    <row r="4" s="19" customFormat="1" ht="16.5" customHeight="1" spans="1:10">
      <c r="A4" s="24" t="s">
        <v>244</v>
      </c>
      <c r="B4" s="25" t="s">
        <v>611</v>
      </c>
      <c r="C4" s="25" t="s">
        <v>595</v>
      </c>
      <c r="D4" s="24" t="s">
        <v>1127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45324</v>
      </c>
    </row>
    <row r="5" s="19" customFormat="1" ht="16.5" customHeight="1" spans="1:10">
      <c r="A5" s="29" t="s">
        <v>244</v>
      </c>
      <c r="B5" s="30" t="s">
        <v>611</v>
      </c>
      <c r="C5" s="30" t="s">
        <v>595</v>
      </c>
      <c r="D5" s="29" t="s">
        <v>732</v>
      </c>
      <c r="E5" s="29" t="s">
        <v>733</v>
      </c>
      <c r="F5" s="30" t="s">
        <v>617</v>
      </c>
      <c r="G5" s="35">
        <v>1</v>
      </c>
      <c r="H5" s="18">
        <v>5.02055804210526</v>
      </c>
      <c r="I5" s="27">
        <f t="shared" si="0"/>
        <v>5.02055804210526</v>
      </c>
      <c r="J5" s="32">
        <v>45324</v>
      </c>
    </row>
    <row r="6" s="19" customFormat="1" ht="16.5" customHeight="1" spans="1:10">
      <c r="A6" s="24" t="s">
        <v>244</v>
      </c>
      <c r="B6" s="25" t="s">
        <v>611</v>
      </c>
      <c r="C6" s="25" t="s">
        <v>595</v>
      </c>
      <c r="D6" s="24" t="s">
        <v>734</v>
      </c>
      <c r="E6" s="24" t="s">
        <v>735</v>
      </c>
      <c r="F6" s="25" t="s">
        <v>617</v>
      </c>
      <c r="G6" s="34">
        <v>1</v>
      </c>
      <c r="H6" s="18">
        <v>3.89804934736842</v>
      </c>
      <c r="I6" s="27">
        <f t="shared" si="0"/>
        <v>3.89804934736842</v>
      </c>
      <c r="J6" s="28">
        <v>45324</v>
      </c>
    </row>
    <row r="7" s="19" customFormat="1" ht="16.5" customHeight="1" spans="1:10">
      <c r="A7" s="29" t="s">
        <v>244</v>
      </c>
      <c r="B7" s="30" t="s">
        <v>611</v>
      </c>
      <c r="C7" s="30" t="s">
        <v>595</v>
      </c>
      <c r="D7" s="29" t="s">
        <v>741</v>
      </c>
      <c r="E7" s="29" t="s">
        <v>742</v>
      </c>
      <c r="F7" s="30" t="s">
        <v>743</v>
      </c>
      <c r="G7" s="35">
        <v>2</v>
      </c>
      <c r="H7" s="18">
        <v>1.38</v>
      </c>
      <c r="I7" s="27">
        <f t="shared" si="0"/>
        <v>2.76</v>
      </c>
      <c r="J7" s="32">
        <v>45324</v>
      </c>
    </row>
    <row r="8" s="19" customFormat="1" ht="16.5" customHeight="1" spans="1:10">
      <c r="A8" s="24" t="s">
        <v>244</v>
      </c>
      <c r="B8" s="25" t="s">
        <v>611</v>
      </c>
      <c r="C8" s="25" t="s">
        <v>595</v>
      </c>
      <c r="D8" s="24" t="s">
        <v>744</v>
      </c>
      <c r="E8" s="24" t="s">
        <v>745</v>
      </c>
      <c r="F8" s="25" t="s">
        <v>746</v>
      </c>
      <c r="G8" s="34">
        <v>0.025</v>
      </c>
      <c r="H8" s="18">
        <v>6.1792</v>
      </c>
      <c r="I8" s="27">
        <f t="shared" si="0"/>
        <v>0.15448</v>
      </c>
      <c r="J8" s="28">
        <v>45559</v>
      </c>
    </row>
    <row r="9" s="19" customFormat="1" ht="16.5" customHeight="1" spans="1:10">
      <c r="A9" s="29" t="s">
        <v>244</v>
      </c>
      <c r="B9" s="30" t="s">
        <v>611</v>
      </c>
      <c r="C9" s="30" t="s">
        <v>595</v>
      </c>
      <c r="D9" s="29" t="s">
        <v>602</v>
      </c>
      <c r="E9" s="29" t="s">
        <v>603</v>
      </c>
      <c r="F9" s="30" t="s">
        <v>604</v>
      </c>
      <c r="G9" s="35">
        <v>0.025</v>
      </c>
      <c r="H9" s="18">
        <v>0.4035</v>
      </c>
      <c r="I9" s="27">
        <f t="shared" si="0"/>
        <v>0.0100875</v>
      </c>
      <c r="J9" s="32">
        <v>45559</v>
      </c>
    </row>
    <row r="10" s="19" customFormat="1" ht="16.5" customHeight="1" spans="1:10">
      <c r="A10" s="24" t="s">
        <v>244</v>
      </c>
      <c r="B10" s="25" t="s">
        <v>611</v>
      </c>
      <c r="C10" s="25" t="s">
        <v>595</v>
      </c>
      <c r="D10" s="24" t="s">
        <v>1128</v>
      </c>
      <c r="E10" s="24" t="s">
        <v>1129</v>
      </c>
      <c r="F10" s="25" t="s">
        <v>617</v>
      </c>
      <c r="G10" s="34">
        <v>1</v>
      </c>
      <c r="H10" s="18">
        <v>11</v>
      </c>
      <c r="I10" s="27">
        <f t="shared" si="0"/>
        <v>11</v>
      </c>
      <c r="J10" s="28">
        <v>45324</v>
      </c>
    </row>
    <row r="11" spans="1:10">
      <c r="I11" s="20">
        <f>SUM(I2:I10)</f>
        <v>24.8110649238684</v>
      </c>
    </row>
  </sheetData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E28" sqref="E2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245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3</v>
      </c>
      <c r="H2" s="18">
        <v>0.05</v>
      </c>
      <c r="I2" s="27">
        <f t="shared" ref="I2:I17" si="0">H2*G2</f>
        <v>0.15</v>
      </c>
      <c r="J2" s="28">
        <v>45650</v>
      </c>
    </row>
    <row r="3" s="19" customFormat="1" ht="16.5" customHeight="1" spans="1:10">
      <c r="A3" s="29" t="s">
        <v>245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0.52</v>
      </c>
      <c r="H3" s="18">
        <v>0.283185</v>
      </c>
      <c r="I3" s="27">
        <f t="shared" si="0"/>
        <v>0.1472562</v>
      </c>
      <c r="J3" s="32">
        <v>45365</v>
      </c>
    </row>
    <row r="4" s="19" customFormat="1" ht="16.5" customHeight="1" spans="1:10">
      <c r="A4" s="24" t="s">
        <v>245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0.577169384879725</v>
      </c>
      <c r="J4" s="28">
        <v>45365</v>
      </c>
    </row>
    <row r="5" s="19" customFormat="1" ht="16.5" customHeight="1" spans="1:10">
      <c r="A5" s="29" t="s">
        <v>245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6</v>
      </c>
      <c r="H5" s="18">
        <v>0.120565034394672</v>
      </c>
      <c r="I5" s="27">
        <f t="shared" si="0"/>
        <v>0.723390206368031</v>
      </c>
      <c r="J5" s="32">
        <v>45365</v>
      </c>
    </row>
    <row r="6" s="19" customFormat="1" ht="16.5" customHeight="1" spans="1:10">
      <c r="A6" s="24" t="s">
        <v>245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45417</v>
      </c>
    </row>
    <row r="7" s="19" customFormat="1" ht="16.5" customHeight="1" spans="1:10">
      <c r="A7" s="29" t="s">
        <v>245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35">
        <v>1</v>
      </c>
      <c r="H7" s="18">
        <f>I35</f>
        <v>18.6613012188425</v>
      </c>
      <c r="I7" s="27">
        <f t="shared" si="0"/>
        <v>18.6613012188425</v>
      </c>
      <c r="J7" s="32">
        <v>45365</v>
      </c>
    </row>
    <row r="8" s="19" customFormat="1" ht="16.5" customHeight="1" spans="1:10">
      <c r="A8" s="24" t="s">
        <v>245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45417</v>
      </c>
    </row>
    <row r="9" s="19" customFormat="1" ht="16.5" customHeight="1" spans="1:10">
      <c r="A9" s="29" t="s">
        <v>245</v>
      </c>
      <c r="B9" s="30" t="s">
        <v>611</v>
      </c>
      <c r="C9" s="30" t="s">
        <v>595</v>
      </c>
      <c r="D9" s="29" t="s">
        <v>783</v>
      </c>
      <c r="E9" s="29" t="s">
        <v>784</v>
      </c>
      <c r="F9" s="30" t="s">
        <v>617</v>
      </c>
      <c r="G9" s="35">
        <v>1</v>
      </c>
      <c r="H9" s="18">
        <v>0.240939692439863</v>
      </c>
      <c r="I9" s="27">
        <f t="shared" si="0"/>
        <v>0.240939692439863</v>
      </c>
      <c r="J9" s="32">
        <v>45365</v>
      </c>
    </row>
    <row r="10" s="19" customFormat="1" ht="16.5" customHeight="1" spans="1:10">
      <c r="A10" s="24" t="s">
        <v>245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34">
        <v>0.22</v>
      </c>
      <c r="H10" s="18">
        <v>1.7257</v>
      </c>
      <c r="I10" s="27">
        <f t="shared" si="0"/>
        <v>0.379654</v>
      </c>
      <c r="J10" s="28">
        <v>45365</v>
      </c>
    </row>
    <row r="11" s="19" customFormat="1" ht="16.5" customHeight="1" spans="1:10">
      <c r="A11" s="29" t="s">
        <v>245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5">
        <v>1.39</v>
      </c>
      <c r="H11" s="18">
        <v>1.6814</v>
      </c>
      <c r="I11" s="27">
        <f t="shared" si="0"/>
        <v>2.337146</v>
      </c>
      <c r="J11" s="32">
        <v>45365</v>
      </c>
    </row>
    <row r="12" s="19" customFormat="1" ht="16.5" customHeight="1" spans="1:10">
      <c r="A12" s="24" t="s">
        <v>245</v>
      </c>
      <c r="B12" s="25" t="s">
        <v>611</v>
      </c>
      <c r="C12" s="25" t="s">
        <v>595</v>
      </c>
      <c r="D12" s="24" t="s">
        <v>935</v>
      </c>
      <c r="E12" s="24" t="s">
        <v>936</v>
      </c>
      <c r="F12" s="25" t="s">
        <v>617</v>
      </c>
      <c r="G12" s="34">
        <v>1</v>
      </c>
      <c r="H12" s="18">
        <v>0.53</v>
      </c>
      <c r="I12" s="27">
        <f t="shared" si="0"/>
        <v>0.53</v>
      </c>
      <c r="J12" s="28">
        <v>45365</v>
      </c>
    </row>
    <row r="13" s="19" customFormat="1" ht="16.5" customHeight="1" spans="1:10">
      <c r="A13" s="29" t="s">
        <v>245</v>
      </c>
      <c r="B13" s="30" t="s">
        <v>611</v>
      </c>
      <c r="C13" s="30" t="s">
        <v>595</v>
      </c>
      <c r="D13" s="29" t="s">
        <v>937</v>
      </c>
      <c r="E13" s="29" t="s">
        <v>938</v>
      </c>
      <c r="F13" s="30" t="s">
        <v>617</v>
      </c>
      <c r="G13" s="35">
        <v>1</v>
      </c>
      <c r="H13" s="18">
        <v>1.05755528846154</v>
      </c>
      <c r="I13" s="27">
        <f t="shared" si="0"/>
        <v>1.05755528846154</v>
      </c>
      <c r="J13" s="32">
        <v>45503</v>
      </c>
    </row>
    <row r="14" s="19" customFormat="1" ht="16.5" customHeight="1" spans="1:10">
      <c r="A14" s="24" t="s">
        <v>245</v>
      </c>
      <c r="B14" s="25" t="s">
        <v>611</v>
      </c>
      <c r="C14" s="25" t="s">
        <v>595</v>
      </c>
      <c r="D14" s="24" t="s">
        <v>939</v>
      </c>
      <c r="E14" s="24" t="s">
        <v>434</v>
      </c>
      <c r="F14" s="25" t="s">
        <v>940</v>
      </c>
      <c r="G14" s="34">
        <v>3</v>
      </c>
      <c r="H14" s="18">
        <v>0.1422</v>
      </c>
      <c r="I14" s="27">
        <f t="shared" si="0"/>
        <v>0.4266</v>
      </c>
      <c r="J14" s="28">
        <v>45365</v>
      </c>
    </row>
    <row r="15" s="19" customFormat="1" ht="16.5" customHeight="1" spans="1:10">
      <c r="A15" s="29" t="s">
        <v>245</v>
      </c>
      <c r="B15" s="30" t="s">
        <v>611</v>
      </c>
      <c r="C15" s="30" t="s">
        <v>595</v>
      </c>
      <c r="D15" s="29" t="s">
        <v>599</v>
      </c>
      <c r="E15" s="29" t="s">
        <v>600</v>
      </c>
      <c r="F15" s="30" t="s">
        <v>601</v>
      </c>
      <c r="G15" s="35">
        <v>0.02</v>
      </c>
      <c r="H15" s="18">
        <v>6.2128</v>
      </c>
      <c r="I15" s="27">
        <f t="shared" si="0"/>
        <v>0.124256</v>
      </c>
      <c r="J15" s="32">
        <v>45503</v>
      </c>
    </row>
    <row r="16" s="19" customFormat="1" ht="16.5" customHeight="1" spans="1:10">
      <c r="A16" s="24" t="s">
        <v>245</v>
      </c>
      <c r="B16" s="25" t="s">
        <v>611</v>
      </c>
      <c r="C16" s="25" t="s">
        <v>595</v>
      </c>
      <c r="D16" s="24" t="s">
        <v>602</v>
      </c>
      <c r="E16" s="24" t="s">
        <v>603</v>
      </c>
      <c r="F16" s="25" t="s">
        <v>604</v>
      </c>
      <c r="G16" s="34">
        <v>0.1</v>
      </c>
      <c r="H16" s="18">
        <v>0.4035</v>
      </c>
      <c r="I16" s="27">
        <f t="shared" si="0"/>
        <v>0.04035</v>
      </c>
      <c r="J16" s="28">
        <v>45503</v>
      </c>
    </row>
    <row r="17" s="19" customFormat="1" ht="16.5" customHeight="1" spans="1:10">
      <c r="A17" s="29" t="s">
        <v>245</v>
      </c>
      <c r="B17" s="30" t="s">
        <v>611</v>
      </c>
      <c r="C17" s="30" t="s">
        <v>595</v>
      </c>
      <c r="D17" s="29" t="s">
        <v>1061</v>
      </c>
      <c r="E17" s="29" t="s">
        <v>1062</v>
      </c>
      <c r="F17" s="30" t="s">
        <v>1063</v>
      </c>
      <c r="G17" s="35">
        <v>1</v>
      </c>
      <c r="H17" s="18">
        <v>0.36</v>
      </c>
      <c r="I17" s="27">
        <f t="shared" si="0"/>
        <v>0.36</v>
      </c>
      <c r="J17" s="32">
        <v>45650</v>
      </c>
    </row>
    <row r="18" spans="1:10">
      <c r="I18" s="20">
        <f>SUM(I2:I17)</f>
        <v>26.907561262</v>
      </c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77</v>
      </c>
      <c r="B21" s="25" t="s">
        <v>611</v>
      </c>
      <c r="C21" s="25" t="s">
        <v>595</v>
      </c>
      <c r="D21" s="24" t="s">
        <v>944</v>
      </c>
      <c r="E21" s="24" t="s">
        <v>945</v>
      </c>
      <c r="F21" s="25" t="s">
        <v>617</v>
      </c>
      <c r="G21" s="34">
        <v>3</v>
      </c>
      <c r="H21" s="18">
        <v>0.1327</v>
      </c>
      <c r="I21" s="27">
        <f t="shared" ref="I21:I34" si="1">H21*G21</f>
        <v>0.3981</v>
      </c>
      <c r="J21" s="28">
        <v>44327</v>
      </c>
    </row>
    <row r="22" s="19" customFormat="1" ht="16.5" customHeight="1" spans="1:10">
      <c r="A22" s="29" t="s">
        <v>77</v>
      </c>
      <c r="B22" s="30" t="s">
        <v>611</v>
      </c>
      <c r="C22" s="30" t="s">
        <v>595</v>
      </c>
      <c r="D22" s="29" t="s">
        <v>946</v>
      </c>
      <c r="E22" s="29" t="s">
        <v>947</v>
      </c>
      <c r="F22" s="30" t="s">
        <v>948</v>
      </c>
      <c r="G22" s="35">
        <v>1</v>
      </c>
      <c r="H22" s="18">
        <v>2.3894</v>
      </c>
      <c r="I22" s="27">
        <f t="shared" si="1"/>
        <v>2.3894</v>
      </c>
      <c r="J22" s="32">
        <v>44328</v>
      </c>
    </row>
    <row r="23" s="19" customFormat="1" ht="16.5" customHeight="1" spans="1:10">
      <c r="A23" s="24" t="s">
        <v>77</v>
      </c>
      <c r="B23" s="25" t="s">
        <v>611</v>
      </c>
      <c r="C23" s="25" t="s">
        <v>595</v>
      </c>
      <c r="D23" s="24" t="s">
        <v>949</v>
      </c>
      <c r="E23" s="24" t="s">
        <v>771</v>
      </c>
      <c r="F23" s="25" t="s">
        <v>617</v>
      </c>
      <c r="G23" s="34">
        <v>1</v>
      </c>
      <c r="H23" s="18">
        <v>1.55695201710526</v>
      </c>
      <c r="I23" s="27">
        <f t="shared" si="1"/>
        <v>1.55695201710526</v>
      </c>
      <c r="J23" s="28">
        <v>44327</v>
      </c>
    </row>
    <row r="24" s="19" customFormat="1" ht="16.5" customHeight="1" spans="1:10">
      <c r="A24" s="29" t="s">
        <v>77</v>
      </c>
      <c r="B24" s="30" t="s">
        <v>611</v>
      </c>
      <c r="C24" s="30" t="s">
        <v>595</v>
      </c>
      <c r="D24" s="29" t="s">
        <v>950</v>
      </c>
      <c r="E24" s="29" t="s">
        <v>951</v>
      </c>
      <c r="F24" s="30" t="s">
        <v>952</v>
      </c>
      <c r="G24" s="35">
        <v>1</v>
      </c>
      <c r="H24" s="18">
        <v>0.941865145432692</v>
      </c>
      <c r="I24" s="27">
        <f t="shared" si="1"/>
        <v>0.941865145432692</v>
      </c>
      <c r="J24" s="32">
        <v>44327</v>
      </c>
    </row>
    <row r="25" s="19" customFormat="1" ht="16.5" customHeight="1" spans="1:10">
      <c r="A25" s="24" t="s">
        <v>77</v>
      </c>
      <c r="B25" s="25" t="s">
        <v>611</v>
      </c>
      <c r="C25" s="25" t="s">
        <v>595</v>
      </c>
      <c r="D25" s="24" t="s">
        <v>953</v>
      </c>
      <c r="E25" s="24" t="s">
        <v>954</v>
      </c>
      <c r="F25" s="25" t="s">
        <v>955</v>
      </c>
      <c r="G25" s="34">
        <v>1</v>
      </c>
      <c r="H25" s="18">
        <v>0.928708371995192</v>
      </c>
      <c r="I25" s="27">
        <f t="shared" si="1"/>
        <v>0.928708371995192</v>
      </c>
      <c r="J25" s="28">
        <v>44327</v>
      </c>
    </row>
    <row r="26" s="19" customFormat="1" ht="16.5" customHeight="1" spans="1:10">
      <c r="A26" s="29" t="s">
        <v>77</v>
      </c>
      <c r="B26" s="30" t="s">
        <v>611</v>
      </c>
      <c r="C26" s="30" t="s">
        <v>595</v>
      </c>
      <c r="D26" s="29" t="s">
        <v>956</v>
      </c>
      <c r="E26" s="29" t="s">
        <v>957</v>
      </c>
      <c r="F26" s="30" t="s">
        <v>958</v>
      </c>
      <c r="G26" s="35">
        <v>1</v>
      </c>
      <c r="H26" s="18">
        <v>0.947845496995192</v>
      </c>
      <c r="I26" s="27">
        <f t="shared" si="1"/>
        <v>0.947845496995192</v>
      </c>
      <c r="J26" s="32">
        <v>44327</v>
      </c>
    </row>
    <row r="27" s="19" customFormat="1" ht="16.5" customHeight="1" spans="1:10">
      <c r="A27" s="24" t="s">
        <v>77</v>
      </c>
      <c r="B27" s="25" t="s">
        <v>611</v>
      </c>
      <c r="C27" s="25" t="s">
        <v>595</v>
      </c>
      <c r="D27" s="24" t="s">
        <v>959</v>
      </c>
      <c r="E27" s="24" t="s">
        <v>775</v>
      </c>
      <c r="F27" s="25" t="s">
        <v>617</v>
      </c>
      <c r="G27" s="34">
        <v>1</v>
      </c>
      <c r="H27" s="18">
        <v>4.05</v>
      </c>
      <c r="I27" s="27">
        <f t="shared" si="1"/>
        <v>4.05</v>
      </c>
      <c r="J27" s="28">
        <v>44327</v>
      </c>
    </row>
    <row r="28" s="19" customFormat="1" ht="16.5" customHeight="1" spans="1:10">
      <c r="A28" s="29" t="s">
        <v>77</v>
      </c>
      <c r="B28" s="30" t="s">
        <v>611</v>
      </c>
      <c r="C28" s="30" t="s">
        <v>595</v>
      </c>
      <c r="D28" s="29" t="s">
        <v>960</v>
      </c>
      <c r="E28" s="29" t="s">
        <v>961</v>
      </c>
      <c r="F28" s="30" t="s">
        <v>617</v>
      </c>
      <c r="G28" s="35">
        <v>1</v>
      </c>
      <c r="H28" s="18">
        <v>1.437294625</v>
      </c>
      <c r="I28" s="27">
        <f t="shared" si="1"/>
        <v>1.437294625</v>
      </c>
      <c r="J28" s="32">
        <v>44327</v>
      </c>
    </row>
    <row r="29" s="19" customFormat="1" ht="16.5" customHeight="1" spans="1:10">
      <c r="A29" s="24" t="s">
        <v>77</v>
      </c>
      <c r="B29" s="25" t="s">
        <v>611</v>
      </c>
      <c r="C29" s="25" t="s">
        <v>595</v>
      </c>
      <c r="D29" s="24" t="s">
        <v>962</v>
      </c>
      <c r="E29" s="24" t="s">
        <v>963</v>
      </c>
      <c r="F29" s="25" t="s">
        <v>964</v>
      </c>
      <c r="G29" s="34">
        <v>1</v>
      </c>
      <c r="H29" s="18">
        <v>0.409741331904762</v>
      </c>
      <c r="I29" s="27">
        <f t="shared" si="1"/>
        <v>0.409741331904762</v>
      </c>
      <c r="J29" s="28">
        <v>44327</v>
      </c>
    </row>
    <row r="30" s="19" customFormat="1" ht="16.5" customHeight="1" spans="1:10">
      <c r="A30" s="29" t="s">
        <v>77</v>
      </c>
      <c r="B30" s="30" t="s">
        <v>611</v>
      </c>
      <c r="C30" s="30" t="s">
        <v>595</v>
      </c>
      <c r="D30" s="29" t="s">
        <v>965</v>
      </c>
      <c r="E30" s="29" t="s">
        <v>966</v>
      </c>
      <c r="F30" s="30" t="s">
        <v>617</v>
      </c>
      <c r="G30" s="35">
        <v>2</v>
      </c>
      <c r="H30" s="18">
        <v>0.1204</v>
      </c>
      <c r="I30" s="27">
        <f t="shared" si="1"/>
        <v>0.2408</v>
      </c>
      <c r="J30" s="32">
        <v>44327</v>
      </c>
    </row>
    <row r="31" s="19" customFormat="1" ht="16.5" customHeight="1" spans="1:10">
      <c r="A31" s="24" t="s">
        <v>77</v>
      </c>
      <c r="B31" s="25" t="s">
        <v>611</v>
      </c>
      <c r="C31" s="25" t="s">
        <v>595</v>
      </c>
      <c r="D31" s="24" t="s">
        <v>967</v>
      </c>
      <c r="E31" s="24" t="s">
        <v>968</v>
      </c>
      <c r="F31" s="25" t="s">
        <v>617</v>
      </c>
      <c r="G31" s="34">
        <v>1</v>
      </c>
      <c r="H31" s="18">
        <v>0.324502754093567</v>
      </c>
      <c r="I31" s="27">
        <f t="shared" si="1"/>
        <v>0.324502754093567</v>
      </c>
      <c r="J31" s="28">
        <v>44327</v>
      </c>
    </row>
    <row r="32" s="19" customFormat="1" ht="16.5" customHeight="1" spans="1:10">
      <c r="A32" s="29" t="s">
        <v>77</v>
      </c>
      <c r="B32" s="30" t="s">
        <v>611</v>
      </c>
      <c r="C32" s="30" t="s">
        <v>595</v>
      </c>
      <c r="D32" s="29" t="s">
        <v>969</v>
      </c>
      <c r="E32" s="29" t="s">
        <v>970</v>
      </c>
      <c r="F32" s="30" t="s">
        <v>617</v>
      </c>
      <c r="G32" s="35">
        <v>1</v>
      </c>
      <c r="H32" s="18">
        <v>0.273739011988304</v>
      </c>
      <c r="I32" s="27">
        <f t="shared" si="1"/>
        <v>0.273739011988304</v>
      </c>
      <c r="J32" s="32">
        <v>44327</v>
      </c>
    </row>
    <row r="33" s="19" customFormat="1" ht="16.5" customHeight="1" spans="1:10">
      <c r="A33" s="24" t="s">
        <v>77</v>
      </c>
      <c r="B33" s="25" t="s">
        <v>611</v>
      </c>
      <c r="C33" s="25" t="s">
        <v>595</v>
      </c>
      <c r="D33" s="24" t="s">
        <v>971</v>
      </c>
      <c r="E33" s="24" t="s">
        <v>972</v>
      </c>
      <c r="F33" s="25" t="s">
        <v>617</v>
      </c>
      <c r="G33" s="34">
        <v>2</v>
      </c>
      <c r="H33" s="18">
        <v>0.186476232163743</v>
      </c>
      <c r="I33" s="27">
        <f t="shared" si="1"/>
        <v>0.372952464327486</v>
      </c>
      <c r="J33" s="28">
        <v>44327</v>
      </c>
    </row>
    <row r="34" s="19" customFormat="1" ht="16.5" customHeight="1" spans="1:10">
      <c r="A34" s="29" t="s">
        <v>77</v>
      </c>
      <c r="B34" s="30" t="s">
        <v>611</v>
      </c>
      <c r="C34" s="30" t="s">
        <v>595</v>
      </c>
      <c r="D34" s="29" t="s">
        <v>973</v>
      </c>
      <c r="E34" s="29" t="s">
        <v>974</v>
      </c>
      <c r="F34" s="30" t="s">
        <v>975</v>
      </c>
      <c r="G34" s="35">
        <v>2</v>
      </c>
      <c r="H34" s="18">
        <v>2.1947</v>
      </c>
      <c r="I34" s="27">
        <f t="shared" si="1"/>
        <v>4.3894</v>
      </c>
      <c r="J34" s="32">
        <v>44327</v>
      </c>
    </row>
    <row r="35" customFormat="1" spans="1:10">
      <c r="G35" s="20"/>
      <c r="H35" s="20"/>
      <c r="I35" s="20">
        <f>SUM(I21:I34)</f>
        <v>18.6613012188425</v>
      </c>
    </row>
  </sheetData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E24" sqref="E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7272727272727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250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1</v>
      </c>
      <c r="H2" s="18">
        <v>0.05</v>
      </c>
      <c r="I2" s="27">
        <f t="shared" ref="I2:I13" si="0">H2*G2</f>
        <v>0.05</v>
      </c>
      <c r="J2" s="28">
        <v>45365</v>
      </c>
    </row>
    <row r="3" s="19" customFormat="1" ht="16.5" customHeight="1" spans="1:10">
      <c r="A3" s="29" t="s">
        <v>250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0.12</v>
      </c>
      <c r="H3" s="18">
        <v>0.283185</v>
      </c>
      <c r="I3" s="27">
        <f t="shared" si="0"/>
        <v>0.0339822</v>
      </c>
      <c r="J3" s="32">
        <v>45365</v>
      </c>
    </row>
    <row r="4" s="19" customFormat="1" ht="16.5" customHeight="1" spans="1:10">
      <c r="A4" s="24" t="s">
        <v>250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0.577169384879725</v>
      </c>
      <c r="J4" s="28">
        <v>45365</v>
      </c>
    </row>
    <row r="5" s="19" customFormat="1" ht="16.5" customHeight="1" spans="1:10">
      <c r="A5" s="29" t="s">
        <v>250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6</v>
      </c>
      <c r="H5" s="18">
        <v>0.120565034394672</v>
      </c>
      <c r="I5" s="27">
        <f t="shared" si="0"/>
        <v>0.723390206368031</v>
      </c>
      <c r="J5" s="32">
        <v>45365</v>
      </c>
    </row>
    <row r="6" s="19" customFormat="1" ht="16.5" customHeight="1" spans="1:10">
      <c r="A6" s="24" t="s">
        <v>250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45417</v>
      </c>
    </row>
    <row r="7" s="19" customFormat="1" ht="16.5" customHeight="1" spans="1:10">
      <c r="A7" s="29" t="s">
        <v>250</v>
      </c>
      <c r="B7" s="30" t="s">
        <v>611</v>
      </c>
      <c r="C7" s="30" t="s">
        <v>595</v>
      </c>
      <c r="D7" s="29" t="s">
        <v>934</v>
      </c>
      <c r="E7" s="29" t="s">
        <v>786</v>
      </c>
      <c r="F7" s="30" t="s">
        <v>617</v>
      </c>
      <c r="G7" s="35">
        <v>1</v>
      </c>
      <c r="H7" s="18">
        <v>0.779</v>
      </c>
      <c r="I7" s="27">
        <f t="shared" si="0"/>
        <v>0.779</v>
      </c>
      <c r="J7" s="32">
        <v>45417</v>
      </c>
    </row>
    <row r="8" s="19" customFormat="1" ht="16.5" customHeight="1" spans="1:10">
      <c r="A8" s="24" t="s">
        <v>250</v>
      </c>
      <c r="B8" s="25" t="s">
        <v>611</v>
      </c>
      <c r="C8" s="25" t="s">
        <v>595</v>
      </c>
      <c r="D8" s="24" t="s">
        <v>749</v>
      </c>
      <c r="E8" s="24" t="s">
        <v>750</v>
      </c>
      <c r="F8" s="25" t="s">
        <v>751</v>
      </c>
      <c r="G8" s="34">
        <v>0.68</v>
      </c>
      <c r="H8" s="18">
        <v>1.7257</v>
      </c>
      <c r="I8" s="27">
        <f t="shared" si="0"/>
        <v>1.173476</v>
      </c>
      <c r="J8" s="28">
        <v>45365</v>
      </c>
    </row>
    <row r="9" s="19" customFormat="1" ht="16.5" customHeight="1" spans="1:10">
      <c r="A9" s="29" t="s">
        <v>250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5">
        <v>1.06</v>
      </c>
      <c r="H9" s="18">
        <v>1.6814</v>
      </c>
      <c r="I9" s="27">
        <f t="shared" si="0"/>
        <v>1.782284</v>
      </c>
      <c r="J9" s="32">
        <v>45365</v>
      </c>
    </row>
    <row r="10" s="19" customFormat="1" ht="16.5" customHeight="1" spans="1:10">
      <c r="A10" s="24" t="s">
        <v>250</v>
      </c>
      <c r="B10" s="25" t="s">
        <v>611</v>
      </c>
      <c r="C10" s="25" t="s">
        <v>595</v>
      </c>
      <c r="D10" s="24" t="s">
        <v>935</v>
      </c>
      <c r="E10" s="24" t="s">
        <v>936</v>
      </c>
      <c r="F10" s="25" t="s">
        <v>617</v>
      </c>
      <c r="G10" s="34">
        <v>1</v>
      </c>
      <c r="H10" s="18">
        <v>0.53</v>
      </c>
      <c r="I10" s="27">
        <f t="shared" si="0"/>
        <v>0.53</v>
      </c>
      <c r="J10" s="28">
        <v>45365</v>
      </c>
    </row>
    <row r="11" s="19" customFormat="1" ht="16.5" customHeight="1" spans="1:10">
      <c r="A11" s="29" t="s">
        <v>250</v>
      </c>
      <c r="B11" s="30" t="s">
        <v>611</v>
      </c>
      <c r="C11" s="30" t="s">
        <v>595</v>
      </c>
      <c r="D11" s="29" t="s">
        <v>1256</v>
      </c>
      <c r="E11" s="29" t="s">
        <v>938</v>
      </c>
      <c r="F11" s="30" t="s">
        <v>617</v>
      </c>
      <c r="G11" s="35">
        <v>1</v>
      </c>
      <c r="H11" s="18">
        <v>1.70648203947368</v>
      </c>
      <c r="I11" s="27">
        <f t="shared" si="0"/>
        <v>1.70648203947368</v>
      </c>
      <c r="J11" s="32">
        <v>45417</v>
      </c>
    </row>
    <row r="12" s="19" customFormat="1" ht="16.5" customHeight="1" spans="1:10">
      <c r="A12" s="24" t="s">
        <v>250</v>
      </c>
      <c r="B12" s="25" t="s">
        <v>611</v>
      </c>
      <c r="C12" s="25" t="s">
        <v>595</v>
      </c>
      <c r="D12" s="24" t="s">
        <v>1257</v>
      </c>
      <c r="E12" s="24" t="s">
        <v>1258</v>
      </c>
      <c r="F12" s="25" t="s">
        <v>617</v>
      </c>
      <c r="G12" s="34">
        <v>1</v>
      </c>
      <c r="H12" s="18">
        <f>I31</f>
        <v>18.6613012188425</v>
      </c>
      <c r="I12" s="27">
        <f t="shared" si="0"/>
        <v>18.6613012188425</v>
      </c>
      <c r="J12" s="28">
        <v>45365</v>
      </c>
    </row>
    <row r="13" s="19" customFormat="1" ht="16.5" customHeight="1" spans="1:10">
      <c r="A13" s="29" t="s">
        <v>250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5">
        <v>3</v>
      </c>
      <c r="H13" s="18">
        <v>0.1422</v>
      </c>
      <c r="I13" s="27">
        <f t="shared" si="0"/>
        <v>0.4266</v>
      </c>
      <c r="J13" s="32">
        <v>45365</v>
      </c>
    </row>
    <row r="14" spans="1:10">
      <c r="I14" s="20">
        <f>SUM(I2:I13)</f>
        <v>26.8166283205723</v>
      </c>
    </row>
    <row r="16" s="19" customFormat="1" ht="12.5" spans="1:10">
      <c r="A16" s="21" t="s">
        <v>586</v>
      </c>
      <c r="B16" s="21" t="s">
        <v>587</v>
      </c>
      <c r="C16" s="21" t="s">
        <v>588</v>
      </c>
      <c r="D16" s="21" t="s">
        <v>589</v>
      </c>
      <c r="E16" s="21" t="s">
        <v>590</v>
      </c>
      <c r="F16" s="21" t="s">
        <v>590</v>
      </c>
      <c r="G16" s="23" t="s">
        <v>591</v>
      </c>
      <c r="H16" s="23" t="s">
        <v>592</v>
      </c>
      <c r="I16" s="23" t="s">
        <v>593</v>
      </c>
      <c r="J16" s="22" t="s">
        <v>594</v>
      </c>
    </row>
    <row r="17" s="19" customFormat="1" ht="16.5" customHeight="1" spans="1:10">
      <c r="A17" s="24" t="s">
        <v>1257</v>
      </c>
      <c r="B17" s="25" t="s">
        <v>611</v>
      </c>
      <c r="C17" s="25" t="s">
        <v>595</v>
      </c>
      <c r="D17" s="24" t="s">
        <v>944</v>
      </c>
      <c r="E17" s="24" t="s">
        <v>945</v>
      </c>
      <c r="F17" s="25" t="s">
        <v>617</v>
      </c>
      <c r="G17" s="34">
        <v>3</v>
      </c>
      <c r="H17" s="18">
        <v>0.1327</v>
      </c>
      <c r="I17" s="27">
        <f t="shared" ref="I17:I30" si="1">H17*G17</f>
        <v>0.3981</v>
      </c>
      <c r="J17" s="28">
        <v>45371</v>
      </c>
    </row>
    <row r="18" s="19" customFormat="1" ht="16.5" customHeight="1" spans="1:10">
      <c r="A18" s="29" t="s">
        <v>1257</v>
      </c>
      <c r="B18" s="30" t="s">
        <v>611</v>
      </c>
      <c r="C18" s="30" t="s">
        <v>595</v>
      </c>
      <c r="D18" s="29" t="s">
        <v>946</v>
      </c>
      <c r="E18" s="29" t="s">
        <v>947</v>
      </c>
      <c r="F18" s="30" t="s">
        <v>948</v>
      </c>
      <c r="G18" s="35">
        <v>1</v>
      </c>
      <c r="H18" s="18">
        <v>2.3894</v>
      </c>
      <c r="I18" s="27">
        <f t="shared" si="1"/>
        <v>2.3894</v>
      </c>
      <c r="J18" s="32">
        <v>45371</v>
      </c>
    </row>
    <row r="19" s="19" customFormat="1" ht="16.5" customHeight="1" spans="1:10">
      <c r="A19" s="24" t="s">
        <v>1257</v>
      </c>
      <c r="B19" s="25" t="s">
        <v>611</v>
      </c>
      <c r="C19" s="25" t="s">
        <v>595</v>
      </c>
      <c r="D19" s="24" t="s">
        <v>949</v>
      </c>
      <c r="E19" s="24" t="s">
        <v>771</v>
      </c>
      <c r="F19" s="25" t="s">
        <v>617</v>
      </c>
      <c r="G19" s="34">
        <v>1</v>
      </c>
      <c r="H19" s="18">
        <v>1.55695201710526</v>
      </c>
      <c r="I19" s="27">
        <f t="shared" si="1"/>
        <v>1.55695201710526</v>
      </c>
      <c r="J19" s="28">
        <v>45371</v>
      </c>
    </row>
    <row r="20" s="19" customFormat="1" ht="16.5" customHeight="1" spans="1:10">
      <c r="A20" s="29" t="s">
        <v>1257</v>
      </c>
      <c r="B20" s="30" t="s">
        <v>611</v>
      </c>
      <c r="C20" s="30" t="s">
        <v>595</v>
      </c>
      <c r="D20" s="29" t="s">
        <v>950</v>
      </c>
      <c r="E20" s="29" t="s">
        <v>951</v>
      </c>
      <c r="F20" s="30" t="s">
        <v>952</v>
      </c>
      <c r="G20" s="35">
        <v>1</v>
      </c>
      <c r="H20" s="18">
        <v>0.941865145432692</v>
      </c>
      <c r="I20" s="27">
        <f t="shared" si="1"/>
        <v>0.941865145432692</v>
      </c>
      <c r="J20" s="32">
        <v>45371</v>
      </c>
    </row>
    <row r="21" s="19" customFormat="1" ht="16.5" customHeight="1" spans="1:10">
      <c r="A21" s="24" t="s">
        <v>1257</v>
      </c>
      <c r="B21" s="25" t="s">
        <v>611</v>
      </c>
      <c r="C21" s="25" t="s">
        <v>595</v>
      </c>
      <c r="D21" s="24" t="s">
        <v>953</v>
      </c>
      <c r="E21" s="24" t="s">
        <v>954</v>
      </c>
      <c r="F21" s="25" t="s">
        <v>955</v>
      </c>
      <c r="G21" s="34">
        <v>1</v>
      </c>
      <c r="H21" s="18">
        <v>0.928708371995192</v>
      </c>
      <c r="I21" s="27">
        <f t="shared" si="1"/>
        <v>0.928708371995192</v>
      </c>
      <c r="J21" s="28">
        <v>45371</v>
      </c>
    </row>
    <row r="22" s="19" customFormat="1" ht="16.5" customHeight="1" spans="1:10">
      <c r="A22" s="29" t="s">
        <v>1257</v>
      </c>
      <c r="B22" s="30" t="s">
        <v>611</v>
      </c>
      <c r="C22" s="30" t="s">
        <v>595</v>
      </c>
      <c r="D22" s="29" t="s">
        <v>956</v>
      </c>
      <c r="E22" s="29" t="s">
        <v>957</v>
      </c>
      <c r="F22" s="30" t="s">
        <v>958</v>
      </c>
      <c r="G22" s="35">
        <v>1</v>
      </c>
      <c r="H22" s="18">
        <v>0.947845496995192</v>
      </c>
      <c r="I22" s="27">
        <f t="shared" si="1"/>
        <v>0.947845496995192</v>
      </c>
      <c r="J22" s="32">
        <v>45371</v>
      </c>
    </row>
    <row r="23" s="19" customFormat="1" ht="16.5" customHeight="1" spans="1:10">
      <c r="A23" s="24" t="s">
        <v>1257</v>
      </c>
      <c r="B23" s="25" t="s">
        <v>611</v>
      </c>
      <c r="C23" s="25" t="s">
        <v>595</v>
      </c>
      <c r="D23" s="24" t="s">
        <v>959</v>
      </c>
      <c r="E23" s="24" t="s">
        <v>775</v>
      </c>
      <c r="F23" s="25" t="s">
        <v>617</v>
      </c>
      <c r="G23" s="34">
        <v>1</v>
      </c>
      <c r="H23" s="18">
        <v>4.05</v>
      </c>
      <c r="I23" s="27">
        <f t="shared" si="1"/>
        <v>4.05</v>
      </c>
      <c r="J23" s="28">
        <v>45371</v>
      </c>
    </row>
    <row r="24" s="19" customFormat="1" ht="16.5" customHeight="1" spans="1:10">
      <c r="A24" s="29" t="s">
        <v>1257</v>
      </c>
      <c r="B24" s="30" t="s">
        <v>611</v>
      </c>
      <c r="C24" s="30" t="s">
        <v>595</v>
      </c>
      <c r="D24" s="29" t="s">
        <v>960</v>
      </c>
      <c r="E24" s="29" t="s">
        <v>961</v>
      </c>
      <c r="F24" s="30" t="s">
        <v>617</v>
      </c>
      <c r="G24" s="35">
        <v>1</v>
      </c>
      <c r="H24" s="18">
        <v>1.437294625</v>
      </c>
      <c r="I24" s="27">
        <f t="shared" si="1"/>
        <v>1.437294625</v>
      </c>
      <c r="J24" s="32">
        <v>45371</v>
      </c>
    </row>
    <row r="25" s="19" customFormat="1" ht="16.5" customHeight="1" spans="1:10">
      <c r="A25" s="24" t="s">
        <v>1257</v>
      </c>
      <c r="B25" s="25" t="s">
        <v>611</v>
      </c>
      <c r="C25" s="25" t="s">
        <v>595</v>
      </c>
      <c r="D25" s="24" t="s">
        <v>962</v>
      </c>
      <c r="E25" s="24" t="s">
        <v>963</v>
      </c>
      <c r="F25" s="25" t="s">
        <v>964</v>
      </c>
      <c r="G25" s="34">
        <v>1</v>
      </c>
      <c r="H25" s="18">
        <v>0.409741331904762</v>
      </c>
      <c r="I25" s="27">
        <f t="shared" si="1"/>
        <v>0.409741331904762</v>
      </c>
      <c r="J25" s="28">
        <v>45371</v>
      </c>
    </row>
    <row r="26" s="19" customFormat="1" ht="16.5" customHeight="1" spans="1:10">
      <c r="A26" s="29" t="s">
        <v>1257</v>
      </c>
      <c r="B26" s="30" t="s">
        <v>611</v>
      </c>
      <c r="C26" s="30" t="s">
        <v>595</v>
      </c>
      <c r="D26" s="29" t="s">
        <v>965</v>
      </c>
      <c r="E26" s="29" t="s">
        <v>966</v>
      </c>
      <c r="F26" s="30" t="s">
        <v>617</v>
      </c>
      <c r="G26" s="35">
        <v>2</v>
      </c>
      <c r="H26" s="18">
        <v>0.1204</v>
      </c>
      <c r="I26" s="27">
        <f t="shared" si="1"/>
        <v>0.2408</v>
      </c>
      <c r="J26" s="32">
        <v>45371</v>
      </c>
    </row>
    <row r="27" s="19" customFormat="1" ht="16.5" customHeight="1" spans="1:10">
      <c r="A27" s="24" t="s">
        <v>1257</v>
      </c>
      <c r="B27" s="25" t="s">
        <v>611</v>
      </c>
      <c r="C27" s="25" t="s">
        <v>595</v>
      </c>
      <c r="D27" s="24" t="s">
        <v>967</v>
      </c>
      <c r="E27" s="24" t="s">
        <v>968</v>
      </c>
      <c r="F27" s="25" t="s">
        <v>617</v>
      </c>
      <c r="G27" s="34">
        <v>1</v>
      </c>
      <c r="H27" s="18">
        <v>0.324502754093567</v>
      </c>
      <c r="I27" s="27">
        <f t="shared" si="1"/>
        <v>0.324502754093567</v>
      </c>
      <c r="J27" s="28">
        <v>45371</v>
      </c>
    </row>
    <row r="28" s="19" customFormat="1" ht="16.5" customHeight="1" spans="1:10">
      <c r="A28" s="29" t="s">
        <v>1257</v>
      </c>
      <c r="B28" s="30" t="s">
        <v>611</v>
      </c>
      <c r="C28" s="30" t="s">
        <v>595</v>
      </c>
      <c r="D28" s="29" t="s">
        <v>969</v>
      </c>
      <c r="E28" s="29" t="s">
        <v>970</v>
      </c>
      <c r="F28" s="30" t="s">
        <v>617</v>
      </c>
      <c r="G28" s="35">
        <v>1</v>
      </c>
      <c r="H28" s="18">
        <v>0.273739011988304</v>
      </c>
      <c r="I28" s="27">
        <f t="shared" si="1"/>
        <v>0.273739011988304</v>
      </c>
      <c r="J28" s="32">
        <v>45371</v>
      </c>
    </row>
    <row r="29" s="19" customFormat="1" ht="16.5" customHeight="1" spans="1:10">
      <c r="A29" s="24" t="s">
        <v>1257</v>
      </c>
      <c r="B29" s="25" t="s">
        <v>611</v>
      </c>
      <c r="C29" s="25" t="s">
        <v>595</v>
      </c>
      <c r="D29" s="24" t="s">
        <v>971</v>
      </c>
      <c r="E29" s="24" t="s">
        <v>972</v>
      </c>
      <c r="F29" s="25" t="s">
        <v>617</v>
      </c>
      <c r="G29" s="34">
        <v>2</v>
      </c>
      <c r="H29" s="18">
        <v>0.186476232163743</v>
      </c>
      <c r="I29" s="27">
        <f t="shared" si="1"/>
        <v>0.372952464327486</v>
      </c>
      <c r="J29" s="28">
        <v>45371</v>
      </c>
    </row>
    <row r="30" s="19" customFormat="1" ht="16.5" customHeight="1" spans="1:10">
      <c r="A30" s="29" t="s">
        <v>1257</v>
      </c>
      <c r="B30" s="30" t="s">
        <v>611</v>
      </c>
      <c r="C30" s="30" t="s">
        <v>595</v>
      </c>
      <c r="D30" s="29" t="s">
        <v>973</v>
      </c>
      <c r="E30" s="29" t="s">
        <v>974</v>
      </c>
      <c r="F30" s="30" t="s">
        <v>975</v>
      </c>
      <c r="G30" s="35">
        <v>2</v>
      </c>
      <c r="H30" s="18">
        <v>2.1947</v>
      </c>
      <c r="I30" s="27">
        <f t="shared" si="1"/>
        <v>4.3894</v>
      </c>
      <c r="J30" s="32">
        <v>45371</v>
      </c>
    </row>
    <row r="31" spans="1:10">
      <c r="I31" s="20">
        <f>SUM(I17:I30)</f>
        <v>18.6613012188425</v>
      </c>
    </row>
  </sheetData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H4" sqref="H4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283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>H2*G2</f>
        <v>0.1</v>
      </c>
      <c r="J2" s="28">
        <v>45274</v>
      </c>
    </row>
    <row r="3" s="19" customFormat="1" ht="16.5" customHeight="1" spans="1:10">
      <c r="A3" s="29" t="s">
        <v>283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f>I17</f>
        <v>15.4185576659097</v>
      </c>
      <c r="I3" s="27">
        <f>H3*G3</f>
        <v>15.4185576659097</v>
      </c>
      <c r="J3" s="32">
        <v>45274</v>
      </c>
    </row>
    <row r="4" s="19" customFormat="1" ht="16.5" customHeight="1" spans="1:10">
      <c r="A4" s="24" t="s">
        <v>283</v>
      </c>
      <c r="B4" s="25" t="s">
        <v>611</v>
      </c>
      <c r="C4" s="25" t="s">
        <v>595</v>
      </c>
      <c r="D4" s="24" t="s">
        <v>1259</v>
      </c>
      <c r="E4" s="24" t="s">
        <v>1260</v>
      </c>
      <c r="F4" s="25" t="s">
        <v>617</v>
      </c>
      <c r="G4" s="34">
        <v>1</v>
      </c>
      <c r="H4" s="18">
        <v>0.589544618001047</v>
      </c>
      <c r="I4" s="27">
        <f>H4*G4</f>
        <v>0.589544618001047</v>
      </c>
      <c r="J4" s="28">
        <v>45544</v>
      </c>
    </row>
    <row r="5" s="19" customFormat="1" ht="16.5" customHeight="1" spans="1:10">
      <c r="A5" s="29" t="s">
        <v>283</v>
      </c>
      <c r="B5" s="30" t="s">
        <v>611</v>
      </c>
      <c r="C5" s="30" t="s">
        <v>595</v>
      </c>
      <c r="D5" s="29" t="s">
        <v>1261</v>
      </c>
      <c r="E5" s="29" t="s">
        <v>1262</v>
      </c>
      <c r="F5" s="30" t="s">
        <v>617</v>
      </c>
      <c r="G5" s="35">
        <v>1</v>
      </c>
      <c r="H5" s="18">
        <v>0.589544618001047</v>
      </c>
      <c r="I5" s="27">
        <f>H5*G5</f>
        <v>0.589544618001047</v>
      </c>
      <c r="J5" s="32">
        <v>45544</v>
      </c>
    </row>
    <row r="6" s="19" customFormat="1" ht="16.5" customHeight="1" spans="1:10">
      <c r="A6" s="24" t="s">
        <v>283</v>
      </c>
      <c r="B6" s="25" t="s">
        <v>611</v>
      </c>
      <c r="C6" s="25" t="s">
        <v>595</v>
      </c>
      <c r="D6" s="24" t="s">
        <v>1263</v>
      </c>
      <c r="E6" s="24" t="s">
        <v>1264</v>
      </c>
      <c r="F6" s="25" t="s">
        <v>617</v>
      </c>
      <c r="G6" s="34">
        <v>1</v>
      </c>
      <c r="H6" s="18">
        <v>1.397621375</v>
      </c>
      <c r="I6" s="27">
        <f>H6*G6</f>
        <v>1.397621375</v>
      </c>
      <c r="J6" s="28">
        <v>45274</v>
      </c>
    </row>
    <row r="7" spans="1:10">
      <c r="I7" s="20">
        <f>SUM(I2:I6)</f>
        <v>18.0952682769118</v>
      </c>
    </row>
    <row r="9" s="19" customFormat="1" ht="12.5" spans="1:10">
      <c r="A9" s="21" t="s">
        <v>586</v>
      </c>
      <c r="B9" s="21" t="s">
        <v>587</v>
      </c>
      <c r="C9" s="21" t="s">
        <v>588</v>
      </c>
      <c r="D9" s="21" t="s">
        <v>589</v>
      </c>
      <c r="E9" s="21" t="s">
        <v>590</v>
      </c>
      <c r="F9" s="21" t="s">
        <v>590</v>
      </c>
      <c r="G9" s="23" t="s">
        <v>591</v>
      </c>
      <c r="H9" s="23" t="s">
        <v>592</v>
      </c>
      <c r="I9" s="23" t="s">
        <v>593</v>
      </c>
      <c r="J9" s="22" t="s">
        <v>594</v>
      </c>
    </row>
    <row r="10" s="19" customFormat="1" ht="16.5" customHeight="1" spans="1:10">
      <c r="A10" s="24" t="s">
        <v>84</v>
      </c>
      <c r="B10" s="25" t="s">
        <v>611</v>
      </c>
      <c r="C10" s="25" t="s">
        <v>595</v>
      </c>
      <c r="D10" s="24" t="s">
        <v>837</v>
      </c>
      <c r="E10" s="24" t="s">
        <v>838</v>
      </c>
      <c r="F10" s="25" t="s">
        <v>839</v>
      </c>
      <c r="G10" s="34">
        <v>1</v>
      </c>
      <c r="H10" s="18">
        <v>0.05</v>
      </c>
      <c r="I10" s="27">
        <f t="shared" ref="I10:I16" si="0">H10*G10</f>
        <v>0.05</v>
      </c>
      <c r="J10" s="28">
        <v>45196</v>
      </c>
    </row>
    <row r="11" s="19" customFormat="1" ht="16.5" customHeight="1" spans="1:10">
      <c r="A11" s="29" t="s">
        <v>84</v>
      </c>
      <c r="B11" s="30" t="s">
        <v>611</v>
      </c>
      <c r="C11" s="30" t="s">
        <v>595</v>
      </c>
      <c r="D11" s="29" t="s">
        <v>1073</v>
      </c>
      <c r="E11" s="29" t="s">
        <v>814</v>
      </c>
      <c r="F11" s="30" t="s">
        <v>1074</v>
      </c>
      <c r="G11" s="35">
        <v>2</v>
      </c>
      <c r="H11" s="18">
        <v>0.05</v>
      </c>
      <c r="I11" s="27">
        <f t="shared" si="0"/>
        <v>0.1</v>
      </c>
      <c r="J11" s="32">
        <v>45196</v>
      </c>
    </row>
    <row r="12" s="19" customFormat="1" ht="16.5" customHeight="1" spans="1:10">
      <c r="A12" s="24" t="s">
        <v>84</v>
      </c>
      <c r="B12" s="25" t="s">
        <v>611</v>
      </c>
      <c r="C12" s="25" t="s">
        <v>595</v>
      </c>
      <c r="D12" s="24" t="s">
        <v>1075</v>
      </c>
      <c r="E12" s="24" t="s">
        <v>1076</v>
      </c>
      <c r="F12" s="25" t="s">
        <v>617</v>
      </c>
      <c r="G12" s="34">
        <v>1</v>
      </c>
      <c r="H12" s="18">
        <v>0.6346</v>
      </c>
      <c r="I12" s="27">
        <f t="shared" si="0"/>
        <v>0.6346</v>
      </c>
      <c r="J12" s="28">
        <v>44866</v>
      </c>
    </row>
    <row r="13" s="19" customFormat="1" ht="16.5" customHeight="1" spans="1:10">
      <c r="A13" s="29" t="s">
        <v>84</v>
      </c>
      <c r="B13" s="30" t="s">
        <v>611</v>
      </c>
      <c r="C13" s="30" t="s">
        <v>595</v>
      </c>
      <c r="D13" s="29" t="s">
        <v>1077</v>
      </c>
      <c r="E13" s="29" t="s">
        <v>1078</v>
      </c>
      <c r="F13" s="30" t="s">
        <v>617</v>
      </c>
      <c r="G13" s="35">
        <v>4</v>
      </c>
      <c r="H13" s="18">
        <v>0.2</v>
      </c>
      <c r="I13" s="27">
        <f t="shared" si="0"/>
        <v>0.8</v>
      </c>
      <c r="J13" s="32">
        <v>44866</v>
      </c>
    </row>
    <row r="14" s="19" customFormat="1" ht="16.5" customHeight="1" spans="1:10">
      <c r="A14" s="24" t="s">
        <v>84</v>
      </c>
      <c r="B14" s="25" t="s">
        <v>611</v>
      </c>
      <c r="C14" s="25" t="s">
        <v>595</v>
      </c>
      <c r="D14" s="24" t="s">
        <v>90</v>
      </c>
      <c r="E14" s="24" t="s">
        <v>1079</v>
      </c>
      <c r="F14" s="25" t="s">
        <v>617</v>
      </c>
      <c r="G14" s="34">
        <v>2</v>
      </c>
      <c r="H14" s="18">
        <f>I34</f>
        <v>6.60060715155484</v>
      </c>
      <c r="I14" s="27">
        <f t="shared" si="0"/>
        <v>13.2012143031097</v>
      </c>
      <c r="J14" s="28">
        <v>45196</v>
      </c>
    </row>
    <row r="15" s="19" customFormat="1" ht="16.5" customHeight="1" spans="1:10">
      <c r="A15" s="29" t="s">
        <v>84</v>
      </c>
      <c r="B15" s="30" t="s">
        <v>611</v>
      </c>
      <c r="C15" s="30" t="s">
        <v>595</v>
      </c>
      <c r="D15" s="29" t="s">
        <v>1080</v>
      </c>
      <c r="E15" s="29" t="s">
        <v>1081</v>
      </c>
      <c r="F15" s="30" t="s">
        <v>617</v>
      </c>
      <c r="G15" s="35">
        <v>1</v>
      </c>
      <c r="H15" s="18">
        <v>0.5</v>
      </c>
      <c r="I15" s="27">
        <f t="shared" si="0"/>
        <v>0.5</v>
      </c>
      <c r="J15" s="32">
        <v>45261</v>
      </c>
    </row>
    <row r="16" s="19" customFormat="1" ht="16.5" customHeight="1" spans="1:10">
      <c r="A16" s="24" t="s">
        <v>84</v>
      </c>
      <c r="B16" s="25" t="s">
        <v>611</v>
      </c>
      <c r="C16" s="25" t="s">
        <v>595</v>
      </c>
      <c r="D16" s="24" t="s">
        <v>1082</v>
      </c>
      <c r="E16" s="24" t="s">
        <v>1083</v>
      </c>
      <c r="F16" s="25" t="s">
        <v>1084</v>
      </c>
      <c r="G16" s="34">
        <v>3</v>
      </c>
      <c r="H16" s="18">
        <v>0.0442477876</v>
      </c>
      <c r="I16" s="27">
        <f t="shared" si="0"/>
        <v>0.1327433628</v>
      </c>
      <c r="J16" s="28">
        <v>45383</v>
      </c>
    </row>
    <row r="17" customFormat="1" spans="1:10">
      <c r="G17" s="20"/>
      <c r="H17" s="20"/>
      <c r="I17" s="20">
        <f>SUM(I10:I16)</f>
        <v>15.4185576659097</v>
      </c>
    </row>
    <row r="18" customFormat="1" spans="1:10">
      <c r="G18" s="20"/>
      <c r="H18" s="20"/>
      <c r="I18" s="20"/>
    </row>
    <row r="19" s="19" customFormat="1" ht="12.5" spans="1:10">
      <c r="A19" s="21" t="s">
        <v>586</v>
      </c>
      <c r="B19" s="21" t="s">
        <v>587</v>
      </c>
      <c r="C19" s="21" t="s">
        <v>588</v>
      </c>
      <c r="D19" s="21" t="s">
        <v>589</v>
      </c>
      <c r="E19" s="21" t="s">
        <v>590</v>
      </c>
      <c r="F19" s="21" t="s">
        <v>590</v>
      </c>
      <c r="G19" s="23" t="s">
        <v>591</v>
      </c>
      <c r="H19" s="23" t="s">
        <v>592</v>
      </c>
      <c r="I19" s="23" t="s">
        <v>593</v>
      </c>
      <c r="J19" s="22" t="s">
        <v>594</v>
      </c>
    </row>
    <row r="20" s="19" customFormat="1" ht="16.5" customHeight="1" spans="1:10">
      <c r="A20" s="24" t="s">
        <v>90</v>
      </c>
      <c r="B20" s="25" t="s">
        <v>611</v>
      </c>
      <c r="C20" s="25" t="s">
        <v>595</v>
      </c>
      <c r="D20" s="24" t="s">
        <v>837</v>
      </c>
      <c r="E20" s="24" t="s">
        <v>838</v>
      </c>
      <c r="F20" s="25" t="s">
        <v>839</v>
      </c>
      <c r="G20" s="34">
        <v>2</v>
      </c>
      <c r="H20" s="18">
        <v>0.05</v>
      </c>
      <c r="I20" s="27">
        <f t="shared" ref="I20:I33" si="1">H20*G20</f>
        <v>0.1</v>
      </c>
      <c r="J20" s="28">
        <v>44866</v>
      </c>
    </row>
    <row r="21" s="19" customFormat="1" ht="16.5" customHeight="1" spans="1:10">
      <c r="A21" s="29" t="s">
        <v>90</v>
      </c>
      <c r="B21" s="30" t="s">
        <v>611</v>
      </c>
      <c r="C21" s="30" t="s">
        <v>595</v>
      </c>
      <c r="D21" s="29" t="s">
        <v>854</v>
      </c>
      <c r="E21" s="29" t="s">
        <v>855</v>
      </c>
      <c r="F21" s="30" t="s">
        <v>856</v>
      </c>
      <c r="G21" s="35">
        <v>4</v>
      </c>
      <c r="H21" s="18">
        <v>0.1196</v>
      </c>
      <c r="I21" s="27">
        <f t="shared" si="1"/>
        <v>0.4784</v>
      </c>
      <c r="J21" s="32">
        <v>44866</v>
      </c>
    </row>
    <row r="22" s="19" customFormat="1" ht="16.5" customHeight="1" spans="1:10">
      <c r="A22" s="24" t="s">
        <v>90</v>
      </c>
      <c r="B22" s="25" t="s">
        <v>611</v>
      </c>
      <c r="C22" s="25" t="s">
        <v>595</v>
      </c>
      <c r="D22" s="24" t="s">
        <v>1085</v>
      </c>
      <c r="E22" s="24" t="s">
        <v>1086</v>
      </c>
      <c r="F22" s="25" t="s">
        <v>617</v>
      </c>
      <c r="G22" s="34">
        <v>1</v>
      </c>
      <c r="H22" s="18">
        <v>1.421</v>
      </c>
      <c r="I22" s="27">
        <f t="shared" si="1"/>
        <v>1.421</v>
      </c>
      <c r="J22" s="28">
        <v>44866</v>
      </c>
    </row>
    <row r="23" s="19" customFormat="1" ht="16.5" customHeight="1" spans="1:10">
      <c r="A23" s="29" t="s">
        <v>90</v>
      </c>
      <c r="B23" s="30" t="s">
        <v>611</v>
      </c>
      <c r="C23" s="30" t="s">
        <v>595</v>
      </c>
      <c r="D23" s="29" t="s">
        <v>1087</v>
      </c>
      <c r="E23" s="29" t="s">
        <v>1088</v>
      </c>
      <c r="F23" s="30" t="s">
        <v>617</v>
      </c>
      <c r="G23" s="35">
        <v>2</v>
      </c>
      <c r="H23" s="18">
        <v>0.392</v>
      </c>
      <c r="I23" s="27">
        <f t="shared" si="1"/>
        <v>0.784</v>
      </c>
      <c r="J23" s="32">
        <v>44866</v>
      </c>
    </row>
    <row r="24" s="19" customFormat="1" ht="16.5" customHeight="1" spans="1:10">
      <c r="A24" s="24" t="s">
        <v>90</v>
      </c>
      <c r="B24" s="25" t="s">
        <v>611</v>
      </c>
      <c r="C24" s="25" t="s">
        <v>595</v>
      </c>
      <c r="D24" s="24" t="s">
        <v>1089</v>
      </c>
      <c r="E24" s="24" t="s">
        <v>972</v>
      </c>
      <c r="F24" s="25" t="s">
        <v>617</v>
      </c>
      <c r="G24" s="34">
        <v>1</v>
      </c>
      <c r="H24" s="18">
        <v>0.539</v>
      </c>
      <c r="I24" s="27">
        <f t="shared" si="1"/>
        <v>0.539</v>
      </c>
      <c r="J24" s="28">
        <v>44866</v>
      </c>
    </row>
    <row r="25" s="19" customFormat="1" ht="16.5" customHeight="1" spans="1:10">
      <c r="A25" s="29" t="s">
        <v>90</v>
      </c>
      <c r="B25" s="30" t="s">
        <v>611</v>
      </c>
      <c r="C25" s="30" t="s">
        <v>595</v>
      </c>
      <c r="D25" s="29" t="s">
        <v>1090</v>
      </c>
      <c r="E25" s="29" t="s">
        <v>1091</v>
      </c>
      <c r="F25" s="30" t="s">
        <v>617</v>
      </c>
      <c r="G25" s="35">
        <v>1</v>
      </c>
      <c r="H25" s="18">
        <v>0.24645296996337</v>
      </c>
      <c r="I25" s="27">
        <f t="shared" si="1"/>
        <v>0.24645296996337</v>
      </c>
      <c r="J25" s="32">
        <v>44866</v>
      </c>
    </row>
    <row r="26" s="19" customFormat="1" ht="16.5" customHeight="1" spans="1:10">
      <c r="A26" s="24" t="s">
        <v>90</v>
      </c>
      <c r="B26" s="25" t="s">
        <v>611</v>
      </c>
      <c r="C26" s="25" t="s">
        <v>595</v>
      </c>
      <c r="D26" s="24" t="s">
        <v>1092</v>
      </c>
      <c r="E26" s="24" t="s">
        <v>1093</v>
      </c>
      <c r="F26" s="25" t="s">
        <v>617</v>
      </c>
      <c r="G26" s="34">
        <v>1</v>
      </c>
      <c r="H26" s="18">
        <v>0.441</v>
      </c>
      <c r="I26" s="27">
        <f t="shared" si="1"/>
        <v>0.441</v>
      </c>
      <c r="J26" s="28">
        <v>44866</v>
      </c>
    </row>
    <row r="27" s="19" customFormat="1" ht="16.5" customHeight="1" spans="1:10">
      <c r="A27" s="29" t="s">
        <v>90</v>
      </c>
      <c r="B27" s="30" t="s">
        <v>611</v>
      </c>
      <c r="C27" s="30" t="s">
        <v>595</v>
      </c>
      <c r="D27" s="29" t="s">
        <v>1094</v>
      </c>
      <c r="E27" s="29" t="s">
        <v>1095</v>
      </c>
      <c r="F27" s="30" t="s">
        <v>617</v>
      </c>
      <c r="G27" s="35">
        <v>1</v>
      </c>
      <c r="H27" s="18">
        <v>0.441</v>
      </c>
      <c r="I27" s="27">
        <f t="shared" si="1"/>
        <v>0.441</v>
      </c>
      <c r="J27" s="32">
        <v>44866</v>
      </c>
    </row>
    <row r="28" s="19" customFormat="1" ht="16.5" customHeight="1" spans="1:10">
      <c r="A28" s="24" t="s">
        <v>90</v>
      </c>
      <c r="B28" s="25" t="s">
        <v>611</v>
      </c>
      <c r="C28" s="25" t="s">
        <v>595</v>
      </c>
      <c r="D28" s="24" t="s">
        <v>1096</v>
      </c>
      <c r="E28" s="24" t="s">
        <v>773</v>
      </c>
      <c r="F28" s="25" t="s">
        <v>617</v>
      </c>
      <c r="G28" s="34">
        <v>4</v>
      </c>
      <c r="H28" s="18">
        <v>0.343</v>
      </c>
      <c r="I28" s="27">
        <f t="shared" si="1"/>
        <v>1.372</v>
      </c>
      <c r="J28" s="28">
        <v>44866</v>
      </c>
    </row>
    <row r="29" s="19" customFormat="1" ht="16.5" customHeight="1" spans="1:10">
      <c r="A29" s="29" t="s">
        <v>90</v>
      </c>
      <c r="B29" s="30" t="s">
        <v>611</v>
      </c>
      <c r="C29" s="30" t="s">
        <v>595</v>
      </c>
      <c r="D29" s="29" t="s">
        <v>1097</v>
      </c>
      <c r="E29" s="29" t="s">
        <v>1098</v>
      </c>
      <c r="F29" s="30" t="s">
        <v>617</v>
      </c>
      <c r="G29" s="35">
        <v>1</v>
      </c>
      <c r="H29" s="18">
        <v>0.0530973451</v>
      </c>
      <c r="I29" s="27">
        <f t="shared" si="1"/>
        <v>0.0530973451</v>
      </c>
      <c r="J29" s="32">
        <v>44866</v>
      </c>
    </row>
    <row r="30" s="19" customFormat="1" ht="16.5" customHeight="1" spans="1:10">
      <c r="A30" s="24" t="s">
        <v>90</v>
      </c>
      <c r="B30" s="25" t="s">
        <v>611</v>
      </c>
      <c r="C30" s="25" t="s">
        <v>595</v>
      </c>
      <c r="D30" s="24" t="s">
        <v>1099</v>
      </c>
      <c r="E30" s="24" t="s">
        <v>1100</v>
      </c>
      <c r="F30" s="25" t="s">
        <v>1101</v>
      </c>
      <c r="G30" s="34">
        <v>2</v>
      </c>
      <c r="H30" s="18">
        <v>0.12</v>
      </c>
      <c r="I30" s="27">
        <f t="shared" si="1"/>
        <v>0.24</v>
      </c>
      <c r="J30" s="28">
        <v>44866</v>
      </c>
    </row>
    <row r="31" s="19" customFormat="1" ht="16.5" customHeight="1" spans="1:10">
      <c r="A31" s="29" t="s">
        <v>90</v>
      </c>
      <c r="B31" s="30" t="s">
        <v>611</v>
      </c>
      <c r="C31" s="30" t="s">
        <v>595</v>
      </c>
      <c r="D31" s="29" t="s">
        <v>1102</v>
      </c>
      <c r="E31" s="29" t="s">
        <v>1103</v>
      </c>
      <c r="F31" s="30" t="s">
        <v>1104</v>
      </c>
      <c r="G31" s="35">
        <v>1</v>
      </c>
      <c r="H31" s="18">
        <v>0.12</v>
      </c>
      <c r="I31" s="27">
        <f t="shared" si="1"/>
        <v>0.12</v>
      </c>
      <c r="J31" s="32">
        <v>44866</v>
      </c>
    </row>
    <row r="32" s="19" customFormat="1" ht="16.5" customHeight="1" spans="1:10">
      <c r="A32" s="24" t="s">
        <v>90</v>
      </c>
      <c r="B32" s="25" t="s">
        <v>611</v>
      </c>
      <c r="C32" s="25" t="s">
        <v>595</v>
      </c>
      <c r="D32" s="24" t="s">
        <v>761</v>
      </c>
      <c r="E32" s="24" t="s">
        <v>762</v>
      </c>
      <c r="F32" s="25" t="s">
        <v>617</v>
      </c>
      <c r="G32" s="34">
        <v>2</v>
      </c>
      <c r="H32" s="18">
        <v>0.119628418245735</v>
      </c>
      <c r="I32" s="27">
        <f t="shared" si="1"/>
        <v>0.23925683649147</v>
      </c>
      <c r="J32" s="28">
        <v>44866</v>
      </c>
    </row>
    <row r="33" s="19" customFormat="1" ht="16.5" customHeight="1" spans="1:10">
      <c r="A33" s="29" t="s">
        <v>90</v>
      </c>
      <c r="B33" s="30" t="s">
        <v>611</v>
      </c>
      <c r="C33" s="30" t="s">
        <v>595</v>
      </c>
      <c r="D33" s="29" t="s">
        <v>763</v>
      </c>
      <c r="E33" s="29" t="s">
        <v>764</v>
      </c>
      <c r="F33" s="30" t="s">
        <v>765</v>
      </c>
      <c r="G33" s="35">
        <v>2</v>
      </c>
      <c r="H33" s="18">
        <v>0.0627</v>
      </c>
      <c r="I33" s="27">
        <f t="shared" si="1"/>
        <v>0.1254</v>
      </c>
      <c r="J33" s="32">
        <v>44866</v>
      </c>
    </row>
    <row r="34" customFormat="1" spans="1:10">
      <c r="G34" s="20"/>
      <c r="H34" s="20"/>
      <c r="I34" s="20">
        <f>SUM(I20:I33)</f>
        <v>6.60060715155484</v>
      </c>
    </row>
    <row r="35" customFormat="1" spans="1:10">
      <c r="G35" s="20"/>
      <c r="H35" s="20"/>
      <c r="I35" s="20"/>
    </row>
  </sheetData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H12" sqref="H12:H13"/>
    </sheetView>
  </sheetViews>
  <sheetFormatPr defaultColWidth="8.72727272727273" defaultRowHeight="14"/>
  <cols>
    <col min="1" max="1" width="11.8181818181818" customWidth="1"/>
    <col min="2" max="2" width="5.54545454545455" customWidth="1"/>
    <col min="3" max="3" width="9.54545454545454" customWidth="1"/>
    <col min="4" max="4" width="11.8181818181818" customWidth="1"/>
    <col min="5" max="5" width="20.8181818181818" customWidth="1"/>
    <col min="6" max="6" width="16.2727272727273" customWidth="1"/>
    <col min="7" max="7" width="11.8181818181818" style="20" customWidth="1"/>
    <col min="8" max="9" width="9.54545454545454" style="20" customWidth="1"/>
    <col min="10" max="10" width="10.6363636363636" customWidth="1"/>
  </cols>
  <sheetData>
    <row r="1" s="19" customFormat="1" ht="16.5" customHeight="1" spans="1:10">
      <c r="A1" s="24" t="s">
        <v>586</v>
      </c>
      <c r="B1" s="25" t="s">
        <v>587</v>
      </c>
      <c r="C1" s="25" t="s">
        <v>588</v>
      </c>
      <c r="D1" s="24" t="s">
        <v>589</v>
      </c>
      <c r="E1" s="24" t="s">
        <v>590</v>
      </c>
      <c r="F1" s="25" t="s">
        <v>590</v>
      </c>
      <c r="G1" s="34" t="s">
        <v>591</v>
      </c>
      <c r="H1" s="18" t="s">
        <v>592</v>
      </c>
      <c r="I1" s="27" t="s">
        <v>593</v>
      </c>
      <c r="J1" s="28" t="s">
        <v>594</v>
      </c>
    </row>
    <row r="2" s="19" customFormat="1" ht="16.5" customHeight="1" spans="1:10">
      <c r="A2" s="29" t="s">
        <v>284</v>
      </c>
      <c r="B2" s="30">
        <v>902</v>
      </c>
      <c r="C2" s="30" t="s">
        <v>595</v>
      </c>
      <c r="D2" s="29" t="s">
        <v>596</v>
      </c>
      <c r="E2" s="29" t="s">
        <v>597</v>
      </c>
      <c r="F2" s="30" t="s">
        <v>598</v>
      </c>
      <c r="G2" s="35">
        <v>2</v>
      </c>
      <c r="H2" s="18">
        <v>0.05</v>
      </c>
      <c r="I2" s="27">
        <f t="shared" ref="I2:I14" si="0">H2*G2</f>
        <v>0.1</v>
      </c>
      <c r="J2" s="32">
        <v>45362</v>
      </c>
    </row>
    <row r="3" s="19" customFormat="1" ht="16.5" customHeight="1" spans="1:10">
      <c r="A3" s="24" t="s">
        <v>284</v>
      </c>
      <c r="B3" s="25">
        <v>902</v>
      </c>
      <c r="C3" s="25" t="s">
        <v>595</v>
      </c>
      <c r="D3" s="24" t="s">
        <v>73</v>
      </c>
      <c r="E3" s="24" t="s">
        <v>396</v>
      </c>
      <c r="F3" s="25" t="s">
        <v>747</v>
      </c>
      <c r="G3" s="34">
        <v>1</v>
      </c>
      <c r="H3" s="18">
        <v>0.288584692439863</v>
      </c>
      <c r="I3" s="27">
        <f t="shared" si="0"/>
        <v>0.288584692439863</v>
      </c>
      <c r="J3" s="28">
        <v>45343</v>
      </c>
    </row>
    <row r="4" s="19" customFormat="1" ht="16.5" customHeight="1" spans="1:10">
      <c r="A4" s="29" t="s">
        <v>284</v>
      </c>
      <c r="B4" s="30">
        <v>902</v>
      </c>
      <c r="C4" s="30" t="s">
        <v>595</v>
      </c>
      <c r="D4" s="29" t="s">
        <v>74</v>
      </c>
      <c r="E4" s="29" t="s">
        <v>394</v>
      </c>
      <c r="F4" s="30" t="s">
        <v>748</v>
      </c>
      <c r="G4" s="35">
        <v>2</v>
      </c>
      <c r="H4" s="18">
        <v>0.120565034394672</v>
      </c>
      <c r="I4" s="27">
        <f t="shared" si="0"/>
        <v>0.241130068789344</v>
      </c>
      <c r="J4" s="32">
        <v>45343</v>
      </c>
    </row>
    <row r="5" s="19" customFormat="1" ht="16.5" customHeight="1" spans="1:10">
      <c r="A5" s="24" t="s">
        <v>284</v>
      </c>
      <c r="B5" s="25">
        <v>902</v>
      </c>
      <c r="C5" s="25" t="s">
        <v>595</v>
      </c>
      <c r="D5" s="24" t="s">
        <v>768</v>
      </c>
      <c r="E5" s="24" t="s">
        <v>769</v>
      </c>
      <c r="F5" s="25"/>
      <c r="G5" s="34">
        <v>2</v>
      </c>
      <c r="H5" s="18">
        <v>0.15</v>
      </c>
      <c r="I5" s="27">
        <f t="shared" si="0"/>
        <v>0.3</v>
      </c>
      <c r="J5" s="28">
        <v>45362</v>
      </c>
    </row>
    <row r="6" s="19" customFormat="1" ht="16.5" customHeight="1" spans="1:10">
      <c r="A6" s="29" t="s">
        <v>284</v>
      </c>
      <c r="B6" s="30">
        <v>902</v>
      </c>
      <c r="C6" s="30" t="s">
        <v>595</v>
      </c>
      <c r="D6" s="29" t="s">
        <v>783</v>
      </c>
      <c r="E6" s="29" t="s">
        <v>784</v>
      </c>
      <c r="F6" s="30"/>
      <c r="G6" s="35">
        <v>1</v>
      </c>
      <c r="H6" s="18">
        <v>0.240939692439863</v>
      </c>
      <c r="I6" s="27">
        <f t="shared" si="0"/>
        <v>0.240939692439863</v>
      </c>
      <c r="J6" s="32">
        <v>45362</v>
      </c>
    </row>
    <row r="7" s="19" customFormat="1" ht="16.5" customHeight="1" spans="1:10">
      <c r="A7" s="24" t="s">
        <v>284</v>
      </c>
      <c r="B7" s="25">
        <v>902</v>
      </c>
      <c r="C7" s="25" t="s">
        <v>595</v>
      </c>
      <c r="D7" s="24" t="s">
        <v>80</v>
      </c>
      <c r="E7" s="24" t="s">
        <v>343</v>
      </c>
      <c r="F7" s="25"/>
      <c r="G7" s="34">
        <v>1</v>
      </c>
      <c r="H7" s="18">
        <f>I32</f>
        <v>7.07891596422431</v>
      </c>
      <c r="I7" s="27">
        <f t="shared" si="0"/>
        <v>7.07891596422431</v>
      </c>
      <c r="J7" s="28">
        <v>45362</v>
      </c>
    </row>
    <row r="8" s="19" customFormat="1" ht="16.5" customHeight="1" spans="1:10">
      <c r="A8" s="29" t="s">
        <v>284</v>
      </c>
      <c r="B8" s="30">
        <v>902</v>
      </c>
      <c r="C8" s="30" t="s">
        <v>595</v>
      </c>
      <c r="D8" s="29" t="s">
        <v>761</v>
      </c>
      <c r="E8" s="29" t="s">
        <v>762</v>
      </c>
      <c r="F8" s="30"/>
      <c r="G8" s="35">
        <v>1</v>
      </c>
      <c r="H8" s="18">
        <v>0.119628418245735</v>
      </c>
      <c r="I8" s="27">
        <f t="shared" si="0"/>
        <v>0.119628418245735</v>
      </c>
      <c r="J8" s="32">
        <v>45343</v>
      </c>
    </row>
    <row r="9" s="19" customFormat="1" ht="16.5" customHeight="1" spans="1:10">
      <c r="A9" s="24" t="s">
        <v>284</v>
      </c>
      <c r="B9" s="25">
        <v>902</v>
      </c>
      <c r="C9" s="25" t="s">
        <v>595</v>
      </c>
      <c r="D9" s="24" t="s">
        <v>599</v>
      </c>
      <c r="E9" s="24" t="s">
        <v>600</v>
      </c>
      <c r="F9" s="25" t="s">
        <v>601</v>
      </c>
      <c r="G9" s="34">
        <v>0.0033</v>
      </c>
      <c r="H9" s="18">
        <v>6.2128</v>
      </c>
      <c r="I9" s="27">
        <f t="shared" si="0"/>
        <v>0.02050224</v>
      </c>
      <c r="J9" s="28">
        <v>45343</v>
      </c>
    </row>
    <row r="10" s="19" customFormat="1" ht="16.5" customHeight="1" spans="1:10">
      <c r="A10" s="29" t="s">
        <v>284</v>
      </c>
      <c r="B10" s="30">
        <v>902</v>
      </c>
      <c r="C10" s="30" t="s">
        <v>595</v>
      </c>
      <c r="D10" s="29" t="s">
        <v>602</v>
      </c>
      <c r="E10" s="29" t="s">
        <v>603</v>
      </c>
      <c r="F10" s="30" t="s">
        <v>604</v>
      </c>
      <c r="G10" s="35">
        <v>0.01</v>
      </c>
      <c r="H10" s="18">
        <v>0.4035</v>
      </c>
      <c r="I10" s="27">
        <f t="shared" si="0"/>
        <v>0.004035</v>
      </c>
      <c r="J10" s="32">
        <v>45343</v>
      </c>
    </row>
    <row r="11" s="19" customFormat="1" ht="16.5" customHeight="1" spans="1:10">
      <c r="A11" s="24" t="s">
        <v>284</v>
      </c>
      <c r="B11" s="25">
        <v>902</v>
      </c>
      <c r="C11" s="25" t="s">
        <v>595</v>
      </c>
      <c r="D11" s="24" t="s">
        <v>605</v>
      </c>
      <c r="E11" s="24" t="s">
        <v>606</v>
      </c>
      <c r="F11" s="25" t="s">
        <v>607</v>
      </c>
      <c r="G11" s="34">
        <v>1</v>
      </c>
      <c r="H11" s="18">
        <v>0.03</v>
      </c>
      <c r="I11" s="27">
        <f t="shared" si="0"/>
        <v>0.03</v>
      </c>
      <c r="J11" s="28">
        <v>45726</v>
      </c>
    </row>
    <row r="12" s="19" customFormat="1" ht="16.5" customHeight="1" spans="1:10">
      <c r="A12" s="29" t="s">
        <v>284</v>
      </c>
      <c r="B12" s="30">
        <v>902</v>
      </c>
      <c r="C12" s="30" t="s">
        <v>595</v>
      </c>
      <c r="D12" s="29" t="s">
        <v>608</v>
      </c>
      <c r="E12" s="29" t="s">
        <v>609</v>
      </c>
      <c r="F12" s="30" t="s">
        <v>610</v>
      </c>
      <c r="G12" s="35">
        <v>1</v>
      </c>
      <c r="H12" s="18">
        <v>0.138761</v>
      </c>
      <c r="I12" s="27">
        <f t="shared" si="0"/>
        <v>0.138761</v>
      </c>
      <c r="J12" s="32">
        <v>45470</v>
      </c>
    </row>
    <row r="13" s="19" customFormat="1" ht="16.5" customHeight="1" spans="1:10">
      <c r="A13" s="24" t="s">
        <v>284</v>
      </c>
      <c r="B13" s="25">
        <v>902</v>
      </c>
      <c r="C13" s="25" t="s">
        <v>595</v>
      </c>
      <c r="D13" s="24" t="s">
        <v>1265</v>
      </c>
      <c r="E13" s="55" t="s">
        <v>1266</v>
      </c>
      <c r="F13" s="25" t="s">
        <v>1267</v>
      </c>
      <c r="G13" s="34">
        <v>0.065</v>
      </c>
      <c r="H13" s="43">
        <v>61.2127</v>
      </c>
      <c r="I13" s="27">
        <f t="shared" si="0"/>
        <v>3.9788255</v>
      </c>
      <c r="J13" s="28">
        <v>45470</v>
      </c>
    </row>
    <row r="14" s="19" customFormat="1" ht="16.5" customHeight="1" spans="1:10">
      <c r="A14" s="29" t="s">
        <v>284</v>
      </c>
      <c r="B14" s="30">
        <v>902</v>
      </c>
      <c r="C14" s="30" t="s">
        <v>595</v>
      </c>
      <c r="D14" s="29" t="s">
        <v>1268</v>
      </c>
      <c r="E14" s="29" t="s">
        <v>1269</v>
      </c>
      <c r="F14" s="30" t="s">
        <v>1270</v>
      </c>
      <c r="G14" s="35">
        <v>1</v>
      </c>
      <c r="H14" s="43">
        <v>0.065</v>
      </c>
      <c r="I14" s="27">
        <f t="shared" si="0"/>
        <v>0.065</v>
      </c>
      <c r="J14" s="32">
        <v>45470</v>
      </c>
    </row>
    <row r="15" spans="1:10">
      <c r="I15" s="20">
        <f>SUM(I2:I14)</f>
        <v>12.6063225761391</v>
      </c>
    </row>
    <row r="17" s="19" customFormat="1" ht="12.5" spans="1:10">
      <c r="A17" s="21" t="s">
        <v>586</v>
      </c>
      <c r="B17" s="21" t="s">
        <v>587</v>
      </c>
      <c r="C17" s="21" t="s">
        <v>588</v>
      </c>
      <c r="D17" s="21" t="s">
        <v>589</v>
      </c>
      <c r="E17" s="21" t="s">
        <v>590</v>
      </c>
      <c r="F17" s="21" t="s">
        <v>590</v>
      </c>
      <c r="G17" s="23" t="s">
        <v>591</v>
      </c>
      <c r="H17" s="23" t="s">
        <v>592</v>
      </c>
      <c r="I17" s="23" t="s">
        <v>593</v>
      </c>
      <c r="J17" s="22" t="s">
        <v>594</v>
      </c>
    </row>
    <row r="18" s="19" customFormat="1" ht="16.5" customHeight="1" spans="1:10">
      <c r="A18" s="24" t="s">
        <v>80</v>
      </c>
      <c r="B18" s="25" t="s">
        <v>611</v>
      </c>
      <c r="C18" s="25" t="s">
        <v>595</v>
      </c>
      <c r="D18" s="24" t="s">
        <v>73</v>
      </c>
      <c r="E18" s="24" t="s">
        <v>396</v>
      </c>
      <c r="F18" s="25" t="s">
        <v>747</v>
      </c>
      <c r="G18" s="34">
        <v>1</v>
      </c>
      <c r="H18" s="18">
        <v>0.288584692439863</v>
      </c>
      <c r="I18" s="27">
        <f t="shared" ref="I18:I31" si="1">H18*G18</f>
        <v>0.288584692439863</v>
      </c>
      <c r="J18" s="28">
        <v>44550</v>
      </c>
    </row>
    <row r="19" s="19" customFormat="1" ht="16.5" customHeight="1" spans="1:10">
      <c r="A19" s="29" t="s">
        <v>80</v>
      </c>
      <c r="B19" s="30" t="s">
        <v>611</v>
      </c>
      <c r="C19" s="30" t="s">
        <v>595</v>
      </c>
      <c r="D19" s="29" t="s">
        <v>74</v>
      </c>
      <c r="E19" s="29" t="s">
        <v>394</v>
      </c>
      <c r="F19" s="30" t="s">
        <v>748</v>
      </c>
      <c r="G19" s="35">
        <v>2</v>
      </c>
      <c r="H19" s="18">
        <v>0.120565034394672</v>
      </c>
      <c r="I19" s="27">
        <f t="shared" si="1"/>
        <v>0.241130068789344</v>
      </c>
      <c r="J19" s="32">
        <v>44742</v>
      </c>
    </row>
    <row r="20" s="19" customFormat="1" ht="16.5" customHeight="1" spans="1:10">
      <c r="A20" s="24" t="s">
        <v>80</v>
      </c>
      <c r="B20" s="25" t="s">
        <v>611</v>
      </c>
      <c r="C20" s="25" t="s">
        <v>595</v>
      </c>
      <c r="D20" s="24" t="s">
        <v>749</v>
      </c>
      <c r="E20" s="24" t="s">
        <v>750</v>
      </c>
      <c r="F20" s="25" t="s">
        <v>751</v>
      </c>
      <c r="G20" s="34">
        <v>0.24</v>
      </c>
      <c r="H20" s="18">
        <v>1.7257</v>
      </c>
      <c r="I20" s="27">
        <f t="shared" si="1"/>
        <v>0.414168</v>
      </c>
      <c r="J20" s="28">
        <v>45196</v>
      </c>
    </row>
    <row r="21" s="19" customFormat="1" ht="16.5" customHeight="1" spans="1:10">
      <c r="A21" s="29" t="s">
        <v>80</v>
      </c>
      <c r="B21" s="30" t="s">
        <v>611</v>
      </c>
      <c r="C21" s="30" t="s">
        <v>595</v>
      </c>
      <c r="D21" s="29" t="s">
        <v>78</v>
      </c>
      <c r="E21" s="29" t="s">
        <v>443</v>
      </c>
      <c r="F21" s="30" t="s">
        <v>752</v>
      </c>
      <c r="G21" s="35">
        <v>0.3</v>
      </c>
      <c r="H21" s="18">
        <v>1.6814</v>
      </c>
      <c r="I21" s="27">
        <f t="shared" si="1"/>
        <v>0.50442</v>
      </c>
      <c r="J21" s="32">
        <v>44620</v>
      </c>
    </row>
    <row r="22" s="19" customFormat="1" ht="16.5" customHeight="1" spans="1:10">
      <c r="A22" s="24" t="s">
        <v>80</v>
      </c>
      <c r="B22" s="25" t="s">
        <v>611</v>
      </c>
      <c r="C22" s="25" t="s">
        <v>595</v>
      </c>
      <c r="D22" s="24" t="s">
        <v>753</v>
      </c>
      <c r="E22" s="24" t="s">
        <v>754</v>
      </c>
      <c r="F22" s="25" t="s">
        <v>751</v>
      </c>
      <c r="G22" s="34">
        <v>0.41</v>
      </c>
      <c r="H22" s="18">
        <v>1.7257</v>
      </c>
      <c r="I22" s="27">
        <f t="shared" si="1"/>
        <v>0.707537</v>
      </c>
      <c r="J22" s="28">
        <v>44620</v>
      </c>
    </row>
    <row r="23" s="19" customFormat="1" ht="16.5" customHeight="1" spans="1:10">
      <c r="A23" s="29" t="s">
        <v>80</v>
      </c>
      <c r="B23" s="30" t="s">
        <v>611</v>
      </c>
      <c r="C23" s="30" t="s">
        <v>595</v>
      </c>
      <c r="D23" s="29" t="s">
        <v>755</v>
      </c>
      <c r="E23" s="29" t="s">
        <v>756</v>
      </c>
      <c r="F23" s="30" t="s">
        <v>752</v>
      </c>
      <c r="G23" s="35">
        <v>0.185</v>
      </c>
      <c r="H23" s="18">
        <v>1.6814</v>
      </c>
      <c r="I23" s="27">
        <f t="shared" si="1"/>
        <v>0.311059</v>
      </c>
      <c r="J23" s="32">
        <v>44550</v>
      </c>
    </row>
    <row r="24" s="19" customFormat="1" ht="16.5" customHeight="1" spans="1:10">
      <c r="A24" s="24" t="s">
        <v>80</v>
      </c>
      <c r="B24" s="25" t="s">
        <v>611</v>
      </c>
      <c r="C24" s="25" t="s">
        <v>595</v>
      </c>
      <c r="D24" s="24" t="s">
        <v>757</v>
      </c>
      <c r="E24" s="24" t="s">
        <v>758</v>
      </c>
      <c r="F24" s="25" t="s">
        <v>617</v>
      </c>
      <c r="G24" s="34">
        <v>1</v>
      </c>
      <c r="H24" s="18">
        <v>0.35</v>
      </c>
      <c r="I24" s="27">
        <f t="shared" si="1"/>
        <v>0.35</v>
      </c>
      <c r="J24" s="28">
        <v>44620</v>
      </c>
    </row>
    <row r="25" s="19" customFormat="1" ht="16.5" customHeight="1" spans="1:10">
      <c r="A25" s="29" t="s">
        <v>80</v>
      </c>
      <c r="B25" s="30" t="s">
        <v>611</v>
      </c>
      <c r="C25" s="30" t="s">
        <v>595</v>
      </c>
      <c r="D25" s="29" t="s">
        <v>759</v>
      </c>
      <c r="E25" s="29" t="s">
        <v>760</v>
      </c>
      <c r="F25" s="30" t="s">
        <v>617</v>
      </c>
      <c r="G25" s="35">
        <v>1</v>
      </c>
      <c r="H25" s="18">
        <v>0.242469323534798</v>
      </c>
      <c r="I25" s="27">
        <f t="shared" si="1"/>
        <v>0.242469323534798</v>
      </c>
      <c r="J25" s="32">
        <v>45138</v>
      </c>
    </row>
    <row r="26" s="19" customFormat="1" ht="16.5" customHeight="1" spans="1:10">
      <c r="A26" s="24" t="s">
        <v>80</v>
      </c>
      <c r="B26" s="25" t="s">
        <v>611</v>
      </c>
      <c r="C26" s="25" t="s">
        <v>595</v>
      </c>
      <c r="D26" s="24" t="s">
        <v>87</v>
      </c>
      <c r="E26" s="24" t="s">
        <v>339</v>
      </c>
      <c r="F26" s="25" t="s">
        <v>617</v>
      </c>
      <c r="G26" s="34">
        <v>1</v>
      </c>
      <c r="H26" s="18">
        <f>I40</f>
        <v>3.11268222121457</v>
      </c>
      <c r="I26" s="27">
        <f t="shared" si="1"/>
        <v>3.11268222121457</v>
      </c>
      <c r="J26" s="28">
        <v>44550</v>
      </c>
    </row>
    <row r="27" s="19" customFormat="1" ht="16.5" customHeight="1" spans="1:10">
      <c r="A27" s="29" t="s">
        <v>80</v>
      </c>
      <c r="B27" s="30" t="s">
        <v>611</v>
      </c>
      <c r="C27" s="30" t="s">
        <v>595</v>
      </c>
      <c r="D27" s="29" t="s">
        <v>99</v>
      </c>
      <c r="E27" s="29" t="s">
        <v>397</v>
      </c>
      <c r="F27" s="30" t="s">
        <v>617</v>
      </c>
      <c r="G27" s="35">
        <v>2</v>
      </c>
      <c r="H27" s="18">
        <v>0.35</v>
      </c>
      <c r="I27" s="27">
        <f t="shared" si="1"/>
        <v>0.7</v>
      </c>
      <c r="J27" s="32">
        <v>45196</v>
      </c>
    </row>
    <row r="28" s="19" customFormat="1" ht="16.5" customHeight="1" spans="1:10">
      <c r="A28" s="24" t="s">
        <v>80</v>
      </c>
      <c r="B28" s="25" t="s">
        <v>611</v>
      </c>
      <c r="C28" s="25" t="s">
        <v>595</v>
      </c>
      <c r="D28" s="24" t="s">
        <v>761</v>
      </c>
      <c r="E28" s="24" t="s">
        <v>762</v>
      </c>
      <c r="F28" s="25" t="s">
        <v>617</v>
      </c>
      <c r="G28" s="34">
        <v>1</v>
      </c>
      <c r="H28" s="18">
        <v>0.119628418245735</v>
      </c>
      <c r="I28" s="27">
        <f t="shared" si="1"/>
        <v>0.119628418245735</v>
      </c>
      <c r="J28" s="28">
        <v>45138</v>
      </c>
    </row>
    <row r="29" s="19" customFormat="1" ht="16.5" customHeight="1" spans="1:10">
      <c r="A29" s="29" t="s">
        <v>80</v>
      </c>
      <c r="B29" s="30" t="s">
        <v>611</v>
      </c>
      <c r="C29" s="30" t="s">
        <v>595</v>
      </c>
      <c r="D29" s="29" t="s">
        <v>763</v>
      </c>
      <c r="E29" s="29" t="s">
        <v>764</v>
      </c>
      <c r="F29" s="30" t="s">
        <v>765</v>
      </c>
      <c r="G29" s="35">
        <v>1</v>
      </c>
      <c r="H29" s="18">
        <v>0.0627</v>
      </c>
      <c r="I29" s="27">
        <f t="shared" si="1"/>
        <v>0.0627</v>
      </c>
      <c r="J29" s="32">
        <v>45138</v>
      </c>
    </row>
    <row r="30" s="19" customFormat="1" ht="16.5" customHeight="1" spans="1:10">
      <c r="A30" s="24" t="s">
        <v>80</v>
      </c>
      <c r="B30" s="25" t="s">
        <v>611</v>
      </c>
      <c r="C30" s="25" t="s">
        <v>595</v>
      </c>
      <c r="D30" s="24" t="s">
        <v>599</v>
      </c>
      <c r="E30" s="24" t="s">
        <v>600</v>
      </c>
      <c r="F30" s="25" t="s">
        <v>601</v>
      </c>
      <c r="G30" s="34">
        <v>0.0033</v>
      </c>
      <c r="H30" s="18">
        <v>6.2128</v>
      </c>
      <c r="I30" s="27">
        <f t="shared" si="1"/>
        <v>0.02050224</v>
      </c>
      <c r="J30" s="28">
        <v>44652</v>
      </c>
    </row>
    <row r="31" s="19" customFormat="1" ht="16.5" customHeight="1" spans="1:10">
      <c r="A31" s="29" t="s">
        <v>80</v>
      </c>
      <c r="B31" s="30" t="s">
        <v>611</v>
      </c>
      <c r="C31" s="30" t="s">
        <v>595</v>
      </c>
      <c r="D31" s="29" t="s">
        <v>602</v>
      </c>
      <c r="E31" s="29" t="s">
        <v>603</v>
      </c>
      <c r="F31" s="30" t="s">
        <v>604</v>
      </c>
      <c r="G31" s="35">
        <v>0.01</v>
      </c>
      <c r="H31" s="18">
        <v>0.4035</v>
      </c>
      <c r="I31" s="27">
        <f t="shared" si="1"/>
        <v>0.004035</v>
      </c>
      <c r="J31" s="32">
        <v>44652</v>
      </c>
    </row>
    <row r="32" customFormat="1" spans="1:10">
      <c r="G32" s="20"/>
      <c r="H32" s="20" t="s">
        <v>654</v>
      </c>
      <c r="I32" s="20">
        <f>SUM(I18:I31)</f>
        <v>7.07891596422431</v>
      </c>
    </row>
    <row r="33" customFormat="1" spans="1:10">
      <c r="G33" s="20"/>
      <c r="H33" s="20"/>
      <c r="I33" s="20"/>
    </row>
    <row r="34" s="19" customFormat="1" ht="12.5" spans="1:10">
      <c r="A34" s="21" t="s">
        <v>586</v>
      </c>
      <c r="B34" s="21" t="s">
        <v>587</v>
      </c>
      <c r="C34" s="21" t="s">
        <v>588</v>
      </c>
      <c r="D34" s="21" t="s">
        <v>589</v>
      </c>
      <c r="E34" s="21" t="s">
        <v>590</v>
      </c>
      <c r="F34" s="21" t="s">
        <v>590</v>
      </c>
      <c r="G34" s="23" t="s">
        <v>591</v>
      </c>
      <c r="H34" s="23" t="s">
        <v>592</v>
      </c>
      <c r="I34" s="23" t="s">
        <v>593</v>
      </c>
      <c r="J34" s="22" t="s">
        <v>594</v>
      </c>
    </row>
    <row r="35" s="19" customFormat="1" ht="16.5" customHeight="1" spans="1:10">
      <c r="A35" s="24" t="s">
        <v>87</v>
      </c>
      <c r="B35" s="25" t="s">
        <v>611</v>
      </c>
      <c r="C35" s="25" t="s">
        <v>595</v>
      </c>
      <c r="D35" s="24" t="s">
        <v>766</v>
      </c>
      <c r="E35" s="24" t="s">
        <v>767</v>
      </c>
      <c r="F35" s="25" t="s">
        <v>617</v>
      </c>
      <c r="G35" s="34">
        <v>1</v>
      </c>
      <c r="H35" s="18">
        <v>0.122682221214575</v>
      </c>
      <c r="I35" s="27">
        <f>H35*G35</f>
        <v>0.122682221214575</v>
      </c>
      <c r="J35" s="28">
        <v>44550</v>
      </c>
    </row>
    <row r="36" s="19" customFormat="1" ht="16.5" customHeight="1" spans="1:10">
      <c r="A36" s="29" t="s">
        <v>87</v>
      </c>
      <c r="B36" s="30" t="s">
        <v>611</v>
      </c>
      <c r="C36" s="30" t="s">
        <v>595</v>
      </c>
      <c r="D36" s="29" t="s">
        <v>768</v>
      </c>
      <c r="E36" s="29" t="s">
        <v>769</v>
      </c>
      <c r="F36" s="30" t="s">
        <v>617</v>
      </c>
      <c r="G36" s="35">
        <v>2</v>
      </c>
      <c r="H36" s="18">
        <v>0.15</v>
      </c>
      <c r="I36" s="27">
        <f>H36*G36</f>
        <v>0.3</v>
      </c>
      <c r="J36" s="32">
        <v>44620</v>
      </c>
    </row>
    <row r="37" s="19" customFormat="1" ht="16.5" customHeight="1" spans="1:10">
      <c r="A37" s="24" t="s">
        <v>87</v>
      </c>
      <c r="B37" s="25" t="s">
        <v>611</v>
      </c>
      <c r="C37" s="25" t="s">
        <v>595</v>
      </c>
      <c r="D37" s="24" t="s">
        <v>770</v>
      </c>
      <c r="E37" s="24" t="s">
        <v>771</v>
      </c>
      <c r="F37" s="25" t="s">
        <v>617</v>
      </c>
      <c r="G37" s="34">
        <v>1</v>
      </c>
      <c r="H37" s="18">
        <v>1.1</v>
      </c>
      <c r="I37" s="27">
        <f>H37*G37</f>
        <v>1.1</v>
      </c>
      <c r="J37" s="28">
        <v>44550</v>
      </c>
    </row>
    <row r="38" s="19" customFormat="1" ht="16.5" customHeight="1" spans="1:10">
      <c r="A38" s="29" t="s">
        <v>87</v>
      </c>
      <c r="B38" s="30" t="s">
        <v>611</v>
      </c>
      <c r="C38" s="30" t="s">
        <v>595</v>
      </c>
      <c r="D38" s="29" t="s">
        <v>772</v>
      </c>
      <c r="E38" s="29" t="s">
        <v>773</v>
      </c>
      <c r="F38" s="30" t="s">
        <v>617</v>
      </c>
      <c r="G38" s="35">
        <v>1</v>
      </c>
      <c r="H38" s="18">
        <v>0.6</v>
      </c>
      <c r="I38" s="27">
        <f>H38*G38</f>
        <v>0.6</v>
      </c>
      <c r="J38" s="32">
        <v>44550</v>
      </c>
    </row>
    <row r="39" s="19" customFormat="1" ht="16.5" customHeight="1" spans="1:10">
      <c r="A39" s="24" t="s">
        <v>87</v>
      </c>
      <c r="B39" s="25" t="s">
        <v>611</v>
      </c>
      <c r="C39" s="25" t="s">
        <v>595</v>
      </c>
      <c r="D39" s="24" t="s">
        <v>774</v>
      </c>
      <c r="E39" s="24" t="s">
        <v>775</v>
      </c>
      <c r="F39" s="25" t="s">
        <v>617</v>
      </c>
      <c r="G39" s="34">
        <v>1</v>
      </c>
      <c r="H39" s="18">
        <v>0.99</v>
      </c>
      <c r="I39" s="27">
        <f>H39*G39</f>
        <v>0.99</v>
      </c>
      <c r="J39" s="28">
        <v>44550</v>
      </c>
    </row>
    <row r="40" customFormat="1" spans="1:10">
      <c r="G40" s="20"/>
      <c r="H40" s="20" t="s">
        <v>654</v>
      </c>
      <c r="I40" s="20">
        <f>SUM(I35:I39)</f>
        <v>3.11268222121457</v>
      </c>
    </row>
    <row r="41" customFormat="1" spans="1:10">
      <c r="G41" s="20"/>
      <c r="H41" s="20"/>
      <c r="I41" s="20"/>
    </row>
  </sheetData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H12" sqref="H12:H13"/>
    </sheetView>
  </sheetViews>
  <sheetFormatPr defaultColWidth="5.45454545454545" defaultRowHeight="14"/>
  <cols>
    <col min="1" max="1" width="10.1818181818182" customWidth="1"/>
    <col min="2" max="2" width="4.63636363636364" customWidth="1"/>
    <col min="3" max="3" width="7.63636363636364" customWidth="1"/>
    <col min="4" max="4" width="10.5454545454545" customWidth="1"/>
    <col min="5" max="5" width="21.3636363636364" customWidth="1"/>
    <col min="6" max="6" width="13.2727272727273" customWidth="1"/>
    <col min="7" max="7" width="9.27272727272727" customWidth="1"/>
    <col min="8" max="9" width="7.72727272727273" customWidth="1"/>
    <col min="10" max="10" width="8.18181818181818" customWidth="1"/>
    <col min="11" max="16384" width="5.45454545454545" customWidth="1"/>
  </cols>
  <sheetData>
    <row r="1" s="19" customFormat="1" ht="16.5" customHeight="1" spans="1:10">
      <c r="A1" s="24" t="s">
        <v>586</v>
      </c>
      <c r="B1" s="25" t="s">
        <v>587</v>
      </c>
      <c r="C1" s="25" t="s">
        <v>588</v>
      </c>
      <c r="D1" s="24" t="s">
        <v>589</v>
      </c>
      <c r="E1" s="24" t="s">
        <v>590</v>
      </c>
      <c r="F1" s="25" t="s">
        <v>590</v>
      </c>
      <c r="G1" s="34" t="s">
        <v>591</v>
      </c>
      <c r="H1" s="18" t="s">
        <v>592</v>
      </c>
      <c r="I1" s="27" t="s">
        <v>593</v>
      </c>
      <c r="J1" s="28" t="s">
        <v>594</v>
      </c>
    </row>
    <row r="2" s="19" customFormat="1" ht="16.5" customHeight="1" spans="1:10">
      <c r="A2" s="29" t="s">
        <v>285</v>
      </c>
      <c r="B2" s="30">
        <v>902</v>
      </c>
      <c r="C2" s="30" t="s">
        <v>595</v>
      </c>
      <c r="D2" s="29" t="s">
        <v>596</v>
      </c>
      <c r="E2" s="29" t="s">
        <v>597</v>
      </c>
      <c r="F2" s="30" t="s">
        <v>598</v>
      </c>
      <c r="G2" s="35">
        <v>2</v>
      </c>
      <c r="H2" s="18">
        <v>0.05</v>
      </c>
      <c r="I2" s="27">
        <f t="shared" ref="I2:I14" si="0">H2*G2</f>
        <v>0.1</v>
      </c>
      <c r="J2" s="32">
        <v>45362</v>
      </c>
    </row>
    <row r="3" s="19" customFormat="1" ht="16.5" customHeight="1" spans="1:10">
      <c r="A3" s="24" t="s">
        <v>285</v>
      </c>
      <c r="B3" s="25">
        <v>902</v>
      </c>
      <c r="C3" s="25" t="s">
        <v>595</v>
      </c>
      <c r="D3" s="24" t="s">
        <v>73</v>
      </c>
      <c r="E3" s="24" t="s">
        <v>396</v>
      </c>
      <c r="F3" s="25" t="s">
        <v>747</v>
      </c>
      <c r="G3" s="34">
        <v>1</v>
      </c>
      <c r="H3" s="18">
        <v>0.288584692439863</v>
      </c>
      <c r="I3" s="27">
        <f t="shared" si="0"/>
        <v>0.288584692439863</v>
      </c>
      <c r="J3" s="28">
        <v>45362</v>
      </c>
    </row>
    <row r="4" s="19" customFormat="1" ht="16.5" customHeight="1" spans="1:10">
      <c r="A4" s="29" t="s">
        <v>285</v>
      </c>
      <c r="B4" s="30">
        <v>902</v>
      </c>
      <c r="C4" s="30" t="s">
        <v>595</v>
      </c>
      <c r="D4" s="29" t="s">
        <v>74</v>
      </c>
      <c r="E4" s="29" t="s">
        <v>394</v>
      </c>
      <c r="F4" s="30" t="s">
        <v>748</v>
      </c>
      <c r="G4" s="35">
        <v>2</v>
      </c>
      <c r="H4" s="18">
        <v>0.120565034394672</v>
      </c>
      <c r="I4" s="27">
        <f t="shared" si="0"/>
        <v>0.241130068789344</v>
      </c>
      <c r="J4" s="32">
        <v>45343</v>
      </c>
    </row>
    <row r="5" s="19" customFormat="1" ht="16.5" customHeight="1" spans="1:10">
      <c r="A5" s="24" t="s">
        <v>285</v>
      </c>
      <c r="B5" s="25">
        <v>902</v>
      </c>
      <c r="C5" s="25" t="s">
        <v>595</v>
      </c>
      <c r="D5" s="24" t="s">
        <v>768</v>
      </c>
      <c r="E5" s="24" t="s">
        <v>769</v>
      </c>
      <c r="F5" s="25"/>
      <c r="G5" s="34">
        <v>2</v>
      </c>
      <c r="H5" s="18">
        <v>0.15</v>
      </c>
      <c r="I5" s="27">
        <f t="shared" si="0"/>
        <v>0.3</v>
      </c>
      <c r="J5" s="28">
        <v>45362</v>
      </c>
    </row>
    <row r="6" s="19" customFormat="1" ht="16.5" customHeight="1" spans="1:10">
      <c r="A6" s="29" t="s">
        <v>285</v>
      </c>
      <c r="B6" s="30">
        <v>902</v>
      </c>
      <c r="C6" s="30" t="s">
        <v>595</v>
      </c>
      <c r="D6" s="29" t="s">
        <v>783</v>
      </c>
      <c r="E6" s="29" t="s">
        <v>784</v>
      </c>
      <c r="F6" s="30"/>
      <c r="G6" s="35">
        <v>1</v>
      </c>
      <c r="H6" s="18">
        <v>0.240939692439863</v>
      </c>
      <c r="I6" s="27">
        <f t="shared" si="0"/>
        <v>0.240939692439863</v>
      </c>
      <c r="J6" s="32">
        <v>45362</v>
      </c>
    </row>
    <row r="7" s="19" customFormat="1" ht="16.5" customHeight="1" spans="1:10">
      <c r="A7" s="24" t="s">
        <v>285</v>
      </c>
      <c r="B7" s="25">
        <v>902</v>
      </c>
      <c r="C7" s="25" t="s">
        <v>595</v>
      </c>
      <c r="D7" s="24" t="s">
        <v>761</v>
      </c>
      <c r="E7" s="24" t="s">
        <v>762</v>
      </c>
      <c r="F7" s="25"/>
      <c r="G7" s="34">
        <v>1</v>
      </c>
      <c r="H7" s="18">
        <v>0.119628418245735</v>
      </c>
      <c r="I7" s="27">
        <f t="shared" si="0"/>
        <v>0.119628418245735</v>
      </c>
      <c r="J7" s="28">
        <v>45343</v>
      </c>
    </row>
    <row r="8" s="19" customFormat="1" ht="16.5" customHeight="1" spans="1:10">
      <c r="A8" s="29" t="s">
        <v>285</v>
      </c>
      <c r="B8" s="30">
        <v>902</v>
      </c>
      <c r="C8" s="30" t="s">
        <v>595</v>
      </c>
      <c r="D8" s="29" t="s">
        <v>599</v>
      </c>
      <c r="E8" s="29" t="s">
        <v>600</v>
      </c>
      <c r="F8" s="30" t="s">
        <v>601</v>
      </c>
      <c r="G8" s="35">
        <v>0.003</v>
      </c>
      <c r="H8" s="18">
        <v>6.2128</v>
      </c>
      <c r="I8" s="27">
        <f t="shared" si="0"/>
        <v>0.0186384</v>
      </c>
      <c r="J8" s="32">
        <v>45343</v>
      </c>
    </row>
    <row r="9" s="19" customFormat="1" ht="16.5" customHeight="1" spans="1:10">
      <c r="A9" s="24" t="s">
        <v>285</v>
      </c>
      <c r="B9" s="25">
        <v>902</v>
      </c>
      <c r="C9" s="25" t="s">
        <v>595</v>
      </c>
      <c r="D9" s="24" t="s">
        <v>602</v>
      </c>
      <c r="E9" s="24" t="s">
        <v>603</v>
      </c>
      <c r="F9" s="25" t="s">
        <v>604</v>
      </c>
      <c r="G9" s="34">
        <v>0.008</v>
      </c>
      <c r="H9" s="18">
        <v>0.4035</v>
      </c>
      <c r="I9" s="27">
        <f t="shared" si="0"/>
        <v>0.003228</v>
      </c>
      <c r="J9" s="28">
        <v>45343</v>
      </c>
    </row>
    <row r="10" s="19" customFormat="1" ht="16.5" customHeight="1" spans="1:10">
      <c r="A10" s="29" t="s">
        <v>285</v>
      </c>
      <c r="B10" s="30">
        <v>902</v>
      </c>
      <c r="C10" s="30" t="s">
        <v>595</v>
      </c>
      <c r="D10" s="29" t="s">
        <v>209</v>
      </c>
      <c r="E10" s="29" t="s">
        <v>344</v>
      </c>
      <c r="F10" s="30"/>
      <c r="G10" s="35">
        <v>1</v>
      </c>
      <c r="H10" s="18">
        <f>I29</f>
        <v>5.97637239738978</v>
      </c>
      <c r="I10" s="27">
        <f t="shared" si="0"/>
        <v>5.97637239738978</v>
      </c>
      <c r="J10" s="32">
        <v>45362</v>
      </c>
    </row>
    <row r="11" s="19" customFormat="1" ht="16.5" customHeight="1" spans="1:10">
      <c r="A11" s="24" t="s">
        <v>285</v>
      </c>
      <c r="B11" s="25">
        <v>902</v>
      </c>
      <c r="C11" s="25" t="s">
        <v>595</v>
      </c>
      <c r="D11" s="24" t="s">
        <v>605</v>
      </c>
      <c r="E11" s="24" t="s">
        <v>606</v>
      </c>
      <c r="F11" s="25" t="s">
        <v>607</v>
      </c>
      <c r="G11" s="34">
        <v>1</v>
      </c>
      <c r="H11" s="18">
        <v>0.03</v>
      </c>
      <c r="I11" s="27">
        <f t="shared" si="0"/>
        <v>0.03</v>
      </c>
      <c r="J11" s="28">
        <v>45726</v>
      </c>
    </row>
    <row r="12" s="19" customFormat="1" ht="16.5" customHeight="1" spans="1:10">
      <c r="A12" s="29" t="s">
        <v>285</v>
      </c>
      <c r="B12" s="30">
        <v>902</v>
      </c>
      <c r="C12" s="30" t="s">
        <v>595</v>
      </c>
      <c r="D12" s="29" t="s">
        <v>608</v>
      </c>
      <c r="E12" s="29" t="s">
        <v>609</v>
      </c>
      <c r="F12" s="30" t="s">
        <v>610</v>
      </c>
      <c r="G12" s="35">
        <v>1</v>
      </c>
      <c r="H12" s="18">
        <v>0.138761</v>
      </c>
      <c r="I12" s="27">
        <f t="shared" si="0"/>
        <v>0.138761</v>
      </c>
      <c r="J12" s="32">
        <v>45470</v>
      </c>
    </row>
    <row r="13" s="19" customFormat="1" ht="16.5" customHeight="1" spans="1:10">
      <c r="A13" s="24" t="s">
        <v>285</v>
      </c>
      <c r="B13" s="25">
        <v>902</v>
      </c>
      <c r="C13" s="25" t="s">
        <v>595</v>
      </c>
      <c r="D13" s="24" t="s">
        <v>1265</v>
      </c>
      <c r="E13" s="24" t="s">
        <v>1266</v>
      </c>
      <c r="F13" s="25" t="s">
        <v>1267</v>
      </c>
      <c r="G13" s="34">
        <v>0.065</v>
      </c>
      <c r="H13" s="43">
        <v>61.2127</v>
      </c>
      <c r="I13" s="27">
        <f t="shared" si="0"/>
        <v>3.9788255</v>
      </c>
      <c r="J13" s="28">
        <v>45470</v>
      </c>
    </row>
    <row r="14" s="19" customFormat="1" ht="16.5" customHeight="1" spans="1:10">
      <c r="A14" s="29" t="s">
        <v>285</v>
      </c>
      <c r="B14" s="30">
        <v>902</v>
      </c>
      <c r="C14" s="30" t="s">
        <v>595</v>
      </c>
      <c r="D14" s="29" t="s">
        <v>1268</v>
      </c>
      <c r="E14" s="29" t="s">
        <v>1269</v>
      </c>
      <c r="F14" s="30" t="s">
        <v>1270</v>
      </c>
      <c r="G14" s="35">
        <v>1</v>
      </c>
      <c r="H14" s="43">
        <v>0.065</v>
      </c>
      <c r="I14" s="27">
        <f t="shared" si="0"/>
        <v>0.065</v>
      </c>
      <c r="J14" s="32">
        <v>45470</v>
      </c>
    </row>
    <row r="15" s="19" customFormat="1" ht="16.5" customHeight="1" spans="1:10">
      <c r="A15" s="24"/>
      <c r="B15" s="25"/>
      <c r="C15" s="25"/>
      <c r="D15" s="24"/>
      <c r="E15" s="24"/>
      <c r="F15" s="25"/>
      <c r="G15" s="34"/>
      <c r="H15" s="18"/>
      <c r="I15" s="27">
        <f>SUM(I2:I14)</f>
        <v>11.5011081693046</v>
      </c>
      <c r="J15" s="28"/>
    </row>
    <row r="17" s="19" customFormat="1" ht="12.5" spans="1:10">
      <c r="A17" s="21" t="s">
        <v>586</v>
      </c>
      <c r="B17" s="21" t="s">
        <v>587</v>
      </c>
      <c r="C17" s="21" t="s">
        <v>588</v>
      </c>
      <c r="D17" s="21" t="s">
        <v>589</v>
      </c>
      <c r="E17" s="21" t="s">
        <v>590</v>
      </c>
      <c r="F17" s="21" t="s">
        <v>590</v>
      </c>
      <c r="G17" s="23" t="s">
        <v>591</v>
      </c>
      <c r="H17" s="23" t="s">
        <v>592</v>
      </c>
      <c r="I17" s="23" t="s">
        <v>593</v>
      </c>
      <c r="J17" s="22" t="s">
        <v>594</v>
      </c>
    </row>
    <row r="18" s="19" customFormat="1" ht="16.5" customHeight="1" spans="1:10">
      <c r="A18" s="24" t="s">
        <v>209</v>
      </c>
      <c r="B18" s="25" t="s">
        <v>611</v>
      </c>
      <c r="C18" s="25" t="s">
        <v>595</v>
      </c>
      <c r="D18" s="24" t="s">
        <v>74</v>
      </c>
      <c r="E18" s="24" t="s">
        <v>394</v>
      </c>
      <c r="F18" s="25" t="s">
        <v>748</v>
      </c>
      <c r="G18" s="34">
        <v>1</v>
      </c>
      <c r="H18" s="18">
        <v>0.120565034394672</v>
      </c>
      <c r="I18" s="27">
        <f t="shared" ref="I18:I28" si="1">H18*G18</f>
        <v>0.120565034394672</v>
      </c>
      <c r="J18" s="28">
        <v>45138</v>
      </c>
    </row>
    <row r="19" s="19" customFormat="1" ht="16.5" customHeight="1" spans="1:10">
      <c r="A19" s="29" t="s">
        <v>209</v>
      </c>
      <c r="B19" s="30" t="s">
        <v>611</v>
      </c>
      <c r="C19" s="30" t="s">
        <v>595</v>
      </c>
      <c r="D19" s="29" t="s">
        <v>749</v>
      </c>
      <c r="E19" s="29" t="s">
        <v>750</v>
      </c>
      <c r="F19" s="30" t="s">
        <v>751</v>
      </c>
      <c r="G19" s="35">
        <v>0.24</v>
      </c>
      <c r="H19" s="18">
        <v>1.7257</v>
      </c>
      <c r="I19" s="27">
        <f t="shared" si="1"/>
        <v>0.414168</v>
      </c>
      <c r="J19" s="32">
        <v>45196</v>
      </c>
    </row>
    <row r="20" s="19" customFormat="1" ht="16.5" customHeight="1" spans="1:10">
      <c r="A20" s="24" t="s">
        <v>209</v>
      </c>
      <c r="B20" s="25" t="s">
        <v>611</v>
      </c>
      <c r="C20" s="25" t="s">
        <v>595</v>
      </c>
      <c r="D20" s="24" t="s">
        <v>78</v>
      </c>
      <c r="E20" s="24" t="s">
        <v>443</v>
      </c>
      <c r="F20" s="25" t="s">
        <v>752</v>
      </c>
      <c r="G20" s="34">
        <v>0.495</v>
      </c>
      <c r="H20" s="18">
        <v>1.6814</v>
      </c>
      <c r="I20" s="27">
        <f t="shared" si="1"/>
        <v>0.832293</v>
      </c>
      <c r="J20" s="28">
        <v>44743</v>
      </c>
    </row>
    <row r="21" s="19" customFormat="1" ht="16.5" customHeight="1" spans="1:10">
      <c r="A21" s="29" t="s">
        <v>209</v>
      </c>
      <c r="B21" s="30" t="s">
        <v>611</v>
      </c>
      <c r="C21" s="30" t="s">
        <v>595</v>
      </c>
      <c r="D21" s="29" t="s">
        <v>757</v>
      </c>
      <c r="E21" s="29" t="s">
        <v>758</v>
      </c>
      <c r="F21" s="30" t="s">
        <v>617</v>
      </c>
      <c r="G21" s="35">
        <v>1</v>
      </c>
      <c r="H21" s="18">
        <v>0.35</v>
      </c>
      <c r="I21" s="27">
        <f t="shared" si="1"/>
        <v>0.35</v>
      </c>
      <c r="J21" s="32">
        <v>44743</v>
      </c>
    </row>
    <row r="22" s="19" customFormat="1" ht="16.5" customHeight="1" spans="1:10">
      <c r="A22" s="24" t="s">
        <v>209</v>
      </c>
      <c r="B22" s="25" t="s">
        <v>611</v>
      </c>
      <c r="C22" s="25" t="s">
        <v>595</v>
      </c>
      <c r="D22" s="24" t="s">
        <v>759</v>
      </c>
      <c r="E22" s="24" t="s">
        <v>760</v>
      </c>
      <c r="F22" s="25" t="s">
        <v>617</v>
      </c>
      <c r="G22" s="34">
        <v>1</v>
      </c>
      <c r="H22" s="18">
        <v>0.242469323534798</v>
      </c>
      <c r="I22" s="27">
        <f t="shared" si="1"/>
        <v>0.242469323534798</v>
      </c>
      <c r="J22" s="28">
        <v>45138</v>
      </c>
    </row>
    <row r="23" s="19" customFormat="1" ht="16.5" customHeight="1" spans="1:10">
      <c r="A23" s="29" t="s">
        <v>209</v>
      </c>
      <c r="B23" s="30" t="s">
        <v>611</v>
      </c>
      <c r="C23" s="30" t="s">
        <v>595</v>
      </c>
      <c r="D23" s="29" t="s">
        <v>87</v>
      </c>
      <c r="E23" s="29" t="s">
        <v>339</v>
      </c>
      <c r="F23" s="30" t="s">
        <v>617</v>
      </c>
      <c r="G23" s="35">
        <v>1</v>
      </c>
      <c r="H23" s="18">
        <f>I37</f>
        <v>3.11268222121457</v>
      </c>
      <c r="I23" s="27">
        <f t="shared" si="1"/>
        <v>3.11268222121457</v>
      </c>
      <c r="J23" s="32">
        <v>44743</v>
      </c>
    </row>
    <row r="24" s="19" customFormat="1" ht="16.5" customHeight="1" spans="1:10">
      <c r="A24" s="24" t="s">
        <v>209</v>
      </c>
      <c r="B24" s="25" t="s">
        <v>611</v>
      </c>
      <c r="C24" s="25" t="s">
        <v>595</v>
      </c>
      <c r="D24" s="24" t="s">
        <v>99</v>
      </c>
      <c r="E24" s="24" t="s">
        <v>397</v>
      </c>
      <c r="F24" s="25" t="s">
        <v>617</v>
      </c>
      <c r="G24" s="34">
        <v>2</v>
      </c>
      <c r="H24" s="18">
        <v>0.35</v>
      </c>
      <c r="I24" s="27">
        <f t="shared" si="1"/>
        <v>0.7</v>
      </c>
      <c r="J24" s="28">
        <v>45196</v>
      </c>
    </row>
    <row r="25" s="19" customFormat="1" ht="16.5" customHeight="1" spans="1:10">
      <c r="A25" s="29" t="s">
        <v>209</v>
      </c>
      <c r="B25" s="30" t="s">
        <v>611</v>
      </c>
      <c r="C25" s="30" t="s">
        <v>595</v>
      </c>
      <c r="D25" s="29" t="s">
        <v>761</v>
      </c>
      <c r="E25" s="29" t="s">
        <v>762</v>
      </c>
      <c r="F25" s="30" t="s">
        <v>617</v>
      </c>
      <c r="G25" s="35">
        <v>1</v>
      </c>
      <c r="H25" s="18">
        <v>0.119628418245735</v>
      </c>
      <c r="I25" s="27">
        <f t="shared" si="1"/>
        <v>0.119628418245735</v>
      </c>
      <c r="J25" s="32">
        <v>45138</v>
      </c>
    </row>
    <row r="26" s="19" customFormat="1" ht="16.5" customHeight="1" spans="1:10">
      <c r="A26" s="24" t="s">
        <v>209</v>
      </c>
      <c r="B26" s="25" t="s">
        <v>611</v>
      </c>
      <c r="C26" s="25" t="s">
        <v>595</v>
      </c>
      <c r="D26" s="24" t="s">
        <v>763</v>
      </c>
      <c r="E26" s="24" t="s">
        <v>764</v>
      </c>
      <c r="F26" s="25" t="s">
        <v>765</v>
      </c>
      <c r="G26" s="34">
        <v>1</v>
      </c>
      <c r="H26" s="18">
        <v>0.0627</v>
      </c>
      <c r="I26" s="27">
        <f t="shared" si="1"/>
        <v>0.0627</v>
      </c>
      <c r="J26" s="28">
        <v>45138</v>
      </c>
    </row>
    <row r="27" s="19" customFormat="1" ht="16.5" customHeight="1" spans="1:10">
      <c r="A27" s="29" t="s">
        <v>209</v>
      </c>
      <c r="B27" s="30" t="s">
        <v>611</v>
      </c>
      <c r="C27" s="30" t="s">
        <v>595</v>
      </c>
      <c r="D27" s="29" t="s">
        <v>599</v>
      </c>
      <c r="E27" s="29" t="s">
        <v>600</v>
      </c>
      <c r="F27" s="30" t="s">
        <v>601</v>
      </c>
      <c r="G27" s="35">
        <v>0.003</v>
      </c>
      <c r="H27" s="18">
        <v>6.2128</v>
      </c>
      <c r="I27" s="27">
        <f t="shared" si="1"/>
        <v>0.0186384</v>
      </c>
      <c r="J27" s="32">
        <v>44835</v>
      </c>
    </row>
    <row r="28" s="19" customFormat="1" ht="16.5" customHeight="1" spans="1:10">
      <c r="A28" s="24" t="s">
        <v>209</v>
      </c>
      <c r="B28" s="25" t="s">
        <v>611</v>
      </c>
      <c r="C28" s="25" t="s">
        <v>595</v>
      </c>
      <c r="D28" s="24" t="s">
        <v>602</v>
      </c>
      <c r="E28" s="24" t="s">
        <v>603</v>
      </c>
      <c r="F28" s="25" t="s">
        <v>604</v>
      </c>
      <c r="G28" s="34">
        <v>0.008</v>
      </c>
      <c r="H28" s="18">
        <v>0.4035</v>
      </c>
      <c r="I28" s="27">
        <f t="shared" si="1"/>
        <v>0.003228</v>
      </c>
      <c r="J28" s="28">
        <v>44835</v>
      </c>
    </row>
    <row r="29" customFormat="1" spans="1:10">
      <c r="G29" s="20"/>
      <c r="H29" s="20"/>
      <c r="I29" s="20">
        <f>SUM(I18:I28)</f>
        <v>5.97637239738978</v>
      </c>
    </row>
    <row r="30" customFormat="1" spans="1:10">
      <c r="G30" s="20"/>
      <c r="H30" s="20"/>
      <c r="I30" s="20"/>
    </row>
    <row r="31" s="19" customFormat="1" ht="12.5" spans="1:10">
      <c r="A31" s="21" t="s">
        <v>586</v>
      </c>
      <c r="B31" s="21" t="s">
        <v>587</v>
      </c>
      <c r="C31" s="21" t="s">
        <v>588</v>
      </c>
      <c r="D31" s="21" t="s">
        <v>589</v>
      </c>
      <c r="E31" s="21" t="s">
        <v>590</v>
      </c>
      <c r="F31" s="21" t="s">
        <v>590</v>
      </c>
      <c r="G31" s="23" t="s">
        <v>591</v>
      </c>
      <c r="H31" s="23" t="s">
        <v>592</v>
      </c>
      <c r="I31" s="23" t="s">
        <v>593</v>
      </c>
      <c r="J31" s="22" t="s">
        <v>594</v>
      </c>
    </row>
    <row r="32" s="19" customFormat="1" ht="16.5" customHeight="1" spans="1:10">
      <c r="A32" s="24" t="s">
        <v>87</v>
      </c>
      <c r="B32" s="25" t="s">
        <v>611</v>
      </c>
      <c r="C32" s="25" t="s">
        <v>595</v>
      </c>
      <c r="D32" s="24" t="s">
        <v>766</v>
      </c>
      <c r="E32" s="24" t="s">
        <v>767</v>
      </c>
      <c r="F32" s="25" t="s">
        <v>617</v>
      </c>
      <c r="G32" s="34">
        <v>1</v>
      </c>
      <c r="H32" s="18">
        <v>0.122682221214575</v>
      </c>
      <c r="I32" s="27">
        <f>H32*G32</f>
        <v>0.122682221214575</v>
      </c>
      <c r="J32" s="28">
        <v>44550</v>
      </c>
    </row>
    <row r="33" s="19" customFormat="1" ht="16.5" customHeight="1" spans="1:10">
      <c r="A33" s="29" t="s">
        <v>87</v>
      </c>
      <c r="B33" s="30" t="s">
        <v>611</v>
      </c>
      <c r="C33" s="30" t="s">
        <v>595</v>
      </c>
      <c r="D33" s="29" t="s">
        <v>768</v>
      </c>
      <c r="E33" s="29" t="s">
        <v>769</v>
      </c>
      <c r="F33" s="30" t="s">
        <v>617</v>
      </c>
      <c r="G33" s="35">
        <v>2</v>
      </c>
      <c r="H33" s="18">
        <v>0.15</v>
      </c>
      <c r="I33" s="27">
        <f>H33*G33</f>
        <v>0.3</v>
      </c>
      <c r="J33" s="32">
        <v>44620</v>
      </c>
    </row>
    <row r="34" s="19" customFormat="1" ht="16.5" customHeight="1" spans="1:10">
      <c r="A34" s="24" t="s">
        <v>87</v>
      </c>
      <c r="B34" s="25" t="s">
        <v>611</v>
      </c>
      <c r="C34" s="25" t="s">
        <v>595</v>
      </c>
      <c r="D34" s="24" t="s">
        <v>770</v>
      </c>
      <c r="E34" s="24" t="s">
        <v>771</v>
      </c>
      <c r="F34" s="25" t="s">
        <v>617</v>
      </c>
      <c r="G34" s="34">
        <v>1</v>
      </c>
      <c r="H34" s="18">
        <v>1.1</v>
      </c>
      <c r="I34" s="27">
        <f>H34*G34</f>
        <v>1.1</v>
      </c>
      <c r="J34" s="28">
        <v>44550</v>
      </c>
    </row>
    <row r="35" s="19" customFormat="1" ht="16.5" customHeight="1" spans="1:10">
      <c r="A35" s="29" t="s">
        <v>87</v>
      </c>
      <c r="B35" s="30" t="s">
        <v>611</v>
      </c>
      <c r="C35" s="30" t="s">
        <v>595</v>
      </c>
      <c r="D35" s="29" t="s">
        <v>772</v>
      </c>
      <c r="E35" s="29" t="s">
        <v>773</v>
      </c>
      <c r="F35" s="30" t="s">
        <v>617</v>
      </c>
      <c r="G35" s="35">
        <v>1</v>
      </c>
      <c r="H35" s="18">
        <v>0.6</v>
      </c>
      <c r="I35" s="27">
        <f>H35*G35</f>
        <v>0.6</v>
      </c>
      <c r="J35" s="32">
        <v>44550</v>
      </c>
    </row>
    <row r="36" s="19" customFormat="1" ht="16.5" customHeight="1" spans="1:10">
      <c r="A36" s="24" t="s">
        <v>87</v>
      </c>
      <c r="B36" s="25" t="s">
        <v>611</v>
      </c>
      <c r="C36" s="25" t="s">
        <v>595</v>
      </c>
      <c r="D36" s="24" t="s">
        <v>774</v>
      </c>
      <c r="E36" s="24" t="s">
        <v>775</v>
      </c>
      <c r="F36" s="25" t="s">
        <v>617</v>
      </c>
      <c r="G36" s="34">
        <v>1</v>
      </c>
      <c r="H36" s="18">
        <v>0.99</v>
      </c>
      <c r="I36" s="27">
        <f>H36*G36</f>
        <v>0.99</v>
      </c>
      <c r="J36" s="28">
        <v>44550</v>
      </c>
    </row>
    <row r="37" customFormat="1" spans="1:10">
      <c r="G37" s="20"/>
      <c r="H37" s="20"/>
      <c r="I37" s="20">
        <f>SUM(I32:I36)</f>
        <v>3.11268222121457</v>
      </c>
    </row>
    <row r="38" customFormat="1" spans="1:10">
      <c r="G38" s="20"/>
      <c r="H38" s="20"/>
      <c r="I38" s="20"/>
    </row>
  </sheetData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0" sqref="I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221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19" si="0">H2*G2</f>
        <v>0.05</v>
      </c>
      <c r="J2" s="28">
        <v>45096</v>
      </c>
    </row>
    <row r="3" s="19" customFormat="1" ht="16.5" customHeight="1" spans="1:10">
      <c r="A3" s="29" t="s">
        <v>221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45300</v>
      </c>
    </row>
    <row r="4" s="19" customFormat="1" ht="16.5" customHeight="1" spans="1:10">
      <c r="A4" s="24" t="s">
        <v>221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45096</v>
      </c>
    </row>
    <row r="5" s="19" customFormat="1" ht="16.5" customHeight="1" spans="1:10">
      <c r="A5" s="29" t="s">
        <v>221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45096</v>
      </c>
    </row>
    <row r="6" s="19" customFormat="1" ht="16.5" customHeight="1" spans="1:10">
      <c r="A6" s="24" t="s">
        <v>221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45300</v>
      </c>
    </row>
    <row r="7" s="19" customFormat="1" ht="16.5" customHeight="1" spans="1:10">
      <c r="A7" s="29" t="s">
        <v>221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45096</v>
      </c>
    </row>
    <row r="8" s="19" customFormat="1" ht="16.5" customHeight="1" spans="1:10">
      <c r="A8" s="24" t="s">
        <v>221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45096</v>
      </c>
    </row>
    <row r="9" s="19" customFormat="1" ht="16.5" customHeight="1" spans="1:10">
      <c r="A9" s="29" t="s">
        <v>221</v>
      </c>
      <c r="B9" s="30" t="s">
        <v>611</v>
      </c>
      <c r="C9" s="30" t="s">
        <v>595</v>
      </c>
      <c r="D9" s="29" t="s">
        <v>634</v>
      </c>
      <c r="E9" s="29" t="s">
        <v>635</v>
      </c>
      <c r="F9" s="30" t="s">
        <v>617</v>
      </c>
      <c r="G9" s="35">
        <v>1</v>
      </c>
      <c r="H9" s="18">
        <v>0.468602303788772</v>
      </c>
      <c r="I9" s="27">
        <f t="shared" si="0"/>
        <v>0.468602303788772</v>
      </c>
      <c r="J9" s="32">
        <v>45096</v>
      </c>
    </row>
    <row r="10" s="19" customFormat="1" ht="16.5" customHeight="1" spans="1:10">
      <c r="A10" s="24" t="s">
        <v>221</v>
      </c>
      <c r="B10" s="25" t="s">
        <v>611</v>
      </c>
      <c r="C10" s="25" t="s">
        <v>595</v>
      </c>
      <c r="D10" s="24" t="s">
        <v>1160</v>
      </c>
      <c r="E10" s="24" t="s">
        <v>1161</v>
      </c>
      <c r="F10" s="25" t="s">
        <v>782</v>
      </c>
      <c r="G10" s="34">
        <v>1</v>
      </c>
      <c r="H10" s="18">
        <v>1.40884150806451</v>
      </c>
      <c r="I10" s="27">
        <f t="shared" si="0"/>
        <v>1.40884150806451</v>
      </c>
      <c r="J10" s="28">
        <v>45096</v>
      </c>
    </row>
    <row r="11" s="19" customFormat="1" ht="16.5" customHeight="1" spans="1:10">
      <c r="A11" s="29" t="s">
        <v>221</v>
      </c>
      <c r="B11" s="30" t="s">
        <v>611</v>
      </c>
      <c r="C11" s="30" t="s">
        <v>595</v>
      </c>
      <c r="D11" s="29" t="s">
        <v>636</v>
      </c>
      <c r="E11" s="29" t="s">
        <v>637</v>
      </c>
      <c r="F11" s="30" t="s">
        <v>638</v>
      </c>
      <c r="G11" s="35">
        <v>1</v>
      </c>
      <c r="H11" s="18">
        <v>2.75258461538461</v>
      </c>
      <c r="I11" s="27">
        <f t="shared" si="0"/>
        <v>2.75258461538461</v>
      </c>
      <c r="J11" s="32">
        <v>45096</v>
      </c>
    </row>
    <row r="12" s="19" customFormat="1" ht="16.5" customHeight="1" spans="1:10">
      <c r="A12" s="24" t="s">
        <v>221</v>
      </c>
      <c r="B12" s="25" t="s">
        <v>611</v>
      </c>
      <c r="C12" s="25" t="s">
        <v>595</v>
      </c>
      <c r="D12" s="24" t="s">
        <v>1162</v>
      </c>
      <c r="E12" s="24" t="s">
        <v>1163</v>
      </c>
      <c r="F12" s="25" t="s">
        <v>782</v>
      </c>
      <c r="G12" s="34">
        <v>1</v>
      </c>
      <c r="H12" s="18">
        <v>2.5</v>
      </c>
      <c r="I12" s="27">
        <f t="shared" si="0"/>
        <v>2.5</v>
      </c>
      <c r="J12" s="28">
        <v>45096</v>
      </c>
    </row>
    <row r="13" s="19" customFormat="1" ht="16.5" customHeight="1" spans="1:10">
      <c r="A13" s="29" t="s">
        <v>221</v>
      </c>
      <c r="B13" s="30" t="s">
        <v>611</v>
      </c>
      <c r="C13" s="30" t="s">
        <v>595</v>
      </c>
      <c r="D13" s="29" t="s">
        <v>1164</v>
      </c>
      <c r="E13" s="29" t="s">
        <v>646</v>
      </c>
      <c r="F13" s="30" t="s">
        <v>782</v>
      </c>
      <c r="G13" s="35">
        <v>1</v>
      </c>
      <c r="H13" s="18">
        <v>3.91</v>
      </c>
      <c r="I13" s="27">
        <f t="shared" si="0"/>
        <v>3.91</v>
      </c>
      <c r="J13" s="32">
        <v>45096</v>
      </c>
    </row>
    <row r="14" s="19" customFormat="1" ht="16.5" customHeight="1" spans="1:10">
      <c r="A14" s="24" t="s">
        <v>221</v>
      </c>
      <c r="B14" s="25" t="s">
        <v>611</v>
      </c>
      <c r="C14" s="25" t="s">
        <v>595</v>
      </c>
      <c r="D14" s="24" t="s">
        <v>1165</v>
      </c>
      <c r="E14" s="24" t="s">
        <v>1166</v>
      </c>
      <c r="F14" s="25" t="s">
        <v>617</v>
      </c>
      <c r="G14" s="34">
        <v>1</v>
      </c>
      <c r="H14" s="18">
        <v>0.22</v>
      </c>
      <c r="I14" s="27">
        <f t="shared" si="0"/>
        <v>0.22</v>
      </c>
      <c r="J14" s="28">
        <v>45300</v>
      </c>
    </row>
    <row r="15" s="19" customFormat="1" ht="16.5" customHeight="1" spans="1:10">
      <c r="A15" s="29" t="s">
        <v>221</v>
      </c>
      <c r="B15" s="30" t="s">
        <v>611</v>
      </c>
      <c r="C15" s="30" t="s">
        <v>595</v>
      </c>
      <c r="D15" s="29" t="s">
        <v>1167</v>
      </c>
      <c r="E15" s="29" t="s">
        <v>1168</v>
      </c>
      <c r="F15" s="30" t="s">
        <v>617</v>
      </c>
      <c r="G15" s="35">
        <v>1</v>
      </c>
      <c r="H15" s="18">
        <v>0.2</v>
      </c>
      <c r="I15" s="27">
        <f t="shared" si="0"/>
        <v>0.2</v>
      </c>
      <c r="J15" s="32">
        <v>45300</v>
      </c>
    </row>
    <row r="16" s="19" customFormat="1" ht="16.5" customHeight="1" spans="1:10">
      <c r="A16" s="24" t="s">
        <v>221</v>
      </c>
      <c r="B16" s="25" t="s">
        <v>611</v>
      </c>
      <c r="C16" s="25" t="s">
        <v>595</v>
      </c>
      <c r="D16" s="24" t="s">
        <v>1169</v>
      </c>
      <c r="E16" s="24" t="s">
        <v>1170</v>
      </c>
      <c r="F16" s="25" t="s">
        <v>617</v>
      </c>
      <c r="G16" s="34">
        <v>1</v>
      </c>
      <c r="H16" s="18">
        <v>0.16</v>
      </c>
      <c r="I16" s="27">
        <f t="shared" si="0"/>
        <v>0.16</v>
      </c>
      <c r="J16" s="28">
        <v>45300</v>
      </c>
    </row>
    <row r="17" s="19" customFormat="1" ht="16.5" customHeight="1" spans="1:10">
      <c r="A17" s="29" t="s">
        <v>221</v>
      </c>
      <c r="B17" s="30" t="s">
        <v>611</v>
      </c>
      <c r="C17" s="30" t="s">
        <v>595</v>
      </c>
      <c r="D17" s="29" t="s">
        <v>1271</v>
      </c>
      <c r="E17" s="29" t="s">
        <v>1203</v>
      </c>
      <c r="F17" s="30" t="s">
        <v>617</v>
      </c>
      <c r="G17" s="35">
        <v>1</v>
      </c>
      <c r="H17" s="18">
        <v>3.00009581646424</v>
      </c>
      <c r="I17" s="27">
        <f t="shared" si="0"/>
        <v>3.00009581646424</v>
      </c>
      <c r="J17" s="32">
        <v>45096</v>
      </c>
    </row>
    <row r="18" s="19" customFormat="1" ht="16.5" customHeight="1" spans="1:10">
      <c r="A18" s="24" t="s">
        <v>221</v>
      </c>
      <c r="B18" s="25" t="s">
        <v>611</v>
      </c>
      <c r="C18" s="25" t="s">
        <v>595</v>
      </c>
      <c r="D18" s="24" t="s">
        <v>1171</v>
      </c>
      <c r="E18" s="24" t="s">
        <v>1172</v>
      </c>
      <c r="F18" s="25" t="s">
        <v>617</v>
      </c>
      <c r="G18" s="34">
        <v>1</v>
      </c>
      <c r="H18" s="18">
        <v>0.11</v>
      </c>
      <c r="I18" s="27">
        <f t="shared" si="0"/>
        <v>0.11</v>
      </c>
      <c r="J18" s="28">
        <v>45300</v>
      </c>
    </row>
    <row r="19" s="19" customFormat="1" ht="16.5" customHeight="1" spans="1:10">
      <c r="A19" s="29" t="s">
        <v>221</v>
      </c>
      <c r="B19" s="30" t="s">
        <v>611</v>
      </c>
      <c r="C19" s="30" t="s">
        <v>595</v>
      </c>
      <c r="D19" s="29" t="s">
        <v>652</v>
      </c>
      <c r="E19" s="29" t="s">
        <v>653</v>
      </c>
      <c r="F19" s="30" t="s">
        <v>617</v>
      </c>
      <c r="G19" s="35">
        <v>1</v>
      </c>
      <c r="H19" s="18">
        <v>0.0225664</v>
      </c>
      <c r="I19" s="27">
        <f t="shared" si="0"/>
        <v>0.0225664</v>
      </c>
      <c r="J19" s="32">
        <v>45559</v>
      </c>
    </row>
    <row r="20" spans="1:10">
      <c r="I20" s="20">
        <f>SUM(I2:I19)</f>
        <v>17.7234274037688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0" sqref="H20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4.0909090909091" customWidth="1"/>
    <col min="7" max="7" width="9.27272727272727" style="20" customWidth="1"/>
    <col min="8" max="8" width="14" style="20" customWidth="1"/>
    <col min="9" max="9" width="7.72727272727273" style="20" customWidth="1"/>
    <col min="10" max="10" width="8.18181818181818" customWidth="1"/>
  </cols>
  <sheetData>
    <row r="1" s="19" customFormat="1" ht="12.5" spans="1:11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1">
      <c r="A2" s="24" t="s">
        <v>66</v>
      </c>
      <c r="B2" s="25" t="s">
        <v>611</v>
      </c>
      <c r="C2" s="25" t="s">
        <v>595</v>
      </c>
      <c r="D2" s="24" t="s">
        <v>729</v>
      </c>
      <c r="E2" s="24" t="s">
        <v>730</v>
      </c>
      <c r="F2" s="25" t="s">
        <v>731</v>
      </c>
      <c r="G2" s="34">
        <v>1</v>
      </c>
      <c r="H2" s="18">
        <v>0.4177</v>
      </c>
      <c r="I2" s="27">
        <f t="shared" ref="I2:I9" si="0">H2*G2</f>
        <v>0.4177</v>
      </c>
      <c r="J2" s="28">
        <v>43800</v>
      </c>
      <c r="K2" s="57"/>
    </row>
    <row r="3" s="19" customFormat="1" ht="16.5" customHeight="1" spans="1:11">
      <c r="A3" s="29" t="s">
        <v>66</v>
      </c>
      <c r="B3" s="30" t="s">
        <v>611</v>
      </c>
      <c r="C3" s="30" t="s">
        <v>595</v>
      </c>
      <c r="D3" s="29" t="s">
        <v>732</v>
      </c>
      <c r="E3" s="29" t="s">
        <v>733</v>
      </c>
      <c r="F3" s="30" t="s">
        <v>617</v>
      </c>
      <c r="G3" s="35">
        <v>1</v>
      </c>
      <c r="H3" s="18">
        <v>5.02055804210526</v>
      </c>
      <c r="I3" s="27">
        <f t="shared" si="0"/>
        <v>5.02055804210526</v>
      </c>
      <c r="J3" s="32">
        <v>43800</v>
      </c>
      <c r="K3" s="57"/>
    </row>
    <row r="4" s="19" customFormat="1" ht="16.5" customHeight="1" spans="1:11">
      <c r="A4" s="24" t="s">
        <v>66</v>
      </c>
      <c r="B4" s="25" t="s">
        <v>611</v>
      </c>
      <c r="C4" s="25" t="s">
        <v>595</v>
      </c>
      <c r="D4" s="24" t="s">
        <v>734</v>
      </c>
      <c r="E4" s="24" t="s">
        <v>735</v>
      </c>
      <c r="F4" s="25" t="s">
        <v>617</v>
      </c>
      <c r="G4" s="34">
        <v>1</v>
      </c>
      <c r="H4" s="18">
        <v>3.89804934736842</v>
      </c>
      <c r="I4" s="27">
        <f t="shared" si="0"/>
        <v>3.89804934736842</v>
      </c>
      <c r="J4" s="28">
        <v>43800</v>
      </c>
      <c r="K4" s="57"/>
    </row>
    <row r="5" s="19" customFormat="1" ht="16.5" customHeight="1" spans="1:11">
      <c r="A5" s="29" t="s">
        <v>66</v>
      </c>
      <c r="B5" s="30" t="s">
        <v>611</v>
      </c>
      <c r="C5" s="30" t="s">
        <v>595</v>
      </c>
      <c r="D5" s="29" t="s">
        <v>736</v>
      </c>
      <c r="E5" s="29" t="s">
        <v>737</v>
      </c>
      <c r="F5" s="30" t="s">
        <v>617</v>
      </c>
      <c r="G5" s="35">
        <v>1</v>
      </c>
      <c r="H5" s="18">
        <v>10.6195</v>
      </c>
      <c r="I5" s="27">
        <f t="shared" si="0"/>
        <v>10.6195</v>
      </c>
      <c r="J5" s="32">
        <v>43800</v>
      </c>
      <c r="K5" s="57"/>
    </row>
    <row r="6" s="19" customFormat="1" ht="16.5" customHeight="1" spans="1:11">
      <c r="A6" s="24" t="s">
        <v>66</v>
      </c>
      <c r="B6" s="25" t="s">
        <v>611</v>
      </c>
      <c r="C6" s="25" t="s">
        <v>595</v>
      </c>
      <c r="D6" s="24" t="s">
        <v>738</v>
      </c>
      <c r="E6" s="24" t="s">
        <v>739</v>
      </c>
      <c r="F6" s="25" t="s">
        <v>740</v>
      </c>
      <c r="G6" s="34">
        <v>1</v>
      </c>
      <c r="H6" s="18">
        <v>0.9396</v>
      </c>
      <c r="I6" s="27">
        <f t="shared" si="0"/>
        <v>0.9396</v>
      </c>
      <c r="J6" s="28">
        <v>43800</v>
      </c>
      <c r="K6" s="57"/>
    </row>
    <row r="7" s="19" customFormat="1" ht="16.5" customHeight="1" spans="1:11">
      <c r="A7" s="29" t="s">
        <v>66</v>
      </c>
      <c r="B7" s="30" t="s">
        <v>611</v>
      </c>
      <c r="C7" s="30" t="s">
        <v>595</v>
      </c>
      <c r="D7" s="29" t="s">
        <v>741</v>
      </c>
      <c r="E7" s="29" t="s">
        <v>742</v>
      </c>
      <c r="F7" s="30" t="s">
        <v>743</v>
      </c>
      <c r="G7" s="35">
        <v>2</v>
      </c>
      <c r="H7" s="18">
        <v>1.38</v>
      </c>
      <c r="I7" s="27">
        <f t="shared" si="0"/>
        <v>2.76</v>
      </c>
      <c r="J7" s="32">
        <v>43800</v>
      </c>
      <c r="K7" s="57"/>
    </row>
    <row r="8" s="19" customFormat="1" ht="16.5" customHeight="1" spans="1:11">
      <c r="A8" s="24" t="s">
        <v>66</v>
      </c>
      <c r="B8" s="25" t="s">
        <v>611</v>
      </c>
      <c r="C8" s="25" t="s">
        <v>595</v>
      </c>
      <c r="D8" s="24" t="s">
        <v>744</v>
      </c>
      <c r="E8" s="24" t="s">
        <v>745</v>
      </c>
      <c r="F8" s="25" t="s">
        <v>746</v>
      </c>
      <c r="G8" s="34">
        <v>0.025</v>
      </c>
      <c r="H8" s="18">
        <v>6.1792</v>
      </c>
      <c r="I8" s="27">
        <f t="shared" si="0"/>
        <v>0.15448</v>
      </c>
      <c r="J8" s="28">
        <v>43800</v>
      </c>
      <c r="K8" s="57"/>
    </row>
    <row r="9" s="19" customFormat="1" ht="16.5" customHeight="1" spans="1:11">
      <c r="A9" s="29" t="s">
        <v>66</v>
      </c>
      <c r="B9" s="30" t="s">
        <v>611</v>
      </c>
      <c r="C9" s="30" t="s">
        <v>595</v>
      </c>
      <c r="D9" s="29" t="s">
        <v>602</v>
      </c>
      <c r="E9" s="29" t="s">
        <v>603</v>
      </c>
      <c r="F9" s="30" t="s">
        <v>604</v>
      </c>
      <c r="G9" s="35">
        <v>0.025</v>
      </c>
      <c r="H9" s="18">
        <v>0.4035</v>
      </c>
      <c r="I9" s="27">
        <f t="shared" si="0"/>
        <v>0.0100875</v>
      </c>
      <c r="J9" s="32">
        <v>43800</v>
      </c>
      <c r="K9" s="57"/>
    </row>
    <row r="10" spans="1:11">
      <c r="H10" s="20" t="s">
        <v>654</v>
      </c>
      <c r="I10" s="20">
        <f>SUM(I2:I9)</f>
        <v>23.8199748894737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I9" sqref="I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223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3</v>
      </c>
      <c r="H2" s="18">
        <v>0.05</v>
      </c>
      <c r="I2" s="27">
        <f t="shared" ref="I2:I7" si="0">H2*G2</f>
        <v>0.15</v>
      </c>
      <c r="J2" s="28">
        <v>45096</v>
      </c>
    </row>
    <row r="3" s="19" customFormat="1" ht="16.5" customHeight="1" spans="1:10">
      <c r="A3" s="29" t="s">
        <v>223</v>
      </c>
      <c r="B3" s="30" t="s">
        <v>611</v>
      </c>
      <c r="C3" s="30" t="s">
        <v>595</v>
      </c>
      <c r="D3" s="29" t="s">
        <v>91</v>
      </c>
      <c r="E3" s="29" t="s">
        <v>1064</v>
      </c>
      <c r="F3" s="30" t="s">
        <v>617</v>
      </c>
      <c r="G3" s="35">
        <v>1</v>
      </c>
      <c r="H3" s="18">
        <f>I18</f>
        <v>28.7273603926645</v>
      </c>
      <c r="I3" s="27">
        <f t="shared" si="0"/>
        <v>28.7273603926645</v>
      </c>
      <c r="J3" s="32">
        <v>45481</v>
      </c>
    </row>
    <row r="4" s="19" customFormat="1" ht="16.5" customHeight="1" spans="1:10">
      <c r="A4" s="24" t="s">
        <v>223</v>
      </c>
      <c r="B4" s="25" t="s">
        <v>611</v>
      </c>
      <c r="C4" s="25" t="s">
        <v>595</v>
      </c>
      <c r="D4" s="24" t="s">
        <v>1272</v>
      </c>
      <c r="E4" s="24" t="s">
        <v>1197</v>
      </c>
      <c r="F4" s="25" t="s">
        <v>617</v>
      </c>
      <c r="G4" s="34">
        <v>1</v>
      </c>
      <c r="H4" s="18">
        <f>VLOOKUP(D:D,'[2]安路普产品报价 （不考虑合格率）'!$B:$AG,32,0)</f>
        <v>0.741052295918367</v>
      </c>
      <c r="I4" s="27">
        <f t="shared" si="0"/>
        <v>0.741052295918367</v>
      </c>
      <c r="J4" s="28">
        <v>45096</v>
      </c>
    </row>
    <row r="5" s="19" customFormat="1" ht="16.5" customHeight="1" spans="1:10">
      <c r="A5" s="29" t="s">
        <v>223</v>
      </c>
      <c r="B5" s="30" t="s">
        <v>611</v>
      </c>
      <c r="C5" s="30" t="s">
        <v>595</v>
      </c>
      <c r="D5" s="29" t="s">
        <v>1273</v>
      </c>
      <c r="E5" s="29" t="s">
        <v>1199</v>
      </c>
      <c r="F5" s="30" t="s">
        <v>617</v>
      </c>
      <c r="G5" s="35">
        <v>1</v>
      </c>
      <c r="H5" s="18">
        <f>VLOOKUP(D:D,'[2]安路普产品报价 （不考虑合格率）'!$B:$AG,32,0)</f>
        <v>0.741052295918367</v>
      </c>
      <c r="I5" s="27">
        <f t="shared" si="0"/>
        <v>0.741052295918367</v>
      </c>
      <c r="J5" s="32">
        <v>45096</v>
      </c>
    </row>
    <row r="6" s="19" customFormat="1" ht="16.5" customHeight="1" spans="1:10">
      <c r="A6" s="24" t="s">
        <v>223</v>
      </c>
      <c r="B6" s="25" t="s">
        <v>611</v>
      </c>
      <c r="C6" s="25" t="s">
        <v>595</v>
      </c>
      <c r="D6" s="24" t="s">
        <v>1274</v>
      </c>
      <c r="E6" s="24" t="s">
        <v>1201</v>
      </c>
      <c r="F6" s="25" t="s">
        <v>617</v>
      </c>
      <c r="G6" s="34">
        <v>1</v>
      </c>
      <c r="H6" s="18">
        <f>VLOOKUP(D:D,'[2]安路普产品报价 （不考虑合格率）'!$B:$AG,32,0)</f>
        <v>0.738636383161512</v>
      </c>
      <c r="I6" s="27">
        <f t="shared" si="0"/>
        <v>0.738636383161512</v>
      </c>
      <c r="J6" s="28">
        <v>45096</v>
      </c>
    </row>
    <row r="7" s="19" customFormat="1" ht="16.5" customHeight="1" spans="1:10">
      <c r="A7" s="29" t="s">
        <v>223</v>
      </c>
      <c r="B7" s="30" t="s">
        <v>611</v>
      </c>
      <c r="C7" s="30" t="s">
        <v>595</v>
      </c>
      <c r="D7" s="29" t="s">
        <v>1275</v>
      </c>
      <c r="E7" s="29" t="s">
        <v>1066</v>
      </c>
      <c r="F7" s="30" t="s">
        <v>617</v>
      </c>
      <c r="G7" s="35">
        <v>1</v>
      </c>
      <c r="H7" s="18">
        <f>VLOOKUP(D:D,'[2]安路普产品报价 （不考虑合格率）'!$B:$AG,32,0)</f>
        <v>0.920248333333333</v>
      </c>
      <c r="I7" s="27">
        <f t="shared" si="0"/>
        <v>0.920248333333333</v>
      </c>
      <c r="J7" s="32">
        <v>45096</v>
      </c>
    </row>
    <row r="8" spans="1:10">
      <c r="I8" s="20">
        <f>SUM(I2:I7)</f>
        <v>32.0183497009961</v>
      </c>
    </row>
    <row r="10" s="19" customFormat="1" ht="12.5" spans="1:10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19" customFormat="1" ht="16.5" customHeight="1" spans="1:10">
      <c r="A11" s="24" t="s">
        <v>91</v>
      </c>
      <c r="B11" s="25" t="s">
        <v>611</v>
      </c>
      <c r="C11" s="25" t="s">
        <v>595</v>
      </c>
      <c r="D11" s="24" t="s">
        <v>837</v>
      </c>
      <c r="E11" s="24" t="s">
        <v>838</v>
      </c>
      <c r="F11" s="25" t="s">
        <v>839</v>
      </c>
      <c r="G11" s="34">
        <v>1</v>
      </c>
      <c r="H11" s="18">
        <v>0.05</v>
      </c>
      <c r="I11" s="27">
        <f t="shared" ref="I11:I17" si="1">H11*G11</f>
        <v>0.05</v>
      </c>
      <c r="J11" s="28">
        <v>45196</v>
      </c>
    </row>
    <row r="12" s="19" customFormat="1" ht="16.5" customHeight="1" spans="1:10">
      <c r="A12" s="29" t="s">
        <v>91</v>
      </c>
      <c r="B12" s="30" t="s">
        <v>611</v>
      </c>
      <c r="C12" s="30" t="s">
        <v>595</v>
      </c>
      <c r="D12" s="29" t="s">
        <v>1073</v>
      </c>
      <c r="E12" s="29" t="s">
        <v>814</v>
      </c>
      <c r="F12" s="30" t="s">
        <v>1074</v>
      </c>
      <c r="G12" s="35">
        <v>2</v>
      </c>
      <c r="H12" s="18">
        <v>0.05</v>
      </c>
      <c r="I12" s="27">
        <f t="shared" si="1"/>
        <v>0.1</v>
      </c>
      <c r="J12" s="32">
        <v>45196</v>
      </c>
    </row>
    <row r="13" s="19" customFormat="1" ht="16.5" customHeight="1" spans="1:10">
      <c r="A13" s="24" t="s">
        <v>91</v>
      </c>
      <c r="B13" s="25" t="s">
        <v>611</v>
      </c>
      <c r="C13" s="25" t="s">
        <v>595</v>
      </c>
      <c r="D13" s="24" t="s">
        <v>1075</v>
      </c>
      <c r="E13" s="24" t="s">
        <v>1076</v>
      </c>
      <c r="F13" s="25" t="s">
        <v>617</v>
      </c>
      <c r="G13" s="34">
        <v>1</v>
      </c>
      <c r="H13" s="18">
        <v>0.6346</v>
      </c>
      <c r="I13" s="27">
        <f t="shared" si="1"/>
        <v>0.6346</v>
      </c>
      <c r="J13" s="28">
        <v>45196</v>
      </c>
    </row>
    <row r="14" s="19" customFormat="1" ht="16.5" customHeight="1" spans="1:10">
      <c r="A14" s="29" t="s">
        <v>91</v>
      </c>
      <c r="B14" s="30" t="s">
        <v>611</v>
      </c>
      <c r="C14" s="30" t="s">
        <v>595</v>
      </c>
      <c r="D14" s="29" t="s">
        <v>1077</v>
      </c>
      <c r="E14" s="29" t="s">
        <v>1078</v>
      </c>
      <c r="F14" s="30" t="s">
        <v>617</v>
      </c>
      <c r="G14" s="35">
        <v>8</v>
      </c>
      <c r="H14" s="18">
        <v>0.2</v>
      </c>
      <c r="I14" s="27">
        <f t="shared" si="1"/>
        <v>1.6</v>
      </c>
      <c r="J14" s="32">
        <v>45196</v>
      </c>
    </row>
    <row r="15" s="19" customFormat="1" ht="16.5" customHeight="1" spans="1:10">
      <c r="A15" s="24" t="s">
        <v>91</v>
      </c>
      <c r="B15" s="25" t="s">
        <v>611</v>
      </c>
      <c r="C15" s="25" t="s">
        <v>595</v>
      </c>
      <c r="D15" s="24" t="s">
        <v>90</v>
      </c>
      <c r="E15" s="24" t="s">
        <v>1079</v>
      </c>
      <c r="F15" s="25" t="s">
        <v>617</v>
      </c>
      <c r="G15" s="34">
        <v>3</v>
      </c>
      <c r="H15" s="18">
        <f>I35</f>
        <v>8.54050715155484</v>
      </c>
      <c r="I15" s="27">
        <f t="shared" si="1"/>
        <v>25.6215214546645</v>
      </c>
      <c r="J15" s="28">
        <v>45196</v>
      </c>
    </row>
    <row r="16" s="19" customFormat="1" ht="16.5" customHeight="1" spans="1:10">
      <c r="A16" s="29" t="s">
        <v>91</v>
      </c>
      <c r="B16" s="30" t="s">
        <v>611</v>
      </c>
      <c r="C16" s="30" t="s">
        <v>595</v>
      </c>
      <c r="D16" s="29" t="s">
        <v>1080</v>
      </c>
      <c r="E16" s="29" t="s">
        <v>1081</v>
      </c>
      <c r="F16" s="30" t="s">
        <v>617</v>
      </c>
      <c r="G16" s="35">
        <v>1</v>
      </c>
      <c r="H16" s="18">
        <v>0.5</v>
      </c>
      <c r="I16" s="27">
        <f t="shared" si="1"/>
        <v>0.5</v>
      </c>
      <c r="J16" s="32">
        <v>45261</v>
      </c>
    </row>
    <row r="17" s="19" customFormat="1" ht="16.5" customHeight="1" spans="1:10">
      <c r="A17" s="24" t="s">
        <v>91</v>
      </c>
      <c r="B17" s="25" t="s">
        <v>611</v>
      </c>
      <c r="C17" s="25" t="s">
        <v>595</v>
      </c>
      <c r="D17" s="24" t="s">
        <v>1082</v>
      </c>
      <c r="E17" s="24" t="s">
        <v>1083</v>
      </c>
      <c r="F17" s="25" t="s">
        <v>1084</v>
      </c>
      <c r="G17" s="34">
        <v>5</v>
      </c>
      <c r="H17" s="18">
        <v>0.0442477876</v>
      </c>
      <c r="I17" s="27">
        <f t="shared" si="1"/>
        <v>0.221238938</v>
      </c>
      <c r="J17" s="28">
        <v>45383</v>
      </c>
    </row>
    <row r="18" customFormat="1" spans="1:10">
      <c r="G18" s="20"/>
      <c r="H18" s="20"/>
      <c r="I18" s="20">
        <f>SUM(I11:I17)</f>
        <v>28.7273603926645</v>
      </c>
    </row>
    <row r="19" customFormat="1" ht="16" customHeight="1" spans="1:10">
      <c r="G19" s="20"/>
      <c r="H19" s="20"/>
      <c r="I19" s="20"/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90</v>
      </c>
      <c r="B21" s="25" t="s">
        <v>611</v>
      </c>
      <c r="C21" s="25" t="s">
        <v>595</v>
      </c>
      <c r="D21" s="24" t="s">
        <v>837</v>
      </c>
      <c r="E21" s="24" t="s">
        <v>838</v>
      </c>
      <c r="F21" s="25" t="s">
        <v>839</v>
      </c>
      <c r="G21" s="34">
        <v>2</v>
      </c>
      <c r="H21" s="18">
        <v>0.05</v>
      </c>
      <c r="I21" s="27">
        <f t="shared" ref="I21:I34" si="2">H21*G21</f>
        <v>0.1</v>
      </c>
      <c r="J21" s="28">
        <v>44866</v>
      </c>
    </row>
    <row r="22" s="19" customFormat="1" ht="16.5" customHeight="1" spans="1:10">
      <c r="A22" s="29" t="s">
        <v>90</v>
      </c>
      <c r="B22" s="30" t="s">
        <v>611</v>
      </c>
      <c r="C22" s="30" t="s">
        <v>595</v>
      </c>
      <c r="D22" s="29" t="s">
        <v>854</v>
      </c>
      <c r="E22" s="29" t="s">
        <v>855</v>
      </c>
      <c r="F22" s="30" t="s">
        <v>856</v>
      </c>
      <c r="G22" s="35">
        <v>4</v>
      </c>
      <c r="H22" s="18">
        <v>0.1196</v>
      </c>
      <c r="I22" s="27">
        <f t="shared" si="2"/>
        <v>0.4784</v>
      </c>
      <c r="J22" s="32">
        <v>44866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1085</v>
      </c>
      <c r="E23" s="24" t="s">
        <v>1086</v>
      </c>
      <c r="F23" s="25" t="s">
        <v>617</v>
      </c>
      <c r="G23" s="34">
        <v>1</v>
      </c>
      <c r="H23" s="18">
        <v>1.7885</v>
      </c>
      <c r="I23" s="27">
        <f t="shared" si="2"/>
        <v>1.7885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1087</v>
      </c>
      <c r="E24" s="29" t="s">
        <v>1088</v>
      </c>
      <c r="F24" s="30" t="s">
        <v>617</v>
      </c>
      <c r="G24" s="35">
        <v>2</v>
      </c>
      <c r="H24" s="18">
        <v>0.5758</v>
      </c>
      <c r="I24" s="27">
        <f t="shared" si="2"/>
        <v>1.1516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1089</v>
      </c>
      <c r="E25" s="24" t="s">
        <v>972</v>
      </c>
      <c r="F25" s="25" t="s">
        <v>617</v>
      </c>
      <c r="G25" s="34">
        <v>1</v>
      </c>
      <c r="H25" s="18">
        <v>0.7228</v>
      </c>
      <c r="I25" s="27">
        <f t="shared" si="2"/>
        <v>0.7228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1090</v>
      </c>
      <c r="E26" s="29" t="s">
        <v>1091</v>
      </c>
      <c r="F26" s="30" t="s">
        <v>617</v>
      </c>
      <c r="G26" s="35">
        <v>1</v>
      </c>
      <c r="H26" s="18">
        <v>0.24645296996337</v>
      </c>
      <c r="I26" s="27">
        <f t="shared" si="2"/>
        <v>0.24645296996337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1092</v>
      </c>
      <c r="E27" s="24" t="s">
        <v>1093</v>
      </c>
      <c r="F27" s="25" t="s">
        <v>617</v>
      </c>
      <c r="G27" s="34">
        <v>1</v>
      </c>
      <c r="H27" s="18">
        <v>0.5839</v>
      </c>
      <c r="I27" s="27">
        <f t="shared" si="2"/>
        <v>0.5839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1094</v>
      </c>
      <c r="E28" s="29" t="s">
        <v>1095</v>
      </c>
      <c r="F28" s="30" t="s">
        <v>617</v>
      </c>
      <c r="G28" s="35">
        <v>1</v>
      </c>
      <c r="H28" s="18">
        <v>0.5839</v>
      </c>
      <c r="I28" s="27">
        <f t="shared" si="2"/>
        <v>0.5839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1096</v>
      </c>
      <c r="E29" s="24" t="s">
        <v>773</v>
      </c>
      <c r="F29" s="25" t="s">
        <v>617</v>
      </c>
      <c r="G29" s="34">
        <v>4</v>
      </c>
      <c r="H29" s="18">
        <v>0.5268</v>
      </c>
      <c r="I29" s="27">
        <f t="shared" si="2"/>
        <v>2.1072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1097</v>
      </c>
      <c r="E30" s="29" t="s">
        <v>1098</v>
      </c>
      <c r="F30" s="30" t="s">
        <v>617</v>
      </c>
      <c r="G30" s="35">
        <v>1</v>
      </c>
      <c r="H30" s="18">
        <v>0.0530973451</v>
      </c>
      <c r="I30" s="27">
        <f t="shared" si="2"/>
        <v>0.0530973451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1099</v>
      </c>
      <c r="E31" s="24" t="s">
        <v>1100</v>
      </c>
      <c r="F31" s="25" t="s">
        <v>1101</v>
      </c>
      <c r="G31" s="34">
        <v>2</v>
      </c>
      <c r="H31" s="18">
        <v>0.12</v>
      </c>
      <c r="I31" s="27">
        <f t="shared" si="2"/>
        <v>0.24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1102</v>
      </c>
      <c r="E32" s="29" t="s">
        <v>1103</v>
      </c>
      <c r="F32" s="30" t="s">
        <v>1104</v>
      </c>
      <c r="G32" s="35">
        <v>1</v>
      </c>
      <c r="H32" s="18">
        <v>0.12</v>
      </c>
      <c r="I32" s="27">
        <f t="shared" si="2"/>
        <v>0.12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761</v>
      </c>
      <c r="E33" s="24" t="s">
        <v>762</v>
      </c>
      <c r="F33" s="25" t="s">
        <v>617</v>
      </c>
      <c r="G33" s="34">
        <v>2</v>
      </c>
      <c r="H33" s="18">
        <v>0.119628418245735</v>
      </c>
      <c r="I33" s="27">
        <f t="shared" si="2"/>
        <v>0.23925683649147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763</v>
      </c>
      <c r="E34" s="29" t="s">
        <v>764</v>
      </c>
      <c r="F34" s="30" t="s">
        <v>765</v>
      </c>
      <c r="G34" s="35">
        <v>2</v>
      </c>
      <c r="H34" s="18">
        <v>0.0627</v>
      </c>
      <c r="I34" s="27">
        <f t="shared" si="2"/>
        <v>0.1254</v>
      </c>
      <c r="J34" s="32">
        <v>44866</v>
      </c>
    </row>
    <row r="35" customFormat="1" spans="1:10">
      <c r="G35" s="20"/>
      <c r="H35" s="20"/>
      <c r="I35" s="20">
        <f>SUM(I21:I34)</f>
        <v>8.54050715155484</v>
      </c>
    </row>
    <row r="36" customFormat="1" spans="1:10">
      <c r="G36" s="20"/>
      <c r="H36" s="20"/>
      <c r="I36" s="20"/>
    </row>
  </sheetData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12" sqref="K1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220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19" si="0">H2*G2</f>
        <v>0.05</v>
      </c>
      <c r="J2" s="28">
        <v>45096</v>
      </c>
    </row>
    <row r="3" s="19" customFormat="1" ht="16.5" customHeight="1" spans="1:10">
      <c r="A3" s="29" t="s">
        <v>220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45300</v>
      </c>
    </row>
    <row r="4" s="19" customFormat="1" ht="16.5" customHeight="1" spans="1:10">
      <c r="A4" s="24" t="s">
        <v>220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45096</v>
      </c>
    </row>
    <row r="5" s="19" customFormat="1" ht="16.5" customHeight="1" spans="1:10">
      <c r="A5" s="29" t="s">
        <v>220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45096</v>
      </c>
    </row>
    <row r="6" s="19" customFormat="1" ht="16.5" customHeight="1" spans="1:10">
      <c r="A6" s="24" t="s">
        <v>220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45300</v>
      </c>
    </row>
    <row r="7" s="19" customFormat="1" ht="16.5" customHeight="1" spans="1:10">
      <c r="A7" s="29" t="s">
        <v>220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45096</v>
      </c>
    </row>
    <row r="8" s="19" customFormat="1" ht="16.5" customHeight="1" spans="1:10">
      <c r="A8" s="24" t="s">
        <v>220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45096</v>
      </c>
    </row>
    <row r="9" s="19" customFormat="1" ht="16.5" customHeight="1" spans="1:10">
      <c r="A9" s="29" t="s">
        <v>220</v>
      </c>
      <c r="B9" s="30" t="s">
        <v>611</v>
      </c>
      <c r="C9" s="30" t="s">
        <v>595</v>
      </c>
      <c r="D9" s="29" t="s">
        <v>634</v>
      </c>
      <c r="E9" s="29" t="s">
        <v>635</v>
      </c>
      <c r="F9" s="30" t="s">
        <v>617</v>
      </c>
      <c r="G9" s="35">
        <v>1</v>
      </c>
      <c r="H9" s="18">
        <v>0.468602303788772</v>
      </c>
      <c r="I9" s="27">
        <f t="shared" si="0"/>
        <v>0.468602303788772</v>
      </c>
      <c r="J9" s="32">
        <v>45096</v>
      </c>
    </row>
    <row r="10" s="19" customFormat="1" ht="16.5" customHeight="1" spans="1:10">
      <c r="A10" s="24" t="s">
        <v>220</v>
      </c>
      <c r="B10" s="25" t="s">
        <v>611</v>
      </c>
      <c r="C10" s="25" t="s">
        <v>595</v>
      </c>
      <c r="D10" s="24" t="s">
        <v>1160</v>
      </c>
      <c r="E10" s="24" t="s">
        <v>1161</v>
      </c>
      <c r="F10" s="25" t="s">
        <v>782</v>
      </c>
      <c r="G10" s="34">
        <v>1</v>
      </c>
      <c r="H10" s="18">
        <v>1.40884150806451</v>
      </c>
      <c r="I10" s="27">
        <f t="shared" si="0"/>
        <v>1.40884150806451</v>
      </c>
      <c r="J10" s="28">
        <v>45096</v>
      </c>
    </row>
    <row r="11" s="19" customFormat="1" ht="16.5" customHeight="1" spans="1:10">
      <c r="A11" s="29" t="s">
        <v>220</v>
      </c>
      <c r="B11" s="30" t="s">
        <v>611</v>
      </c>
      <c r="C11" s="30" t="s">
        <v>595</v>
      </c>
      <c r="D11" s="29" t="s">
        <v>636</v>
      </c>
      <c r="E11" s="29" t="s">
        <v>637</v>
      </c>
      <c r="F11" s="30" t="s">
        <v>638</v>
      </c>
      <c r="G11" s="35">
        <v>1</v>
      </c>
      <c r="H11" s="18">
        <v>2.75258461538461</v>
      </c>
      <c r="I11" s="27">
        <f t="shared" si="0"/>
        <v>2.75258461538461</v>
      </c>
      <c r="J11" s="32">
        <v>45096</v>
      </c>
    </row>
    <row r="12" s="19" customFormat="1" ht="16.5" customHeight="1" spans="1:10">
      <c r="A12" s="24" t="s">
        <v>220</v>
      </c>
      <c r="B12" s="25" t="s">
        <v>611</v>
      </c>
      <c r="C12" s="25" t="s">
        <v>595</v>
      </c>
      <c r="D12" s="24" t="s">
        <v>1162</v>
      </c>
      <c r="E12" s="24" t="s">
        <v>1163</v>
      </c>
      <c r="F12" s="25" t="s">
        <v>782</v>
      </c>
      <c r="G12" s="34">
        <v>1</v>
      </c>
      <c r="H12" s="18">
        <v>2.5</v>
      </c>
      <c r="I12" s="27">
        <f t="shared" si="0"/>
        <v>2.5</v>
      </c>
      <c r="J12" s="28">
        <v>45096</v>
      </c>
    </row>
    <row r="13" s="19" customFormat="1" ht="16.5" customHeight="1" spans="1:10">
      <c r="A13" s="29" t="s">
        <v>220</v>
      </c>
      <c r="B13" s="30" t="s">
        <v>611</v>
      </c>
      <c r="C13" s="30" t="s">
        <v>595</v>
      </c>
      <c r="D13" s="29" t="s">
        <v>1164</v>
      </c>
      <c r="E13" s="29" t="s">
        <v>646</v>
      </c>
      <c r="F13" s="30" t="s">
        <v>782</v>
      </c>
      <c r="G13" s="35">
        <v>1</v>
      </c>
      <c r="H13" s="18">
        <v>3.91</v>
      </c>
      <c r="I13" s="27">
        <f t="shared" si="0"/>
        <v>3.91</v>
      </c>
      <c r="J13" s="32">
        <v>45096</v>
      </c>
    </row>
    <row r="14" s="19" customFormat="1" ht="16.5" customHeight="1" spans="1:10">
      <c r="A14" s="24" t="s">
        <v>220</v>
      </c>
      <c r="B14" s="25" t="s">
        <v>611</v>
      </c>
      <c r="C14" s="25" t="s">
        <v>595</v>
      </c>
      <c r="D14" s="24" t="s">
        <v>1165</v>
      </c>
      <c r="E14" s="24" t="s">
        <v>1166</v>
      </c>
      <c r="F14" s="25" t="s">
        <v>617</v>
      </c>
      <c r="G14" s="34">
        <v>1</v>
      </c>
      <c r="H14" s="18">
        <v>0.22</v>
      </c>
      <c r="I14" s="27">
        <f t="shared" si="0"/>
        <v>0.22</v>
      </c>
      <c r="J14" s="28">
        <v>45300</v>
      </c>
    </row>
    <row r="15" s="19" customFormat="1" ht="16.5" customHeight="1" spans="1:10">
      <c r="A15" s="29" t="s">
        <v>220</v>
      </c>
      <c r="B15" s="30" t="s">
        <v>611</v>
      </c>
      <c r="C15" s="30" t="s">
        <v>595</v>
      </c>
      <c r="D15" s="29" t="s">
        <v>1167</v>
      </c>
      <c r="E15" s="29" t="s">
        <v>1168</v>
      </c>
      <c r="F15" s="30" t="s">
        <v>617</v>
      </c>
      <c r="G15" s="35">
        <v>1</v>
      </c>
      <c r="H15" s="18">
        <v>0.2</v>
      </c>
      <c r="I15" s="27">
        <f t="shared" si="0"/>
        <v>0.2</v>
      </c>
      <c r="J15" s="32">
        <v>45300</v>
      </c>
    </row>
    <row r="16" s="19" customFormat="1" ht="16.5" customHeight="1" spans="1:10">
      <c r="A16" s="24" t="s">
        <v>220</v>
      </c>
      <c r="B16" s="25" t="s">
        <v>611</v>
      </c>
      <c r="C16" s="25" t="s">
        <v>595</v>
      </c>
      <c r="D16" s="24" t="s">
        <v>1169</v>
      </c>
      <c r="E16" s="24" t="s">
        <v>1170</v>
      </c>
      <c r="F16" s="25" t="s">
        <v>617</v>
      </c>
      <c r="G16" s="34">
        <v>1</v>
      </c>
      <c r="H16" s="18">
        <v>0.16</v>
      </c>
      <c r="I16" s="27">
        <f t="shared" si="0"/>
        <v>0.16</v>
      </c>
      <c r="J16" s="28">
        <v>45300</v>
      </c>
    </row>
    <row r="17" s="19" customFormat="1" ht="16.5" customHeight="1" spans="1:10">
      <c r="A17" s="29" t="s">
        <v>220</v>
      </c>
      <c r="B17" s="30" t="s">
        <v>611</v>
      </c>
      <c r="C17" s="30" t="s">
        <v>595</v>
      </c>
      <c r="D17" s="29" t="s">
        <v>1276</v>
      </c>
      <c r="E17" s="29" t="s">
        <v>1159</v>
      </c>
      <c r="F17" s="30" t="s">
        <v>617</v>
      </c>
      <c r="G17" s="35">
        <v>1</v>
      </c>
      <c r="H17" s="18">
        <v>2.9972576754386</v>
      </c>
      <c r="I17" s="27">
        <f t="shared" si="0"/>
        <v>2.9972576754386</v>
      </c>
      <c r="J17" s="32">
        <v>45096</v>
      </c>
    </row>
    <row r="18" s="19" customFormat="1" ht="16.5" customHeight="1" spans="1:10">
      <c r="A18" s="24" t="s">
        <v>220</v>
      </c>
      <c r="B18" s="25" t="s">
        <v>611</v>
      </c>
      <c r="C18" s="25" t="s">
        <v>595</v>
      </c>
      <c r="D18" s="24" t="s">
        <v>1171</v>
      </c>
      <c r="E18" s="24" t="s">
        <v>1172</v>
      </c>
      <c r="F18" s="25" t="s">
        <v>617</v>
      </c>
      <c r="G18" s="34">
        <v>1</v>
      </c>
      <c r="H18" s="18">
        <v>0.11</v>
      </c>
      <c r="I18" s="27">
        <f t="shared" si="0"/>
        <v>0.11</v>
      </c>
      <c r="J18" s="28">
        <v>45300</v>
      </c>
    </row>
    <row r="19" s="19" customFormat="1" ht="16.5" customHeight="1" spans="1:10">
      <c r="A19" s="29" t="s">
        <v>220</v>
      </c>
      <c r="B19" s="30" t="s">
        <v>611</v>
      </c>
      <c r="C19" s="30" t="s">
        <v>595</v>
      </c>
      <c r="D19" s="29" t="s">
        <v>652</v>
      </c>
      <c r="E19" s="29" t="s">
        <v>653</v>
      </c>
      <c r="F19" s="30" t="s">
        <v>617</v>
      </c>
      <c r="G19" s="35">
        <v>1</v>
      </c>
      <c r="H19" s="18">
        <v>0.0225664</v>
      </c>
      <c r="I19" s="27">
        <f t="shared" si="0"/>
        <v>0.0225664</v>
      </c>
      <c r="J19" s="32">
        <v>45559</v>
      </c>
    </row>
    <row r="20" spans="1:10">
      <c r="I20" s="20">
        <f>SUM(I2:I19)</f>
        <v>17.7205892627432</v>
      </c>
    </row>
  </sheetData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8" sqref="I8"/>
    </sheetView>
  </sheetViews>
  <sheetFormatPr defaultColWidth="8.72727272727273" defaultRowHeight="14" outlineLevelRow="6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2.7272727272727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222</v>
      </c>
      <c r="B2" s="25" t="s">
        <v>611</v>
      </c>
      <c r="C2" s="25" t="s">
        <v>595</v>
      </c>
      <c r="D2" s="24" t="s">
        <v>1105</v>
      </c>
      <c r="E2" s="24" t="s">
        <v>1106</v>
      </c>
      <c r="F2" s="25" t="s">
        <v>617</v>
      </c>
      <c r="G2" s="34">
        <v>2</v>
      </c>
      <c r="H2" s="18">
        <v>0.5885</v>
      </c>
      <c r="I2" s="27">
        <f>H2*G2</f>
        <v>1.177</v>
      </c>
      <c r="J2" s="28">
        <v>45549</v>
      </c>
    </row>
    <row r="3" s="19" customFormat="1" ht="16.5" customHeight="1" spans="1:10">
      <c r="A3" s="29" t="s">
        <v>222</v>
      </c>
      <c r="B3" s="30" t="s">
        <v>611</v>
      </c>
      <c r="C3" s="30" t="s">
        <v>595</v>
      </c>
      <c r="D3" s="29" t="s">
        <v>1190</v>
      </c>
      <c r="E3" s="29" t="s">
        <v>1191</v>
      </c>
      <c r="F3" s="30" t="s">
        <v>782</v>
      </c>
      <c r="G3" s="35">
        <v>1</v>
      </c>
      <c r="H3" s="18">
        <v>4.25</v>
      </c>
      <c r="I3" s="27">
        <f>H3*G3</f>
        <v>4.25</v>
      </c>
      <c r="J3" s="32">
        <v>45096</v>
      </c>
    </row>
    <row r="4" s="19" customFormat="1" ht="16.5" customHeight="1" spans="1:10">
      <c r="A4" s="24" t="s">
        <v>222</v>
      </c>
      <c r="B4" s="25" t="s">
        <v>611</v>
      </c>
      <c r="C4" s="25" t="s">
        <v>595</v>
      </c>
      <c r="D4" s="24" t="s">
        <v>1192</v>
      </c>
      <c r="E4" s="24" t="s">
        <v>1112</v>
      </c>
      <c r="F4" s="25" t="s">
        <v>782</v>
      </c>
      <c r="G4" s="34">
        <v>1</v>
      </c>
      <c r="H4" s="18">
        <v>0.843810363360324</v>
      </c>
      <c r="I4" s="27">
        <f>H4*G4</f>
        <v>0.843810363360324</v>
      </c>
      <c r="J4" s="28">
        <v>45096</v>
      </c>
    </row>
    <row r="5" s="19" customFormat="1" ht="16.5" customHeight="1" spans="1:10">
      <c r="A5" s="29" t="s">
        <v>222</v>
      </c>
      <c r="B5" s="30" t="s">
        <v>611</v>
      </c>
      <c r="C5" s="30" t="s">
        <v>595</v>
      </c>
      <c r="D5" s="29" t="s">
        <v>1193</v>
      </c>
      <c r="E5" s="29" t="s">
        <v>1115</v>
      </c>
      <c r="F5" s="30" t="s">
        <v>782</v>
      </c>
      <c r="G5" s="35">
        <v>1</v>
      </c>
      <c r="H5" s="18">
        <v>0.780764471969697</v>
      </c>
      <c r="I5" s="27">
        <f>H5*G5</f>
        <v>0.780764471969697</v>
      </c>
      <c r="J5" s="32">
        <v>45096</v>
      </c>
    </row>
    <row r="6" s="19" customFormat="1" ht="16.5" customHeight="1" spans="1:10">
      <c r="A6" s="24" t="s">
        <v>222</v>
      </c>
      <c r="B6" s="25" t="s">
        <v>611</v>
      </c>
      <c r="C6" s="25" t="s">
        <v>595</v>
      </c>
      <c r="D6" s="24" t="s">
        <v>1277</v>
      </c>
      <c r="E6" s="24" t="s">
        <v>1195</v>
      </c>
      <c r="F6" s="25" t="s">
        <v>617</v>
      </c>
      <c r="G6" s="34">
        <v>1</v>
      </c>
      <c r="H6" s="18">
        <v>1.20783848039216</v>
      </c>
      <c r="I6" s="27">
        <f>H6*G6</f>
        <v>1.20783848039216</v>
      </c>
      <c r="J6" s="28">
        <v>45096</v>
      </c>
    </row>
    <row r="7" spans="1:10">
      <c r="I7" s="20">
        <f>SUM(I2:I6)</f>
        <v>8.25941331572218</v>
      </c>
    </row>
  </sheetData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I9" sqref="I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225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45096</v>
      </c>
    </row>
    <row r="3" s="19" customFormat="1" ht="16.5" customHeight="1" spans="1:10">
      <c r="A3" s="29" t="s">
        <v>225</v>
      </c>
      <c r="B3" s="30" t="s">
        <v>611</v>
      </c>
      <c r="C3" s="30" t="s">
        <v>595</v>
      </c>
      <c r="D3" s="29" t="s">
        <v>84</v>
      </c>
      <c r="E3" s="29" t="s">
        <v>1212</v>
      </c>
      <c r="F3" s="30" t="s">
        <v>617</v>
      </c>
      <c r="G3" s="35">
        <v>1</v>
      </c>
      <c r="H3" s="18">
        <f>I18</f>
        <v>15.4185576659097</v>
      </c>
      <c r="I3" s="27">
        <f t="shared" si="0"/>
        <v>15.4185576659097</v>
      </c>
      <c r="J3" s="32">
        <v>45481</v>
      </c>
    </row>
    <row r="4" s="19" customFormat="1" ht="16.5" customHeight="1" spans="1:10">
      <c r="A4" s="24" t="s">
        <v>225</v>
      </c>
      <c r="B4" s="25" t="s">
        <v>611</v>
      </c>
      <c r="C4" s="25" t="s">
        <v>595</v>
      </c>
      <c r="D4" s="24" t="s">
        <v>1272</v>
      </c>
      <c r="E4" s="24" t="s">
        <v>1197</v>
      </c>
      <c r="F4" s="25" t="s">
        <v>617</v>
      </c>
      <c r="G4" s="34">
        <v>1</v>
      </c>
      <c r="H4" s="18">
        <v>0.741052295918367</v>
      </c>
      <c r="I4" s="27">
        <f t="shared" si="0"/>
        <v>0.741052295918367</v>
      </c>
      <c r="J4" s="28">
        <v>45096</v>
      </c>
    </row>
    <row r="5" s="19" customFormat="1" ht="16.5" customHeight="1" spans="1:10">
      <c r="A5" s="29" t="s">
        <v>225</v>
      </c>
      <c r="B5" s="30" t="s">
        <v>611</v>
      </c>
      <c r="C5" s="30" t="s">
        <v>595</v>
      </c>
      <c r="D5" s="29" t="s">
        <v>1273</v>
      </c>
      <c r="E5" s="29" t="s">
        <v>1199</v>
      </c>
      <c r="F5" s="30" t="s">
        <v>617</v>
      </c>
      <c r="G5" s="35">
        <v>1</v>
      </c>
      <c r="H5" s="18">
        <v>0.741052295918367</v>
      </c>
      <c r="I5" s="27">
        <f t="shared" si="0"/>
        <v>0.741052295918367</v>
      </c>
      <c r="J5" s="32">
        <v>45096</v>
      </c>
    </row>
    <row r="6" s="19" customFormat="1" ht="16.5" customHeight="1" spans="1:10">
      <c r="A6" s="24" t="s">
        <v>225</v>
      </c>
      <c r="B6" s="25" t="s">
        <v>611</v>
      </c>
      <c r="C6" s="25" t="s">
        <v>595</v>
      </c>
      <c r="D6" s="24" t="s">
        <v>1278</v>
      </c>
      <c r="E6" s="24" t="s">
        <v>1214</v>
      </c>
      <c r="F6" s="25" t="s">
        <v>617</v>
      </c>
      <c r="G6" s="34">
        <v>1</v>
      </c>
      <c r="H6" s="18">
        <v>0.841158974358974</v>
      </c>
      <c r="I6" s="27">
        <f t="shared" si="0"/>
        <v>0.841158974358974</v>
      </c>
      <c r="J6" s="28">
        <v>45096</v>
      </c>
    </row>
    <row r="7" s="19" customFormat="1" ht="16.5" customHeight="1" spans="1:10">
      <c r="A7" s="29" t="s">
        <v>225</v>
      </c>
      <c r="B7" s="30" t="s">
        <v>611</v>
      </c>
      <c r="C7" s="30" t="s">
        <v>595</v>
      </c>
      <c r="D7" s="29" t="s">
        <v>1275</v>
      </c>
      <c r="E7" s="29" t="s">
        <v>1066</v>
      </c>
      <c r="F7" s="30" t="s">
        <v>617</v>
      </c>
      <c r="G7" s="35">
        <v>1</v>
      </c>
      <c r="H7" s="18">
        <v>0.920248333333333</v>
      </c>
      <c r="I7" s="27">
        <f t="shared" si="0"/>
        <v>0.920248333333333</v>
      </c>
      <c r="J7" s="32">
        <v>45096</v>
      </c>
    </row>
    <row r="8" spans="1:10">
      <c r="I8" s="20">
        <f>SUM(I2:I7)</f>
        <v>18.7620695654387</v>
      </c>
    </row>
    <row r="10" s="19" customFormat="1" ht="12.5" spans="1:10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19" customFormat="1" ht="16.5" customHeight="1" spans="1:10">
      <c r="A11" s="24" t="s">
        <v>84</v>
      </c>
      <c r="B11" s="25" t="s">
        <v>611</v>
      </c>
      <c r="C11" s="25" t="s">
        <v>595</v>
      </c>
      <c r="D11" s="24" t="s">
        <v>837</v>
      </c>
      <c r="E11" s="24" t="s">
        <v>838</v>
      </c>
      <c r="F11" s="25" t="s">
        <v>839</v>
      </c>
      <c r="G11" s="34">
        <v>1</v>
      </c>
      <c r="H11" s="18">
        <v>0.05</v>
      </c>
      <c r="I11" s="27">
        <f t="shared" ref="I11:I17" si="1">H11*G11</f>
        <v>0.05</v>
      </c>
      <c r="J11" s="28">
        <v>45196</v>
      </c>
    </row>
    <row r="12" s="19" customFormat="1" ht="16.5" customHeight="1" spans="1:10">
      <c r="A12" s="29" t="s">
        <v>84</v>
      </c>
      <c r="B12" s="30" t="s">
        <v>611</v>
      </c>
      <c r="C12" s="30" t="s">
        <v>595</v>
      </c>
      <c r="D12" s="29" t="s">
        <v>1073</v>
      </c>
      <c r="E12" s="29" t="s">
        <v>814</v>
      </c>
      <c r="F12" s="30" t="s">
        <v>1074</v>
      </c>
      <c r="G12" s="35">
        <v>2</v>
      </c>
      <c r="H12" s="18">
        <v>0.05</v>
      </c>
      <c r="I12" s="27">
        <f t="shared" si="1"/>
        <v>0.1</v>
      </c>
      <c r="J12" s="32">
        <v>45196</v>
      </c>
    </row>
    <row r="13" s="19" customFormat="1" ht="16.5" customHeight="1" spans="1:10">
      <c r="A13" s="24" t="s">
        <v>84</v>
      </c>
      <c r="B13" s="25" t="s">
        <v>611</v>
      </c>
      <c r="C13" s="25" t="s">
        <v>595</v>
      </c>
      <c r="D13" s="24" t="s">
        <v>1075</v>
      </c>
      <c r="E13" s="24" t="s">
        <v>1076</v>
      </c>
      <c r="F13" s="25" t="s">
        <v>617</v>
      </c>
      <c r="G13" s="34">
        <v>1</v>
      </c>
      <c r="H13" s="18">
        <v>0.6346</v>
      </c>
      <c r="I13" s="27">
        <f t="shared" si="1"/>
        <v>0.6346</v>
      </c>
      <c r="J13" s="28">
        <v>44866</v>
      </c>
    </row>
    <row r="14" s="19" customFormat="1" ht="16.5" customHeight="1" spans="1:10">
      <c r="A14" s="29" t="s">
        <v>84</v>
      </c>
      <c r="B14" s="30" t="s">
        <v>611</v>
      </c>
      <c r="C14" s="30" t="s">
        <v>595</v>
      </c>
      <c r="D14" s="29" t="s">
        <v>1077</v>
      </c>
      <c r="E14" s="29" t="s">
        <v>1078</v>
      </c>
      <c r="F14" s="30" t="s">
        <v>617</v>
      </c>
      <c r="G14" s="35">
        <v>4</v>
      </c>
      <c r="H14" s="18">
        <v>0.2</v>
      </c>
      <c r="I14" s="27">
        <f t="shared" si="1"/>
        <v>0.8</v>
      </c>
      <c r="J14" s="32">
        <v>44866</v>
      </c>
    </row>
    <row r="15" s="19" customFormat="1" ht="16.5" customHeight="1" spans="1:10">
      <c r="A15" s="24" t="s">
        <v>84</v>
      </c>
      <c r="B15" s="25" t="s">
        <v>611</v>
      </c>
      <c r="C15" s="25" t="s">
        <v>595</v>
      </c>
      <c r="D15" s="24" t="s">
        <v>90</v>
      </c>
      <c r="E15" s="24" t="s">
        <v>1079</v>
      </c>
      <c r="F15" s="25" t="s">
        <v>617</v>
      </c>
      <c r="G15" s="34">
        <v>2</v>
      </c>
      <c r="H15" s="18">
        <f>I35</f>
        <v>6.60060715155484</v>
      </c>
      <c r="I15" s="27">
        <f t="shared" si="1"/>
        <v>13.2012143031097</v>
      </c>
      <c r="J15" s="28">
        <v>45196</v>
      </c>
    </row>
    <row r="16" s="19" customFormat="1" ht="16.5" customHeight="1" spans="1:10">
      <c r="A16" s="29" t="s">
        <v>84</v>
      </c>
      <c r="B16" s="30" t="s">
        <v>611</v>
      </c>
      <c r="C16" s="30" t="s">
        <v>595</v>
      </c>
      <c r="D16" s="29" t="s">
        <v>1080</v>
      </c>
      <c r="E16" s="29" t="s">
        <v>1081</v>
      </c>
      <c r="F16" s="30" t="s">
        <v>617</v>
      </c>
      <c r="G16" s="35">
        <v>1</v>
      </c>
      <c r="H16" s="18">
        <v>0.5</v>
      </c>
      <c r="I16" s="27">
        <f t="shared" si="1"/>
        <v>0.5</v>
      </c>
      <c r="J16" s="32">
        <v>45261</v>
      </c>
    </row>
    <row r="17" s="19" customFormat="1" ht="16.5" customHeight="1" spans="1:10">
      <c r="A17" s="24" t="s">
        <v>84</v>
      </c>
      <c r="B17" s="25" t="s">
        <v>611</v>
      </c>
      <c r="C17" s="25" t="s">
        <v>595</v>
      </c>
      <c r="D17" s="24" t="s">
        <v>1082</v>
      </c>
      <c r="E17" s="24" t="s">
        <v>1083</v>
      </c>
      <c r="F17" s="25" t="s">
        <v>1084</v>
      </c>
      <c r="G17" s="34">
        <v>3</v>
      </c>
      <c r="H17" s="18">
        <v>0.0442477876</v>
      </c>
      <c r="I17" s="27">
        <f t="shared" si="1"/>
        <v>0.1327433628</v>
      </c>
      <c r="J17" s="28">
        <v>45383</v>
      </c>
    </row>
    <row r="18" customFormat="1" spans="1:10">
      <c r="G18" s="20"/>
      <c r="H18" s="20"/>
      <c r="I18" s="20">
        <f>SUM(I11:I17)</f>
        <v>15.4185576659097</v>
      </c>
    </row>
    <row r="19" customFormat="1" spans="1:10">
      <c r="G19" s="20"/>
      <c r="H19" s="20"/>
      <c r="I19" s="20"/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90</v>
      </c>
      <c r="B21" s="25" t="s">
        <v>611</v>
      </c>
      <c r="C21" s="25" t="s">
        <v>595</v>
      </c>
      <c r="D21" s="24" t="s">
        <v>837</v>
      </c>
      <c r="E21" s="24" t="s">
        <v>838</v>
      </c>
      <c r="F21" s="25" t="s">
        <v>839</v>
      </c>
      <c r="G21" s="34">
        <v>2</v>
      </c>
      <c r="H21" s="18">
        <v>0.05</v>
      </c>
      <c r="I21" s="27">
        <f t="shared" ref="I21:I34" si="2">H21*G21</f>
        <v>0.1</v>
      </c>
      <c r="J21" s="28">
        <v>44866</v>
      </c>
    </row>
    <row r="22" s="19" customFormat="1" ht="16.5" customHeight="1" spans="1:10">
      <c r="A22" s="29" t="s">
        <v>90</v>
      </c>
      <c r="B22" s="30" t="s">
        <v>611</v>
      </c>
      <c r="C22" s="30" t="s">
        <v>595</v>
      </c>
      <c r="D22" s="29" t="s">
        <v>854</v>
      </c>
      <c r="E22" s="29" t="s">
        <v>855</v>
      </c>
      <c r="F22" s="30" t="s">
        <v>856</v>
      </c>
      <c r="G22" s="35">
        <v>4</v>
      </c>
      <c r="H22" s="18">
        <v>0.1196</v>
      </c>
      <c r="I22" s="27">
        <f t="shared" si="2"/>
        <v>0.4784</v>
      </c>
      <c r="J22" s="32">
        <v>44866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1085</v>
      </c>
      <c r="E23" s="24" t="s">
        <v>1086</v>
      </c>
      <c r="F23" s="25" t="s">
        <v>617</v>
      </c>
      <c r="G23" s="34">
        <v>1</v>
      </c>
      <c r="H23" s="18">
        <v>1.421</v>
      </c>
      <c r="I23" s="27">
        <f t="shared" si="2"/>
        <v>1.421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1087</v>
      </c>
      <c r="E24" s="29" t="s">
        <v>1088</v>
      </c>
      <c r="F24" s="30" t="s">
        <v>617</v>
      </c>
      <c r="G24" s="35">
        <v>2</v>
      </c>
      <c r="H24" s="18">
        <v>0.392</v>
      </c>
      <c r="I24" s="27">
        <f t="shared" si="2"/>
        <v>0.784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1089</v>
      </c>
      <c r="E25" s="24" t="s">
        <v>972</v>
      </c>
      <c r="F25" s="25" t="s">
        <v>617</v>
      </c>
      <c r="G25" s="34">
        <v>1</v>
      </c>
      <c r="H25" s="18">
        <v>0.539</v>
      </c>
      <c r="I25" s="27">
        <f t="shared" si="2"/>
        <v>0.539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1090</v>
      </c>
      <c r="E26" s="29" t="s">
        <v>1091</v>
      </c>
      <c r="F26" s="30" t="s">
        <v>617</v>
      </c>
      <c r="G26" s="35">
        <v>1</v>
      </c>
      <c r="H26" s="18">
        <v>0.24645296996337</v>
      </c>
      <c r="I26" s="27">
        <f t="shared" si="2"/>
        <v>0.24645296996337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1092</v>
      </c>
      <c r="E27" s="24" t="s">
        <v>1093</v>
      </c>
      <c r="F27" s="25" t="s">
        <v>617</v>
      </c>
      <c r="G27" s="34">
        <v>1</v>
      </c>
      <c r="H27" s="18">
        <v>0.441</v>
      </c>
      <c r="I27" s="27">
        <f t="shared" si="2"/>
        <v>0.441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1094</v>
      </c>
      <c r="E28" s="29" t="s">
        <v>1095</v>
      </c>
      <c r="F28" s="30" t="s">
        <v>617</v>
      </c>
      <c r="G28" s="35">
        <v>1</v>
      </c>
      <c r="H28" s="18">
        <v>0.441</v>
      </c>
      <c r="I28" s="27">
        <f t="shared" si="2"/>
        <v>0.441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1096</v>
      </c>
      <c r="E29" s="24" t="s">
        <v>773</v>
      </c>
      <c r="F29" s="25" t="s">
        <v>617</v>
      </c>
      <c r="G29" s="34">
        <v>4</v>
      </c>
      <c r="H29" s="18">
        <v>0.343</v>
      </c>
      <c r="I29" s="27">
        <f t="shared" si="2"/>
        <v>1.372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1097</v>
      </c>
      <c r="E30" s="29" t="s">
        <v>1098</v>
      </c>
      <c r="F30" s="30" t="s">
        <v>617</v>
      </c>
      <c r="G30" s="35">
        <v>1</v>
      </c>
      <c r="H30" s="18">
        <v>0.0530973451</v>
      </c>
      <c r="I30" s="27">
        <f t="shared" si="2"/>
        <v>0.0530973451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1099</v>
      </c>
      <c r="E31" s="24" t="s">
        <v>1100</v>
      </c>
      <c r="F31" s="25" t="s">
        <v>1101</v>
      </c>
      <c r="G31" s="34">
        <v>2</v>
      </c>
      <c r="H31" s="18">
        <v>0.12</v>
      </c>
      <c r="I31" s="27">
        <f t="shared" si="2"/>
        <v>0.24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1102</v>
      </c>
      <c r="E32" s="29" t="s">
        <v>1103</v>
      </c>
      <c r="F32" s="30" t="s">
        <v>1104</v>
      </c>
      <c r="G32" s="35">
        <v>1</v>
      </c>
      <c r="H32" s="18">
        <v>0.12</v>
      </c>
      <c r="I32" s="27">
        <f t="shared" si="2"/>
        <v>0.12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761</v>
      </c>
      <c r="E33" s="24" t="s">
        <v>762</v>
      </c>
      <c r="F33" s="25" t="s">
        <v>617</v>
      </c>
      <c r="G33" s="34">
        <v>2</v>
      </c>
      <c r="H33" s="18">
        <v>0.119628418245735</v>
      </c>
      <c r="I33" s="27">
        <f t="shared" si="2"/>
        <v>0.23925683649147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763</v>
      </c>
      <c r="E34" s="29" t="s">
        <v>764</v>
      </c>
      <c r="F34" s="30" t="s">
        <v>765</v>
      </c>
      <c r="G34" s="35">
        <v>2</v>
      </c>
      <c r="H34" s="18">
        <v>0.0627</v>
      </c>
      <c r="I34" s="27">
        <f t="shared" si="2"/>
        <v>0.1254</v>
      </c>
      <c r="J34" s="32">
        <v>44866</v>
      </c>
    </row>
    <row r="35" customFormat="1" spans="1:10">
      <c r="G35" s="20"/>
      <c r="H35" s="20"/>
      <c r="I35" s="20">
        <f>SUM(I21:I34)</f>
        <v>6.60060715155484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N18" sqref="N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8.18181818181818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251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4</v>
      </c>
      <c r="H2" s="18">
        <v>0.120565034394672</v>
      </c>
      <c r="I2" s="27">
        <f t="shared" ref="I2:I13" si="0">H2*G2</f>
        <v>0.482260137578688</v>
      </c>
      <c r="J2" s="28">
        <v>45383</v>
      </c>
    </row>
    <row r="3" s="19" customFormat="1" ht="16.5" customHeight="1" spans="1:10">
      <c r="A3" s="29" t="s">
        <v>251</v>
      </c>
      <c r="B3" s="30" t="s">
        <v>611</v>
      </c>
      <c r="C3" s="30" t="s">
        <v>595</v>
      </c>
      <c r="D3" s="29" t="s">
        <v>1130</v>
      </c>
      <c r="E3" s="29" t="s">
        <v>1131</v>
      </c>
      <c r="F3" s="30" t="s">
        <v>782</v>
      </c>
      <c r="G3" s="35">
        <v>1</v>
      </c>
      <c r="H3" s="18">
        <v>0.867536875531915</v>
      </c>
      <c r="I3" s="27">
        <f t="shared" si="0"/>
        <v>0.867536875531915</v>
      </c>
      <c r="J3" s="32">
        <v>45383</v>
      </c>
    </row>
    <row r="4" s="19" customFormat="1" ht="16.5" customHeight="1" spans="1:10">
      <c r="A4" s="24" t="s">
        <v>251</v>
      </c>
      <c r="B4" s="25" t="s">
        <v>611</v>
      </c>
      <c r="C4" s="25" t="s">
        <v>595</v>
      </c>
      <c r="D4" s="24" t="s">
        <v>776</v>
      </c>
      <c r="E4" s="24" t="s">
        <v>777</v>
      </c>
      <c r="F4" s="25" t="s">
        <v>617</v>
      </c>
      <c r="G4" s="34">
        <v>1</v>
      </c>
      <c r="H4" s="18">
        <v>0.397694673198381</v>
      </c>
      <c r="I4" s="27">
        <f t="shared" si="0"/>
        <v>0.397694673198381</v>
      </c>
      <c r="J4" s="28">
        <v>45383</v>
      </c>
    </row>
    <row r="5" s="19" customFormat="1" ht="16.5" customHeight="1" spans="1:10">
      <c r="A5" s="29" t="s">
        <v>251</v>
      </c>
      <c r="B5" s="30" t="s">
        <v>611</v>
      </c>
      <c r="C5" s="30" t="s">
        <v>595</v>
      </c>
      <c r="D5" s="29" t="s">
        <v>778</v>
      </c>
      <c r="E5" s="29" t="s">
        <v>779</v>
      </c>
      <c r="F5" s="30" t="s">
        <v>617</v>
      </c>
      <c r="G5" s="35">
        <v>1</v>
      </c>
      <c r="H5" s="18">
        <v>0.37158760582996</v>
      </c>
      <c r="I5" s="27">
        <f t="shared" si="0"/>
        <v>0.37158760582996</v>
      </c>
      <c r="J5" s="32">
        <v>45383</v>
      </c>
    </row>
    <row r="6" s="19" customFormat="1" ht="16.5" customHeight="1" spans="1:10">
      <c r="A6" s="24" t="s">
        <v>251</v>
      </c>
      <c r="B6" s="25" t="s">
        <v>611</v>
      </c>
      <c r="C6" s="25" t="s">
        <v>595</v>
      </c>
      <c r="D6" s="24" t="s">
        <v>1132</v>
      </c>
      <c r="E6" s="24" t="s">
        <v>1078</v>
      </c>
      <c r="F6" s="25" t="s">
        <v>782</v>
      </c>
      <c r="G6" s="34">
        <v>1</v>
      </c>
      <c r="H6" s="18">
        <v>0.660476323762005</v>
      </c>
      <c r="I6" s="27">
        <f t="shared" si="0"/>
        <v>0.660476323762005</v>
      </c>
      <c r="J6" s="28">
        <v>45383</v>
      </c>
    </row>
    <row r="7" s="19" customFormat="1" ht="16.5" customHeight="1" spans="1:10">
      <c r="A7" s="29" t="s">
        <v>251</v>
      </c>
      <c r="B7" s="30" t="s">
        <v>611</v>
      </c>
      <c r="C7" s="30" t="s">
        <v>595</v>
      </c>
      <c r="D7" s="29" t="s">
        <v>780</v>
      </c>
      <c r="E7" s="29" t="s">
        <v>781</v>
      </c>
      <c r="F7" s="30" t="s">
        <v>782</v>
      </c>
      <c r="G7" s="35">
        <v>1</v>
      </c>
      <c r="H7" s="18">
        <v>0.660476323762005</v>
      </c>
      <c r="I7" s="27">
        <f t="shared" si="0"/>
        <v>0.660476323762005</v>
      </c>
      <c r="J7" s="32">
        <v>45383</v>
      </c>
    </row>
    <row r="8" s="19" customFormat="1" ht="16.5" customHeight="1" spans="1:10">
      <c r="A8" s="24" t="s">
        <v>251</v>
      </c>
      <c r="B8" s="25" t="s">
        <v>611</v>
      </c>
      <c r="C8" s="25" t="s">
        <v>595</v>
      </c>
      <c r="D8" s="24" t="s">
        <v>783</v>
      </c>
      <c r="E8" s="24" t="s">
        <v>784</v>
      </c>
      <c r="F8" s="25" t="s">
        <v>617</v>
      </c>
      <c r="G8" s="34">
        <v>2</v>
      </c>
      <c r="H8" s="18">
        <v>0.240939692439863</v>
      </c>
      <c r="I8" s="27">
        <f t="shared" si="0"/>
        <v>0.481879384879725</v>
      </c>
      <c r="J8" s="28">
        <v>45383</v>
      </c>
    </row>
    <row r="9" s="19" customFormat="1" ht="16.5" customHeight="1" spans="1:10">
      <c r="A9" s="29" t="s">
        <v>251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0.26</v>
      </c>
      <c r="H9" s="18">
        <v>1.7257</v>
      </c>
      <c r="I9" s="27">
        <f t="shared" si="0"/>
        <v>0.448682</v>
      </c>
      <c r="J9" s="32">
        <v>45383</v>
      </c>
    </row>
    <row r="10" s="19" customFormat="1" ht="16.5" customHeight="1" spans="1:10">
      <c r="A10" s="24" t="s">
        <v>251</v>
      </c>
      <c r="B10" s="25" t="s">
        <v>611</v>
      </c>
      <c r="C10" s="25" t="s">
        <v>595</v>
      </c>
      <c r="D10" s="24" t="s">
        <v>755</v>
      </c>
      <c r="E10" s="24" t="s">
        <v>756</v>
      </c>
      <c r="F10" s="25" t="s">
        <v>752</v>
      </c>
      <c r="G10" s="34">
        <v>0.265</v>
      </c>
      <c r="H10" s="18">
        <v>1.6814</v>
      </c>
      <c r="I10" s="27">
        <f t="shared" si="0"/>
        <v>0.445571</v>
      </c>
      <c r="J10" s="28">
        <v>45383</v>
      </c>
    </row>
    <row r="11" s="19" customFormat="1" ht="16.5" customHeight="1" spans="1:10">
      <c r="A11" s="29" t="s">
        <v>251</v>
      </c>
      <c r="B11" s="30" t="s">
        <v>611</v>
      </c>
      <c r="C11" s="30" t="s">
        <v>595</v>
      </c>
      <c r="D11" s="29" t="s">
        <v>785</v>
      </c>
      <c r="E11" s="29" t="s">
        <v>786</v>
      </c>
      <c r="F11" s="30" t="s">
        <v>617</v>
      </c>
      <c r="G11" s="35">
        <v>1</v>
      </c>
      <c r="H11" s="18">
        <v>0.2655</v>
      </c>
      <c r="I11" s="27">
        <f t="shared" si="0"/>
        <v>0.2655</v>
      </c>
      <c r="J11" s="32">
        <v>45383</v>
      </c>
    </row>
    <row r="12" s="19" customFormat="1" ht="16.5" customHeight="1" spans="1:10">
      <c r="A12" s="24" t="s">
        <v>251</v>
      </c>
      <c r="B12" s="25" t="s">
        <v>611</v>
      </c>
      <c r="C12" s="25" t="s">
        <v>595</v>
      </c>
      <c r="D12" s="24" t="s">
        <v>81</v>
      </c>
      <c r="E12" s="24" t="s">
        <v>435</v>
      </c>
      <c r="F12" s="25" t="s">
        <v>617</v>
      </c>
      <c r="G12" s="34">
        <v>1</v>
      </c>
      <c r="H12" s="18">
        <f>I23</f>
        <v>2.50133419170679</v>
      </c>
      <c r="I12" s="27">
        <f t="shared" si="0"/>
        <v>2.50133419170679</v>
      </c>
      <c r="J12" s="28">
        <v>45383</v>
      </c>
    </row>
    <row r="13" s="19" customFormat="1" ht="16.5" customHeight="1" spans="1:10">
      <c r="A13" s="29" t="s">
        <v>251</v>
      </c>
      <c r="B13" s="30" t="s">
        <v>611</v>
      </c>
      <c r="C13" s="30" t="s">
        <v>595</v>
      </c>
      <c r="D13" s="29" t="s">
        <v>1133</v>
      </c>
      <c r="E13" s="29" t="s">
        <v>1134</v>
      </c>
      <c r="F13" s="30" t="s">
        <v>617</v>
      </c>
      <c r="G13" s="35">
        <v>0.21</v>
      </c>
      <c r="H13" s="18">
        <v>0.6194690265</v>
      </c>
      <c r="I13" s="27">
        <f t="shared" si="0"/>
        <v>0.130088495565</v>
      </c>
      <c r="J13" s="32">
        <v>45482</v>
      </c>
    </row>
    <row r="14" spans="1:10">
      <c r="I14" s="20">
        <f>SUM(I2:I13)</f>
        <v>7.71308701181447</v>
      </c>
    </row>
    <row r="16" s="19" customFormat="1" ht="12.5" spans="1:10">
      <c r="A16" s="21" t="s">
        <v>586</v>
      </c>
      <c r="B16" s="21" t="s">
        <v>587</v>
      </c>
      <c r="C16" s="21" t="s">
        <v>588</v>
      </c>
      <c r="D16" s="21" t="s">
        <v>589</v>
      </c>
      <c r="E16" s="21" t="s">
        <v>590</v>
      </c>
      <c r="F16" s="21" t="s">
        <v>590</v>
      </c>
      <c r="G16" s="23" t="s">
        <v>591</v>
      </c>
      <c r="H16" s="23" t="s">
        <v>592</v>
      </c>
      <c r="I16" s="23" t="s">
        <v>593</v>
      </c>
      <c r="J16" s="22" t="s">
        <v>594</v>
      </c>
    </row>
    <row r="17" s="19" customFormat="1" ht="16.5" customHeight="1" spans="1:10">
      <c r="A17" s="24" t="s">
        <v>81</v>
      </c>
      <c r="B17" s="25" t="s">
        <v>611</v>
      </c>
      <c r="C17" s="25" t="s">
        <v>595</v>
      </c>
      <c r="D17" s="24" t="s">
        <v>795</v>
      </c>
      <c r="E17" s="24" t="s">
        <v>771</v>
      </c>
      <c r="F17" s="25" t="s">
        <v>617</v>
      </c>
      <c r="G17" s="34">
        <v>1</v>
      </c>
      <c r="H17" s="18">
        <v>1.13067667424242</v>
      </c>
      <c r="I17" s="27">
        <f t="shared" ref="I17:I22" si="1">H17*G17</f>
        <v>1.13067667424242</v>
      </c>
      <c r="J17" s="28">
        <v>44295</v>
      </c>
    </row>
    <row r="18" s="19" customFormat="1" ht="16.5" customHeight="1" spans="1:10">
      <c r="A18" s="29" t="s">
        <v>81</v>
      </c>
      <c r="B18" s="30" t="s">
        <v>611</v>
      </c>
      <c r="C18" s="30" t="s">
        <v>595</v>
      </c>
      <c r="D18" s="29" t="s">
        <v>796</v>
      </c>
      <c r="E18" s="29" t="s">
        <v>797</v>
      </c>
      <c r="F18" s="30" t="s">
        <v>617</v>
      </c>
      <c r="G18" s="35">
        <v>2</v>
      </c>
      <c r="H18" s="18">
        <v>0.224021875060729</v>
      </c>
      <c r="I18" s="27">
        <f t="shared" si="1"/>
        <v>0.448043750121458</v>
      </c>
      <c r="J18" s="32">
        <v>44295</v>
      </c>
    </row>
    <row r="19" s="19" customFormat="1" ht="16.5" customHeight="1" spans="1:10">
      <c r="A19" s="24" t="s">
        <v>81</v>
      </c>
      <c r="B19" s="25" t="s">
        <v>611</v>
      </c>
      <c r="C19" s="25" t="s">
        <v>595</v>
      </c>
      <c r="D19" s="24" t="s">
        <v>798</v>
      </c>
      <c r="E19" s="24" t="s">
        <v>775</v>
      </c>
      <c r="F19" s="25" t="s">
        <v>617</v>
      </c>
      <c r="G19" s="34">
        <v>1</v>
      </c>
      <c r="H19" s="18">
        <v>0.159931546128342</v>
      </c>
      <c r="I19" s="27">
        <f t="shared" si="1"/>
        <v>0.159931546128342</v>
      </c>
      <c r="J19" s="28">
        <v>44295</v>
      </c>
    </row>
    <row r="20" s="19" customFormat="1" ht="16.5" customHeight="1" spans="1:10">
      <c r="A20" s="29" t="s">
        <v>81</v>
      </c>
      <c r="B20" s="30" t="s">
        <v>611</v>
      </c>
      <c r="C20" s="30" t="s">
        <v>595</v>
      </c>
      <c r="D20" s="29" t="s">
        <v>766</v>
      </c>
      <c r="E20" s="29" t="s">
        <v>767</v>
      </c>
      <c r="F20" s="30" t="s">
        <v>617</v>
      </c>
      <c r="G20" s="35">
        <v>1</v>
      </c>
      <c r="H20" s="18">
        <v>0.122682221214575</v>
      </c>
      <c r="I20" s="27">
        <f t="shared" si="1"/>
        <v>0.122682221214575</v>
      </c>
      <c r="J20" s="32">
        <v>44295</v>
      </c>
    </row>
    <row r="21" s="19" customFormat="1" ht="16.5" customHeight="1" spans="1:10">
      <c r="A21" s="24" t="s">
        <v>81</v>
      </c>
      <c r="B21" s="25" t="s">
        <v>611</v>
      </c>
      <c r="C21" s="25" t="s">
        <v>595</v>
      </c>
      <c r="D21" s="24" t="s">
        <v>768</v>
      </c>
      <c r="E21" s="24" t="s">
        <v>769</v>
      </c>
      <c r="F21" s="25" t="s">
        <v>617</v>
      </c>
      <c r="G21" s="34">
        <v>3</v>
      </c>
      <c r="H21" s="18">
        <v>0.15</v>
      </c>
      <c r="I21" s="27">
        <f t="shared" si="1"/>
        <v>0.45</v>
      </c>
      <c r="J21" s="28">
        <v>44295</v>
      </c>
    </row>
    <row r="22" s="19" customFormat="1" ht="16.5" customHeight="1" spans="1:10">
      <c r="A22" s="29" t="s">
        <v>81</v>
      </c>
      <c r="B22" s="30" t="s">
        <v>611</v>
      </c>
      <c r="C22" s="30" t="s">
        <v>595</v>
      </c>
      <c r="D22" s="29" t="s">
        <v>799</v>
      </c>
      <c r="E22" s="29" t="s">
        <v>800</v>
      </c>
      <c r="F22" s="30" t="s">
        <v>617</v>
      </c>
      <c r="G22" s="35">
        <v>1</v>
      </c>
      <c r="H22" s="18">
        <v>0.19</v>
      </c>
      <c r="I22" s="27">
        <f t="shared" si="1"/>
        <v>0.19</v>
      </c>
      <c r="J22" s="32">
        <v>44295</v>
      </c>
    </row>
    <row r="23" customFormat="1" spans="1:10">
      <c r="G23" s="20"/>
      <c r="H23" s="20" t="s">
        <v>654</v>
      </c>
      <c r="I23" s="20">
        <f>SUM(I17:I22)</f>
        <v>2.50133419170679</v>
      </c>
    </row>
    <row r="24" customFormat="1" spans="1:10">
      <c r="G24" s="20"/>
      <c r="H24" s="20"/>
      <c r="I24" s="20"/>
    </row>
  </sheetData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E29" sqref="E2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228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34">
        <v>1</v>
      </c>
      <c r="H2" s="18">
        <v>0.178</v>
      </c>
      <c r="I2" s="27">
        <f t="shared" ref="I2:I18" si="0">H2*G2</f>
        <v>0.178</v>
      </c>
      <c r="J2" s="28">
        <v>45406</v>
      </c>
    </row>
    <row r="3" s="19" customFormat="1" ht="16.5" customHeight="1" spans="1:10">
      <c r="A3" s="29" t="s">
        <v>228</v>
      </c>
      <c r="B3" s="30" t="s">
        <v>611</v>
      </c>
      <c r="C3" s="30" t="s">
        <v>595</v>
      </c>
      <c r="D3" s="29" t="s">
        <v>925</v>
      </c>
      <c r="E3" s="29" t="s">
        <v>926</v>
      </c>
      <c r="F3" s="30" t="s">
        <v>927</v>
      </c>
      <c r="G3" s="35">
        <v>2</v>
      </c>
      <c r="H3" s="18">
        <v>0.05</v>
      </c>
      <c r="I3" s="27">
        <f t="shared" si="0"/>
        <v>0.1</v>
      </c>
      <c r="J3" s="32">
        <v>45650</v>
      </c>
    </row>
    <row r="4" s="19" customFormat="1" ht="16.5" customHeight="1" spans="1:10">
      <c r="A4" s="24" t="s">
        <v>228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34">
        <v>0.69</v>
      </c>
      <c r="H4" s="18">
        <v>0.283186</v>
      </c>
      <c r="I4" s="27">
        <f t="shared" si="0"/>
        <v>0.19539834</v>
      </c>
      <c r="J4" s="28">
        <v>45391</v>
      </c>
    </row>
    <row r="5" s="19" customFormat="1" ht="16.5" customHeight="1" spans="1:10">
      <c r="A5" s="29" t="s">
        <v>228</v>
      </c>
      <c r="B5" s="30" t="s">
        <v>611</v>
      </c>
      <c r="C5" s="30" t="s">
        <v>595</v>
      </c>
      <c r="D5" s="29" t="s">
        <v>69</v>
      </c>
      <c r="E5" s="29" t="s">
        <v>419</v>
      </c>
      <c r="F5" s="30" t="s">
        <v>1053</v>
      </c>
      <c r="G5" s="35">
        <v>1</v>
      </c>
      <c r="H5" s="18">
        <v>1.254</v>
      </c>
      <c r="I5" s="27">
        <f t="shared" si="0"/>
        <v>1.254</v>
      </c>
      <c r="J5" s="32">
        <v>45391</v>
      </c>
    </row>
    <row r="6" s="19" customFormat="1" ht="16.5" customHeight="1" spans="1:10">
      <c r="A6" s="24" t="s">
        <v>228</v>
      </c>
      <c r="B6" s="25" t="s">
        <v>611</v>
      </c>
      <c r="C6" s="25" t="s">
        <v>595</v>
      </c>
      <c r="D6" s="24" t="s">
        <v>73</v>
      </c>
      <c r="E6" s="24" t="s">
        <v>396</v>
      </c>
      <c r="F6" s="25" t="s">
        <v>747</v>
      </c>
      <c r="G6" s="34">
        <v>2</v>
      </c>
      <c r="H6" s="18">
        <v>0.288584692439863</v>
      </c>
      <c r="I6" s="27">
        <f t="shared" si="0"/>
        <v>0.577169384879725</v>
      </c>
      <c r="J6" s="28">
        <v>45391</v>
      </c>
    </row>
    <row r="7" s="19" customFormat="1" ht="16.5" customHeight="1" spans="1:10">
      <c r="A7" s="29" t="s">
        <v>228</v>
      </c>
      <c r="B7" s="30" t="s">
        <v>611</v>
      </c>
      <c r="C7" s="30" t="s">
        <v>595</v>
      </c>
      <c r="D7" s="29" t="s">
        <v>74</v>
      </c>
      <c r="E7" s="29" t="s">
        <v>394</v>
      </c>
      <c r="F7" s="30" t="s">
        <v>748</v>
      </c>
      <c r="G7" s="35">
        <v>7</v>
      </c>
      <c r="H7" s="18">
        <v>0.120565034394672</v>
      </c>
      <c r="I7" s="27">
        <f t="shared" si="0"/>
        <v>0.843955240762703</v>
      </c>
      <c r="J7" s="32">
        <v>45391</v>
      </c>
    </row>
    <row r="8" s="19" customFormat="1" ht="16.5" customHeight="1" spans="1:10">
      <c r="A8" s="24" t="s">
        <v>228</v>
      </c>
      <c r="B8" s="25" t="s">
        <v>611</v>
      </c>
      <c r="C8" s="25" t="s">
        <v>595</v>
      </c>
      <c r="D8" s="24" t="s">
        <v>932</v>
      </c>
      <c r="E8" s="24" t="s">
        <v>933</v>
      </c>
      <c r="F8" s="25" t="s">
        <v>617</v>
      </c>
      <c r="G8" s="34">
        <v>1</v>
      </c>
      <c r="H8" s="18">
        <v>0.372943271008403</v>
      </c>
      <c r="I8" s="27">
        <f t="shared" si="0"/>
        <v>0.372943271008403</v>
      </c>
      <c r="J8" s="28">
        <v>45417</v>
      </c>
    </row>
    <row r="9" s="19" customFormat="1" ht="16.5" customHeight="1" spans="1:10">
      <c r="A9" s="29" t="s">
        <v>228</v>
      </c>
      <c r="B9" s="30" t="s">
        <v>611</v>
      </c>
      <c r="C9" s="30" t="s">
        <v>595</v>
      </c>
      <c r="D9" s="29" t="s">
        <v>77</v>
      </c>
      <c r="E9" s="29" t="s">
        <v>410</v>
      </c>
      <c r="F9" s="30" t="s">
        <v>617</v>
      </c>
      <c r="G9" s="35">
        <v>1</v>
      </c>
      <c r="H9" s="18">
        <f>I36</f>
        <v>18.6613012188425</v>
      </c>
      <c r="I9" s="27">
        <f t="shared" si="0"/>
        <v>18.6613012188425</v>
      </c>
      <c r="J9" s="32">
        <v>45391</v>
      </c>
    </row>
    <row r="10" s="19" customFormat="1" ht="16.5" customHeight="1" spans="1:10">
      <c r="A10" s="24" t="s">
        <v>228</v>
      </c>
      <c r="B10" s="25" t="s">
        <v>611</v>
      </c>
      <c r="C10" s="25" t="s">
        <v>595</v>
      </c>
      <c r="D10" s="24" t="s">
        <v>934</v>
      </c>
      <c r="E10" s="24" t="s">
        <v>786</v>
      </c>
      <c r="F10" s="25" t="s">
        <v>617</v>
      </c>
      <c r="G10" s="34">
        <v>1</v>
      </c>
      <c r="H10" s="18">
        <v>0.779</v>
      </c>
      <c r="I10" s="27">
        <f t="shared" si="0"/>
        <v>0.779</v>
      </c>
      <c r="J10" s="28">
        <v>45417</v>
      </c>
    </row>
    <row r="11" s="19" customFormat="1" ht="16.5" customHeight="1" spans="1:10">
      <c r="A11" s="29" t="s">
        <v>228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0.95</v>
      </c>
      <c r="H11" s="18">
        <v>1.7257</v>
      </c>
      <c r="I11" s="27">
        <f t="shared" si="0"/>
        <v>1.639415</v>
      </c>
      <c r="J11" s="32">
        <v>45391</v>
      </c>
    </row>
    <row r="12" s="19" customFormat="1" ht="16.5" customHeight="1" spans="1:10">
      <c r="A12" s="24" t="s">
        <v>228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1.76</v>
      </c>
      <c r="H12" s="18">
        <v>1.6814</v>
      </c>
      <c r="I12" s="27">
        <f t="shared" si="0"/>
        <v>2.959264</v>
      </c>
      <c r="J12" s="28">
        <v>45391</v>
      </c>
    </row>
    <row r="13" s="19" customFormat="1" ht="16.5" customHeight="1" spans="1:10">
      <c r="A13" s="29" t="s">
        <v>228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5">
        <v>1</v>
      </c>
      <c r="H13" s="18">
        <v>0.53</v>
      </c>
      <c r="I13" s="27">
        <f t="shared" si="0"/>
        <v>0.53</v>
      </c>
      <c r="J13" s="32">
        <v>45391</v>
      </c>
    </row>
    <row r="14" s="19" customFormat="1" ht="16.5" customHeight="1" spans="1:10">
      <c r="A14" s="24" t="s">
        <v>228</v>
      </c>
      <c r="B14" s="25" t="s">
        <v>611</v>
      </c>
      <c r="C14" s="25" t="s">
        <v>595</v>
      </c>
      <c r="D14" s="24" t="s">
        <v>937</v>
      </c>
      <c r="E14" s="24" t="s">
        <v>938</v>
      </c>
      <c r="F14" s="25" t="s">
        <v>617</v>
      </c>
      <c r="G14" s="34">
        <v>1</v>
      </c>
      <c r="H14" s="18">
        <v>1.05755528846154</v>
      </c>
      <c r="I14" s="27">
        <f t="shared" si="0"/>
        <v>1.05755528846154</v>
      </c>
      <c r="J14" s="28">
        <v>45503</v>
      </c>
    </row>
    <row r="15" s="19" customFormat="1" ht="16.5" customHeight="1" spans="1:10">
      <c r="A15" s="29" t="s">
        <v>228</v>
      </c>
      <c r="B15" s="30" t="s">
        <v>611</v>
      </c>
      <c r="C15" s="30" t="s">
        <v>595</v>
      </c>
      <c r="D15" s="29" t="s">
        <v>939</v>
      </c>
      <c r="E15" s="29" t="s">
        <v>434</v>
      </c>
      <c r="F15" s="30" t="s">
        <v>940</v>
      </c>
      <c r="G15" s="35">
        <v>2</v>
      </c>
      <c r="H15" s="18">
        <v>0.1422</v>
      </c>
      <c r="I15" s="27">
        <f t="shared" si="0"/>
        <v>0.2844</v>
      </c>
      <c r="J15" s="32">
        <v>45391</v>
      </c>
    </row>
    <row r="16" s="19" customFormat="1" ht="16.5" customHeight="1" spans="1:10">
      <c r="A16" s="24" t="s">
        <v>228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34">
        <v>0.02</v>
      </c>
      <c r="H16" s="18">
        <v>6.2128</v>
      </c>
      <c r="I16" s="27">
        <f t="shared" si="0"/>
        <v>0.124256</v>
      </c>
      <c r="J16" s="28">
        <v>45503</v>
      </c>
    </row>
    <row r="17" s="19" customFormat="1" ht="16.5" customHeight="1" spans="1:10">
      <c r="A17" s="29" t="s">
        <v>228</v>
      </c>
      <c r="B17" s="30" t="s">
        <v>611</v>
      </c>
      <c r="C17" s="30" t="s">
        <v>595</v>
      </c>
      <c r="D17" s="29" t="s">
        <v>602</v>
      </c>
      <c r="E17" s="29" t="s">
        <v>603</v>
      </c>
      <c r="F17" s="30" t="s">
        <v>604</v>
      </c>
      <c r="G17" s="35">
        <v>0.1</v>
      </c>
      <c r="H17" s="18">
        <v>0.4035</v>
      </c>
      <c r="I17" s="27">
        <f t="shared" si="0"/>
        <v>0.04035</v>
      </c>
      <c r="J17" s="32">
        <v>45503</v>
      </c>
    </row>
    <row r="18" s="19" customFormat="1" ht="16.5" customHeight="1" spans="1:10">
      <c r="A18" s="24" t="s">
        <v>228</v>
      </c>
      <c r="B18" s="25" t="s">
        <v>611</v>
      </c>
      <c r="C18" s="25" t="s">
        <v>595</v>
      </c>
      <c r="D18" s="24" t="s">
        <v>941</v>
      </c>
      <c r="E18" s="24" t="s">
        <v>942</v>
      </c>
      <c r="F18" s="25" t="s">
        <v>943</v>
      </c>
      <c r="G18" s="34">
        <v>1</v>
      </c>
      <c r="H18" s="43">
        <v>0.32</v>
      </c>
      <c r="I18" s="27">
        <f t="shared" si="0"/>
        <v>0.32</v>
      </c>
      <c r="J18" s="28">
        <v>45650</v>
      </c>
    </row>
    <row r="19" spans="1:10">
      <c r="I19" s="20">
        <f>SUM(I2:I18)</f>
        <v>29.9170077439548</v>
      </c>
    </row>
    <row r="21" s="19" customFormat="1" ht="12.5" spans="1:10">
      <c r="A21" s="21" t="s">
        <v>586</v>
      </c>
      <c r="B21" s="21" t="s">
        <v>587</v>
      </c>
      <c r="C21" s="21" t="s">
        <v>588</v>
      </c>
      <c r="D21" s="21" t="s">
        <v>589</v>
      </c>
      <c r="E21" s="21" t="s">
        <v>590</v>
      </c>
      <c r="F21" s="21" t="s">
        <v>590</v>
      </c>
      <c r="G21" s="23" t="s">
        <v>591</v>
      </c>
      <c r="H21" s="23" t="s">
        <v>592</v>
      </c>
      <c r="I21" s="23" t="s">
        <v>593</v>
      </c>
      <c r="J21" s="22" t="s">
        <v>594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944</v>
      </c>
      <c r="E22" s="24" t="s">
        <v>945</v>
      </c>
      <c r="F22" s="25" t="s">
        <v>617</v>
      </c>
      <c r="G22" s="34">
        <v>3</v>
      </c>
      <c r="H22" s="18">
        <v>0.1327</v>
      </c>
      <c r="I22" s="27">
        <f t="shared" ref="I22:I35" si="1">H22*G22</f>
        <v>0.3981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946</v>
      </c>
      <c r="E23" s="29" t="s">
        <v>947</v>
      </c>
      <c r="F23" s="30" t="s">
        <v>948</v>
      </c>
      <c r="G23" s="35">
        <v>1</v>
      </c>
      <c r="H23" s="18">
        <v>2.3894</v>
      </c>
      <c r="I23" s="27">
        <f t="shared" si="1"/>
        <v>2.3894</v>
      </c>
      <c r="J23" s="32">
        <v>44328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949</v>
      </c>
      <c r="E24" s="24" t="s">
        <v>771</v>
      </c>
      <c r="F24" s="25" t="s">
        <v>617</v>
      </c>
      <c r="G24" s="34">
        <v>1</v>
      </c>
      <c r="H24" s="18">
        <v>1.55695201710526</v>
      </c>
      <c r="I24" s="27">
        <f t="shared" si="1"/>
        <v>1.55695201710526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950</v>
      </c>
      <c r="E25" s="29" t="s">
        <v>951</v>
      </c>
      <c r="F25" s="30" t="s">
        <v>952</v>
      </c>
      <c r="G25" s="35">
        <v>1</v>
      </c>
      <c r="H25" s="18">
        <v>0.941865145432692</v>
      </c>
      <c r="I25" s="27">
        <f t="shared" si="1"/>
        <v>0.941865145432692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953</v>
      </c>
      <c r="E26" s="24" t="s">
        <v>954</v>
      </c>
      <c r="F26" s="25" t="s">
        <v>955</v>
      </c>
      <c r="G26" s="34">
        <v>1</v>
      </c>
      <c r="H26" s="18">
        <v>0.928708371995192</v>
      </c>
      <c r="I26" s="27">
        <f t="shared" si="1"/>
        <v>0.928708371995192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956</v>
      </c>
      <c r="E27" s="29" t="s">
        <v>957</v>
      </c>
      <c r="F27" s="30" t="s">
        <v>958</v>
      </c>
      <c r="G27" s="35">
        <v>1</v>
      </c>
      <c r="H27" s="18">
        <v>0.947845496995192</v>
      </c>
      <c r="I27" s="27">
        <f t="shared" si="1"/>
        <v>0.947845496995192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959</v>
      </c>
      <c r="E28" s="24" t="s">
        <v>775</v>
      </c>
      <c r="F28" s="25" t="s">
        <v>617</v>
      </c>
      <c r="G28" s="34">
        <v>1</v>
      </c>
      <c r="H28" s="18">
        <v>4.05</v>
      </c>
      <c r="I28" s="27">
        <f t="shared" si="1"/>
        <v>4.05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960</v>
      </c>
      <c r="E29" s="29" t="s">
        <v>961</v>
      </c>
      <c r="F29" s="30" t="s">
        <v>617</v>
      </c>
      <c r="G29" s="35">
        <v>1</v>
      </c>
      <c r="H29" s="18">
        <v>1.437294625</v>
      </c>
      <c r="I29" s="27">
        <f t="shared" si="1"/>
        <v>1.437294625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962</v>
      </c>
      <c r="E30" s="24" t="s">
        <v>963</v>
      </c>
      <c r="F30" s="25" t="s">
        <v>964</v>
      </c>
      <c r="G30" s="34">
        <v>1</v>
      </c>
      <c r="H30" s="18">
        <v>0.409741331904762</v>
      </c>
      <c r="I30" s="27">
        <f t="shared" si="1"/>
        <v>0.409741331904762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965</v>
      </c>
      <c r="E31" s="29" t="s">
        <v>966</v>
      </c>
      <c r="F31" s="30" t="s">
        <v>617</v>
      </c>
      <c r="G31" s="35">
        <v>2</v>
      </c>
      <c r="H31" s="18">
        <v>0.1204</v>
      </c>
      <c r="I31" s="27">
        <f t="shared" si="1"/>
        <v>0.2408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967</v>
      </c>
      <c r="E32" s="24" t="s">
        <v>968</v>
      </c>
      <c r="F32" s="25" t="s">
        <v>617</v>
      </c>
      <c r="G32" s="34">
        <v>1</v>
      </c>
      <c r="H32" s="18">
        <v>0.324502754093567</v>
      </c>
      <c r="I32" s="27">
        <f t="shared" si="1"/>
        <v>0.324502754093567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969</v>
      </c>
      <c r="E33" s="29" t="s">
        <v>970</v>
      </c>
      <c r="F33" s="30" t="s">
        <v>617</v>
      </c>
      <c r="G33" s="35">
        <v>1</v>
      </c>
      <c r="H33" s="18">
        <v>0.273739011988304</v>
      </c>
      <c r="I33" s="27">
        <f t="shared" si="1"/>
        <v>0.273739011988304</v>
      </c>
      <c r="J33" s="32">
        <v>44327</v>
      </c>
    </row>
    <row r="34" s="19" customFormat="1" ht="16.5" customHeight="1" spans="1:10">
      <c r="A34" s="24" t="s">
        <v>77</v>
      </c>
      <c r="B34" s="25" t="s">
        <v>611</v>
      </c>
      <c r="C34" s="25" t="s">
        <v>595</v>
      </c>
      <c r="D34" s="24" t="s">
        <v>971</v>
      </c>
      <c r="E34" s="24" t="s">
        <v>972</v>
      </c>
      <c r="F34" s="25" t="s">
        <v>617</v>
      </c>
      <c r="G34" s="34">
        <v>2</v>
      </c>
      <c r="H34" s="18">
        <v>0.186476232163743</v>
      </c>
      <c r="I34" s="27">
        <f t="shared" si="1"/>
        <v>0.372952464327486</v>
      </c>
      <c r="J34" s="28">
        <v>44327</v>
      </c>
    </row>
    <row r="35" s="19" customFormat="1" ht="16.5" customHeight="1" spans="1:10">
      <c r="A35" s="29" t="s">
        <v>77</v>
      </c>
      <c r="B35" s="30" t="s">
        <v>611</v>
      </c>
      <c r="C35" s="30" t="s">
        <v>595</v>
      </c>
      <c r="D35" s="29" t="s">
        <v>973</v>
      </c>
      <c r="E35" s="29" t="s">
        <v>974</v>
      </c>
      <c r="F35" s="30" t="s">
        <v>975</v>
      </c>
      <c r="G35" s="35">
        <v>2</v>
      </c>
      <c r="H35" s="18">
        <v>2.1947</v>
      </c>
      <c r="I35" s="27">
        <f t="shared" si="1"/>
        <v>4.3894</v>
      </c>
      <c r="J35" s="32">
        <v>44327</v>
      </c>
    </row>
    <row r="36" customFormat="1" spans="1:10">
      <c r="G36" s="20"/>
      <c r="H36" s="20"/>
      <c r="I36" s="20">
        <f>SUM(I22:I35)</f>
        <v>18.6613012188425</v>
      </c>
    </row>
    <row r="37" customFormat="1" spans="1:10">
      <c r="G37" s="20"/>
      <c r="H37" s="20"/>
      <c r="I37" s="20"/>
    </row>
    <row r="38" customFormat="1" spans="1:10">
      <c r="G38" s="20"/>
      <c r="H38" s="20"/>
      <c r="I38" s="20"/>
    </row>
  </sheetData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E13" sqref="E1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8" customWidth="1"/>
    <col min="7" max="7" width="9.27272727272727" style="20" customWidth="1"/>
    <col min="8" max="9" width="7.72727272727273" style="20" customWidth="1"/>
    <col min="10" max="10" width="8.18181818181818" customWidth="1"/>
    <col min="11" max="11" width="12.8181818181818"/>
  </cols>
  <sheetData>
    <row r="1" s="19" customFormat="1" ht="12.5" spans="1:11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1">
      <c r="A2" s="24" t="s">
        <v>233</v>
      </c>
      <c r="B2" s="25" t="s">
        <v>611</v>
      </c>
      <c r="C2" s="25" t="s">
        <v>595</v>
      </c>
      <c r="D2" s="24" t="s">
        <v>1279</v>
      </c>
      <c r="E2" s="24" t="s">
        <v>1280</v>
      </c>
      <c r="F2" s="25" t="s">
        <v>617</v>
      </c>
      <c r="G2" s="34">
        <v>0.1</v>
      </c>
      <c r="H2" s="18">
        <f>VLOOKUP(D:D,'[3]SHT0016241'!$D:$H,5,0)</f>
        <v>4.1593</v>
      </c>
      <c r="I2" s="27">
        <f t="shared" ref="I2:I7" si="0">H2*G2</f>
        <v>0.41593</v>
      </c>
      <c r="J2" s="28">
        <v>45467</v>
      </c>
    </row>
    <row r="3" s="19" customFormat="1" ht="16.5" customHeight="1" spans="1:11">
      <c r="A3" s="29" t="s">
        <v>233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0.3</v>
      </c>
      <c r="H3" s="18">
        <f>VLOOKUP(D:D,'[3]SHT0016241'!$D:$H,5,0)</f>
        <v>0.2831858407</v>
      </c>
      <c r="I3" s="27">
        <f t="shared" si="0"/>
        <v>0.08495575221</v>
      </c>
      <c r="J3" s="32">
        <v>45467</v>
      </c>
    </row>
    <row r="4" s="19" customFormat="1" ht="16.5" customHeight="1" spans="1:11">
      <c r="A4" s="24" t="s">
        <v>233</v>
      </c>
      <c r="B4" s="25" t="s">
        <v>611</v>
      </c>
      <c r="C4" s="25" t="s">
        <v>595</v>
      </c>
      <c r="D4" s="24" t="s">
        <v>753</v>
      </c>
      <c r="E4" s="24" t="s">
        <v>754</v>
      </c>
      <c r="F4" s="25" t="s">
        <v>751</v>
      </c>
      <c r="G4" s="34">
        <v>0.35</v>
      </c>
      <c r="H4" s="18">
        <f>VLOOKUP(D:D,'[3]SHT0016241'!$D:$H,5,0)</f>
        <v>1.7257</v>
      </c>
      <c r="I4" s="27">
        <f t="shared" si="0"/>
        <v>0.603995</v>
      </c>
      <c r="J4" s="28">
        <v>45467</v>
      </c>
    </row>
    <row r="5" s="19" customFormat="1" ht="16.5" customHeight="1" spans="1:11">
      <c r="A5" s="29" t="s">
        <v>233</v>
      </c>
      <c r="B5" s="30" t="s">
        <v>611</v>
      </c>
      <c r="C5" s="30" t="s">
        <v>595</v>
      </c>
      <c r="D5" s="29" t="s">
        <v>1281</v>
      </c>
      <c r="E5" s="29" t="s">
        <v>1282</v>
      </c>
      <c r="F5" s="30" t="s">
        <v>617</v>
      </c>
      <c r="G5" s="35">
        <v>1</v>
      </c>
      <c r="H5" s="18">
        <f>VLOOKUP(D:D,'[3]SHT0016241'!$D:$H,5,0)</f>
        <v>4.1265</v>
      </c>
      <c r="I5" s="27">
        <f t="shared" si="0"/>
        <v>4.1265</v>
      </c>
      <c r="J5" s="32">
        <v>45308</v>
      </c>
    </row>
    <row r="6" s="19" customFormat="1" ht="16.5" customHeight="1" spans="1:11">
      <c r="A6" s="24" t="s">
        <v>233</v>
      </c>
      <c r="B6" s="25" t="s">
        <v>611</v>
      </c>
      <c r="C6" s="25" t="s">
        <v>595</v>
      </c>
      <c r="D6" s="24" t="s">
        <v>1283</v>
      </c>
      <c r="E6" s="24" t="s">
        <v>1284</v>
      </c>
      <c r="F6" s="25" t="s">
        <v>617</v>
      </c>
      <c r="G6" s="34">
        <v>2</v>
      </c>
      <c r="H6" s="18">
        <f>VLOOKUP(D:D,'[3]SHT0016241'!$D:$H,5,0)</f>
        <v>2</v>
      </c>
      <c r="I6" s="27">
        <f t="shared" si="0"/>
        <v>4</v>
      </c>
      <c r="J6" s="28">
        <v>45308</v>
      </c>
    </row>
    <row r="7" s="19" customFormat="1" ht="16.5" customHeight="1" spans="1:11">
      <c r="A7" s="29" t="s">
        <v>233</v>
      </c>
      <c r="B7" s="30" t="s">
        <v>611</v>
      </c>
      <c r="C7" s="30" t="s">
        <v>595</v>
      </c>
      <c r="D7" s="29" t="s">
        <v>1285</v>
      </c>
      <c r="E7" s="29" t="s">
        <v>1286</v>
      </c>
      <c r="F7" s="30" t="s">
        <v>617</v>
      </c>
      <c r="G7" s="35">
        <v>1</v>
      </c>
      <c r="H7" s="18">
        <f>VLOOKUP(D:D,'[3]SHT0016241'!$D:$H,5,0)</f>
        <v>117</v>
      </c>
      <c r="I7" s="27">
        <f t="shared" si="0"/>
        <v>117</v>
      </c>
      <c r="J7" s="32">
        <v>45308</v>
      </c>
    </row>
    <row r="8" spans="1:11">
      <c r="I8" s="20">
        <f>SUM(I2:I7)</f>
        <v>126.23138075221</v>
      </c>
      <c r="K8">
        <f>(I8-I7)/0.6+I7*1.3</f>
        <v>167.485634587017</v>
      </c>
    </row>
    <row r="10" s="53" customFormat="1" ht="15" spans="1:11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53" customFormat="1" ht="15" spans="1:11">
      <c r="A11" s="24" t="s">
        <v>1281</v>
      </c>
      <c r="B11" s="25" t="s">
        <v>611</v>
      </c>
      <c r="C11" s="25" t="s">
        <v>595</v>
      </c>
      <c r="D11" s="24" t="s">
        <v>1287</v>
      </c>
      <c r="E11" s="24" t="s">
        <v>1288</v>
      </c>
      <c r="F11" s="25" t="s">
        <v>1289</v>
      </c>
      <c r="G11" s="34">
        <v>2</v>
      </c>
      <c r="H11" s="18">
        <v>0.04</v>
      </c>
      <c r="I11" s="27">
        <f t="shared" ref="I11:I22" si="1">H11*G11</f>
        <v>0.08</v>
      </c>
      <c r="J11" s="28">
        <v>45308</v>
      </c>
    </row>
    <row r="12" s="53" customFormat="1" ht="15" spans="1:11">
      <c r="A12" s="29" t="s">
        <v>1281</v>
      </c>
      <c r="B12" s="30" t="s">
        <v>611</v>
      </c>
      <c r="C12" s="30" t="s">
        <v>595</v>
      </c>
      <c r="D12" s="29" t="s">
        <v>1290</v>
      </c>
      <c r="E12" s="29" t="s">
        <v>1291</v>
      </c>
      <c r="F12" s="30" t="s">
        <v>617</v>
      </c>
      <c r="G12" s="34">
        <v>1</v>
      </c>
      <c r="H12" s="18">
        <v>0.84</v>
      </c>
      <c r="I12" s="27">
        <f t="shared" si="1"/>
        <v>0.84</v>
      </c>
      <c r="J12" s="32">
        <v>45308</v>
      </c>
    </row>
    <row r="13" s="53" customFormat="1" ht="15" spans="1:11">
      <c r="A13" s="24" t="s">
        <v>1281</v>
      </c>
      <c r="B13" s="25" t="s">
        <v>611</v>
      </c>
      <c r="C13" s="25" t="s">
        <v>595</v>
      </c>
      <c r="D13" s="24" t="s">
        <v>1292</v>
      </c>
      <c r="E13" s="24" t="s">
        <v>1293</v>
      </c>
      <c r="F13" s="25" t="s">
        <v>617</v>
      </c>
      <c r="G13" s="34">
        <v>1</v>
      </c>
      <c r="H13" s="18">
        <v>0.54</v>
      </c>
      <c r="I13" s="27">
        <f t="shared" si="1"/>
        <v>0.54</v>
      </c>
      <c r="J13" s="28">
        <v>45308</v>
      </c>
    </row>
    <row r="14" s="53" customFormat="1" ht="15" spans="1:11">
      <c r="A14" s="29" t="s">
        <v>1281</v>
      </c>
      <c r="B14" s="30" t="s">
        <v>611</v>
      </c>
      <c r="C14" s="30" t="s">
        <v>595</v>
      </c>
      <c r="D14" s="29" t="s">
        <v>1294</v>
      </c>
      <c r="E14" s="29" t="s">
        <v>1295</v>
      </c>
      <c r="F14" s="30" t="s">
        <v>617</v>
      </c>
      <c r="G14" s="34">
        <v>1</v>
      </c>
      <c r="H14" s="18">
        <v>0.2</v>
      </c>
      <c r="I14" s="27">
        <f t="shared" si="1"/>
        <v>0.2</v>
      </c>
      <c r="J14" s="32">
        <v>45308</v>
      </c>
    </row>
    <row r="15" s="53" customFormat="1" ht="15" spans="1:11">
      <c r="A15" s="24" t="s">
        <v>1281</v>
      </c>
      <c r="B15" s="25" t="s">
        <v>611</v>
      </c>
      <c r="C15" s="25" t="s">
        <v>595</v>
      </c>
      <c r="D15" s="24" t="s">
        <v>1296</v>
      </c>
      <c r="E15" s="24" t="s">
        <v>1297</v>
      </c>
      <c r="F15" s="25" t="s">
        <v>617</v>
      </c>
      <c r="G15" s="34">
        <v>1</v>
      </c>
      <c r="H15" s="18">
        <v>0.22</v>
      </c>
      <c r="I15" s="27">
        <f t="shared" si="1"/>
        <v>0.22</v>
      </c>
      <c r="J15" s="28">
        <v>45308</v>
      </c>
    </row>
    <row r="16" s="53" customFormat="1" ht="15" spans="1:11">
      <c r="A16" s="29" t="s">
        <v>1281</v>
      </c>
      <c r="B16" s="30" t="s">
        <v>611</v>
      </c>
      <c r="C16" s="30" t="s">
        <v>595</v>
      </c>
      <c r="D16" s="29" t="s">
        <v>1298</v>
      </c>
      <c r="E16" s="29" t="s">
        <v>1299</v>
      </c>
      <c r="F16" s="30" t="s">
        <v>617</v>
      </c>
      <c r="G16" s="34">
        <v>1</v>
      </c>
      <c r="H16" s="18">
        <v>0.2</v>
      </c>
      <c r="I16" s="27">
        <f t="shared" si="1"/>
        <v>0.2</v>
      </c>
      <c r="J16" s="32">
        <v>45308</v>
      </c>
    </row>
    <row r="17" s="53" customFormat="1" ht="15" spans="1:10">
      <c r="A17" s="24" t="s">
        <v>1281</v>
      </c>
      <c r="B17" s="25" t="s">
        <v>611</v>
      </c>
      <c r="C17" s="25" t="s">
        <v>595</v>
      </c>
      <c r="D17" s="24" t="s">
        <v>1300</v>
      </c>
      <c r="E17" s="24" t="s">
        <v>1301</v>
      </c>
      <c r="F17" s="25" t="s">
        <v>617</v>
      </c>
      <c r="G17" s="34">
        <v>1</v>
      </c>
      <c r="H17" s="18">
        <v>0.18</v>
      </c>
      <c r="I17" s="27">
        <f t="shared" si="1"/>
        <v>0.18</v>
      </c>
      <c r="J17" s="28">
        <v>45308</v>
      </c>
    </row>
    <row r="18" s="53" customFormat="1" ht="15" spans="1:10">
      <c r="A18" s="29" t="s">
        <v>1281</v>
      </c>
      <c r="B18" s="30" t="s">
        <v>611</v>
      </c>
      <c r="C18" s="30" t="s">
        <v>595</v>
      </c>
      <c r="D18" s="29" t="s">
        <v>1302</v>
      </c>
      <c r="E18" s="29" t="s">
        <v>1303</v>
      </c>
      <c r="F18" s="30" t="s">
        <v>617</v>
      </c>
      <c r="G18" s="34">
        <v>1</v>
      </c>
      <c r="H18" s="18">
        <v>0.34</v>
      </c>
      <c r="I18" s="27">
        <f t="shared" si="1"/>
        <v>0.34</v>
      </c>
      <c r="J18" s="32">
        <v>45308</v>
      </c>
    </row>
    <row r="19" s="53" customFormat="1" ht="15" spans="1:10">
      <c r="A19" s="24" t="s">
        <v>1281</v>
      </c>
      <c r="B19" s="25" t="s">
        <v>611</v>
      </c>
      <c r="C19" s="25" t="s">
        <v>595</v>
      </c>
      <c r="D19" s="24" t="s">
        <v>1304</v>
      </c>
      <c r="E19" s="24" t="s">
        <v>1305</v>
      </c>
      <c r="F19" s="25" t="s">
        <v>617</v>
      </c>
      <c r="G19" s="34">
        <v>1</v>
      </c>
      <c r="H19" s="18">
        <v>0.6</v>
      </c>
      <c r="I19" s="27">
        <f t="shared" si="1"/>
        <v>0.6</v>
      </c>
      <c r="J19" s="28">
        <v>45467</v>
      </c>
    </row>
    <row r="20" s="53" customFormat="1" ht="15" spans="1:10">
      <c r="A20" s="29" t="s">
        <v>1281</v>
      </c>
      <c r="B20" s="30" t="s">
        <v>611</v>
      </c>
      <c r="C20" s="30" t="s">
        <v>595</v>
      </c>
      <c r="D20" s="29" t="s">
        <v>1306</v>
      </c>
      <c r="E20" s="29" t="s">
        <v>1307</v>
      </c>
      <c r="F20" s="30" t="s">
        <v>617</v>
      </c>
      <c r="G20" s="34">
        <v>1</v>
      </c>
      <c r="H20" s="18">
        <v>0.13</v>
      </c>
      <c r="I20" s="27">
        <f t="shared" si="1"/>
        <v>0.13</v>
      </c>
      <c r="J20" s="32">
        <v>45308</v>
      </c>
    </row>
    <row r="21" s="53" customFormat="1" ht="15" spans="1:10">
      <c r="A21" s="24" t="s">
        <v>1281</v>
      </c>
      <c r="B21" s="25" t="s">
        <v>611</v>
      </c>
      <c r="C21" s="25" t="s">
        <v>595</v>
      </c>
      <c r="D21" s="24" t="s">
        <v>866</v>
      </c>
      <c r="E21" s="24" t="s">
        <v>867</v>
      </c>
      <c r="F21" s="25" t="s">
        <v>868</v>
      </c>
      <c r="G21" s="34">
        <v>1</v>
      </c>
      <c r="H21" s="18">
        <v>0.2655</v>
      </c>
      <c r="I21" s="27">
        <f t="shared" si="1"/>
        <v>0.2655</v>
      </c>
      <c r="J21" s="28">
        <v>45308</v>
      </c>
    </row>
    <row r="22" s="53" customFormat="1" ht="15" spans="1:10">
      <c r="A22" s="29" t="s">
        <v>1281</v>
      </c>
      <c r="B22" s="30" t="s">
        <v>611</v>
      </c>
      <c r="C22" s="30" t="s">
        <v>595</v>
      </c>
      <c r="D22" s="29" t="s">
        <v>894</v>
      </c>
      <c r="E22" s="29" t="s">
        <v>895</v>
      </c>
      <c r="F22" s="30" t="s">
        <v>617</v>
      </c>
      <c r="G22" s="34">
        <v>1</v>
      </c>
      <c r="H22" s="18">
        <v>0.531</v>
      </c>
      <c r="I22" s="27">
        <f t="shared" si="1"/>
        <v>0.531</v>
      </c>
      <c r="J22" s="32">
        <v>45308</v>
      </c>
    </row>
    <row r="23" s="53" customFormat="1" ht="15" spans="1:10">
      <c r="G23" s="54"/>
      <c r="H23" s="54"/>
      <c r="I23" s="54">
        <f>SUM(I11:I22)</f>
        <v>4.1265</v>
      </c>
    </row>
  </sheetData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4" sqref="E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6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240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45307</v>
      </c>
    </row>
    <row r="3" s="19" customFormat="1" ht="16.5" customHeight="1" spans="1:10">
      <c r="A3" s="29" t="s">
        <v>240</v>
      </c>
      <c r="B3" s="30" t="s">
        <v>611</v>
      </c>
      <c r="C3" s="30" t="s">
        <v>595</v>
      </c>
      <c r="D3" s="29" t="s">
        <v>749</v>
      </c>
      <c r="E3" s="29" t="s">
        <v>750</v>
      </c>
      <c r="F3" s="30" t="s">
        <v>751</v>
      </c>
      <c r="G3" s="35">
        <v>0.11</v>
      </c>
      <c r="H3" s="18">
        <v>1.7257</v>
      </c>
      <c r="I3" s="27">
        <f t="shared" si="0"/>
        <v>0.189827</v>
      </c>
      <c r="J3" s="32">
        <v>45478</v>
      </c>
    </row>
    <row r="4" s="19" customFormat="1" ht="16.5" customHeight="1" spans="1:10">
      <c r="A4" s="24" t="s">
        <v>240</v>
      </c>
      <c r="B4" s="25" t="s">
        <v>611</v>
      </c>
      <c r="C4" s="25" t="s">
        <v>595</v>
      </c>
      <c r="D4" s="24" t="s">
        <v>801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45307</v>
      </c>
    </row>
    <row r="5" s="19" customFormat="1" ht="16.5" customHeight="1" spans="1:10">
      <c r="A5" s="29" t="s">
        <v>240</v>
      </c>
      <c r="B5" s="30" t="s">
        <v>611</v>
      </c>
      <c r="C5" s="30" t="s">
        <v>595</v>
      </c>
      <c r="D5" s="29" t="s">
        <v>744</v>
      </c>
      <c r="E5" s="29" t="s">
        <v>745</v>
      </c>
      <c r="F5" s="30" t="s">
        <v>746</v>
      </c>
      <c r="G5" s="35">
        <v>0.0333</v>
      </c>
      <c r="H5" s="18">
        <v>6.1792</v>
      </c>
      <c r="I5" s="27">
        <f t="shared" si="0"/>
        <v>0.20576736</v>
      </c>
      <c r="J5" s="32">
        <v>45307</v>
      </c>
    </row>
    <row r="6" s="19" customFormat="1" ht="16.5" customHeight="1" spans="1:10">
      <c r="A6" s="24" t="s">
        <v>240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34">
        <v>0.0333</v>
      </c>
      <c r="H6" s="18">
        <v>0.4035</v>
      </c>
      <c r="I6" s="27">
        <f t="shared" si="0"/>
        <v>0.01343655</v>
      </c>
      <c r="J6" s="28">
        <v>45307</v>
      </c>
    </row>
    <row r="7" s="19" customFormat="1" ht="16.5" customHeight="1" spans="1:10">
      <c r="A7" s="29" t="s">
        <v>240</v>
      </c>
      <c r="B7" s="30" t="s">
        <v>611</v>
      </c>
      <c r="C7" s="30" t="s">
        <v>595</v>
      </c>
      <c r="D7" s="29" t="s">
        <v>803</v>
      </c>
      <c r="E7" s="29" t="s">
        <v>804</v>
      </c>
      <c r="F7" s="30" t="s">
        <v>782</v>
      </c>
      <c r="G7" s="35">
        <v>1</v>
      </c>
      <c r="H7" s="18">
        <v>3.14912957631579</v>
      </c>
      <c r="I7" s="27">
        <f t="shared" si="0"/>
        <v>3.14912957631579</v>
      </c>
      <c r="J7" s="32">
        <v>45307</v>
      </c>
    </row>
    <row r="8" s="19" customFormat="1" ht="16.5" customHeight="1" spans="1:10">
      <c r="A8" s="24" t="s">
        <v>240</v>
      </c>
      <c r="B8" s="25" t="s">
        <v>611</v>
      </c>
      <c r="C8" s="25" t="s">
        <v>595</v>
      </c>
      <c r="D8" s="24" t="s">
        <v>805</v>
      </c>
      <c r="E8" s="24" t="s">
        <v>806</v>
      </c>
      <c r="F8" s="25" t="s">
        <v>782</v>
      </c>
      <c r="G8" s="34">
        <v>1</v>
      </c>
      <c r="H8" s="18">
        <v>6.59564594684211</v>
      </c>
      <c r="I8" s="27">
        <f t="shared" si="0"/>
        <v>6.59564594684211</v>
      </c>
      <c r="J8" s="28">
        <v>45307</v>
      </c>
    </row>
    <row r="9" s="19" customFormat="1" ht="16.5" customHeight="1" spans="1:10">
      <c r="A9" s="29" t="s">
        <v>240</v>
      </c>
      <c r="B9" s="30" t="s">
        <v>611</v>
      </c>
      <c r="C9" s="30" t="s">
        <v>595</v>
      </c>
      <c r="D9" s="29" t="s">
        <v>807</v>
      </c>
      <c r="E9" s="29" t="s">
        <v>808</v>
      </c>
      <c r="F9" s="30" t="s">
        <v>809</v>
      </c>
      <c r="G9" s="35">
        <v>1</v>
      </c>
      <c r="H9" s="18">
        <v>16.2</v>
      </c>
      <c r="I9" s="27">
        <f t="shared" si="0"/>
        <v>16.2</v>
      </c>
      <c r="J9" s="32">
        <v>45307</v>
      </c>
    </row>
    <row r="10" s="19" customFormat="1" ht="16.5" customHeight="1" spans="1:10">
      <c r="A10" s="24" t="s">
        <v>240</v>
      </c>
      <c r="B10" s="25" t="s">
        <v>611</v>
      </c>
      <c r="C10" s="25" t="s">
        <v>595</v>
      </c>
      <c r="D10" s="24" t="s">
        <v>810</v>
      </c>
      <c r="E10" s="24" t="s">
        <v>811</v>
      </c>
      <c r="F10" s="25" t="s">
        <v>812</v>
      </c>
      <c r="G10" s="34">
        <v>2</v>
      </c>
      <c r="H10" s="18">
        <v>1.55</v>
      </c>
      <c r="I10" s="27">
        <f t="shared" si="0"/>
        <v>3.1</v>
      </c>
      <c r="J10" s="28">
        <v>45307</v>
      </c>
    </row>
    <row r="11" spans="1:10">
      <c r="I11" s="20">
        <f>SUM(I2:I10)</f>
        <v>30.9902714675526</v>
      </c>
    </row>
  </sheetData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12" workbookViewId="0">
      <selection activeCell="E31" sqref="E3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241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21" si="0">H2*G2</f>
        <v>0.1</v>
      </c>
      <c r="J2" s="28">
        <v>45308</v>
      </c>
    </row>
    <row r="3" s="19" customFormat="1" ht="16.5" customHeight="1" spans="1:10">
      <c r="A3" s="29" t="s">
        <v>241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3</v>
      </c>
      <c r="H3" s="18">
        <v>0.05</v>
      </c>
      <c r="I3" s="27">
        <f t="shared" si="0"/>
        <v>0.15</v>
      </c>
      <c r="J3" s="32">
        <v>45308</v>
      </c>
    </row>
    <row r="4" s="19" customFormat="1" ht="16.5" customHeight="1" spans="1:10">
      <c r="A4" s="24" t="s">
        <v>241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0.72</v>
      </c>
      <c r="H4" s="18">
        <v>0.589</v>
      </c>
      <c r="I4" s="27">
        <f t="shared" si="0"/>
        <v>0.42408</v>
      </c>
      <c r="J4" s="28">
        <v>45503</v>
      </c>
    </row>
    <row r="5" s="19" customFormat="1" ht="16.5" customHeight="1" spans="1:10">
      <c r="A5" s="29" t="s">
        <v>241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3</v>
      </c>
      <c r="H5" s="18">
        <v>0.288584692439863</v>
      </c>
      <c r="I5" s="27">
        <f t="shared" si="0"/>
        <v>0.865754077319588</v>
      </c>
      <c r="J5" s="32">
        <v>45308</v>
      </c>
    </row>
    <row r="6" s="19" customFormat="1" ht="16.5" customHeight="1" spans="1:10">
      <c r="A6" s="24" t="s">
        <v>241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11</v>
      </c>
      <c r="H6" s="18">
        <v>0.120565034394672</v>
      </c>
      <c r="I6" s="27">
        <f t="shared" si="0"/>
        <v>1.32621537834139</v>
      </c>
      <c r="J6" s="28">
        <v>45308</v>
      </c>
    </row>
    <row r="7" s="19" customFormat="1" ht="16.5" customHeight="1" spans="1:10">
      <c r="A7" s="29" t="s">
        <v>241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5">
        <v>1</v>
      </c>
      <c r="H7" s="18">
        <v>0.372943271008403</v>
      </c>
      <c r="I7" s="27">
        <f t="shared" si="0"/>
        <v>0.372943271008403</v>
      </c>
      <c r="J7" s="32">
        <v>45503</v>
      </c>
    </row>
    <row r="8" s="19" customFormat="1" ht="16.5" customHeight="1" spans="1:10">
      <c r="A8" s="24" t="s">
        <v>241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45503</v>
      </c>
    </row>
    <row r="9" s="19" customFormat="1" ht="16.5" customHeight="1" spans="1:10">
      <c r="A9" s="29" t="s">
        <v>241</v>
      </c>
      <c r="B9" s="30" t="s">
        <v>611</v>
      </c>
      <c r="C9" s="30" t="s">
        <v>595</v>
      </c>
      <c r="D9" s="29" t="s">
        <v>783</v>
      </c>
      <c r="E9" s="29" t="s">
        <v>784</v>
      </c>
      <c r="F9" s="30" t="s">
        <v>617</v>
      </c>
      <c r="G9" s="35">
        <v>1</v>
      </c>
      <c r="H9" s="18">
        <v>0.240939692439863</v>
      </c>
      <c r="I9" s="27">
        <f t="shared" si="0"/>
        <v>0.240939692439863</v>
      </c>
      <c r="J9" s="32">
        <v>45308</v>
      </c>
    </row>
    <row r="10" s="19" customFormat="1" ht="16.5" customHeight="1" spans="1:10">
      <c r="A10" s="24" t="s">
        <v>241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34">
        <v>0.52</v>
      </c>
      <c r="H10" s="18">
        <v>1.7257</v>
      </c>
      <c r="I10" s="27">
        <f t="shared" si="0"/>
        <v>0.897364</v>
      </c>
      <c r="J10" s="28">
        <v>45308</v>
      </c>
    </row>
    <row r="11" s="19" customFormat="1" ht="16.5" customHeight="1" spans="1:10">
      <c r="A11" s="29" t="s">
        <v>241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5">
        <v>2.575</v>
      </c>
      <c r="H11" s="18">
        <v>1.6814</v>
      </c>
      <c r="I11" s="27">
        <f t="shared" si="0"/>
        <v>4.329605</v>
      </c>
      <c r="J11" s="32">
        <v>45308</v>
      </c>
    </row>
    <row r="12" s="19" customFormat="1" ht="16.5" customHeight="1" spans="1:10">
      <c r="A12" s="24" t="s">
        <v>241</v>
      </c>
      <c r="B12" s="25" t="s">
        <v>611</v>
      </c>
      <c r="C12" s="25" t="s">
        <v>595</v>
      </c>
      <c r="D12" s="24" t="s">
        <v>753</v>
      </c>
      <c r="E12" s="24" t="s">
        <v>754</v>
      </c>
      <c r="F12" s="25" t="s">
        <v>751</v>
      </c>
      <c r="G12" s="34">
        <v>1.06</v>
      </c>
      <c r="H12" s="18">
        <v>1.7257</v>
      </c>
      <c r="I12" s="27">
        <f t="shared" si="0"/>
        <v>1.829242</v>
      </c>
      <c r="J12" s="28">
        <v>45503</v>
      </c>
    </row>
    <row r="13" s="19" customFormat="1" ht="16.5" customHeight="1" spans="1:10">
      <c r="A13" s="29" t="s">
        <v>241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5">
        <v>1</v>
      </c>
      <c r="H13" s="18">
        <v>0.53</v>
      </c>
      <c r="I13" s="27">
        <f t="shared" si="0"/>
        <v>0.53</v>
      </c>
      <c r="J13" s="32">
        <v>45308</v>
      </c>
    </row>
    <row r="14" s="19" customFormat="1" ht="16.5" customHeight="1" spans="1:10">
      <c r="A14" s="24" t="s">
        <v>241</v>
      </c>
      <c r="B14" s="25" t="s">
        <v>611</v>
      </c>
      <c r="C14" s="25" t="s">
        <v>595</v>
      </c>
      <c r="D14" s="24" t="s">
        <v>88</v>
      </c>
      <c r="E14" s="24" t="s">
        <v>410</v>
      </c>
      <c r="F14" s="25" t="s">
        <v>1308</v>
      </c>
      <c r="G14" s="34">
        <v>1</v>
      </c>
      <c r="H14" s="18">
        <f>I39</f>
        <v>20.9836473267372</v>
      </c>
      <c r="I14" s="27">
        <f t="shared" si="0"/>
        <v>20.9836473267372</v>
      </c>
      <c r="J14" s="28">
        <v>45308</v>
      </c>
    </row>
    <row r="15" s="19" customFormat="1" ht="16.5" customHeight="1" spans="1:10">
      <c r="A15" s="29" t="s">
        <v>241</v>
      </c>
      <c r="B15" s="30" t="s">
        <v>611</v>
      </c>
      <c r="C15" s="30" t="s">
        <v>595</v>
      </c>
      <c r="D15" s="29" t="s">
        <v>1309</v>
      </c>
      <c r="E15" s="29" t="s">
        <v>1310</v>
      </c>
      <c r="F15" s="30" t="s">
        <v>617</v>
      </c>
      <c r="G15" s="35">
        <v>1</v>
      </c>
      <c r="H15" s="18">
        <v>2.8319</v>
      </c>
      <c r="I15" s="27">
        <f t="shared" si="0"/>
        <v>2.8319</v>
      </c>
      <c r="J15" s="32">
        <v>45308</v>
      </c>
    </row>
    <row r="16" s="19" customFormat="1" ht="16.5" customHeight="1" spans="1:10">
      <c r="A16" s="24" t="s">
        <v>241</v>
      </c>
      <c r="B16" s="25" t="s">
        <v>611</v>
      </c>
      <c r="C16" s="25" t="s">
        <v>595</v>
      </c>
      <c r="D16" s="24" t="s">
        <v>1311</v>
      </c>
      <c r="E16" s="24" t="s">
        <v>1312</v>
      </c>
      <c r="F16" s="25" t="s">
        <v>1313</v>
      </c>
      <c r="G16" s="34">
        <v>1</v>
      </c>
      <c r="H16" s="18">
        <v>0.65</v>
      </c>
      <c r="I16" s="27">
        <f t="shared" si="0"/>
        <v>0.65</v>
      </c>
      <c r="J16" s="28">
        <v>45308</v>
      </c>
    </row>
    <row r="17" s="19" customFormat="1" ht="16.5" customHeight="1" spans="1:10">
      <c r="A17" s="29" t="s">
        <v>241</v>
      </c>
      <c r="B17" s="30" t="s">
        <v>611</v>
      </c>
      <c r="C17" s="30" t="s">
        <v>595</v>
      </c>
      <c r="D17" s="29" t="s">
        <v>937</v>
      </c>
      <c r="E17" s="29" t="s">
        <v>938</v>
      </c>
      <c r="F17" s="30" t="s">
        <v>617</v>
      </c>
      <c r="G17" s="35">
        <v>1</v>
      </c>
      <c r="H17" s="18">
        <v>1.05755528846154</v>
      </c>
      <c r="I17" s="27">
        <f t="shared" si="0"/>
        <v>1.05755528846154</v>
      </c>
      <c r="J17" s="32">
        <v>45503</v>
      </c>
    </row>
    <row r="18" s="19" customFormat="1" ht="16.5" customHeight="1" spans="1:10">
      <c r="A18" s="24" t="s">
        <v>241</v>
      </c>
      <c r="B18" s="25" t="s">
        <v>611</v>
      </c>
      <c r="C18" s="25" t="s">
        <v>595</v>
      </c>
      <c r="D18" s="24" t="s">
        <v>939</v>
      </c>
      <c r="E18" s="24" t="s">
        <v>434</v>
      </c>
      <c r="F18" s="25" t="s">
        <v>940</v>
      </c>
      <c r="G18" s="34">
        <v>4</v>
      </c>
      <c r="H18" s="18">
        <v>0.1422</v>
      </c>
      <c r="I18" s="27">
        <f t="shared" si="0"/>
        <v>0.5688</v>
      </c>
      <c r="J18" s="28">
        <v>45503</v>
      </c>
    </row>
    <row r="19" s="19" customFormat="1" ht="16.5" customHeight="1" spans="1:10">
      <c r="A19" s="29" t="s">
        <v>241</v>
      </c>
      <c r="B19" s="30" t="s">
        <v>611</v>
      </c>
      <c r="C19" s="30" t="s">
        <v>595</v>
      </c>
      <c r="D19" s="29" t="s">
        <v>599</v>
      </c>
      <c r="E19" s="29" t="s">
        <v>600</v>
      </c>
      <c r="F19" s="30" t="s">
        <v>601</v>
      </c>
      <c r="G19" s="35">
        <v>0.02</v>
      </c>
      <c r="H19" s="18">
        <v>6.2128</v>
      </c>
      <c r="I19" s="27">
        <f t="shared" si="0"/>
        <v>0.124256</v>
      </c>
      <c r="J19" s="32">
        <v>45503</v>
      </c>
    </row>
    <row r="20" s="19" customFormat="1" ht="16.5" customHeight="1" spans="1:10">
      <c r="A20" s="24" t="s">
        <v>241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34">
        <v>0.1</v>
      </c>
      <c r="H20" s="18">
        <v>0.4035</v>
      </c>
      <c r="I20" s="27">
        <f t="shared" si="0"/>
        <v>0.04035</v>
      </c>
      <c r="J20" s="28">
        <v>45503</v>
      </c>
    </row>
    <row r="21" s="19" customFormat="1" ht="16.5" customHeight="1" spans="1:10">
      <c r="A21" s="29" t="s">
        <v>241</v>
      </c>
      <c r="B21" s="30" t="s">
        <v>611</v>
      </c>
      <c r="C21" s="30" t="s">
        <v>595</v>
      </c>
      <c r="D21" s="29" t="s">
        <v>941</v>
      </c>
      <c r="E21" s="29" t="s">
        <v>942</v>
      </c>
      <c r="F21" s="30" t="s">
        <v>943</v>
      </c>
      <c r="G21" s="35">
        <v>1</v>
      </c>
      <c r="H21" s="18">
        <v>0.32</v>
      </c>
      <c r="I21" s="27">
        <f t="shared" si="0"/>
        <v>0.32</v>
      </c>
      <c r="J21" s="32">
        <v>45650</v>
      </c>
    </row>
    <row r="22" spans="1:10">
      <c r="I22" s="20">
        <f>SUM(I2:I21)</f>
        <v>38.421652034308</v>
      </c>
    </row>
    <row r="24" s="19" customFormat="1" ht="12.5" spans="1:10">
      <c r="A24" s="21" t="s">
        <v>586</v>
      </c>
      <c r="B24" s="21" t="s">
        <v>587</v>
      </c>
      <c r="C24" s="21" t="s">
        <v>588</v>
      </c>
      <c r="D24" s="21" t="s">
        <v>589</v>
      </c>
      <c r="E24" s="21" t="s">
        <v>590</v>
      </c>
      <c r="F24" s="21" t="s">
        <v>590</v>
      </c>
      <c r="G24" s="23" t="s">
        <v>591</v>
      </c>
      <c r="H24" s="23" t="s">
        <v>592</v>
      </c>
      <c r="I24" s="23" t="s">
        <v>593</v>
      </c>
      <c r="J24" s="22" t="s">
        <v>594</v>
      </c>
    </row>
    <row r="25" s="19" customFormat="1" ht="16.5" customHeight="1" spans="1:10">
      <c r="A25" s="24" t="s">
        <v>88</v>
      </c>
      <c r="B25" s="25" t="s">
        <v>611</v>
      </c>
      <c r="C25" s="25" t="s">
        <v>595</v>
      </c>
      <c r="D25" s="24" t="s">
        <v>944</v>
      </c>
      <c r="E25" s="24" t="s">
        <v>945</v>
      </c>
      <c r="F25" s="25" t="s">
        <v>617</v>
      </c>
      <c r="G25" s="34">
        <v>5</v>
      </c>
      <c r="H25" s="18">
        <v>0.1327</v>
      </c>
      <c r="I25" s="27">
        <f t="shared" ref="I25:I38" si="1">H25*G25</f>
        <v>0.6635</v>
      </c>
      <c r="J25" s="28">
        <v>45307</v>
      </c>
    </row>
    <row r="26" s="19" customFormat="1" ht="16.5" customHeight="1" spans="1:10">
      <c r="A26" s="29" t="s">
        <v>88</v>
      </c>
      <c r="B26" s="30" t="s">
        <v>611</v>
      </c>
      <c r="C26" s="30" t="s">
        <v>595</v>
      </c>
      <c r="D26" s="29" t="s">
        <v>946</v>
      </c>
      <c r="E26" s="29" t="s">
        <v>947</v>
      </c>
      <c r="F26" s="30" t="s">
        <v>948</v>
      </c>
      <c r="G26" s="35">
        <v>1</v>
      </c>
      <c r="H26" s="18">
        <v>2.3894</v>
      </c>
      <c r="I26" s="27">
        <f t="shared" si="1"/>
        <v>2.3894</v>
      </c>
      <c r="J26" s="32">
        <v>45307</v>
      </c>
    </row>
    <row r="27" s="19" customFormat="1" ht="16.5" customHeight="1" spans="1:10">
      <c r="A27" s="24" t="s">
        <v>88</v>
      </c>
      <c r="B27" s="25" t="s">
        <v>611</v>
      </c>
      <c r="C27" s="25" t="s">
        <v>595</v>
      </c>
      <c r="D27" s="24" t="s">
        <v>950</v>
      </c>
      <c r="E27" s="24" t="s">
        <v>951</v>
      </c>
      <c r="F27" s="25" t="s">
        <v>952</v>
      </c>
      <c r="G27" s="34">
        <v>1</v>
      </c>
      <c r="H27" s="18">
        <v>0.941865145432692</v>
      </c>
      <c r="I27" s="27">
        <f t="shared" si="1"/>
        <v>0.941865145432692</v>
      </c>
      <c r="J27" s="28">
        <v>45307</v>
      </c>
    </row>
    <row r="28" s="19" customFormat="1" ht="16.5" customHeight="1" spans="1:10">
      <c r="A28" s="29" t="s">
        <v>88</v>
      </c>
      <c r="B28" s="30" t="s">
        <v>611</v>
      </c>
      <c r="C28" s="30" t="s">
        <v>595</v>
      </c>
      <c r="D28" s="29" t="s">
        <v>953</v>
      </c>
      <c r="E28" s="29" t="s">
        <v>954</v>
      </c>
      <c r="F28" s="30" t="s">
        <v>955</v>
      </c>
      <c r="G28" s="35">
        <v>1</v>
      </c>
      <c r="H28" s="18">
        <v>0.928708371995192</v>
      </c>
      <c r="I28" s="27">
        <f t="shared" si="1"/>
        <v>0.928708371995192</v>
      </c>
      <c r="J28" s="32">
        <v>45307</v>
      </c>
    </row>
    <row r="29" s="19" customFormat="1" ht="16.5" customHeight="1" spans="1:10">
      <c r="A29" s="24" t="s">
        <v>88</v>
      </c>
      <c r="B29" s="25" t="s">
        <v>611</v>
      </c>
      <c r="C29" s="25" t="s">
        <v>595</v>
      </c>
      <c r="D29" s="24" t="s">
        <v>956</v>
      </c>
      <c r="E29" s="24" t="s">
        <v>957</v>
      </c>
      <c r="F29" s="25" t="s">
        <v>958</v>
      </c>
      <c r="G29" s="34">
        <v>1</v>
      </c>
      <c r="H29" s="18">
        <v>0.947845496995192</v>
      </c>
      <c r="I29" s="27">
        <f t="shared" si="1"/>
        <v>0.947845496995192</v>
      </c>
      <c r="J29" s="28">
        <v>45307</v>
      </c>
    </row>
    <row r="30" s="19" customFormat="1" ht="16.5" customHeight="1" spans="1:10">
      <c r="A30" s="29" t="s">
        <v>88</v>
      </c>
      <c r="B30" s="30" t="s">
        <v>611</v>
      </c>
      <c r="C30" s="30" t="s">
        <v>595</v>
      </c>
      <c r="D30" s="29" t="s">
        <v>959</v>
      </c>
      <c r="E30" s="29" t="s">
        <v>775</v>
      </c>
      <c r="F30" s="30" t="s">
        <v>617</v>
      </c>
      <c r="G30" s="35">
        <v>1</v>
      </c>
      <c r="H30" s="18">
        <v>4.05</v>
      </c>
      <c r="I30" s="27">
        <f t="shared" si="1"/>
        <v>4.05</v>
      </c>
      <c r="J30" s="32">
        <v>45307</v>
      </c>
    </row>
    <row r="31" s="19" customFormat="1" ht="16.5" customHeight="1" spans="1:10">
      <c r="A31" s="24" t="s">
        <v>88</v>
      </c>
      <c r="B31" s="25" t="s">
        <v>611</v>
      </c>
      <c r="C31" s="25" t="s">
        <v>595</v>
      </c>
      <c r="D31" s="24" t="s">
        <v>960</v>
      </c>
      <c r="E31" s="24" t="s">
        <v>961</v>
      </c>
      <c r="F31" s="25" t="s">
        <v>617</v>
      </c>
      <c r="G31" s="34">
        <v>1</v>
      </c>
      <c r="H31" s="18">
        <v>1.437294625</v>
      </c>
      <c r="I31" s="27">
        <f t="shared" si="1"/>
        <v>1.437294625</v>
      </c>
      <c r="J31" s="28">
        <v>45307</v>
      </c>
    </row>
    <row r="32" s="19" customFormat="1" ht="16.5" customHeight="1" spans="1:10">
      <c r="A32" s="29" t="s">
        <v>88</v>
      </c>
      <c r="B32" s="30" t="s">
        <v>611</v>
      </c>
      <c r="C32" s="30" t="s">
        <v>595</v>
      </c>
      <c r="D32" s="29" t="s">
        <v>962</v>
      </c>
      <c r="E32" s="29" t="s">
        <v>963</v>
      </c>
      <c r="F32" s="30" t="s">
        <v>964</v>
      </c>
      <c r="G32" s="35">
        <v>1</v>
      </c>
      <c r="H32" s="18">
        <v>0.409741331904762</v>
      </c>
      <c r="I32" s="27">
        <f t="shared" si="1"/>
        <v>0.409741331904762</v>
      </c>
      <c r="J32" s="32">
        <v>45307</v>
      </c>
    </row>
    <row r="33" s="19" customFormat="1" ht="16.5" customHeight="1" spans="1:10">
      <c r="A33" s="24" t="s">
        <v>88</v>
      </c>
      <c r="B33" s="25" t="s">
        <v>611</v>
      </c>
      <c r="C33" s="25" t="s">
        <v>595</v>
      </c>
      <c r="D33" s="24" t="s">
        <v>967</v>
      </c>
      <c r="E33" s="24" t="s">
        <v>968</v>
      </c>
      <c r="F33" s="25" t="s">
        <v>617</v>
      </c>
      <c r="G33" s="34">
        <v>1</v>
      </c>
      <c r="H33" s="18">
        <v>0.324502754093567</v>
      </c>
      <c r="I33" s="27">
        <f t="shared" si="1"/>
        <v>0.324502754093567</v>
      </c>
      <c r="J33" s="28">
        <v>45307</v>
      </c>
    </row>
    <row r="34" s="19" customFormat="1" ht="16.5" customHeight="1" spans="1:10">
      <c r="A34" s="29" t="s">
        <v>88</v>
      </c>
      <c r="B34" s="30" t="s">
        <v>611</v>
      </c>
      <c r="C34" s="30" t="s">
        <v>595</v>
      </c>
      <c r="D34" s="29" t="s">
        <v>969</v>
      </c>
      <c r="E34" s="29" t="s">
        <v>970</v>
      </c>
      <c r="F34" s="30" t="s">
        <v>617</v>
      </c>
      <c r="G34" s="35">
        <v>1</v>
      </c>
      <c r="H34" s="18">
        <v>0.273739011988304</v>
      </c>
      <c r="I34" s="27">
        <f t="shared" si="1"/>
        <v>0.273739011988304</v>
      </c>
      <c r="J34" s="32">
        <v>45307</v>
      </c>
    </row>
    <row r="35" s="19" customFormat="1" ht="16.5" customHeight="1" spans="1:10">
      <c r="A35" s="24" t="s">
        <v>88</v>
      </c>
      <c r="B35" s="25" t="s">
        <v>611</v>
      </c>
      <c r="C35" s="25" t="s">
        <v>595</v>
      </c>
      <c r="D35" s="24" t="s">
        <v>971</v>
      </c>
      <c r="E35" s="24" t="s">
        <v>972</v>
      </c>
      <c r="F35" s="25" t="s">
        <v>617</v>
      </c>
      <c r="G35" s="34">
        <v>2</v>
      </c>
      <c r="H35" s="18">
        <v>0.186476232163743</v>
      </c>
      <c r="I35" s="27">
        <f t="shared" si="1"/>
        <v>0.372952464327486</v>
      </c>
      <c r="J35" s="28">
        <v>45307</v>
      </c>
    </row>
    <row r="36" s="19" customFormat="1" ht="16.5" customHeight="1" spans="1:10">
      <c r="A36" s="29" t="s">
        <v>88</v>
      </c>
      <c r="B36" s="30" t="s">
        <v>611</v>
      </c>
      <c r="C36" s="30" t="s">
        <v>595</v>
      </c>
      <c r="D36" s="29" t="s">
        <v>973</v>
      </c>
      <c r="E36" s="29" t="s">
        <v>974</v>
      </c>
      <c r="F36" s="30" t="s">
        <v>975</v>
      </c>
      <c r="G36" s="35">
        <v>2</v>
      </c>
      <c r="H36" s="18">
        <v>2.1947</v>
      </c>
      <c r="I36" s="27">
        <f t="shared" si="1"/>
        <v>4.3894</v>
      </c>
      <c r="J36" s="32">
        <v>45307</v>
      </c>
    </row>
    <row r="37" s="19" customFormat="1" ht="16.5" customHeight="1" spans="1:10">
      <c r="A37" s="24" t="s">
        <v>88</v>
      </c>
      <c r="B37" s="25" t="s">
        <v>611</v>
      </c>
      <c r="C37" s="25" t="s">
        <v>595</v>
      </c>
      <c r="D37" s="24" t="s">
        <v>1314</v>
      </c>
      <c r="E37" s="24" t="s">
        <v>1315</v>
      </c>
      <c r="F37" s="25" t="s">
        <v>617</v>
      </c>
      <c r="G37" s="34">
        <v>1</v>
      </c>
      <c r="H37" s="18">
        <v>1.022698125</v>
      </c>
      <c r="I37" s="27">
        <f t="shared" si="1"/>
        <v>1.022698125</v>
      </c>
      <c r="J37" s="28">
        <v>45307</v>
      </c>
    </row>
    <row r="38" s="19" customFormat="1" ht="16.5" customHeight="1" spans="1:10">
      <c r="A38" s="29" t="s">
        <v>88</v>
      </c>
      <c r="B38" s="30" t="s">
        <v>611</v>
      </c>
      <c r="C38" s="30" t="s">
        <v>595</v>
      </c>
      <c r="D38" s="29" t="s">
        <v>1316</v>
      </c>
      <c r="E38" s="29" t="s">
        <v>966</v>
      </c>
      <c r="F38" s="30" t="s">
        <v>1317</v>
      </c>
      <c r="G38" s="35">
        <v>4</v>
      </c>
      <c r="H38" s="18">
        <v>0.708</v>
      </c>
      <c r="I38" s="27">
        <f t="shared" si="1"/>
        <v>2.832</v>
      </c>
      <c r="J38" s="32">
        <v>45307</v>
      </c>
    </row>
    <row r="39" spans="1:10">
      <c r="I39" s="20">
        <f>SUM(I25:I38)</f>
        <v>20.9836473267372</v>
      </c>
    </row>
  </sheetData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I7" sqref="I7"/>
    </sheetView>
  </sheetViews>
  <sheetFormatPr defaultColWidth="8.72727272727273" defaultRowHeight="14" outlineLevelRow="5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3636363636364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5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5" customHeight="1" spans="1:10">
      <c r="A2" s="24" t="s">
        <v>242</v>
      </c>
      <c r="B2" s="25" t="s">
        <v>611</v>
      </c>
      <c r="C2" s="25" t="s">
        <v>595</v>
      </c>
      <c r="D2" s="24" t="s">
        <v>1318</v>
      </c>
      <c r="E2" s="24" t="s">
        <v>1319</v>
      </c>
      <c r="F2" s="25" t="s">
        <v>617</v>
      </c>
      <c r="G2" s="34">
        <v>1</v>
      </c>
      <c r="H2" s="18">
        <v>2.0354</v>
      </c>
      <c r="I2" s="27">
        <v>2.0354</v>
      </c>
      <c r="J2" s="28">
        <v>45309</v>
      </c>
    </row>
    <row r="3" s="19" customFormat="1" ht="15" customHeight="1" spans="1:10">
      <c r="A3" s="29" t="s">
        <v>242</v>
      </c>
      <c r="B3" s="30" t="s">
        <v>611</v>
      </c>
      <c r="C3" s="30" t="s">
        <v>595</v>
      </c>
      <c r="D3" s="29" t="s">
        <v>1320</v>
      </c>
      <c r="E3" s="29" t="s">
        <v>1321</v>
      </c>
      <c r="F3" s="30" t="s">
        <v>617</v>
      </c>
      <c r="G3" s="35">
        <v>1</v>
      </c>
      <c r="H3" s="33">
        <v>21.2389</v>
      </c>
      <c r="I3" s="52">
        <v>21.2389</v>
      </c>
      <c r="J3" s="32">
        <v>45309</v>
      </c>
    </row>
    <row r="4" spans="1:10">
      <c r="I4" s="20">
        <f>SUM(I2:I3)</f>
        <v>23.2743</v>
      </c>
    </row>
    <row r="6" spans="1:10">
      <c r="I6" s="20">
        <f>I2/0.6+I3*1.3</f>
        <v>31.0029033333333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H4" sqref="H4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3.0909090909091" customWidth="1"/>
    <col min="6" max="6" width="10" customWidth="1"/>
    <col min="7" max="7" width="9.27272727272727" style="20" customWidth="1"/>
    <col min="8" max="8" width="14" style="20" customWidth="1"/>
    <col min="9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80</v>
      </c>
      <c r="B2" s="25" t="s">
        <v>611</v>
      </c>
      <c r="C2" s="25" t="s">
        <v>595</v>
      </c>
      <c r="D2" s="24" t="s">
        <v>73</v>
      </c>
      <c r="E2" s="24" t="s">
        <v>396</v>
      </c>
      <c r="F2" s="25" t="s">
        <v>747</v>
      </c>
      <c r="G2" s="34">
        <v>1</v>
      </c>
      <c r="H2" s="18">
        <v>0.288584692439863</v>
      </c>
      <c r="I2" s="27">
        <f t="shared" ref="I2:I15" si="0">H2*G2</f>
        <v>0.288584692439863</v>
      </c>
      <c r="J2" s="28">
        <v>44550</v>
      </c>
    </row>
    <row r="3" s="19" customFormat="1" ht="16.5" customHeight="1" spans="1:10">
      <c r="A3" s="29" t="s">
        <v>80</v>
      </c>
      <c r="B3" s="30" t="s">
        <v>611</v>
      </c>
      <c r="C3" s="30" t="s">
        <v>595</v>
      </c>
      <c r="D3" s="29" t="s">
        <v>74</v>
      </c>
      <c r="E3" s="29" t="s">
        <v>394</v>
      </c>
      <c r="F3" s="30" t="s">
        <v>748</v>
      </c>
      <c r="G3" s="35">
        <v>2</v>
      </c>
      <c r="H3" s="18">
        <v>0.120565034394672</v>
      </c>
      <c r="I3" s="27">
        <f t="shared" si="0"/>
        <v>0.241130068789344</v>
      </c>
      <c r="J3" s="32">
        <v>44742</v>
      </c>
    </row>
    <row r="4" s="19" customFormat="1" ht="16.5" customHeight="1" spans="1:10">
      <c r="A4" s="24" t="s">
        <v>80</v>
      </c>
      <c r="B4" s="25" t="s">
        <v>611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0.24</v>
      </c>
      <c r="H4" s="18">
        <v>1.7257</v>
      </c>
      <c r="I4" s="27">
        <f t="shared" si="0"/>
        <v>0.414168</v>
      </c>
      <c r="J4" s="28">
        <v>45196</v>
      </c>
    </row>
    <row r="5" s="19" customFormat="1" ht="16.5" customHeight="1" spans="1:10">
      <c r="A5" s="29" t="s">
        <v>80</v>
      </c>
      <c r="B5" s="30" t="s">
        <v>611</v>
      </c>
      <c r="C5" s="30" t="s">
        <v>595</v>
      </c>
      <c r="D5" s="29" t="s">
        <v>78</v>
      </c>
      <c r="E5" s="29" t="s">
        <v>443</v>
      </c>
      <c r="F5" s="30" t="s">
        <v>752</v>
      </c>
      <c r="G5" s="35">
        <v>0.3</v>
      </c>
      <c r="H5" s="18">
        <v>1.6814</v>
      </c>
      <c r="I5" s="27">
        <f t="shared" si="0"/>
        <v>0.50442</v>
      </c>
      <c r="J5" s="32">
        <v>44620</v>
      </c>
    </row>
    <row r="6" s="19" customFormat="1" ht="16.5" customHeight="1" spans="1:10">
      <c r="A6" s="24" t="s">
        <v>80</v>
      </c>
      <c r="B6" s="25" t="s">
        <v>611</v>
      </c>
      <c r="C6" s="25" t="s">
        <v>595</v>
      </c>
      <c r="D6" s="24" t="s">
        <v>753</v>
      </c>
      <c r="E6" s="24" t="s">
        <v>754</v>
      </c>
      <c r="F6" s="25" t="s">
        <v>751</v>
      </c>
      <c r="G6" s="34">
        <v>0.41</v>
      </c>
      <c r="H6" s="18">
        <v>1.7257</v>
      </c>
      <c r="I6" s="27">
        <f t="shared" si="0"/>
        <v>0.707537</v>
      </c>
      <c r="J6" s="28">
        <v>44620</v>
      </c>
    </row>
    <row r="7" s="19" customFormat="1" ht="16.5" customHeight="1" spans="1:10">
      <c r="A7" s="29" t="s">
        <v>80</v>
      </c>
      <c r="B7" s="30" t="s">
        <v>611</v>
      </c>
      <c r="C7" s="30" t="s">
        <v>595</v>
      </c>
      <c r="D7" s="29" t="s">
        <v>755</v>
      </c>
      <c r="E7" s="29" t="s">
        <v>756</v>
      </c>
      <c r="F7" s="30" t="s">
        <v>752</v>
      </c>
      <c r="G7" s="35">
        <v>0.185</v>
      </c>
      <c r="H7" s="18">
        <v>1.6814</v>
      </c>
      <c r="I7" s="27">
        <f t="shared" si="0"/>
        <v>0.311059</v>
      </c>
      <c r="J7" s="32">
        <v>44550</v>
      </c>
    </row>
    <row r="8" s="19" customFormat="1" ht="16.5" customHeight="1" spans="1:10">
      <c r="A8" s="24" t="s">
        <v>80</v>
      </c>
      <c r="B8" s="25" t="s">
        <v>611</v>
      </c>
      <c r="C8" s="25" t="s">
        <v>595</v>
      </c>
      <c r="D8" s="24" t="s">
        <v>757</v>
      </c>
      <c r="E8" s="24" t="s">
        <v>758</v>
      </c>
      <c r="F8" s="25" t="s">
        <v>617</v>
      </c>
      <c r="G8" s="34">
        <v>1</v>
      </c>
      <c r="H8" s="18">
        <v>0.35</v>
      </c>
      <c r="I8" s="27">
        <f t="shared" si="0"/>
        <v>0.35</v>
      </c>
      <c r="J8" s="28">
        <v>44620</v>
      </c>
    </row>
    <row r="9" s="19" customFormat="1" ht="16.5" customHeight="1" spans="1:10">
      <c r="A9" s="29" t="s">
        <v>80</v>
      </c>
      <c r="B9" s="30" t="s">
        <v>611</v>
      </c>
      <c r="C9" s="30" t="s">
        <v>595</v>
      </c>
      <c r="D9" s="29" t="s">
        <v>759</v>
      </c>
      <c r="E9" s="29" t="s">
        <v>760</v>
      </c>
      <c r="F9" s="30" t="s">
        <v>617</v>
      </c>
      <c r="G9" s="35">
        <v>1</v>
      </c>
      <c r="H9" s="18">
        <v>0.242469323534798</v>
      </c>
      <c r="I9" s="27">
        <f t="shared" si="0"/>
        <v>0.242469323534798</v>
      </c>
      <c r="J9" s="32">
        <v>45138</v>
      </c>
    </row>
    <row r="10" s="19" customFormat="1" ht="16.5" customHeight="1" spans="1:10">
      <c r="A10" s="24" t="s">
        <v>80</v>
      </c>
      <c r="B10" s="25" t="s">
        <v>611</v>
      </c>
      <c r="C10" s="25" t="s">
        <v>595</v>
      </c>
      <c r="D10" s="24" t="s">
        <v>87</v>
      </c>
      <c r="E10" s="24" t="s">
        <v>339</v>
      </c>
      <c r="F10" s="25" t="s">
        <v>617</v>
      </c>
      <c r="G10" s="34">
        <v>1</v>
      </c>
      <c r="H10" s="18">
        <f>I24</f>
        <v>3.11268222121457</v>
      </c>
      <c r="I10" s="27">
        <f t="shared" si="0"/>
        <v>3.11268222121457</v>
      </c>
      <c r="J10" s="28">
        <v>44550</v>
      </c>
    </row>
    <row r="11" s="19" customFormat="1" ht="16.5" customHeight="1" spans="1:10">
      <c r="A11" s="29" t="s">
        <v>80</v>
      </c>
      <c r="B11" s="30" t="s">
        <v>611</v>
      </c>
      <c r="C11" s="30" t="s">
        <v>595</v>
      </c>
      <c r="D11" s="29" t="s">
        <v>99</v>
      </c>
      <c r="E11" s="29" t="s">
        <v>397</v>
      </c>
      <c r="F11" s="30" t="s">
        <v>617</v>
      </c>
      <c r="G11" s="35">
        <v>2</v>
      </c>
      <c r="H11" s="18">
        <v>0.35</v>
      </c>
      <c r="I11" s="27">
        <f t="shared" si="0"/>
        <v>0.7</v>
      </c>
      <c r="J11" s="32">
        <v>45196</v>
      </c>
    </row>
    <row r="12" s="19" customFormat="1" ht="16.5" customHeight="1" spans="1:10">
      <c r="A12" s="24" t="s">
        <v>80</v>
      </c>
      <c r="B12" s="25" t="s">
        <v>611</v>
      </c>
      <c r="C12" s="25" t="s">
        <v>595</v>
      </c>
      <c r="D12" s="24" t="s">
        <v>761</v>
      </c>
      <c r="E12" s="24" t="s">
        <v>762</v>
      </c>
      <c r="F12" s="25" t="s">
        <v>617</v>
      </c>
      <c r="G12" s="34">
        <v>1</v>
      </c>
      <c r="H12" s="18">
        <v>0.119628418245735</v>
      </c>
      <c r="I12" s="27">
        <f t="shared" si="0"/>
        <v>0.119628418245735</v>
      </c>
      <c r="J12" s="28">
        <v>45138</v>
      </c>
    </row>
    <row r="13" s="19" customFormat="1" ht="16.5" customHeight="1" spans="1:10">
      <c r="A13" s="29" t="s">
        <v>80</v>
      </c>
      <c r="B13" s="30" t="s">
        <v>611</v>
      </c>
      <c r="C13" s="30" t="s">
        <v>595</v>
      </c>
      <c r="D13" s="29" t="s">
        <v>763</v>
      </c>
      <c r="E13" s="29" t="s">
        <v>764</v>
      </c>
      <c r="F13" s="30" t="s">
        <v>765</v>
      </c>
      <c r="G13" s="35">
        <v>1</v>
      </c>
      <c r="H13" s="18">
        <v>0.0627</v>
      </c>
      <c r="I13" s="27">
        <f t="shared" si="0"/>
        <v>0.0627</v>
      </c>
      <c r="J13" s="32">
        <v>45138</v>
      </c>
    </row>
    <row r="14" s="19" customFormat="1" ht="16.5" customHeight="1" spans="1:10">
      <c r="A14" s="24" t="s">
        <v>80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0.0033</v>
      </c>
      <c r="H14" s="18">
        <v>6.2128</v>
      </c>
      <c r="I14" s="27">
        <f t="shared" si="0"/>
        <v>0.02050224</v>
      </c>
      <c r="J14" s="28">
        <v>44652</v>
      </c>
    </row>
    <row r="15" s="19" customFormat="1" ht="16.5" customHeight="1" spans="1:10">
      <c r="A15" s="29" t="s">
        <v>80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0.01</v>
      </c>
      <c r="H15" s="18">
        <v>0.4035</v>
      </c>
      <c r="I15" s="27">
        <f t="shared" si="0"/>
        <v>0.004035</v>
      </c>
      <c r="J15" s="32">
        <v>44652</v>
      </c>
    </row>
    <row r="16" spans="1:10">
      <c r="H16" s="20" t="s">
        <v>654</v>
      </c>
      <c r="I16" s="20">
        <f>SUM(I2:I15)</f>
        <v>7.07891596422431</v>
      </c>
    </row>
    <row r="18" s="19" customFormat="1" ht="12.5" spans="1:10">
      <c r="A18" s="21" t="s">
        <v>586</v>
      </c>
      <c r="B18" s="21" t="s">
        <v>587</v>
      </c>
      <c r="C18" s="21" t="s">
        <v>588</v>
      </c>
      <c r="D18" s="21" t="s">
        <v>589</v>
      </c>
      <c r="E18" s="21" t="s">
        <v>590</v>
      </c>
      <c r="F18" s="21" t="s">
        <v>590</v>
      </c>
      <c r="G18" s="23" t="s">
        <v>591</v>
      </c>
      <c r="H18" s="23" t="s">
        <v>592</v>
      </c>
      <c r="I18" s="23" t="s">
        <v>593</v>
      </c>
      <c r="J18" s="22" t="s">
        <v>594</v>
      </c>
    </row>
    <row r="19" s="19" customFormat="1" ht="16.5" customHeight="1" spans="1:10">
      <c r="A19" s="24" t="s">
        <v>87</v>
      </c>
      <c r="B19" s="25" t="s">
        <v>611</v>
      </c>
      <c r="C19" s="25" t="s">
        <v>595</v>
      </c>
      <c r="D19" s="24" t="s">
        <v>766</v>
      </c>
      <c r="E19" s="24" t="s">
        <v>767</v>
      </c>
      <c r="F19" s="25" t="s">
        <v>617</v>
      </c>
      <c r="G19" s="34">
        <v>1</v>
      </c>
      <c r="H19" s="18">
        <v>0.122682221214575</v>
      </c>
      <c r="I19" s="27">
        <f>H19*G19</f>
        <v>0.122682221214575</v>
      </c>
      <c r="J19" s="28">
        <v>44550</v>
      </c>
    </row>
    <row r="20" s="19" customFormat="1" ht="16.5" customHeight="1" spans="1:10">
      <c r="A20" s="29" t="s">
        <v>87</v>
      </c>
      <c r="B20" s="30" t="s">
        <v>611</v>
      </c>
      <c r="C20" s="30" t="s">
        <v>595</v>
      </c>
      <c r="D20" s="29" t="s">
        <v>768</v>
      </c>
      <c r="E20" s="29" t="s">
        <v>769</v>
      </c>
      <c r="F20" s="30" t="s">
        <v>617</v>
      </c>
      <c r="G20" s="35">
        <v>2</v>
      </c>
      <c r="H20" s="18">
        <v>0.15</v>
      </c>
      <c r="I20" s="27">
        <f>H20*G20</f>
        <v>0.3</v>
      </c>
      <c r="J20" s="32">
        <v>44620</v>
      </c>
    </row>
    <row r="21" s="19" customFormat="1" ht="16.5" customHeight="1" spans="1:10">
      <c r="A21" s="24" t="s">
        <v>87</v>
      </c>
      <c r="B21" s="25" t="s">
        <v>611</v>
      </c>
      <c r="C21" s="25" t="s">
        <v>595</v>
      </c>
      <c r="D21" s="24" t="s">
        <v>770</v>
      </c>
      <c r="E21" s="24" t="s">
        <v>771</v>
      </c>
      <c r="F21" s="25" t="s">
        <v>617</v>
      </c>
      <c r="G21" s="34">
        <v>1</v>
      </c>
      <c r="H21" s="18">
        <v>1.1</v>
      </c>
      <c r="I21" s="27">
        <f>H21*G21</f>
        <v>1.1</v>
      </c>
      <c r="J21" s="28">
        <v>44550</v>
      </c>
    </row>
    <row r="22" s="19" customFormat="1" ht="16.5" customHeight="1" spans="1:10">
      <c r="A22" s="29" t="s">
        <v>87</v>
      </c>
      <c r="B22" s="30" t="s">
        <v>611</v>
      </c>
      <c r="C22" s="30" t="s">
        <v>595</v>
      </c>
      <c r="D22" s="29" t="s">
        <v>772</v>
      </c>
      <c r="E22" s="29" t="s">
        <v>773</v>
      </c>
      <c r="F22" s="30" t="s">
        <v>617</v>
      </c>
      <c r="G22" s="35">
        <v>1</v>
      </c>
      <c r="H22" s="18">
        <v>0.6</v>
      </c>
      <c r="I22" s="27">
        <f>H22*G22</f>
        <v>0.6</v>
      </c>
      <c r="J22" s="32">
        <v>44550</v>
      </c>
    </row>
    <row r="23" s="19" customFormat="1" ht="16.5" customHeight="1" spans="1:10">
      <c r="A23" s="24" t="s">
        <v>87</v>
      </c>
      <c r="B23" s="25" t="s">
        <v>611</v>
      </c>
      <c r="C23" s="25" t="s">
        <v>595</v>
      </c>
      <c r="D23" s="24" t="s">
        <v>774</v>
      </c>
      <c r="E23" s="24" t="s">
        <v>775</v>
      </c>
      <c r="F23" s="25" t="s">
        <v>617</v>
      </c>
      <c r="G23" s="34">
        <v>1</v>
      </c>
      <c r="H23" s="18">
        <v>0.99</v>
      </c>
      <c r="I23" s="27">
        <f>H23*G23</f>
        <v>0.99</v>
      </c>
      <c r="J23" s="28">
        <v>44550</v>
      </c>
    </row>
    <row r="24" spans="1:10">
      <c r="H24" s="20" t="s">
        <v>654</v>
      </c>
      <c r="I24" s="20">
        <f>SUM(I19:I23)</f>
        <v>3.11268222121457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I24" sqref="I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230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22" si="0">H2*G2</f>
        <v>0.05</v>
      </c>
      <c r="J2" s="28">
        <v>45120</v>
      </c>
    </row>
    <row r="3" s="19" customFormat="1" ht="16.5" customHeight="1" spans="1:10">
      <c r="A3" s="29" t="s">
        <v>230</v>
      </c>
      <c r="B3" s="30" t="s">
        <v>611</v>
      </c>
      <c r="C3" s="30" t="s">
        <v>595</v>
      </c>
      <c r="D3" s="29" t="s">
        <v>813</v>
      </c>
      <c r="E3" s="29" t="s">
        <v>814</v>
      </c>
      <c r="F3" s="30" t="s">
        <v>617</v>
      </c>
      <c r="G3" s="35">
        <v>2</v>
      </c>
      <c r="H3" s="18">
        <v>0.05</v>
      </c>
      <c r="I3" s="27">
        <f t="shared" si="0"/>
        <v>0.1</v>
      </c>
      <c r="J3" s="32">
        <v>45183</v>
      </c>
    </row>
    <row r="4" s="19" customFormat="1" ht="16.5" customHeight="1" spans="1:10">
      <c r="A4" s="24" t="s">
        <v>230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0.2</v>
      </c>
      <c r="H4" s="18">
        <v>0.589</v>
      </c>
      <c r="I4" s="27">
        <f t="shared" si="0"/>
        <v>0.1178</v>
      </c>
      <c r="J4" s="28">
        <v>45120</v>
      </c>
    </row>
    <row r="5" s="19" customFormat="1" ht="16.5" customHeight="1" spans="1:10">
      <c r="A5" s="29" t="s">
        <v>230</v>
      </c>
      <c r="B5" s="30" t="s">
        <v>611</v>
      </c>
      <c r="C5" s="30" t="s">
        <v>595</v>
      </c>
      <c r="D5" s="29" t="s">
        <v>817</v>
      </c>
      <c r="E5" s="29" t="s">
        <v>818</v>
      </c>
      <c r="F5" s="30" t="s">
        <v>819</v>
      </c>
      <c r="G5" s="35">
        <v>1</v>
      </c>
      <c r="H5" s="18">
        <v>0.293920220482456</v>
      </c>
      <c r="I5" s="27">
        <f t="shared" si="0"/>
        <v>0.293920220482456</v>
      </c>
      <c r="J5" s="32">
        <v>45120</v>
      </c>
    </row>
    <row r="6" s="19" customFormat="1" ht="16.5" customHeight="1" spans="1:10">
      <c r="A6" s="24" t="s">
        <v>230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6</v>
      </c>
      <c r="H6" s="18">
        <v>0.120565034394672</v>
      </c>
      <c r="I6" s="27">
        <f t="shared" si="0"/>
        <v>0.723390206368031</v>
      </c>
      <c r="J6" s="28">
        <v>45120</v>
      </c>
    </row>
    <row r="7" s="19" customFormat="1" ht="16.5" customHeight="1" spans="1:10">
      <c r="A7" s="29" t="s">
        <v>230</v>
      </c>
      <c r="B7" s="30" t="s">
        <v>611</v>
      </c>
      <c r="C7" s="30" t="s">
        <v>595</v>
      </c>
      <c r="D7" s="29" t="s">
        <v>75</v>
      </c>
      <c r="E7" s="29" t="s">
        <v>820</v>
      </c>
      <c r="F7" s="30" t="s">
        <v>821</v>
      </c>
      <c r="G7" s="35">
        <v>1</v>
      </c>
      <c r="H7" s="18">
        <f>I37</f>
        <v>5.8204</v>
      </c>
      <c r="I7" s="27">
        <f t="shared" si="0"/>
        <v>5.8204</v>
      </c>
      <c r="J7" s="32">
        <v>45120</v>
      </c>
    </row>
    <row r="8" s="19" customFormat="1" ht="16.5" customHeight="1" spans="1:10">
      <c r="A8" s="24" t="s">
        <v>230</v>
      </c>
      <c r="B8" s="25" t="s">
        <v>611</v>
      </c>
      <c r="C8" s="25" t="s">
        <v>595</v>
      </c>
      <c r="D8" s="24" t="s">
        <v>822</v>
      </c>
      <c r="E8" s="24" t="s">
        <v>823</v>
      </c>
      <c r="F8" s="25" t="s">
        <v>617</v>
      </c>
      <c r="G8" s="34">
        <v>1</v>
      </c>
      <c r="H8" s="18">
        <v>3.10834578384212</v>
      </c>
      <c r="I8" s="27">
        <f t="shared" si="0"/>
        <v>3.10834578384212</v>
      </c>
      <c r="J8" s="28">
        <v>45120</v>
      </c>
    </row>
    <row r="9" s="19" customFormat="1" ht="16.5" customHeight="1" spans="1:10">
      <c r="A9" s="29" t="s">
        <v>230</v>
      </c>
      <c r="B9" s="30" t="s">
        <v>611</v>
      </c>
      <c r="C9" s="30" t="s">
        <v>595</v>
      </c>
      <c r="D9" s="29" t="s">
        <v>824</v>
      </c>
      <c r="E9" s="29" t="s">
        <v>825</v>
      </c>
      <c r="F9" s="30" t="s">
        <v>617</v>
      </c>
      <c r="G9" s="35">
        <v>1</v>
      </c>
      <c r="H9" s="18">
        <v>2.34465367758959</v>
      </c>
      <c r="I9" s="27">
        <f t="shared" si="0"/>
        <v>2.34465367758959</v>
      </c>
      <c r="J9" s="32">
        <v>45120</v>
      </c>
    </row>
    <row r="10" s="19" customFormat="1" ht="16.5" customHeight="1" spans="1:10">
      <c r="A10" s="24" t="s">
        <v>230</v>
      </c>
      <c r="B10" s="25" t="s">
        <v>611</v>
      </c>
      <c r="C10" s="25" t="s">
        <v>595</v>
      </c>
      <c r="D10" s="24" t="s">
        <v>783</v>
      </c>
      <c r="E10" s="24" t="s">
        <v>784</v>
      </c>
      <c r="F10" s="25" t="s">
        <v>617</v>
      </c>
      <c r="G10" s="34">
        <v>2</v>
      </c>
      <c r="H10" s="18">
        <v>0.240939692439863</v>
      </c>
      <c r="I10" s="27">
        <f t="shared" si="0"/>
        <v>0.481879384879725</v>
      </c>
      <c r="J10" s="28">
        <v>45120</v>
      </c>
    </row>
    <row r="11" s="19" customFormat="1" ht="16.5" customHeight="1" spans="1:10">
      <c r="A11" s="29" t="s">
        <v>230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0.31</v>
      </c>
      <c r="H11" s="18">
        <v>1.7257</v>
      </c>
      <c r="I11" s="27">
        <f t="shared" si="0"/>
        <v>0.534967</v>
      </c>
      <c r="J11" s="32">
        <v>45120</v>
      </c>
    </row>
    <row r="12" s="19" customFormat="1" ht="16.5" customHeight="1" spans="1:10">
      <c r="A12" s="24" t="s">
        <v>230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0.35</v>
      </c>
      <c r="H12" s="18">
        <v>1.6814</v>
      </c>
      <c r="I12" s="27">
        <f t="shared" si="0"/>
        <v>0.58849</v>
      </c>
      <c r="J12" s="28">
        <v>45120</v>
      </c>
    </row>
    <row r="13" s="19" customFormat="1" ht="16.5" customHeight="1" spans="1:10">
      <c r="A13" s="29" t="s">
        <v>230</v>
      </c>
      <c r="B13" s="30" t="s">
        <v>611</v>
      </c>
      <c r="C13" s="30" t="s">
        <v>595</v>
      </c>
      <c r="D13" s="29" t="s">
        <v>753</v>
      </c>
      <c r="E13" s="29" t="s">
        <v>754</v>
      </c>
      <c r="F13" s="30" t="s">
        <v>751</v>
      </c>
      <c r="G13" s="35">
        <v>0.69</v>
      </c>
      <c r="H13" s="18">
        <v>1.7257</v>
      </c>
      <c r="I13" s="27">
        <f t="shared" si="0"/>
        <v>1.190733</v>
      </c>
      <c r="J13" s="32">
        <v>45120</v>
      </c>
    </row>
    <row r="14" s="19" customFormat="1" ht="16.5" customHeight="1" spans="1:10">
      <c r="A14" s="24" t="s">
        <v>230</v>
      </c>
      <c r="B14" s="25" t="s">
        <v>611</v>
      </c>
      <c r="C14" s="25" t="s">
        <v>595</v>
      </c>
      <c r="D14" s="24" t="s">
        <v>755</v>
      </c>
      <c r="E14" s="24" t="s">
        <v>756</v>
      </c>
      <c r="F14" s="25" t="s">
        <v>752</v>
      </c>
      <c r="G14" s="34">
        <v>0.55</v>
      </c>
      <c r="H14" s="18">
        <v>1.6814</v>
      </c>
      <c r="I14" s="27">
        <f t="shared" si="0"/>
        <v>0.92477</v>
      </c>
      <c r="J14" s="28">
        <v>45120</v>
      </c>
    </row>
    <row r="15" s="19" customFormat="1" ht="16.5" customHeight="1" spans="1:10">
      <c r="A15" s="29" t="s">
        <v>230</v>
      </c>
      <c r="B15" s="30" t="s">
        <v>611</v>
      </c>
      <c r="C15" s="30" t="s">
        <v>595</v>
      </c>
      <c r="D15" s="29" t="s">
        <v>785</v>
      </c>
      <c r="E15" s="29" t="s">
        <v>786</v>
      </c>
      <c r="F15" s="30" t="s">
        <v>617</v>
      </c>
      <c r="G15" s="35">
        <v>1</v>
      </c>
      <c r="H15" s="18">
        <v>0.2655</v>
      </c>
      <c r="I15" s="27">
        <f t="shared" si="0"/>
        <v>0.2655</v>
      </c>
      <c r="J15" s="32">
        <v>45120</v>
      </c>
    </row>
    <row r="16" s="19" customFormat="1" ht="16.5" customHeight="1" spans="1:10">
      <c r="A16" s="24" t="s">
        <v>230</v>
      </c>
      <c r="B16" s="25" t="s">
        <v>611</v>
      </c>
      <c r="C16" s="25" t="s">
        <v>595</v>
      </c>
      <c r="D16" s="24" t="s">
        <v>826</v>
      </c>
      <c r="E16" s="24" t="s">
        <v>827</v>
      </c>
      <c r="F16" s="25" t="s">
        <v>617</v>
      </c>
      <c r="G16" s="34">
        <v>1</v>
      </c>
      <c r="H16" s="18">
        <v>0.164911146886447</v>
      </c>
      <c r="I16" s="27">
        <f t="shared" si="0"/>
        <v>0.164911146886447</v>
      </c>
      <c r="J16" s="28">
        <v>45183</v>
      </c>
    </row>
    <row r="17" s="19" customFormat="1" ht="16.5" customHeight="1" spans="1:10">
      <c r="A17" s="29" t="s">
        <v>230</v>
      </c>
      <c r="B17" s="30" t="s">
        <v>611</v>
      </c>
      <c r="C17" s="30" t="s">
        <v>595</v>
      </c>
      <c r="D17" s="29" t="s">
        <v>85</v>
      </c>
      <c r="E17" s="29" t="s">
        <v>828</v>
      </c>
      <c r="F17" s="30" t="s">
        <v>617</v>
      </c>
      <c r="G17" s="35">
        <v>1</v>
      </c>
      <c r="H17" s="18">
        <f>I43</f>
        <v>3.55741340567766</v>
      </c>
      <c r="I17" s="27">
        <f t="shared" si="0"/>
        <v>3.55741340567766</v>
      </c>
      <c r="J17" s="32">
        <v>45120</v>
      </c>
    </row>
    <row r="18" s="19" customFormat="1" ht="16.5" customHeight="1" spans="1:10">
      <c r="A18" s="24" t="s">
        <v>230</v>
      </c>
      <c r="B18" s="25" t="s">
        <v>611</v>
      </c>
      <c r="C18" s="25" t="s">
        <v>595</v>
      </c>
      <c r="D18" s="24" t="s">
        <v>829</v>
      </c>
      <c r="E18" s="24" t="s">
        <v>830</v>
      </c>
      <c r="F18" s="25" t="s">
        <v>617</v>
      </c>
      <c r="G18" s="34">
        <v>1</v>
      </c>
      <c r="H18" s="18">
        <v>0.26</v>
      </c>
      <c r="I18" s="27">
        <f t="shared" si="0"/>
        <v>0.26</v>
      </c>
      <c r="J18" s="28">
        <v>45120</v>
      </c>
    </row>
    <row r="19" s="19" customFormat="1" ht="16.5" customHeight="1" spans="1:10">
      <c r="A19" s="29" t="s">
        <v>230</v>
      </c>
      <c r="B19" s="30" t="s">
        <v>611</v>
      </c>
      <c r="C19" s="30" t="s">
        <v>595</v>
      </c>
      <c r="D19" s="29" t="s">
        <v>831</v>
      </c>
      <c r="E19" s="29" t="s">
        <v>832</v>
      </c>
      <c r="F19" s="30" t="s">
        <v>833</v>
      </c>
      <c r="G19" s="35">
        <v>1</v>
      </c>
      <c r="H19" s="18">
        <v>0.4036</v>
      </c>
      <c r="I19" s="27">
        <f t="shared" si="0"/>
        <v>0.4036</v>
      </c>
      <c r="J19" s="32">
        <v>45120</v>
      </c>
    </row>
    <row r="20" s="19" customFormat="1" ht="16.5" customHeight="1" spans="1:10">
      <c r="A20" s="24" t="s">
        <v>230</v>
      </c>
      <c r="B20" s="25" t="s">
        <v>611</v>
      </c>
      <c r="C20" s="25" t="s">
        <v>595</v>
      </c>
      <c r="D20" s="24" t="s">
        <v>787</v>
      </c>
      <c r="E20" s="24" t="s">
        <v>788</v>
      </c>
      <c r="F20" s="25" t="s">
        <v>789</v>
      </c>
      <c r="G20" s="34">
        <v>2</v>
      </c>
      <c r="H20" s="18">
        <v>0.1862</v>
      </c>
      <c r="I20" s="27">
        <f t="shared" si="0"/>
        <v>0.3724</v>
      </c>
      <c r="J20" s="28">
        <v>45120</v>
      </c>
    </row>
    <row r="21" s="19" customFormat="1" ht="16.5" customHeight="1" spans="1:10">
      <c r="A21" s="29" t="s">
        <v>230</v>
      </c>
      <c r="B21" s="30" t="s">
        <v>611</v>
      </c>
      <c r="C21" s="30" t="s">
        <v>595</v>
      </c>
      <c r="D21" s="29" t="s">
        <v>834</v>
      </c>
      <c r="E21" s="29" t="s">
        <v>835</v>
      </c>
      <c r="F21" s="30" t="s">
        <v>836</v>
      </c>
      <c r="G21" s="35">
        <v>1</v>
      </c>
      <c r="H21" s="18">
        <v>0.35</v>
      </c>
      <c r="I21" s="27">
        <f t="shared" si="0"/>
        <v>0.35</v>
      </c>
      <c r="J21" s="32">
        <v>45120</v>
      </c>
    </row>
    <row r="22" s="19" customFormat="1" ht="16.5" customHeight="1" spans="1:10">
      <c r="A22" s="24" t="s">
        <v>230</v>
      </c>
      <c r="B22" s="25" t="s">
        <v>611</v>
      </c>
      <c r="C22" s="25" t="s">
        <v>595</v>
      </c>
      <c r="D22" s="24" t="s">
        <v>652</v>
      </c>
      <c r="E22" s="24" t="s">
        <v>653</v>
      </c>
      <c r="F22" s="25" t="s">
        <v>617</v>
      </c>
      <c r="G22" s="34">
        <v>1</v>
      </c>
      <c r="H22" s="18">
        <v>0.0225664</v>
      </c>
      <c r="I22" s="27">
        <f t="shared" si="0"/>
        <v>0.0225664</v>
      </c>
      <c r="J22" s="28">
        <v>45559</v>
      </c>
    </row>
    <row r="23" spans="1:10">
      <c r="I23" s="20">
        <f>SUM(I2:I22)</f>
        <v>21.675740225726</v>
      </c>
    </row>
    <row r="25" s="19" customFormat="1" ht="12.5" spans="1:10">
      <c r="A25" s="21" t="s">
        <v>586</v>
      </c>
      <c r="B25" s="21" t="s">
        <v>587</v>
      </c>
      <c r="C25" s="21" t="s">
        <v>588</v>
      </c>
      <c r="D25" s="21" t="s">
        <v>589</v>
      </c>
      <c r="E25" s="21" t="s">
        <v>590</v>
      </c>
      <c r="F25" s="21" t="s">
        <v>590</v>
      </c>
      <c r="G25" s="23" t="s">
        <v>591</v>
      </c>
      <c r="H25" s="23" t="s">
        <v>592</v>
      </c>
      <c r="I25" s="23" t="s">
        <v>593</v>
      </c>
      <c r="J25" s="22" t="s">
        <v>594</v>
      </c>
    </row>
    <row r="26" s="19" customFormat="1" ht="16.5" customHeight="1" spans="1:10">
      <c r="A26" s="24" t="s">
        <v>75</v>
      </c>
      <c r="B26" s="25" t="s">
        <v>611</v>
      </c>
      <c r="C26" s="25" t="s">
        <v>595</v>
      </c>
      <c r="D26" s="24" t="s">
        <v>837</v>
      </c>
      <c r="E26" s="24" t="s">
        <v>838</v>
      </c>
      <c r="F26" s="25" t="s">
        <v>839</v>
      </c>
      <c r="G26" s="34">
        <v>2</v>
      </c>
      <c r="H26" s="18">
        <v>0.05</v>
      </c>
      <c r="I26" s="27">
        <f t="shared" ref="I26:I36" si="1">H26*G26</f>
        <v>0.1</v>
      </c>
      <c r="J26" s="28">
        <v>44136</v>
      </c>
    </row>
    <row r="27" s="19" customFormat="1" ht="16.5" customHeight="1" spans="1:10">
      <c r="A27" s="29" t="s">
        <v>75</v>
      </c>
      <c r="B27" s="30" t="s">
        <v>611</v>
      </c>
      <c r="C27" s="30" t="s">
        <v>595</v>
      </c>
      <c r="D27" s="29" t="s">
        <v>840</v>
      </c>
      <c r="E27" s="29" t="s">
        <v>841</v>
      </c>
      <c r="F27" s="30" t="s">
        <v>617</v>
      </c>
      <c r="G27" s="35">
        <v>1</v>
      </c>
      <c r="H27" s="18">
        <v>1.05</v>
      </c>
      <c r="I27" s="27">
        <f t="shared" si="1"/>
        <v>1.05</v>
      </c>
      <c r="J27" s="32">
        <v>44136</v>
      </c>
    </row>
    <row r="28" s="19" customFormat="1" ht="16.5" customHeight="1" spans="1:10">
      <c r="A28" s="24" t="s">
        <v>75</v>
      </c>
      <c r="B28" s="25" t="s">
        <v>611</v>
      </c>
      <c r="C28" s="25" t="s">
        <v>595</v>
      </c>
      <c r="D28" s="24" t="s">
        <v>842</v>
      </c>
      <c r="E28" s="24" t="s">
        <v>843</v>
      </c>
      <c r="F28" s="25" t="s">
        <v>617</v>
      </c>
      <c r="G28" s="34">
        <v>1</v>
      </c>
      <c r="H28" s="18">
        <v>0.64</v>
      </c>
      <c r="I28" s="27">
        <f t="shared" si="1"/>
        <v>0.64</v>
      </c>
      <c r="J28" s="28">
        <v>44136</v>
      </c>
    </row>
    <row r="29" s="19" customFormat="1" ht="16.5" customHeight="1" spans="1:10">
      <c r="A29" s="29" t="s">
        <v>75</v>
      </c>
      <c r="B29" s="30" t="s">
        <v>611</v>
      </c>
      <c r="C29" s="30" t="s">
        <v>595</v>
      </c>
      <c r="D29" s="29" t="s">
        <v>844</v>
      </c>
      <c r="E29" s="29" t="s">
        <v>845</v>
      </c>
      <c r="F29" s="30" t="s">
        <v>617</v>
      </c>
      <c r="G29" s="35">
        <v>1</v>
      </c>
      <c r="H29" s="18">
        <v>0.63</v>
      </c>
      <c r="I29" s="27">
        <f t="shared" si="1"/>
        <v>0.63</v>
      </c>
      <c r="J29" s="32">
        <v>44136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846</v>
      </c>
      <c r="E30" s="24" t="s">
        <v>847</v>
      </c>
      <c r="F30" s="25" t="s">
        <v>617</v>
      </c>
      <c r="G30" s="34">
        <v>1</v>
      </c>
      <c r="H30" s="18">
        <v>0.58</v>
      </c>
      <c r="I30" s="27">
        <f t="shared" si="1"/>
        <v>0.58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848</v>
      </c>
      <c r="E31" s="29" t="s">
        <v>849</v>
      </c>
      <c r="F31" s="30" t="s">
        <v>617</v>
      </c>
      <c r="G31" s="35">
        <v>1</v>
      </c>
      <c r="H31" s="18">
        <v>0.59</v>
      </c>
      <c r="I31" s="27">
        <f t="shared" si="1"/>
        <v>0.59</v>
      </c>
      <c r="J31" s="32">
        <v>44136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850</v>
      </c>
      <c r="E32" s="24" t="s">
        <v>851</v>
      </c>
      <c r="F32" s="25" t="s">
        <v>617</v>
      </c>
      <c r="G32" s="34">
        <v>1</v>
      </c>
      <c r="H32" s="18">
        <v>0.4</v>
      </c>
      <c r="I32" s="27">
        <f t="shared" si="1"/>
        <v>0.4</v>
      </c>
      <c r="J32" s="28">
        <v>44136</v>
      </c>
    </row>
    <row r="33" s="19" customFormat="1" ht="16.5" customHeight="1" spans="1:10">
      <c r="A33" s="29" t="s">
        <v>75</v>
      </c>
      <c r="B33" s="30" t="s">
        <v>611</v>
      </c>
      <c r="C33" s="30" t="s">
        <v>595</v>
      </c>
      <c r="D33" s="29" t="s">
        <v>852</v>
      </c>
      <c r="E33" s="29" t="s">
        <v>853</v>
      </c>
      <c r="F33" s="30" t="s">
        <v>617</v>
      </c>
      <c r="G33" s="35">
        <v>1</v>
      </c>
      <c r="H33" s="18">
        <v>0.4</v>
      </c>
      <c r="I33" s="27">
        <f t="shared" si="1"/>
        <v>0.4</v>
      </c>
      <c r="J33" s="32">
        <v>44136</v>
      </c>
    </row>
    <row r="34" s="19" customFormat="1" ht="16.5" customHeight="1" spans="1:10">
      <c r="A34" s="24" t="s">
        <v>75</v>
      </c>
      <c r="B34" s="25" t="s">
        <v>611</v>
      </c>
      <c r="C34" s="25" t="s">
        <v>595</v>
      </c>
      <c r="D34" s="24" t="s">
        <v>854</v>
      </c>
      <c r="E34" s="24" t="s">
        <v>855</v>
      </c>
      <c r="F34" s="25" t="s">
        <v>856</v>
      </c>
      <c r="G34" s="34">
        <v>4</v>
      </c>
      <c r="H34" s="18">
        <v>0.1196</v>
      </c>
      <c r="I34" s="27">
        <f t="shared" si="1"/>
        <v>0.4784</v>
      </c>
      <c r="J34" s="28">
        <v>44136</v>
      </c>
    </row>
    <row r="35" s="19" customFormat="1" ht="16.5" customHeight="1" spans="1:10">
      <c r="A35" s="29" t="s">
        <v>75</v>
      </c>
      <c r="B35" s="30" t="s">
        <v>611</v>
      </c>
      <c r="C35" s="30" t="s">
        <v>595</v>
      </c>
      <c r="D35" s="29" t="s">
        <v>857</v>
      </c>
      <c r="E35" s="29" t="s">
        <v>858</v>
      </c>
      <c r="F35" s="30" t="s">
        <v>859</v>
      </c>
      <c r="G35" s="35">
        <v>4</v>
      </c>
      <c r="H35" s="18">
        <v>0.163</v>
      </c>
      <c r="I35" s="27">
        <f t="shared" si="1"/>
        <v>0.652</v>
      </c>
      <c r="J35" s="32">
        <v>44424</v>
      </c>
    </row>
    <row r="36" s="19" customFormat="1" ht="16.5" customHeight="1" spans="1:10">
      <c r="A36" s="24" t="s">
        <v>75</v>
      </c>
      <c r="B36" s="25" t="s">
        <v>611</v>
      </c>
      <c r="C36" s="25" t="s">
        <v>595</v>
      </c>
      <c r="D36" s="24" t="s">
        <v>860</v>
      </c>
      <c r="E36" s="24" t="s">
        <v>861</v>
      </c>
      <c r="F36" s="25" t="s">
        <v>617</v>
      </c>
      <c r="G36" s="34">
        <v>2</v>
      </c>
      <c r="H36" s="18">
        <v>0.15</v>
      </c>
      <c r="I36" s="27">
        <f t="shared" si="1"/>
        <v>0.3</v>
      </c>
      <c r="J36" s="28">
        <v>44561</v>
      </c>
    </row>
    <row r="37" customFormat="1" spans="1:10">
      <c r="G37" s="20"/>
      <c r="H37" s="20"/>
      <c r="I37" s="20">
        <f>SUM(I24:I36)</f>
        <v>5.8204</v>
      </c>
    </row>
    <row r="39" s="19" customFormat="1" ht="12.5" spans="1:10">
      <c r="A39" s="21" t="s">
        <v>586</v>
      </c>
      <c r="B39" s="21" t="s">
        <v>587</v>
      </c>
      <c r="C39" s="21" t="s">
        <v>588</v>
      </c>
      <c r="D39" s="21" t="s">
        <v>589</v>
      </c>
      <c r="E39" s="21" t="s">
        <v>590</v>
      </c>
      <c r="F39" s="21" t="s">
        <v>590</v>
      </c>
      <c r="G39" s="23" t="s">
        <v>591</v>
      </c>
      <c r="H39" s="23" t="s">
        <v>592</v>
      </c>
      <c r="I39" s="23" t="s">
        <v>593</v>
      </c>
      <c r="J39" s="22" t="s">
        <v>594</v>
      </c>
    </row>
    <row r="40" s="19" customFormat="1" ht="16.5" customHeight="1" spans="1:10">
      <c r="A40" s="24" t="s">
        <v>85</v>
      </c>
      <c r="B40" s="25" t="s">
        <v>611</v>
      </c>
      <c r="C40" s="25" t="s">
        <v>595</v>
      </c>
      <c r="D40" s="24" t="s">
        <v>862</v>
      </c>
      <c r="E40" s="24" t="s">
        <v>863</v>
      </c>
      <c r="F40" s="25" t="s">
        <v>617</v>
      </c>
      <c r="G40" s="34">
        <v>1</v>
      </c>
      <c r="H40" s="18">
        <v>0.291913405677656</v>
      </c>
      <c r="I40" s="27">
        <f>H40*G40</f>
        <v>0.291913405677656</v>
      </c>
      <c r="J40" s="28">
        <v>44835</v>
      </c>
    </row>
    <row r="41" s="19" customFormat="1" ht="16.5" customHeight="1" spans="1:10">
      <c r="A41" s="29" t="s">
        <v>85</v>
      </c>
      <c r="B41" s="30" t="s">
        <v>611</v>
      </c>
      <c r="C41" s="30" t="s">
        <v>595</v>
      </c>
      <c r="D41" s="29" t="s">
        <v>864</v>
      </c>
      <c r="E41" s="29" t="s">
        <v>865</v>
      </c>
      <c r="F41" s="30" t="s">
        <v>617</v>
      </c>
      <c r="G41" s="35">
        <v>1</v>
      </c>
      <c r="H41" s="18">
        <v>3</v>
      </c>
      <c r="I41" s="27">
        <f>H41*G41</f>
        <v>3</v>
      </c>
      <c r="J41" s="32">
        <v>44835</v>
      </c>
    </row>
    <row r="42" s="19" customFormat="1" ht="16.5" customHeight="1" spans="1:10">
      <c r="A42" s="24" t="s">
        <v>85</v>
      </c>
      <c r="B42" s="25" t="s">
        <v>611</v>
      </c>
      <c r="C42" s="25" t="s">
        <v>595</v>
      </c>
      <c r="D42" s="24" t="s">
        <v>866</v>
      </c>
      <c r="E42" s="24" t="s">
        <v>867</v>
      </c>
      <c r="F42" s="25" t="s">
        <v>868</v>
      </c>
      <c r="G42" s="34">
        <v>1</v>
      </c>
      <c r="H42" s="18">
        <v>0.2655</v>
      </c>
      <c r="I42" s="27">
        <f>H42*G42</f>
        <v>0.2655</v>
      </c>
      <c r="J42" s="28">
        <v>44835</v>
      </c>
    </row>
    <row r="43" customFormat="1" spans="1:10">
      <c r="G43" s="20"/>
      <c r="H43" s="20"/>
      <c r="I43" s="20">
        <f>SUM(I40:I42)</f>
        <v>3.55741340567766</v>
      </c>
    </row>
    <row r="44" customFormat="1" spans="1:10">
      <c r="G44" s="20"/>
      <c r="H44" s="20"/>
      <c r="I44" s="20"/>
    </row>
  </sheetData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I25" sqref="I2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199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3</v>
      </c>
      <c r="H2" s="18">
        <v>0.05</v>
      </c>
      <c r="I2" s="27">
        <f t="shared" ref="I2:I23" si="0">H2*G2</f>
        <v>0.15</v>
      </c>
      <c r="J2" s="28">
        <v>45650</v>
      </c>
    </row>
    <row r="3" s="19" customFormat="1" ht="16.5" customHeight="1" spans="1:10">
      <c r="A3" s="29" t="s">
        <v>199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4</v>
      </c>
      <c r="H3" s="18">
        <v>0.05</v>
      </c>
      <c r="I3" s="27">
        <f t="shared" si="0"/>
        <v>0.2</v>
      </c>
      <c r="J3" s="32">
        <v>45503</v>
      </c>
    </row>
    <row r="4" s="19" customFormat="1" ht="16.5" customHeight="1" spans="1:10">
      <c r="A4" s="24" t="s">
        <v>199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0.41</v>
      </c>
      <c r="H4" s="18">
        <v>0.589</v>
      </c>
      <c r="I4" s="27">
        <f t="shared" si="0"/>
        <v>0.24149</v>
      </c>
      <c r="J4" s="28">
        <v>45308</v>
      </c>
    </row>
    <row r="5" s="19" customFormat="1" ht="16.5" customHeight="1" spans="1:10">
      <c r="A5" s="29" t="s">
        <v>199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0.69</v>
      </c>
      <c r="H5" s="18">
        <v>0.283186</v>
      </c>
      <c r="I5" s="27">
        <f t="shared" si="0"/>
        <v>0.19539834</v>
      </c>
      <c r="J5" s="32">
        <v>45503</v>
      </c>
    </row>
    <row r="6" s="19" customFormat="1" ht="16.5" customHeight="1" spans="1:10">
      <c r="A6" s="24" t="s">
        <v>199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34">
        <v>1</v>
      </c>
      <c r="H6" s="18">
        <v>1.254</v>
      </c>
      <c r="I6" s="27">
        <f t="shared" si="0"/>
        <v>1.254</v>
      </c>
      <c r="J6" s="28">
        <v>45503</v>
      </c>
    </row>
    <row r="7" s="19" customFormat="1" ht="16.5" customHeight="1" spans="1:10">
      <c r="A7" s="29" t="s">
        <v>199</v>
      </c>
      <c r="B7" s="30" t="s">
        <v>611</v>
      </c>
      <c r="C7" s="30" t="s">
        <v>595</v>
      </c>
      <c r="D7" s="29" t="s">
        <v>73</v>
      </c>
      <c r="E7" s="29" t="s">
        <v>396</v>
      </c>
      <c r="F7" s="30" t="s">
        <v>747</v>
      </c>
      <c r="G7" s="35">
        <v>3</v>
      </c>
      <c r="H7" s="18">
        <v>0.288584692439863</v>
      </c>
      <c r="I7" s="27">
        <f t="shared" si="0"/>
        <v>0.865754077319588</v>
      </c>
      <c r="J7" s="32">
        <v>45308</v>
      </c>
    </row>
    <row r="8" s="19" customFormat="1" ht="16.5" customHeight="1" spans="1:10">
      <c r="A8" s="24" t="s">
        <v>199</v>
      </c>
      <c r="B8" s="25" t="s">
        <v>611</v>
      </c>
      <c r="C8" s="25" t="s">
        <v>595</v>
      </c>
      <c r="D8" s="24" t="s">
        <v>74</v>
      </c>
      <c r="E8" s="24" t="s">
        <v>394</v>
      </c>
      <c r="F8" s="25" t="s">
        <v>748</v>
      </c>
      <c r="G8" s="34">
        <v>7</v>
      </c>
      <c r="H8" s="18">
        <v>0.120565034394672</v>
      </c>
      <c r="I8" s="27">
        <f t="shared" si="0"/>
        <v>0.843955240762703</v>
      </c>
      <c r="J8" s="28">
        <v>45308</v>
      </c>
    </row>
    <row r="9" s="19" customFormat="1" ht="16.5" customHeight="1" spans="1:10">
      <c r="A9" s="29" t="s">
        <v>199</v>
      </c>
      <c r="B9" s="30" t="s">
        <v>611</v>
      </c>
      <c r="C9" s="30" t="s">
        <v>595</v>
      </c>
      <c r="D9" s="29" t="s">
        <v>932</v>
      </c>
      <c r="E9" s="29" t="s">
        <v>933</v>
      </c>
      <c r="F9" s="30" t="s">
        <v>617</v>
      </c>
      <c r="G9" s="35">
        <v>1</v>
      </c>
      <c r="H9" s="18">
        <v>0.372943271008403</v>
      </c>
      <c r="I9" s="27">
        <f t="shared" si="0"/>
        <v>0.372943271008403</v>
      </c>
      <c r="J9" s="32">
        <v>45503</v>
      </c>
    </row>
    <row r="10" s="19" customFormat="1" ht="16.5" customHeight="1" spans="1:10">
      <c r="A10" s="24" t="s">
        <v>199</v>
      </c>
      <c r="B10" s="25" t="s">
        <v>611</v>
      </c>
      <c r="C10" s="25" t="s">
        <v>595</v>
      </c>
      <c r="D10" s="24" t="s">
        <v>934</v>
      </c>
      <c r="E10" s="24" t="s">
        <v>786</v>
      </c>
      <c r="F10" s="25" t="s">
        <v>617</v>
      </c>
      <c r="G10" s="34">
        <v>1</v>
      </c>
      <c r="H10" s="18">
        <v>0.779</v>
      </c>
      <c r="I10" s="27">
        <f t="shared" si="0"/>
        <v>0.779</v>
      </c>
      <c r="J10" s="28">
        <v>45503</v>
      </c>
    </row>
    <row r="11" s="19" customFormat="1" ht="16.5" customHeight="1" spans="1:10">
      <c r="A11" s="29" t="s">
        <v>199</v>
      </c>
      <c r="B11" s="30" t="s">
        <v>611</v>
      </c>
      <c r="C11" s="30" t="s">
        <v>595</v>
      </c>
      <c r="D11" s="29" t="s">
        <v>749</v>
      </c>
      <c r="E11" s="29" t="s">
        <v>750</v>
      </c>
      <c r="F11" s="30" t="s">
        <v>751</v>
      </c>
      <c r="G11" s="35">
        <v>0.95</v>
      </c>
      <c r="H11" s="18">
        <v>1.7257</v>
      </c>
      <c r="I11" s="27">
        <f t="shared" si="0"/>
        <v>1.639415</v>
      </c>
      <c r="J11" s="32">
        <v>45308</v>
      </c>
    </row>
    <row r="12" s="19" customFormat="1" ht="16.5" customHeight="1" spans="1:10">
      <c r="A12" s="24" t="s">
        <v>199</v>
      </c>
      <c r="B12" s="25" t="s">
        <v>611</v>
      </c>
      <c r="C12" s="25" t="s">
        <v>595</v>
      </c>
      <c r="D12" s="24" t="s">
        <v>78</v>
      </c>
      <c r="E12" s="24" t="s">
        <v>443</v>
      </c>
      <c r="F12" s="25" t="s">
        <v>752</v>
      </c>
      <c r="G12" s="34">
        <v>2.165</v>
      </c>
      <c r="H12" s="18">
        <v>1.6814</v>
      </c>
      <c r="I12" s="27">
        <f t="shared" si="0"/>
        <v>3.640231</v>
      </c>
      <c r="J12" s="28">
        <v>45503</v>
      </c>
    </row>
    <row r="13" s="19" customFormat="1" ht="16.5" customHeight="1" spans="1:10">
      <c r="A13" s="29" t="s">
        <v>199</v>
      </c>
      <c r="B13" s="30" t="s">
        <v>611</v>
      </c>
      <c r="C13" s="30" t="s">
        <v>595</v>
      </c>
      <c r="D13" s="29" t="s">
        <v>753</v>
      </c>
      <c r="E13" s="29" t="s">
        <v>754</v>
      </c>
      <c r="F13" s="30" t="s">
        <v>751</v>
      </c>
      <c r="G13" s="35">
        <v>0.75</v>
      </c>
      <c r="H13" s="18">
        <v>1.7257</v>
      </c>
      <c r="I13" s="27">
        <f t="shared" si="0"/>
        <v>1.294275</v>
      </c>
      <c r="J13" s="32">
        <v>45503</v>
      </c>
    </row>
    <row r="14" s="19" customFormat="1" ht="16.5" customHeight="1" spans="1:10">
      <c r="A14" s="24" t="s">
        <v>199</v>
      </c>
      <c r="B14" s="25" t="s">
        <v>611</v>
      </c>
      <c r="C14" s="25" t="s">
        <v>595</v>
      </c>
      <c r="D14" s="24" t="s">
        <v>935</v>
      </c>
      <c r="E14" s="24" t="s">
        <v>936</v>
      </c>
      <c r="F14" s="25" t="s">
        <v>617</v>
      </c>
      <c r="G14" s="34">
        <v>1</v>
      </c>
      <c r="H14" s="18">
        <v>0.53</v>
      </c>
      <c r="I14" s="27">
        <f t="shared" si="0"/>
        <v>0.53</v>
      </c>
      <c r="J14" s="28">
        <v>45308</v>
      </c>
    </row>
    <row r="15" s="19" customFormat="1" ht="16.5" customHeight="1" spans="1:10">
      <c r="A15" s="29" t="s">
        <v>199</v>
      </c>
      <c r="B15" s="30" t="s">
        <v>611</v>
      </c>
      <c r="C15" s="30" t="s">
        <v>595</v>
      </c>
      <c r="D15" s="29" t="s">
        <v>88</v>
      </c>
      <c r="E15" s="29" t="s">
        <v>410</v>
      </c>
      <c r="F15" s="30" t="s">
        <v>1308</v>
      </c>
      <c r="G15" s="35">
        <v>1</v>
      </c>
      <c r="H15" s="18">
        <v>20.9836473267372</v>
      </c>
      <c r="I15" s="27">
        <f t="shared" si="0"/>
        <v>20.9836473267372</v>
      </c>
      <c r="J15" s="32">
        <v>45308</v>
      </c>
    </row>
    <row r="16" s="19" customFormat="1" ht="16.5" customHeight="1" spans="1:10">
      <c r="A16" s="24" t="s">
        <v>199</v>
      </c>
      <c r="B16" s="25" t="s">
        <v>611</v>
      </c>
      <c r="C16" s="25" t="s">
        <v>595</v>
      </c>
      <c r="D16" s="24" t="s">
        <v>1309</v>
      </c>
      <c r="E16" s="24" t="s">
        <v>1310</v>
      </c>
      <c r="F16" s="25" t="s">
        <v>617</v>
      </c>
      <c r="G16" s="34">
        <v>1</v>
      </c>
      <c r="H16" s="18">
        <v>2.8319</v>
      </c>
      <c r="I16" s="27">
        <f t="shared" si="0"/>
        <v>2.8319</v>
      </c>
      <c r="J16" s="28">
        <v>45308</v>
      </c>
    </row>
    <row r="17" s="19" customFormat="1" ht="16.5" customHeight="1" spans="1:10">
      <c r="A17" s="29" t="s">
        <v>199</v>
      </c>
      <c r="B17" s="30" t="s">
        <v>611</v>
      </c>
      <c r="C17" s="30" t="s">
        <v>595</v>
      </c>
      <c r="D17" s="29" t="s">
        <v>1311</v>
      </c>
      <c r="E17" s="29" t="s">
        <v>1312</v>
      </c>
      <c r="F17" s="30" t="s">
        <v>1313</v>
      </c>
      <c r="G17" s="35">
        <v>1</v>
      </c>
      <c r="H17" s="18">
        <v>0.65</v>
      </c>
      <c r="I17" s="27">
        <f t="shared" si="0"/>
        <v>0.65</v>
      </c>
      <c r="J17" s="32">
        <v>45308</v>
      </c>
    </row>
    <row r="18" s="19" customFormat="1" ht="16.5" customHeight="1" spans="1:10">
      <c r="A18" s="24" t="s">
        <v>199</v>
      </c>
      <c r="B18" s="25" t="s">
        <v>611</v>
      </c>
      <c r="C18" s="25" t="s">
        <v>595</v>
      </c>
      <c r="D18" s="24" t="s">
        <v>937</v>
      </c>
      <c r="E18" s="24" t="s">
        <v>938</v>
      </c>
      <c r="F18" s="25" t="s">
        <v>617</v>
      </c>
      <c r="G18" s="34">
        <v>1</v>
      </c>
      <c r="H18" s="18">
        <v>1.05755528846154</v>
      </c>
      <c r="I18" s="27">
        <f t="shared" si="0"/>
        <v>1.05755528846154</v>
      </c>
      <c r="J18" s="28">
        <v>45503</v>
      </c>
    </row>
    <row r="19" s="19" customFormat="1" ht="16.5" customHeight="1" spans="1:10">
      <c r="A19" s="29" t="s">
        <v>199</v>
      </c>
      <c r="B19" s="30" t="s">
        <v>611</v>
      </c>
      <c r="C19" s="30" t="s">
        <v>595</v>
      </c>
      <c r="D19" s="29" t="s">
        <v>939</v>
      </c>
      <c r="E19" s="29" t="s">
        <v>434</v>
      </c>
      <c r="F19" s="30" t="s">
        <v>940</v>
      </c>
      <c r="G19" s="35">
        <v>4</v>
      </c>
      <c r="H19" s="18">
        <v>0.1422</v>
      </c>
      <c r="I19" s="27">
        <f t="shared" si="0"/>
        <v>0.5688</v>
      </c>
      <c r="J19" s="32">
        <v>45503</v>
      </c>
    </row>
    <row r="20" s="19" customFormat="1" ht="16.5" customHeight="1" spans="1:10">
      <c r="A20" s="24" t="s">
        <v>199</v>
      </c>
      <c r="B20" s="25" t="s">
        <v>611</v>
      </c>
      <c r="C20" s="25" t="s">
        <v>595</v>
      </c>
      <c r="D20" s="24" t="s">
        <v>99</v>
      </c>
      <c r="E20" s="24" t="s">
        <v>397</v>
      </c>
      <c r="F20" s="25" t="s">
        <v>617</v>
      </c>
      <c r="G20" s="34">
        <v>1</v>
      </c>
      <c r="H20" s="18">
        <v>0.35</v>
      </c>
      <c r="I20" s="27">
        <f t="shared" si="0"/>
        <v>0.35</v>
      </c>
      <c r="J20" s="28">
        <v>45308</v>
      </c>
    </row>
    <row r="21" s="19" customFormat="1" ht="16.5" customHeight="1" spans="1:10">
      <c r="A21" s="29" t="s">
        <v>199</v>
      </c>
      <c r="B21" s="30" t="s">
        <v>611</v>
      </c>
      <c r="C21" s="30" t="s">
        <v>595</v>
      </c>
      <c r="D21" s="29" t="s">
        <v>599</v>
      </c>
      <c r="E21" s="29" t="s">
        <v>600</v>
      </c>
      <c r="F21" s="30" t="s">
        <v>601</v>
      </c>
      <c r="G21" s="35">
        <v>0.02</v>
      </c>
      <c r="H21" s="18">
        <v>6.2128</v>
      </c>
      <c r="I21" s="27">
        <f t="shared" si="0"/>
        <v>0.124256</v>
      </c>
      <c r="J21" s="32">
        <v>45503</v>
      </c>
    </row>
    <row r="22" s="19" customFormat="1" ht="16.5" customHeight="1" spans="1:10">
      <c r="A22" s="24" t="s">
        <v>199</v>
      </c>
      <c r="B22" s="25" t="s">
        <v>611</v>
      </c>
      <c r="C22" s="25" t="s">
        <v>595</v>
      </c>
      <c r="D22" s="24" t="s">
        <v>602</v>
      </c>
      <c r="E22" s="24" t="s">
        <v>603</v>
      </c>
      <c r="F22" s="25" t="s">
        <v>604</v>
      </c>
      <c r="G22" s="34">
        <v>0.1</v>
      </c>
      <c r="H22" s="18">
        <v>0.4035</v>
      </c>
      <c r="I22" s="27">
        <f t="shared" si="0"/>
        <v>0.04035</v>
      </c>
      <c r="J22" s="28">
        <v>45503</v>
      </c>
    </row>
    <row r="23" s="19" customFormat="1" ht="16.5" customHeight="1" spans="1:10">
      <c r="A23" s="29" t="s">
        <v>199</v>
      </c>
      <c r="B23" s="30" t="s">
        <v>611</v>
      </c>
      <c r="C23" s="30" t="s">
        <v>595</v>
      </c>
      <c r="D23" s="29" t="s">
        <v>941</v>
      </c>
      <c r="E23" s="29" t="s">
        <v>942</v>
      </c>
      <c r="F23" s="30" t="s">
        <v>943</v>
      </c>
      <c r="G23" s="35">
        <v>1</v>
      </c>
      <c r="H23" s="18">
        <v>0.32</v>
      </c>
      <c r="I23" s="27">
        <f t="shared" si="0"/>
        <v>0.32</v>
      </c>
      <c r="J23" s="32">
        <v>45650</v>
      </c>
    </row>
    <row r="24" spans="1:10">
      <c r="I24" s="20">
        <f>SUM(I2:I23)</f>
        <v>38.9329705442894</v>
      </c>
    </row>
  </sheetData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I12" sqref="I1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224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3</v>
      </c>
      <c r="H2" s="18">
        <v>0.05</v>
      </c>
      <c r="I2" s="27">
        <f t="shared" ref="I2:I7" si="0">H2*G2</f>
        <v>0.15</v>
      </c>
      <c r="J2" s="28">
        <v>45096</v>
      </c>
    </row>
    <row r="3" s="19" customFormat="1" ht="16.5" customHeight="1" spans="1:10">
      <c r="A3" s="29" t="s">
        <v>224</v>
      </c>
      <c r="B3" s="30" t="s">
        <v>611</v>
      </c>
      <c r="C3" s="30" t="s">
        <v>595</v>
      </c>
      <c r="D3" s="29" t="s">
        <v>91</v>
      </c>
      <c r="E3" s="29" t="s">
        <v>1064</v>
      </c>
      <c r="F3" s="30" t="s">
        <v>617</v>
      </c>
      <c r="G3" s="35">
        <v>1</v>
      </c>
      <c r="H3" s="18">
        <v>28.7273603926645</v>
      </c>
      <c r="I3" s="27">
        <f t="shared" si="0"/>
        <v>28.7273603926645</v>
      </c>
      <c r="J3" s="32">
        <v>45481</v>
      </c>
    </row>
    <row r="4" s="19" customFormat="1" ht="16.5" customHeight="1" spans="1:10">
      <c r="A4" s="24" t="s">
        <v>224</v>
      </c>
      <c r="B4" s="25" t="s">
        <v>611</v>
      </c>
      <c r="C4" s="25" t="s">
        <v>595</v>
      </c>
      <c r="D4" s="24" t="s">
        <v>1272</v>
      </c>
      <c r="E4" s="24" t="s">
        <v>1197</v>
      </c>
      <c r="F4" s="25" t="s">
        <v>617</v>
      </c>
      <c r="G4" s="34">
        <v>1</v>
      </c>
      <c r="H4" s="18">
        <v>0.741052295918367</v>
      </c>
      <c r="I4" s="27">
        <f t="shared" si="0"/>
        <v>0.741052295918367</v>
      </c>
      <c r="J4" s="28">
        <v>45096</v>
      </c>
    </row>
    <row r="5" s="19" customFormat="1" ht="16.5" customHeight="1" spans="1:10">
      <c r="A5" s="29" t="s">
        <v>224</v>
      </c>
      <c r="B5" s="30" t="s">
        <v>611</v>
      </c>
      <c r="C5" s="30" t="s">
        <v>595</v>
      </c>
      <c r="D5" s="29" t="s">
        <v>1273</v>
      </c>
      <c r="E5" s="29" t="s">
        <v>1199</v>
      </c>
      <c r="F5" s="30" t="s">
        <v>617</v>
      </c>
      <c r="G5" s="35">
        <v>1</v>
      </c>
      <c r="H5" s="18">
        <v>0.741052295918367</v>
      </c>
      <c r="I5" s="27">
        <f t="shared" si="0"/>
        <v>0.741052295918367</v>
      </c>
      <c r="J5" s="32">
        <v>45096</v>
      </c>
    </row>
    <row r="6" s="19" customFormat="1" ht="16.5" customHeight="1" spans="1:10">
      <c r="A6" s="24" t="s">
        <v>224</v>
      </c>
      <c r="B6" s="25" t="s">
        <v>611</v>
      </c>
      <c r="C6" s="25" t="s">
        <v>595</v>
      </c>
      <c r="D6" s="24" t="s">
        <v>1274</v>
      </c>
      <c r="E6" s="24" t="s">
        <v>1201</v>
      </c>
      <c r="F6" s="25" t="s">
        <v>617</v>
      </c>
      <c r="G6" s="34">
        <v>1</v>
      </c>
      <c r="H6" s="18">
        <v>0.738636383161512</v>
      </c>
      <c r="I6" s="27">
        <f t="shared" si="0"/>
        <v>0.738636383161512</v>
      </c>
      <c r="J6" s="28">
        <v>45096</v>
      </c>
    </row>
    <row r="7" s="19" customFormat="1" ht="16.5" customHeight="1" spans="1:10">
      <c r="A7" s="29" t="s">
        <v>224</v>
      </c>
      <c r="B7" s="30" t="s">
        <v>611</v>
      </c>
      <c r="C7" s="30" t="s">
        <v>595</v>
      </c>
      <c r="D7" s="29" t="s">
        <v>1275</v>
      </c>
      <c r="E7" s="29" t="s">
        <v>1066</v>
      </c>
      <c r="F7" s="30" t="s">
        <v>617</v>
      </c>
      <c r="G7" s="35">
        <v>1</v>
      </c>
      <c r="H7" s="18">
        <v>0.920248333333333</v>
      </c>
      <c r="I7" s="27">
        <f t="shared" si="0"/>
        <v>0.920248333333333</v>
      </c>
      <c r="J7" s="32">
        <v>45096</v>
      </c>
    </row>
    <row r="8" spans="1:10">
      <c r="I8" s="20">
        <f>SUM(I2:I7)</f>
        <v>32.0183497009961</v>
      </c>
    </row>
    <row r="10" s="19" customFormat="1" ht="12.5" spans="1:10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19" customFormat="1" ht="16.5" customHeight="1" spans="1:10">
      <c r="A11" s="24" t="s">
        <v>91</v>
      </c>
      <c r="B11" s="25" t="s">
        <v>611</v>
      </c>
      <c r="C11" s="25" t="s">
        <v>595</v>
      </c>
      <c r="D11" s="24" t="s">
        <v>837</v>
      </c>
      <c r="E11" s="24" t="s">
        <v>838</v>
      </c>
      <c r="F11" s="25" t="s">
        <v>839</v>
      </c>
      <c r="G11" s="34">
        <v>1</v>
      </c>
      <c r="H11" s="18">
        <v>0.05</v>
      </c>
      <c r="I11" s="27">
        <f t="shared" ref="I11:I17" si="1">H11*G11</f>
        <v>0.05</v>
      </c>
      <c r="J11" s="28">
        <v>45196</v>
      </c>
    </row>
    <row r="12" s="19" customFormat="1" ht="16.5" customHeight="1" spans="1:10">
      <c r="A12" s="29" t="s">
        <v>91</v>
      </c>
      <c r="B12" s="30" t="s">
        <v>611</v>
      </c>
      <c r="C12" s="30" t="s">
        <v>595</v>
      </c>
      <c r="D12" s="29" t="s">
        <v>1073</v>
      </c>
      <c r="E12" s="29" t="s">
        <v>814</v>
      </c>
      <c r="F12" s="30" t="s">
        <v>1074</v>
      </c>
      <c r="G12" s="35">
        <v>2</v>
      </c>
      <c r="H12" s="18">
        <v>0.05</v>
      </c>
      <c r="I12" s="27">
        <f t="shared" si="1"/>
        <v>0.1</v>
      </c>
      <c r="J12" s="32">
        <v>45196</v>
      </c>
    </row>
    <row r="13" s="19" customFormat="1" ht="16.5" customHeight="1" spans="1:10">
      <c r="A13" s="24" t="s">
        <v>91</v>
      </c>
      <c r="B13" s="25" t="s">
        <v>611</v>
      </c>
      <c r="C13" s="25" t="s">
        <v>595</v>
      </c>
      <c r="D13" s="24" t="s">
        <v>1075</v>
      </c>
      <c r="E13" s="24" t="s">
        <v>1076</v>
      </c>
      <c r="F13" s="25" t="s">
        <v>617</v>
      </c>
      <c r="G13" s="34">
        <v>1</v>
      </c>
      <c r="H13" s="18">
        <v>0.6346</v>
      </c>
      <c r="I13" s="27">
        <f t="shared" si="1"/>
        <v>0.6346</v>
      </c>
      <c r="J13" s="28">
        <v>45196</v>
      </c>
    </row>
    <row r="14" s="19" customFormat="1" ht="16.5" customHeight="1" spans="1:10">
      <c r="A14" s="29" t="s">
        <v>91</v>
      </c>
      <c r="B14" s="30" t="s">
        <v>611</v>
      </c>
      <c r="C14" s="30" t="s">
        <v>595</v>
      </c>
      <c r="D14" s="29" t="s">
        <v>1077</v>
      </c>
      <c r="E14" s="29" t="s">
        <v>1078</v>
      </c>
      <c r="F14" s="30" t="s">
        <v>617</v>
      </c>
      <c r="G14" s="35">
        <v>8</v>
      </c>
      <c r="H14" s="18">
        <v>0.2</v>
      </c>
      <c r="I14" s="27">
        <f t="shared" si="1"/>
        <v>1.6</v>
      </c>
      <c r="J14" s="32">
        <v>45196</v>
      </c>
    </row>
    <row r="15" s="19" customFormat="1" ht="16.5" customHeight="1" spans="1:10">
      <c r="A15" s="24" t="s">
        <v>91</v>
      </c>
      <c r="B15" s="25" t="s">
        <v>611</v>
      </c>
      <c r="C15" s="25" t="s">
        <v>595</v>
      </c>
      <c r="D15" s="24" t="s">
        <v>90</v>
      </c>
      <c r="E15" s="24" t="s">
        <v>1079</v>
      </c>
      <c r="F15" s="25" t="s">
        <v>617</v>
      </c>
      <c r="G15" s="34">
        <v>3</v>
      </c>
      <c r="H15" s="18">
        <v>8.54050715155484</v>
      </c>
      <c r="I15" s="27">
        <f t="shared" si="1"/>
        <v>25.6215214546645</v>
      </c>
      <c r="J15" s="28">
        <v>45196</v>
      </c>
    </row>
    <row r="16" s="19" customFormat="1" ht="16.5" customHeight="1" spans="1:10">
      <c r="A16" s="29" t="s">
        <v>91</v>
      </c>
      <c r="B16" s="30" t="s">
        <v>611</v>
      </c>
      <c r="C16" s="30" t="s">
        <v>595</v>
      </c>
      <c r="D16" s="29" t="s">
        <v>1080</v>
      </c>
      <c r="E16" s="29" t="s">
        <v>1081</v>
      </c>
      <c r="F16" s="30" t="s">
        <v>617</v>
      </c>
      <c r="G16" s="35">
        <v>1</v>
      </c>
      <c r="H16" s="18">
        <v>0.5</v>
      </c>
      <c r="I16" s="27">
        <f t="shared" si="1"/>
        <v>0.5</v>
      </c>
      <c r="J16" s="32">
        <v>45261</v>
      </c>
    </row>
    <row r="17" s="19" customFormat="1" ht="16.5" customHeight="1" spans="1:10">
      <c r="A17" s="24" t="s">
        <v>91</v>
      </c>
      <c r="B17" s="25" t="s">
        <v>611</v>
      </c>
      <c r="C17" s="25" t="s">
        <v>595</v>
      </c>
      <c r="D17" s="24" t="s">
        <v>1082</v>
      </c>
      <c r="E17" s="24" t="s">
        <v>1083</v>
      </c>
      <c r="F17" s="25" t="s">
        <v>1084</v>
      </c>
      <c r="G17" s="34">
        <v>5</v>
      </c>
      <c r="H17" s="18">
        <v>0.0442477876</v>
      </c>
      <c r="I17" s="27">
        <f t="shared" si="1"/>
        <v>0.221238938</v>
      </c>
      <c r="J17" s="28">
        <v>45383</v>
      </c>
    </row>
    <row r="18" customFormat="1" spans="1:10">
      <c r="G18" s="20"/>
      <c r="H18" s="20"/>
      <c r="I18" s="20">
        <f>SUM(I11:I17)</f>
        <v>28.7273603926645</v>
      </c>
    </row>
    <row r="19" customFormat="1" ht="16" customHeight="1" spans="1:10">
      <c r="G19" s="20"/>
      <c r="H19" s="20"/>
      <c r="I19" s="20"/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90</v>
      </c>
      <c r="B21" s="25" t="s">
        <v>611</v>
      </c>
      <c r="C21" s="25" t="s">
        <v>595</v>
      </c>
      <c r="D21" s="24" t="s">
        <v>837</v>
      </c>
      <c r="E21" s="24" t="s">
        <v>838</v>
      </c>
      <c r="F21" s="25" t="s">
        <v>839</v>
      </c>
      <c r="G21" s="34">
        <v>2</v>
      </c>
      <c r="H21" s="18">
        <v>0.05</v>
      </c>
      <c r="I21" s="27">
        <f t="shared" ref="I21:I34" si="2">H21*G21</f>
        <v>0.1</v>
      </c>
      <c r="J21" s="28">
        <v>44866</v>
      </c>
    </row>
    <row r="22" s="19" customFormat="1" ht="16.5" customHeight="1" spans="1:10">
      <c r="A22" s="29" t="s">
        <v>90</v>
      </c>
      <c r="B22" s="30" t="s">
        <v>611</v>
      </c>
      <c r="C22" s="30" t="s">
        <v>595</v>
      </c>
      <c r="D22" s="29" t="s">
        <v>854</v>
      </c>
      <c r="E22" s="29" t="s">
        <v>855</v>
      </c>
      <c r="F22" s="30" t="s">
        <v>856</v>
      </c>
      <c r="G22" s="35">
        <v>4</v>
      </c>
      <c r="H22" s="18">
        <v>0.1196</v>
      </c>
      <c r="I22" s="27">
        <f t="shared" si="2"/>
        <v>0.4784</v>
      </c>
      <c r="J22" s="32">
        <v>44866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1085</v>
      </c>
      <c r="E23" s="24" t="s">
        <v>1086</v>
      </c>
      <c r="F23" s="25" t="s">
        <v>617</v>
      </c>
      <c r="G23" s="34">
        <v>1</v>
      </c>
      <c r="H23" s="18">
        <v>1.7885</v>
      </c>
      <c r="I23" s="27">
        <f t="shared" si="2"/>
        <v>1.7885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1087</v>
      </c>
      <c r="E24" s="29" t="s">
        <v>1088</v>
      </c>
      <c r="F24" s="30" t="s">
        <v>617</v>
      </c>
      <c r="G24" s="35">
        <v>2</v>
      </c>
      <c r="H24" s="18">
        <v>0.5758</v>
      </c>
      <c r="I24" s="27">
        <f t="shared" si="2"/>
        <v>1.1516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1089</v>
      </c>
      <c r="E25" s="24" t="s">
        <v>972</v>
      </c>
      <c r="F25" s="25" t="s">
        <v>617</v>
      </c>
      <c r="G25" s="34">
        <v>1</v>
      </c>
      <c r="H25" s="18">
        <v>0.7228</v>
      </c>
      <c r="I25" s="27">
        <f t="shared" si="2"/>
        <v>0.7228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1090</v>
      </c>
      <c r="E26" s="29" t="s">
        <v>1091</v>
      </c>
      <c r="F26" s="30" t="s">
        <v>617</v>
      </c>
      <c r="G26" s="35">
        <v>1</v>
      </c>
      <c r="H26" s="18">
        <v>0.24645296996337</v>
      </c>
      <c r="I26" s="27">
        <f t="shared" si="2"/>
        <v>0.24645296996337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1092</v>
      </c>
      <c r="E27" s="24" t="s">
        <v>1093</v>
      </c>
      <c r="F27" s="25" t="s">
        <v>617</v>
      </c>
      <c r="G27" s="34">
        <v>1</v>
      </c>
      <c r="H27" s="18">
        <v>0.5839</v>
      </c>
      <c r="I27" s="27">
        <f t="shared" si="2"/>
        <v>0.5839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1094</v>
      </c>
      <c r="E28" s="29" t="s">
        <v>1095</v>
      </c>
      <c r="F28" s="30" t="s">
        <v>617</v>
      </c>
      <c r="G28" s="35">
        <v>1</v>
      </c>
      <c r="H28" s="18">
        <v>0.5839</v>
      </c>
      <c r="I28" s="27">
        <f t="shared" si="2"/>
        <v>0.5839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1096</v>
      </c>
      <c r="E29" s="24" t="s">
        <v>773</v>
      </c>
      <c r="F29" s="25" t="s">
        <v>617</v>
      </c>
      <c r="G29" s="34">
        <v>4</v>
      </c>
      <c r="H29" s="18">
        <v>0.5268</v>
      </c>
      <c r="I29" s="27">
        <f t="shared" si="2"/>
        <v>2.1072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1097</v>
      </c>
      <c r="E30" s="29" t="s">
        <v>1098</v>
      </c>
      <c r="F30" s="30" t="s">
        <v>617</v>
      </c>
      <c r="G30" s="35">
        <v>1</v>
      </c>
      <c r="H30" s="18">
        <v>0.0530973451</v>
      </c>
      <c r="I30" s="27">
        <f t="shared" si="2"/>
        <v>0.0530973451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1099</v>
      </c>
      <c r="E31" s="24" t="s">
        <v>1100</v>
      </c>
      <c r="F31" s="25" t="s">
        <v>1101</v>
      </c>
      <c r="G31" s="34">
        <v>2</v>
      </c>
      <c r="H31" s="18">
        <v>0.12</v>
      </c>
      <c r="I31" s="27">
        <f t="shared" si="2"/>
        <v>0.24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1102</v>
      </c>
      <c r="E32" s="29" t="s">
        <v>1103</v>
      </c>
      <c r="F32" s="30" t="s">
        <v>1104</v>
      </c>
      <c r="G32" s="35">
        <v>1</v>
      </c>
      <c r="H32" s="18">
        <v>0.12</v>
      </c>
      <c r="I32" s="27">
        <f t="shared" si="2"/>
        <v>0.12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761</v>
      </c>
      <c r="E33" s="24" t="s">
        <v>762</v>
      </c>
      <c r="F33" s="25" t="s">
        <v>617</v>
      </c>
      <c r="G33" s="34">
        <v>2</v>
      </c>
      <c r="H33" s="18">
        <v>0.119628418245735</v>
      </c>
      <c r="I33" s="27">
        <f t="shared" si="2"/>
        <v>0.23925683649147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763</v>
      </c>
      <c r="E34" s="29" t="s">
        <v>764</v>
      </c>
      <c r="F34" s="30" t="s">
        <v>765</v>
      </c>
      <c r="G34" s="35">
        <v>2</v>
      </c>
      <c r="H34" s="18">
        <v>0.0627</v>
      </c>
      <c r="I34" s="27">
        <f t="shared" si="2"/>
        <v>0.1254</v>
      </c>
      <c r="J34" s="32">
        <v>44866</v>
      </c>
    </row>
    <row r="35" customFormat="1" spans="1:10">
      <c r="G35" s="20"/>
      <c r="H35" s="20"/>
      <c r="I35" s="20">
        <f>SUM(I21:I34)</f>
        <v>8.54050715155484</v>
      </c>
    </row>
    <row r="36" customFormat="1" spans="1:10">
      <c r="G36" s="20"/>
      <c r="H36" s="20"/>
      <c r="I36" s="20"/>
    </row>
  </sheetData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20" sqref="$A20:$XFD2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229</v>
      </c>
      <c r="B2" s="25" t="s">
        <v>611</v>
      </c>
      <c r="C2" s="25" t="s">
        <v>595</v>
      </c>
      <c r="D2" s="24" t="s">
        <v>1322</v>
      </c>
      <c r="E2" s="24" t="s">
        <v>1323</v>
      </c>
      <c r="F2" s="25" t="s">
        <v>617</v>
      </c>
      <c r="G2" s="34">
        <v>0.1</v>
      </c>
      <c r="H2" s="18">
        <v>4.1593</v>
      </c>
      <c r="I2" s="27">
        <f t="shared" ref="I2:I17" si="0">H2*G2</f>
        <v>0.41593</v>
      </c>
      <c r="J2" s="28">
        <v>45475</v>
      </c>
    </row>
    <row r="3" s="19" customFormat="1" ht="16.5" customHeight="1" spans="1:10">
      <c r="A3" s="29" t="s">
        <v>229</v>
      </c>
      <c r="B3" s="30" t="s">
        <v>611</v>
      </c>
      <c r="C3" s="30" t="s">
        <v>595</v>
      </c>
      <c r="D3" s="29" t="s">
        <v>813</v>
      </c>
      <c r="E3" s="29" t="s">
        <v>814</v>
      </c>
      <c r="F3" s="30" t="s">
        <v>617</v>
      </c>
      <c r="G3" s="35">
        <v>2</v>
      </c>
      <c r="H3" s="18">
        <v>0.05</v>
      </c>
      <c r="I3" s="27">
        <f t="shared" si="0"/>
        <v>0.1</v>
      </c>
      <c r="J3" s="32">
        <v>45475</v>
      </c>
    </row>
    <row r="4" s="19" customFormat="1" ht="16.5" customHeight="1" spans="1:10">
      <c r="A4" s="24" t="s">
        <v>229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0.27</v>
      </c>
      <c r="H4" s="18">
        <v>0.589</v>
      </c>
      <c r="I4" s="27">
        <f t="shared" si="0"/>
        <v>0.15903</v>
      </c>
      <c r="J4" s="28">
        <v>45475</v>
      </c>
    </row>
    <row r="5" s="19" customFormat="1" ht="16.5" customHeight="1" spans="1:10">
      <c r="A5" s="29" t="s">
        <v>229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0.9</v>
      </c>
      <c r="H5" s="18">
        <v>0.283186</v>
      </c>
      <c r="I5" s="27">
        <f t="shared" si="0"/>
        <v>0.2548674</v>
      </c>
      <c r="J5" s="32">
        <v>45475</v>
      </c>
    </row>
    <row r="6" s="19" customFormat="1" ht="16.5" customHeight="1" spans="1:10">
      <c r="A6" s="24" t="s">
        <v>229</v>
      </c>
      <c r="B6" s="25" t="s">
        <v>611</v>
      </c>
      <c r="C6" s="25" t="s">
        <v>595</v>
      </c>
      <c r="D6" s="24" t="s">
        <v>73</v>
      </c>
      <c r="E6" s="24" t="s">
        <v>396</v>
      </c>
      <c r="F6" s="25" t="s">
        <v>747</v>
      </c>
      <c r="G6" s="34">
        <v>1</v>
      </c>
      <c r="H6" s="18">
        <v>0.288584692439863</v>
      </c>
      <c r="I6" s="27">
        <f t="shared" si="0"/>
        <v>0.288584692439863</v>
      </c>
      <c r="J6" s="28">
        <v>45096</v>
      </c>
    </row>
    <row r="7" s="19" customFormat="1" ht="16.5" customHeight="1" spans="1:10">
      <c r="A7" s="29" t="s">
        <v>229</v>
      </c>
      <c r="B7" s="30" t="s">
        <v>611</v>
      </c>
      <c r="C7" s="30" t="s">
        <v>595</v>
      </c>
      <c r="D7" s="29" t="s">
        <v>74</v>
      </c>
      <c r="E7" s="29" t="s">
        <v>394</v>
      </c>
      <c r="F7" s="30" t="s">
        <v>748</v>
      </c>
      <c r="G7" s="35">
        <v>4</v>
      </c>
      <c r="H7" s="18">
        <v>0.120565034394672</v>
      </c>
      <c r="I7" s="27">
        <f t="shared" si="0"/>
        <v>0.482260137578688</v>
      </c>
      <c r="J7" s="32">
        <v>45475</v>
      </c>
    </row>
    <row r="8" s="19" customFormat="1" ht="16.5" customHeight="1" spans="1:10">
      <c r="A8" s="24" t="s">
        <v>229</v>
      </c>
      <c r="B8" s="25" t="s">
        <v>611</v>
      </c>
      <c r="C8" s="25" t="s">
        <v>595</v>
      </c>
      <c r="D8" s="24" t="s">
        <v>796</v>
      </c>
      <c r="E8" s="24" t="s">
        <v>797</v>
      </c>
      <c r="F8" s="25" t="s">
        <v>617</v>
      </c>
      <c r="G8" s="34">
        <v>1</v>
      </c>
      <c r="H8" s="18">
        <v>0.224021875060729</v>
      </c>
      <c r="I8" s="27">
        <f t="shared" si="0"/>
        <v>0.224021875060729</v>
      </c>
      <c r="J8" s="28">
        <v>45475</v>
      </c>
    </row>
    <row r="9" s="19" customFormat="1" ht="16.5" customHeight="1" spans="1:10">
      <c r="A9" s="29" t="s">
        <v>229</v>
      </c>
      <c r="B9" s="30" t="s">
        <v>611</v>
      </c>
      <c r="C9" s="30" t="s">
        <v>595</v>
      </c>
      <c r="D9" s="29" t="s">
        <v>78</v>
      </c>
      <c r="E9" s="29" t="s">
        <v>443</v>
      </c>
      <c r="F9" s="30" t="s">
        <v>752</v>
      </c>
      <c r="G9" s="35">
        <v>0.35</v>
      </c>
      <c r="H9" s="18">
        <v>1.6814</v>
      </c>
      <c r="I9" s="27">
        <f t="shared" si="0"/>
        <v>0.58849</v>
      </c>
      <c r="J9" s="32">
        <v>45475</v>
      </c>
    </row>
    <row r="10" s="19" customFormat="1" ht="16.5" customHeight="1" spans="1:10">
      <c r="A10" s="24" t="s">
        <v>229</v>
      </c>
      <c r="B10" s="25" t="s">
        <v>611</v>
      </c>
      <c r="C10" s="25" t="s">
        <v>595</v>
      </c>
      <c r="D10" s="24" t="s">
        <v>753</v>
      </c>
      <c r="E10" s="24" t="s">
        <v>754</v>
      </c>
      <c r="F10" s="25" t="s">
        <v>751</v>
      </c>
      <c r="G10" s="34">
        <v>1.12</v>
      </c>
      <c r="H10" s="18">
        <v>1.7257</v>
      </c>
      <c r="I10" s="27">
        <f t="shared" si="0"/>
        <v>1.932784</v>
      </c>
      <c r="J10" s="28">
        <v>45475</v>
      </c>
    </row>
    <row r="11" s="19" customFormat="1" ht="16.5" customHeight="1" spans="1:10">
      <c r="A11" s="29" t="s">
        <v>229</v>
      </c>
      <c r="B11" s="30" t="s">
        <v>611</v>
      </c>
      <c r="C11" s="30" t="s">
        <v>595</v>
      </c>
      <c r="D11" s="29" t="s">
        <v>759</v>
      </c>
      <c r="E11" s="29" t="s">
        <v>760</v>
      </c>
      <c r="F11" s="30" t="s">
        <v>617</v>
      </c>
      <c r="G11" s="35">
        <v>1</v>
      </c>
      <c r="H11" s="18">
        <v>0.242469323534798</v>
      </c>
      <c r="I11" s="27">
        <f t="shared" si="0"/>
        <v>0.242469323534798</v>
      </c>
      <c r="J11" s="32">
        <v>45475</v>
      </c>
    </row>
    <row r="12" s="19" customFormat="1" ht="16.5" customHeight="1" spans="1:10">
      <c r="A12" s="24" t="s">
        <v>229</v>
      </c>
      <c r="B12" s="25" t="s">
        <v>611</v>
      </c>
      <c r="C12" s="25" t="s">
        <v>595</v>
      </c>
      <c r="D12" s="24" t="s">
        <v>1324</v>
      </c>
      <c r="E12" s="24" t="s">
        <v>1325</v>
      </c>
      <c r="F12" s="25" t="s">
        <v>617</v>
      </c>
      <c r="G12" s="34">
        <v>1</v>
      </c>
      <c r="H12" s="43">
        <v>0.25</v>
      </c>
      <c r="I12" s="27">
        <f t="shared" si="0"/>
        <v>0.25</v>
      </c>
      <c r="J12" s="28">
        <v>45475</v>
      </c>
    </row>
    <row r="13" s="19" customFormat="1" ht="16.5" customHeight="1" spans="1:10">
      <c r="A13" s="29" t="s">
        <v>229</v>
      </c>
      <c r="B13" s="30" t="s">
        <v>611</v>
      </c>
      <c r="C13" s="30" t="s">
        <v>595</v>
      </c>
      <c r="D13" s="29" t="s">
        <v>1326</v>
      </c>
      <c r="E13" s="29" t="s">
        <v>1327</v>
      </c>
      <c r="F13" s="30" t="s">
        <v>617</v>
      </c>
      <c r="G13" s="35">
        <v>1</v>
      </c>
      <c r="H13" s="18">
        <f>I26</f>
        <v>3.77741340567766</v>
      </c>
      <c r="I13" s="27">
        <f t="shared" si="0"/>
        <v>3.77741340567766</v>
      </c>
      <c r="J13" s="32">
        <v>45475</v>
      </c>
    </row>
    <row r="14" s="19" customFormat="1" ht="16.5" customHeight="1" spans="1:10">
      <c r="A14" s="24" t="s">
        <v>229</v>
      </c>
      <c r="B14" s="25" t="s">
        <v>611</v>
      </c>
      <c r="C14" s="25" t="s">
        <v>595</v>
      </c>
      <c r="D14" s="24" t="s">
        <v>763</v>
      </c>
      <c r="E14" s="24" t="s">
        <v>764</v>
      </c>
      <c r="F14" s="25" t="s">
        <v>765</v>
      </c>
      <c r="G14" s="34">
        <v>1</v>
      </c>
      <c r="H14" s="18">
        <v>0.0627</v>
      </c>
      <c r="I14" s="27">
        <f t="shared" si="0"/>
        <v>0.0627</v>
      </c>
      <c r="J14" s="28">
        <v>45475</v>
      </c>
    </row>
    <row r="15" s="19" customFormat="1" ht="16.5" customHeight="1" spans="1:10">
      <c r="A15" s="29" t="s">
        <v>229</v>
      </c>
      <c r="B15" s="30" t="s">
        <v>611</v>
      </c>
      <c r="C15" s="30" t="s">
        <v>595</v>
      </c>
      <c r="D15" s="29" t="s">
        <v>1328</v>
      </c>
      <c r="E15" s="29" t="s">
        <v>1329</v>
      </c>
      <c r="F15" s="30" t="s">
        <v>617</v>
      </c>
      <c r="G15" s="35">
        <v>1</v>
      </c>
      <c r="H15" s="18">
        <v>1.4441875</v>
      </c>
      <c r="I15" s="27">
        <f t="shared" si="0"/>
        <v>1.4441875</v>
      </c>
      <c r="J15" s="32">
        <v>45096</v>
      </c>
    </row>
    <row r="16" s="19" customFormat="1" ht="16.5" customHeight="1" spans="1:10">
      <c r="A16" s="24" t="s">
        <v>229</v>
      </c>
      <c r="B16" s="25" t="s">
        <v>611</v>
      </c>
      <c r="C16" s="25" t="s">
        <v>595</v>
      </c>
      <c r="D16" s="24" t="s">
        <v>1330</v>
      </c>
      <c r="E16" s="24" t="s">
        <v>1331</v>
      </c>
      <c r="F16" s="25" t="s">
        <v>617</v>
      </c>
      <c r="G16" s="34">
        <v>1</v>
      </c>
      <c r="H16" s="18">
        <v>0.963095807692308</v>
      </c>
      <c r="I16" s="27">
        <f t="shared" si="0"/>
        <v>0.963095807692308</v>
      </c>
      <c r="J16" s="28">
        <v>45096</v>
      </c>
    </row>
    <row r="17" s="19" customFormat="1" ht="16.5" customHeight="1" spans="1:10">
      <c r="A17" s="29" t="s">
        <v>229</v>
      </c>
      <c r="B17" s="30" t="s">
        <v>611</v>
      </c>
      <c r="C17" s="30" t="s">
        <v>595</v>
      </c>
      <c r="D17" s="29" t="s">
        <v>1332</v>
      </c>
      <c r="E17" s="29" t="s">
        <v>1333</v>
      </c>
      <c r="F17" s="30" t="s">
        <v>617</v>
      </c>
      <c r="G17" s="35">
        <v>1</v>
      </c>
      <c r="H17" s="18">
        <v>1.42403330769231</v>
      </c>
      <c r="I17" s="27">
        <f t="shared" si="0"/>
        <v>1.42403330769231</v>
      </c>
      <c r="J17" s="32">
        <v>45096</v>
      </c>
    </row>
    <row r="18" spans="1:10">
      <c r="I18" s="20">
        <f>SUM(I2:I17)</f>
        <v>12.6098674496764</v>
      </c>
    </row>
    <row r="20" s="19" customFormat="1" ht="12.5" spans="1:10">
      <c r="A20" s="21" t="s">
        <v>586</v>
      </c>
      <c r="B20" s="21" t="s">
        <v>587</v>
      </c>
      <c r="C20" s="21" t="s">
        <v>588</v>
      </c>
      <c r="D20" s="21" t="s">
        <v>589</v>
      </c>
      <c r="E20" s="21" t="s">
        <v>590</v>
      </c>
      <c r="F20" s="21" t="s">
        <v>590</v>
      </c>
      <c r="G20" s="23" t="s">
        <v>591</v>
      </c>
      <c r="H20" s="23" t="s">
        <v>592</v>
      </c>
      <c r="I20" s="23" t="s">
        <v>593</v>
      </c>
      <c r="J20" s="22" t="s">
        <v>594</v>
      </c>
    </row>
    <row r="21" s="19" customFormat="1" ht="16.5" customHeight="1" spans="1:10">
      <c r="A21" s="24" t="s">
        <v>1326</v>
      </c>
      <c r="B21" s="25" t="s">
        <v>611</v>
      </c>
      <c r="C21" s="25" t="s">
        <v>595</v>
      </c>
      <c r="D21" s="24" t="s">
        <v>1334</v>
      </c>
      <c r="E21" s="24" t="s">
        <v>1335</v>
      </c>
      <c r="F21" s="25" t="s">
        <v>1336</v>
      </c>
      <c r="G21" s="34">
        <v>1</v>
      </c>
      <c r="H21" s="18">
        <v>0.05</v>
      </c>
      <c r="I21" s="27">
        <f>H21*G21</f>
        <v>0.05</v>
      </c>
      <c r="J21" s="28">
        <v>45300</v>
      </c>
    </row>
    <row r="22" s="19" customFormat="1" ht="16.5" customHeight="1" spans="1:10">
      <c r="A22" s="29" t="s">
        <v>1326</v>
      </c>
      <c r="B22" s="30" t="s">
        <v>611</v>
      </c>
      <c r="C22" s="30" t="s">
        <v>595</v>
      </c>
      <c r="D22" s="29" t="s">
        <v>862</v>
      </c>
      <c r="E22" s="29" t="s">
        <v>863</v>
      </c>
      <c r="F22" s="30" t="s">
        <v>617</v>
      </c>
      <c r="G22" s="35">
        <v>1</v>
      </c>
      <c r="H22" s="18">
        <v>0.291913405677656</v>
      </c>
      <c r="I22" s="27">
        <f>H22*G22</f>
        <v>0.291913405677656</v>
      </c>
      <c r="J22" s="32">
        <v>45300</v>
      </c>
    </row>
    <row r="23" s="19" customFormat="1" ht="16.5" customHeight="1" spans="1:10">
      <c r="A23" s="24" t="s">
        <v>1326</v>
      </c>
      <c r="B23" s="25" t="s">
        <v>611</v>
      </c>
      <c r="C23" s="25" t="s">
        <v>595</v>
      </c>
      <c r="D23" s="24" t="s">
        <v>1337</v>
      </c>
      <c r="E23" s="24" t="s">
        <v>1338</v>
      </c>
      <c r="F23" s="25" t="s">
        <v>617</v>
      </c>
      <c r="G23" s="34">
        <v>1</v>
      </c>
      <c r="H23" s="18">
        <v>3</v>
      </c>
      <c r="I23" s="27">
        <f>H23*G23</f>
        <v>3</v>
      </c>
      <c r="J23" s="28">
        <v>45471</v>
      </c>
    </row>
    <row r="24" s="19" customFormat="1" ht="16.5" customHeight="1" spans="1:10">
      <c r="A24" s="29" t="s">
        <v>1326</v>
      </c>
      <c r="B24" s="30" t="s">
        <v>611</v>
      </c>
      <c r="C24" s="30" t="s">
        <v>595</v>
      </c>
      <c r="D24" s="29" t="s">
        <v>1339</v>
      </c>
      <c r="E24" s="29" t="s">
        <v>1340</v>
      </c>
      <c r="F24" s="30" t="s">
        <v>617</v>
      </c>
      <c r="G24" s="35">
        <v>1</v>
      </c>
      <c r="H24" s="18">
        <v>0.17</v>
      </c>
      <c r="I24" s="27">
        <f>H24*G24</f>
        <v>0.17</v>
      </c>
      <c r="J24" s="32">
        <v>45300</v>
      </c>
    </row>
    <row r="25" s="19" customFormat="1" ht="16.5" customHeight="1" spans="1:10">
      <c r="A25" s="24" t="s">
        <v>1326</v>
      </c>
      <c r="B25" s="25" t="s">
        <v>611</v>
      </c>
      <c r="C25" s="25" t="s">
        <v>595</v>
      </c>
      <c r="D25" s="24" t="s">
        <v>866</v>
      </c>
      <c r="E25" s="24" t="s">
        <v>867</v>
      </c>
      <c r="F25" s="25" t="s">
        <v>868</v>
      </c>
      <c r="G25" s="34">
        <v>1</v>
      </c>
      <c r="H25" s="18">
        <v>0.2655</v>
      </c>
      <c r="I25" s="27">
        <f>H25*G25</f>
        <v>0.2655</v>
      </c>
      <c r="J25" s="28">
        <v>45300</v>
      </c>
    </row>
    <row r="26" spans="1:10">
      <c r="I26" s="20">
        <f>SUM(I21:I25)</f>
        <v>3.77741340567766</v>
      </c>
    </row>
  </sheetData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I7" sqref="I7"/>
    </sheetView>
  </sheetViews>
  <sheetFormatPr defaultColWidth="8.72727272727273" defaultRowHeight="14" outlineLevelRow="5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3636363636364" customWidth="1"/>
    <col min="6" max="6" width="5.09090909090909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234</v>
      </c>
      <c r="B2" s="25" t="s">
        <v>611</v>
      </c>
      <c r="C2" s="25" t="s">
        <v>595</v>
      </c>
      <c r="D2" s="24" t="s">
        <v>1341</v>
      </c>
      <c r="E2" s="24" t="s">
        <v>1321</v>
      </c>
      <c r="F2" s="25" t="s">
        <v>617</v>
      </c>
      <c r="G2" s="34">
        <v>1</v>
      </c>
      <c r="H2" s="18">
        <v>21.2389</v>
      </c>
      <c r="I2" s="27">
        <v>21.2389</v>
      </c>
      <c r="J2" s="28">
        <v>45308</v>
      </c>
    </row>
    <row r="3" s="19" customFormat="1" ht="16.5" customHeight="1" spans="1:10">
      <c r="A3" s="29" t="s">
        <v>234</v>
      </c>
      <c r="B3" s="30" t="s">
        <v>611</v>
      </c>
      <c r="C3" s="30" t="s">
        <v>595</v>
      </c>
      <c r="D3" s="29" t="s">
        <v>1342</v>
      </c>
      <c r="E3" s="29" t="s">
        <v>1343</v>
      </c>
      <c r="F3" s="30" t="s">
        <v>617</v>
      </c>
      <c r="G3" s="35">
        <v>1</v>
      </c>
      <c r="H3" s="33">
        <v>2.12</v>
      </c>
      <c r="I3" s="52">
        <v>2.12</v>
      </c>
      <c r="J3" s="32">
        <v>45308</v>
      </c>
    </row>
    <row r="4" spans="1:10">
      <c r="I4" s="20">
        <f>SUM(I2:I3)</f>
        <v>23.3589</v>
      </c>
    </row>
    <row r="6" spans="1:10">
      <c r="I6" s="20">
        <f>I3/0.6+I2*1.3</f>
        <v>31.1439033333333</v>
      </c>
    </row>
  </sheetData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10" sqref="D10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5454545454545" customWidth="1"/>
    <col min="5" max="5" width="13.0909090909091" customWidth="1"/>
    <col min="6" max="6" width="8.63636363636364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286</v>
      </c>
      <c r="B2" s="25" t="s">
        <v>611</v>
      </c>
      <c r="C2" s="25" t="s">
        <v>595</v>
      </c>
      <c r="D2" s="24" t="s">
        <v>73</v>
      </c>
      <c r="E2" s="24" t="s">
        <v>396</v>
      </c>
      <c r="F2" s="25" t="s">
        <v>747</v>
      </c>
      <c r="G2" s="34">
        <v>1</v>
      </c>
      <c r="H2" s="18">
        <v>0.288584692439863</v>
      </c>
      <c r="I2" s="27">
        <f t="shared" ref="I2:I13" si="0">H2*G2</f>
        <v>0.288584692439863</v>
      </c>
      <c r="J2" s="28">
        <v>45478</v>
      </c>
    </row>
    <row r="3" s="19" customFormat="1" ht="16.5" customHeight="1" spans="1:10">
      <c r="A3" s="29" t="s">
        <v>286</v>
      </c>
      <c r="B3" s="30" t="s">
        <v>611</v>
      </c>
      <c r="C3" s="30" t="s">
        <v>595</v>
      </c>
      <c r="D3" s="29" t="s">
        <v>74</v>
      </c>
      <c r="E3" s="29" t="s">
        <v>394</v>
      </c>
      <c r="F3" s="30" t="s">
        <v>748</v>
      </c>
      <c r="G3" s="35">
        <v>3</v>
      </c>
      <c r="H3" s="18">
        <v>0.120565034394672</v>
      </c>
      <c r="I3" s="27">
        <f t="shared" si="0"/>
        <v>0.361695103184016</v>
      </c>
      <c r="J3" s="32">
        <v>45478</v>
      </c>
    </row>
    <row r="4" s="19" customFormat="1" ht="16.5" customHeight="1" spans="1:10">
      <c r="A4" s="24" t="s">
        <v>286</v>
      </c>
      <c r="B4" s="25" t="s">
        <v>611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0.24</v>
      </c>
      <c r="H4" s="18">
        <v>1.7257</v>
      </c>
      <c r="I4" s="27">
        <f t="shared" si="0"/>
        <v>0.414168</v>
      </c>
      <c r="J4" s="28">
        <v>45478</v>
      </c>
    </row>
    <row r="5" s="19" customFormat="1" ht="16.5" customHeight="1" spans="1:10">
      <c r="A5" s="29" t="s">
        <v>286</v>
      </c>
      <c r="B5" s="30" t="s">
        <v>611</v>
      </c>
      <c r="C5" s="30" t="s">
        <v>595</v>
      </c>
      <c r="D5" s="29" t="s">
        <v>78</v>
      </c>
      <c r="E5" s="29" t="s">
        <v>443</v>
      </c>
      <c r="F5" s="30" t="s">
        <v>752</v>
      </c>
      <c r="G5" s="35">
        <v>0.3</v>
      </c>
      <c r="H5" s="18">
        <v>1.6814</v>
      </c>
      <c r="I5" s="27">
        <f t="shared" si="0"/>
        <v>0.50442</v>
      </c>
      <c r="J5" s="32">
        <v>45478</v>
      </c>
    </row>
    <row r="6" s="19" customFormat="1" ht="16.5" customHeight="1" spans="1:10">
      <c r="A6" s="24" t="s">
        <v>286</v>
      </c>
      <c r="B6" s="25" t="s">
        <v>611</v>
      </c>
      <c r="C6" s="25" t="s">
        <v>595</v>
      </c>
      <c r="D6" s="24" t="s">
        <v>753</v>
      </c>
      <c r="E6" s="24" t="s">
        <v>754</v>
      </c>
      <c r="F6" s="25" t="s">
        <v>751</v>
      </c>
      <c r="G6" s="34">
        <v>0.41</v>
      </c>
      <c r="H6" s="18">
        <v>1.7257</v>
      </c>
      <c r="I6" s="27">
        <f t="shared" si="0"/>
        <v>0.707537</v>
      </c>
      <c r="J6" s="28">
        <v>45478</v>
      </c>
    </row>
    <row r="7" s="19" customFormat="1" ht="16.5" customHeight="1" spans="1:10">
      <c r="A7" s="29" t="s">
        <v>286</v>
      </c>
      <c r="B7" s="30" t="s">
        <v>611</v>
      </c>
      <c r="C7" s="30" t="s">
        <v>595</v>
      </c>
      <c r="D7" s="29" t="s">
        <v>755</v>
      </c>
      <c r="E7" s="29" t="s">
        <v>756</v>
      </c>
      <c r="F7" s="30" t="s">
        <v>752</v>
      </c>
      <c r="G7" s="35">
        <v>0.155</v>
      </c>
      <c r="H7" s="18">
        <v>1.6814</v>
      </c>
      <c r="I7" s="27">
        <f t="shared" si="0"/>
        <v>0.260617</v>
      </c>
      <c r="J7" s="32">
        <v>45478</v>
      </c>
    </row>
    <row r="8" s="19" customFormat="1" ht="16.5" customHeight="1" spans="1:10">
      <c r="A8" s="24" t="s">
        <v>286</v>
      </c>
      <c r="B8" s="25" t="s">
        <v>611</v>
      </c>
      <c r="C8" s="25" t="s">
        <v>595</v>
      </c>
      <c r="D8" s="24" t="s">
        <v>757</v>
      </c>
      <c r="E8" s="24" t="s">
        <v>758</v>
      </c>
      <c r="F8" s="25" t="s">
        <v>617</v>
      </c>
      <c r="G8" s="34">
        <v>1</v>
      </c>
      <c r="H8" s="18">
        <v>0.35</v>
      </c>
      <c r="I8" s="27">
        <f t="shared" si="0"/>
        <v>0.35</v>
      </c>
      <c r="J8" s="28">
        <v>45478</v>
      </c>
    </row>
    <row r="9" s="19" customFormat="1" ht="16.5" customHeight="1" spans="1:10">
      <c r="A9" s="29" t="s">
        <v>286</v>
      </c>
      <c r="B9" s="30" t="s">
        <v>611</v>
      </c>
      <c r="C9" s="30" t="s">
        <v>595</v>
      </c>
      <c r="D9" s="29" t="s">
        <v>759</v>
      </c>
      <c r="E9" s="29" t="s">
        <v>760</v>
      </c>
      <c r="F9" s="30" t="s">
        <v>617</v>
      </c>
      <c r="G9" s="35">
        <v>1</v>
      </c>
      <c r="H9" s="18">
        <v>0.242469323534798</v>
      </c>
      <c r="I9" s="27">
        <f t="shared" si="0"/>
        <v>0.242469323534798</v>
      </c>
      <c r="J9" s="32">
        <v>45478</v>
      </c>
    </row>
    <row r="10" s="19" customFormat="1" ht="16.5" customHeight="1" spans="1:10">
      <c r="A10" s="24" t="s">
        <v>286</v>
      </c>
      <c r="B10" s="25" t="s">
        <v>611</v>
      </c>
      <c r="C10" s="25" t="s">
        <v>595</v>
      </c>
      <c r="D10" s="24" t="s">
        <v>95</v>
      </c>
      <c r="E10" s="24" t="s">
        <v>339</v>
      </c>
      <c r="F10" s="25" t="s">
        <v>617</v>
      </c>
      <c r="G10" s="34">
        <v>1</v>
      </c>
      <c r="H10" s="18">
        <f>I23</f>
        <v>2.74510548895859</v>
      </c>
      <c r="I10" s="27">
        <f t="shared" si="0"/>
        <v>2.74510548895859</v>
      </c>
      <c r="J10" s="28">
        <v>45478</v>
      </c>
    </row>
    <row r="11" s="19" customFormat="1" ht="16.5" customHeight="1" spans="1:10">
      <c r="A11" s="29" t="s">
        <v>286</v>
      </c>
      <c r="B11" s="30" t="s">
        <v>611</v>
      </c>
      <c r="C11" s="30" t="s">
        <v>595</v>
      </c>
      <c r="D11" s="29" t="s">
        <v>99</v>
      </c>
      <c r="E11" s="29" t="s">
        <v>397</v>
      </c>
      <c r="F11" s="30" t="s">
        <v>617</v>
      </c>
      <c r="G11" s="35">
        <v>1</v>
      </c>
      <c r="H11" s="18">
        <v>0.35</v>
      </c>
      <c r="I11" s="27">
        <f t="shared" si="0"/>
        <v>0.35</v>
      </c>
      <c r="J11" s="32">
        <v>45478</v>
      </c>
    </row>
    <row r="12" s="19" customFormat="1" ht="16.5" customHeight="1" spans="1:10">
      <c r="A12" s="24" t="s">
        <v>286</v>
      </c>
      <c r="B12" s="25" t="s">
        <v>611</v>
      </c>
      <c r="C12" s="25" t="s">
        <v>595</v>
      </c>
      <c r="D12" s="24" t="s">
        <v>1253</v>
      </c>
      <c r="E12" s="24" t="s">
        <v>1254</v>
      </c>
      <c r="F12" s="25" t="s">
        <v>1255</v>
      </c>
      <c r="G12" s="34">
        <v>1</v>
      </c>
      <c r="H12" s="18">
        <v>0.33</v>
      </c>
      <c r="I12" s="27">
        <f t="shared" si="0"/>
        <v>0.33</v>
      </c>
      <c r="J12" s="28">
        <v>45478</v>
      </c>
    </row>
    <row r="13" s="19" customFormat="1" ht="16.5" customHeight="1" spans="1:10">
      <c r="A13" s="29" t="s">
        <v>286</v>
      </c>
      <c r="B13" s="30" t="s">
        <v>611</v>
      </c>
      <c r="C13" s="30" t="s">
        <v>595</v>
      </c>
      <c r="D13" s="29" t="s">
        <v>763</v>
      </c>
      <c r="E13" s="29" t="s">
        <v>764</v>
      </c>
      <c r="F13" s="30" t="s">
        <v>765</v>
      </c>
      <c r="G13" s="35">
        <v>1</v>
      </c>
      <c r="H13" s="18">
        <v>0.0627</v>
      </c>
      <c r="I13" s="27">
        <f t="shared" si="0"/>
        <v>0.0627</v>
      </c>
      <c r="J13" s="32">
        <v>45478</v>
      </c>
    </row>
    <row r="14" spans="1:10">
      <c r="I14" s="20">
        <f>SUM(I2:I13)</f>
        <v>6.61729660811726</v>
      </c>
    </row>
    <row r="16" s="19" customFormat="1" ht="12.5" spans="1:10">
      <c r="A16" s="21" t="s">
        <v>586</v>
      </c>
      <c r="B16" s="21" t="s">
        <v>587</v>
      </c>
      <c r="C16" s="21" t="s">
        <v>588</v>
      </c>
      <c r="D16" s="21" t="s">
        <v>589</v>
      </c>
      <c r="E16" s="21" t="s">
        <v>590</v>
      </c>
      <c r="F16" s="21" t="s">
        <v>590</v>
      </c>
      <c r="G16" s="23" t="s">
        <v>591</v>
      </c>
      <c r="H16" s="23" t="s">
        <v>592</v>
      </c>
      <c r="I16" s="23" t="s">
        <v>593</v>
      </c>
      <c r="J16" s="22" t="s">
        <v>594</v>
      </c>
    </row>
    <row r="17" s="19" customFormat="1" ht="16.5" customHeight="1" spans="1:10">
      <c r="A17" s="24" t="s">
        <v>95</v>
      </c>
      <c r="B17" s="25" t="s">
        <v>611</v>
      </c>
      <c r="C17" s="25" t="s">
        <v>595</v>
      </c>
      <c r="D17" s="24" t="s">
        <v>796</v>
      </c>
      <c r="E17" s="24" t="s">
        <v>797</v>
      </c>
      <c r="F17" s="25" t="s">
        <v>617</v>
      </c>
      <c r="G17" s="34">
        <v>2</v>
      </c>
      <c r="H17" s="18">
        <v>0.224021875060729</v>
      </c>
      <c r="I17" s="27">
        <f t="shared" ref="I17:I22" si="1">H17*G17</f>
        <v>0.448043750121458</v>
      </c>
      <c r="J17" s="28">
        <v>45471</v>
      </c>
    </row>
    <row r="18" s="19" customFormat="1" ht="16.5" customHeight="1" spans="1:10">
      <c r="A18" s="29" t="s">
        <v>95</v>
      </c>
      <c r="B18" s="30" t="s">
        <v>611</v>
      </c>
      <c r="C18" s="30" t="s">
        <v>595</v>
      </c>
      <c r="D18" s="29" t="s">
        <v>768</v>
      </c>
      <c r="E18" s="29" t="s">
        <v>769</v>
      </c>
      <c r="F18" s="30" t="s">
        <v>617</v>
      </c>
      <c r="G18" s="35">
        <v>2</v>
      </c>
      <c r="H18" s="18">
        <v>0.15</v>
      </c>
      <c r="I18" s="27">
        <f t="shared" si="1"/>
        <v>0.3</v>
      </c>
      <c r="J18" s="32">
        <v>45471</v>
      </c>
    </row>
    <row r="19" s="19" customFormat="1" ht="16.5" customHeight="1" spans="1:10">
      <c r="A19" s="24" t="s">
        <v>95</v>
      </c>
      <c r="B19" s="25" t="s">
        <v>611</v>
      </c>
      <c r="C19" s="25" t="s">
        <v>595</v>
      </c>
      <c r="D19" s="24" t="s">
        <v>93</v>
      </c>
      <c r="E19" s="24" t="s">
        <v>374</v>
      </c>
      <c r="F19" s="25" t="s">
        <v>617</v>
      </c>
      <c r="G19" s="34">
        <v>1</v>
      </c>
      <c r="H19" s="18">
        <v>0.418338441018</v>
      </c>
      <c r="I19" s="27">
        <f t="shared" si="1"/>
        <v>0.418338441018</v>
      </c>
      <c r="J19" s="28">
        <v>45471</v>
      </c>
    </row>
    <row r="20" s="19" customFormat="1" ht="16.5" customHeight="1" spans="1:10">
      <c r="A20" s="29" t="s">
        <v>95</v>
      </c>
      <c r="B20" s="30" t="s">
        <v>611</v>
      </c>
      <c r="C20" s="30" t="s">
        <v>595</v>
      </c>
      <c r="D20" s="29" t="s">
        <v>94</v>
      </c>
      <c r="E20" s="29" t="s">
        <v>375</v>
      </c>
      <c r="F20" s="30" t="s">
        <v>617</v>
      </c>
      <c r="G20" s="35">
        <v>1</v>
      </c>
      <c r="H20" s="18">
        <v>0.300525381152461</v>
      </c>
      <c r="I20" s="27">
        <f t="shared" si="1"/>
        <v>0.300525381152461</v>
      </c>
      <c r="J20" s="32">
        <v>45471</v>
      </c>
    </row>
    <row r="21" s="19" customFormat="1" ht="16.5" customHeight="1" spans="1:10">
      <c r="A21" s="24" t="s">
        <v>95</v>
      </c>
      <c r="B21" s="25" t="s">
        <v>611</v>
      </c>
      <c r="C21" s="25" t="s">
        <v>595</v>
      </c>
      <c r="D21" s="24" t="s">
        <v>1344</v>
      </c>
      <c r="E21" s="24" t="s">
        <v>1345</v>
      </c>
      <c r="F21" s="25" t="s">
        <v>617</v>
      </c>
      <c r="G21" s="34">
        <v>1</v>
      </c>
      <c r="H21" s="18">
        <v>0.528197916666667</v>
      </c>
      <c r="I21" s="27">
        <f t="shared" si="1"/>
        <v>0.528197916666667</v>
      </c>
      <c r="J21" s="28">
        <v>45471</v>
      </c>
    </row>
    <row r="22" s="19" customFormat="1" ht="16.5" customHeight="1" spans="1:10">
      <c r="A22" s="29" t="s">
        <v>95</v>
      </c>
      <c r="B22" s="30" t="s">
        <v>611</v>
      </c>
      <c r="C22" s="30" t="s">
        <v>595</v>
      </c>
      <c r="D22" s="29" t="s">
        <v>1346</v>
      </c>
      <c r="E22" s="29" t="s">
        <v>1347</v>
      </c>
      <c r="F22" s="30" t="s">
        <v>1348</v>
      </c>
      <c r="G22" s="35">
        <v>1</v>
      </c>
      <c r="H22" s="18">
        <v>0.75</v>
      </c>
      <c r="I22" s="27">
        <f t="shared" si="1"/>
        <v>0.75</v>
      </c>
      <c r="J22" s="32">
        <v>45540</v>
      </c>
    </row>
    <row r="23" spans="1:10">
      <c r="I23" s="20">
        <f>SUM(I17:I22)</f>
        <v>2.74510548895859</v>
      </c>
    </row>
  </sheetData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N9" sqref="N9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5454545454545" customWidth="1"/>
    <col min="5" max="5" width="13.0909090909091" customWidth="1"/>
    <col min="6" max="6" width="8.27272727272727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287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9" si="0">H2*G2</f>
        <v>0.120565034394672</v>
      </c>
      <c r="J2" s="28">
        <v>45478</v>
      </c>
    </row>
    <row r="3" s="19" customFormat="1" ht="16.5" customHeight="1" spans="1:10">
      <c r="A3" s="29" t="s">
        <v>287</v>
      </c>
      <c r="B3" s="30" t="s">
        <v>611</v>
      </c>
      <c r="C3" s="30" t="s">
        <v>595</v>
      </c>
      <c r="D3" s="29" t="s">
        <v>749</v>
      </c>
      <c r="E3" s="29" t="s">
        <v>750</v>
      </c>
      <c r="F3" s="30" t="s">
        <v>751</v>
      </c>
      <c r="G3" s="35">
        <v>0.24</v>
      </c>
      <c r="H3" s="18">
        <v>1.7257</v>
      </c>
      <c r="I3" s="27">
        <f t="shared" si="0"/>
        <v>0.414168</v>
      </c>
      <c r="J3" s="32">
        <v>45478</v>
      </c>
    </row>
    <row r="4" s="19" customFormat="1" ht="16.5" customHeight="1" spans="1:10">
      <c r="A4" s="24" t="s">
        <v>287</v>
      </c>
      <c r="B4" s="25" t="s">
        <v>611</v>
      </c>
      <c r="C4" s="25" t="s">
        <v>595</v>
      </c>
      <c r="D4" s="24" t="s">
        <v>78</v>
      </c>
      <c r="E4" s="24" t="s">
        <v>443</v>
      </c>
      <c r="F4" s="25" t="s">
        <v>752</v>
      </c>
      <c r="G4" s="34">
        <v>0.495</v>
      </c>
      <c r="H4" s="18">
        <v>1.6814</v>
      </c>
      <c r="I4" s="27">
        <f t="shared" si="0"/>
        <v>0.832293</v>
      </c>
      <c r="J4" s="28">
        <v>45478</v>
      </c>
    </row>
    <row r="5" s="19" customFormat="1" ht="16.5" customHeight="1" spans="1:10">
      <c r="A5" s="29" t="s">
        <v>287</v>
      </c>
      <c r="B5" s="30" t="s">
        <v>611</v>
      </c>
      <c r="C5" s="30" t="s">
        <v>595</v>
      </c>
      <c r="D5" s="29" t="s">
        <v>757</v>
      </c>
      <c r="E5" s="29" t="s">
        <v>758</v>
      </c>
      <c r="F5" s="30" t="s">
        <v>617</v>
      </c>
      <c r="G5" s="35">
        <v>1</v>
      </c>
      <c r="H5" s="18">
        <v>0.35</v>
      </c>
      <c r="I5" s="27">
        <f t="shared" si="0"/>
        <v>0.35</v>
      </c>
      <c r="J5" s="32">
        <v>45478</v>
      </c>
    </row>
    <row r="6" s="19" customFormat="1" ht="16.5" customHeight="1" spans="1:10">
      <c r="A6" s="24" t="s">
        <v>287</v>
      </c>
      <c r="B6" s="25" t="s">
        <v>611</v>
      </c>
      <c r="C6" s="25" t="s">
        <v>595</v>
      </c>
      <c r="D6" s="24" t="s">
        <v>759</v>
      </c>
      <c r="E6" s="24" t="s">
        <v>760</v>
      </c>
      <c r="F6" s="25" t="s">
        <v>617</v>
      </c>
      <c r="G6" s="34">
        <v>1</v>
      </c>
      <c r="H6" s="18">
        <v>0.242469323534798</v>
      </c>
      <c r="I6" s="27">
        <f t="shared" si="0"/>
        <v>0.242469323534798</v>
      </c>
      <c r="J6" s="28">
        <v>45478</v>
      </c>
    </row>
    <row r="7" s="19" customFormat="1" ht="16.5" customHeight="1" spans="1:10">
      <c r="A7" s="29" t="s">
        <v>287</v>
      </c>
      <c r="B7" s="30" t="s">
        <v>611</v>
      </c>
      <c r="C7" s="30" t="s">
        <v>595</v>
      </c>
      <c r="D7" s="29" t="s">
        <v>95</v>
      </c>
      <c r="E7" s="29" t="s">
        <v>339</v>
      </c>
      <c r="F7" s="30" t="s">
        <v>617</v>
      </c>
      <c r="G7" s="35">
        <v>1</v>
      </c>
      <c r="H7" s="18">
        <v>2.74510548895859</v>
      </c>
      <c r="I7" s="27">
        <f t="shared" si="0"/>
        <v>2.74510548895859</v>
      </c>
      <c r="J7" s="32">
        <v>45478</v>
      </c>
    </row>
    <row r="8" s="19" customFormat="1" ht="16.5" customHeight="1" spans="1:10">
      <c r="A8" s="24" t="s">
        <v>287</v>
      </c>
      <c r="B8" s="25" t="s">
        <v>611</v>
      </c>
      <c r="C8" s="25" t="s">
        <v>595</v>
      </c>
      <c r="D8" s="24" t="s">
        <v>99</v>
      </c>
      <c r="E8" s="24" t="s">
        <v>397</v>
      </c>
      <c r="F8" s="25" t="s">
        <v>617</v>
      </c>
      <c r="G8" s="34">
        <v>2</v>
      </c>
      <c r="H8" s="18">
        <v>0.35</v>
      </c>
      <c r="I8" s="27">
        <f t="shared" si="0"/>
        <v>0.7</v>
      </c>
      <c r="J8" s="28">
        <v>45478</v>
      </c>
    </row>
    <row r="9" s="19" customFormat="1" ht="16.5" customHeight="1" spans="1:10">
      <c r="A9" s="29" t="s">
        <v>287</v>
      </c>
      <c r="B9" s="30" t="s">
        <v>611</v>
      </c>
      <c r="C9" s="30" t="s">
        <v>595</v>
      </c>
      <c r="D9" s="29" t="s">
        <v>763</v>
      </c>
      <c r="E9" s="29" t="s">
        <v>764</v>
      </c>
      <c r="F9" s="30" t="s">
        <v>765</v>
      </c>
      <c r="G9" s="35">
        <v>1</v>
      </c>
      <c r="H9" s="18">
        <v>0.0627</v>
      </c>
      <c r="I9" s="27">
        <f t="shared" si="0"/>
        <v>0.0627</v>
      </c>
      <c r="J9" s="32">
        <v>45478</v>
      </c>
    </row>
    <row r="10" spans="1:10">
      <c r="I10" s="20">
        <f>SUM(I2:I9)</f>
        <v>5.46730084688806</v>
      </c>
    </row>
  </sheetData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A9" workbookViewId="0">
      <selection activeCell="A1" sqref="A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181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3</v>
      </c>
      <c r="H2" s="18">
        <v>0.05</v>
      </c>
      <c r="I2" s="27">
        <f t="shared" ref="I2:I9" si="0">H2*G2</f>
        <v>0.15</v>
      </c>
      <c r="J2" s="28">
        <v>44927</v>
      </c>
    </row>
    <row r="3" s="19" customFormat="1" ht="16.5" customHeight="1" spans="1:10">
      <c r="A3" s="29" t="s">
        <v>181</v>
      </c>
      <c r="B3" s="30" t="s">
        <v>611</v>
      </c>
      <c r="C3" s="30" t="s">
        <v>595</v>
      </c>
      <c r="D3" s="29" t="s">
        <v>91</v>
      </c>
      <c r="E3" s="29" t="s">
        <v>1064</v>
      </c>
      <c r="F3" s="30" t="s">
        <v>617</v>
      </c>
      <c r="G3" s="35">
        <v>1</v>
      </c>
      <c r="H3" s="33">
        <f>I20</f>
        <v>28.7273603926645</v>
      </c>
      <c r="I3" s="27">
        <f t="shared" si="0"/>
        <v>28.7273603926645</v>
      </c>
      <c r="J3" s="32">
        <v>45265</v>
      </c>
    </row>
    <row r="4" s="19" customFormat="1" ht="16.5" customHeight="1" spans="1:10">
      <c r="A4" s="24" t="s">
        <v>181</v>
      </c>
      <c r="B4" s="25" t="s">
        <v>611</v>
      </c>
      <c r="C4" s="25" t="s">
        <v>595</v>
      </c>
      <c r="D4" s="24" t="s">
        <v>744</v>
      </c>
      <c r="E4" s="24" t="s">
        <v>745</v>
      </c>
      <c r="F4" s="25" t="s">
        <v>746</v>
      </c>
      <c r="G4" s="34">
        <v>0.004</v>
      </c>
      <c r="H4" s="18">
        <v>6.1792</v>
      </c>
      <c r="I4" s="27">
        <f t="shared" si="0"/>
        <v>0.0247168</v>
      </c>
      <c r="J4" s="28">
        <v>45048</v>
      </c>
    </row>
    <row r="5" s="19" customFormat="1" ht="16.5" customHeight="1" spans="1:10">
      <c r="A5" s="29" t="s">
        <v>181</v>
      </c>
      <c r="B5" s="30" t="s">
        <v>611</v>
      </c>
      <c r="C5" s="30" t="s">
        <v>595</v>
      </c>
      <c r="D5" s="29" t="s">
        <v>602</v>
      </c>
      <c r="E5" s="29" t="s">
        <v>603</v>
      </c>
      <c r="F5" s="30" t="s">
        <v>604</v>
      </c>
      <c r="G5" s="35">
        <v>0.024</v>
      </c>
      <c r="H5" s="33">
        <v>0.4035</v>
      </c>
      <c r="I5" s="27">
        <f t="shared" si="0"/>
        <v>0.009684</v>
      </c>
      <c r="J5" s="32">
        <v>45048</v>
      </c>
    </row>
    <row r="6" s="19" customFormat="1" ht="16.5" customHeight="1" spans="1:10">
      <c r="A6" s="24" t="s">
        <v>181</v>
      </c>
      <c r="B6" s="25" t="s">
        <v>611</v>
      </c>
      <c r="C6" s="25" t="s">
        <v>595</v>
      </c>
      <c r="D6" s="24" t="s">
        <v>1065</v>
      </c>
      <c r="E6" s="24" t="s">
        <v>1066</v>
      </c>
      <c r="F6" s="25" t="s">
        <v>782</v>
      </c>
      <c r="G6" s="34">
        <v>1</v>
      </c>
      <c r="H6" s="18">
        <v>0.747797595703125</v>
      </c>
      <c r="I6" s="27">
        <f t="shared" si="0"/>
        <v>0.747797595703125</v>
      </c>
      <c r="J6" s="28">
        <v>44327</v>
      </c>
    </row>
    <row r="7" s="19" customFormat="1" ht="16.5" customHeight="1" spans="1:10">
      <c r="A7" s="29" t="s">
        <v>181</v>
      </c>
      <c r="B7" s="30" t="s">
        <v>611</v>
      </c>
      <c r="C7" s="30" t="s">
        <v>595</v>
      </c>
      <c r="D7" s="29" t="s">
        <v>1196</v>
      </c>
      <c r="E7" s="29" t="s">
        <v>1197</v>
      </c>
      <c r="F7" s="30" t="s">
        <v>782</v>
      </c>
      <c r="G7" s="35">
        <v>1</v>
      </c>
      <c r="H7" s="18">
        <v>0.589337123260204</v>
      </c>
      <c r="I7" s="27">
        <f t="shared" si="0"/>
        <v>0.589337123260204</v>
      </c>
      <c r="J7" s="32">
        <v>44327</v>
      </c>
    </row>
    <row r="8" s="19" customFormat="1" ht="16.5" customHeight="1" spans="1:10">
      <c r="A8" s="24" t="s">
        <v>181</v>
      </c>
      <c r="B8" s="25" t="s">
        <v>611</v>
      </c>
      <c r="C8" s="25" t="s">
        <v>595</v>
      </c>
      <c r="D8" s="24" t="s">
        <v>1198</v>
      </c>
      <c r="E8" s="24" t="s">
        <v>1199</v>
      </c>
      <c r="F8" s="25" t="s">
        <v>782</v>
      </c>
      <c r="G8" s="34">
        <v>1</v>
      </c>
      <c r="H8" s="18">
        <v>0.589337123260204</v>
      </c>
      <c r="I8" s="27">
        <f t="shared" si="0"/>
        <v>0.589337123260204</v>
      </c>
      <c r="J8" s="28">
        <v>44327</v>
      </c>
    </row>
    <row r="9" s="19" customFormat="1" ht="16.5" customHeight="1" spans="1:10">
      <c r="A9" s="29" t="s">
        <v>181</v>
      </c>
      <c r="B9" s="30" t="s">
        <v>611</v>
      </c>
      <c r="C9" s="30" t="s">
        <v>595</v>
      </c>
      <c r="D9" s="29" t="s">
        <v>1200</v>
      </c>
      <c r="E9" s="29" t="s">
        <v>1201</v>
      </c>
      <c r="F9" s="30" t="s">
        <v>782</v>
      </c>
      <c r="G9" s="35">
        <v>1</v>
      </c>
      <c r="H9" s="18">
        <v>0.589337123260204</v>
      </c>
      <c r="I9" s="27">
        <f t="shared" si="0"/>
        <v>0.589337123260204</v>
      </c>
      <c r="J9" s="32">
        <v>44327</v>
      </c>
    </row>
    <row r="10" spans="1:10">
      <c r="I10" s="20">
        <f>SUM(I2:I9)</f>
        <v>31.4275701581483</v>
      </c>
    </row>
    <row r="12" s="19" customFormat="1" ht="12.5" spans="1:10">
      <c r="A12" s="21" t="s">
        <v>586</v>
      </c>
      <c r="B12" s="21" t="s">
        <v>587</v>
      </c>
      <c r="C12" s="21" t="s">
        <v>588</v>
      </c>
      <c r="D12" s="21" t="s">
        <v>589</v>
      </c>
      <c r="E12" s="21" t="s">
        <v>590</v>
      </c>
      <c r="F12" s="21" t="s">
        <v>590</v>
      </c>
      <c r="G12" s="23" t="s">
        <v>591</v>
      </c>
      <c r="H12" s="23" t="s">
        <v>592</v>
      </c>
      <c r="I12" s="23" t="s">
        <v>593</v>
      </c>
      <c r="J12" s="22" t="s">
        <v>594</v>
      </c>
    </row>
    <row r="13" s="19" customFormat="1" ht="16.5" customHeight="1" spans="1:10">
      <c r="A13" s="24" t="s">
        <v>91</v>
      </c>
      <c r="B13" s="25" t="s">
        <v>611</v>
      </c>
      <c r="C13" s="25" t="s">
        <v>595</v>
      </c>
      <c r="D13" s="24" t="s">
        <v>837</v>
      </c>
      <c r="E13" s="24" t="s">
        <v>838</v>
      </c>
      <c r="F13" s="25" t="s">
        <v>839</v>
      </c>
      <c r="G13" s="34">
        <v>1</v>
      </c>
      <c r="H13" s="18">
        <v>0.05</v>
      </c>
      <c r="I13" s="27">
        <f t="shared" ref="I13:I19" si="1">H13*G13</f>
        <v>0.05</v>
      </c>
      <c r="J13" s="28">
        <v>45196</v>
      </c>
    </row>
    <row r="14" s="19" customFormat="1" ht="16.5" customHeight="1" spans="1:10">
      <c r="A14" s="29" t="s">
        <v>91</v>
      </c>
      <c r="B14" s="30" t="s">
        <v>611</v>
      </c>
      <c r="C14" s="30" t="s">
        <v>595</v>
      </c>
      <c r="D14" s="29" t="s">
        <v>1073</v>
      </c>
      <c r="E14" s="29" t="s">
        <v>814</v>
      </c>
      <c r="F14" s="30" t="s">
        <v>1074</v>
      </c>
      <c r="G14" s="35">
        <v>2</v>
      </c>
      <c r="H14" s="18">
        <v>0.05</v>
      </c>
      <c r="I14" s="27">
        <f t="shared" si="1"/>
        <v>0.1</v>
      </c>
      <c r="J14" s="32">
        <v>45196</v>
      </c>
    </row>
    <row r="15" s="19" customFormat="1" ht="16.5" customHeight="1" spans="1:10">
      <c r="A15" s="24" t="s">
        <v>91</v>
      </c>
      <c r="B15" s="25" t="s">
        <v>611</v>
      </c>
      <c r="C15" s="25" t="s">
        <v>595</v>
      </c>
      <c r="D15" s="24" t="s">
        <v>1075</v>
      </c>
      <c r="E15" s="24" t="s">
        <v>1076</v>
      </c>
      <c r="F15" s="25" t="s">
        <v>617</v>
      </c>
      <c r="G15" s="34">
        <v>1</v>
      </c>
      <c r="H15" s="18">
        <v>0.6346</v>
      </c>
      <c r="I15" s="27">
        <f t="shared" si="1"/>
        <v>0.6346</v>
      </c>
      <c r="J15" s="28">
        <v>45196</v>
      </c>
    </row>
    <row r="16" s="19" customFormat="1" ht="16.5" customHeight="1" spans="1:10">
      <c r="A16" s="29" t="s">
        <v>91</v>
      </c>
      <c r="B16" s="30" t="s">
        <v>611</v>
      </c>
      <c r="C16" s="30" t="s">
        <v>595</v>
      </c>
      <c r="D16" s="29" t="s">
        <v>1077</v>
      </c>
      <c r="E16" s="29" t="s">
        <v>1078</v>
      </c>
      <c r="F16" s="30" t="s">
        <v>617</v>
      </c>
      <c r="G16" s="35">
        <v>8</v>
      </c>
      <c r="H16" s="18">
        <v>0.2</v>
      </c>
      <c r="I16" s="27">
        <f t="shared" si="1"/>
        <v>1.6</v>
      </c>
      <c r="J16" s="32">
        <v>45196</v>
      </c>
    </row>
    <row r="17" s="19" customFormat="1" ht="16.5" customHeight="1" spans="1:10">
      <c r="A17" s="24" t="s">
        <v>91</v>
      </c>
      <c r="B17" s="25" t="s">
        <v>611</v>
      </c>
      <c r="C17" s="25" t="s">
        <v>595</v>
      </c>
      <c r="D17" s="24" t="s">
        <v>90</v>
      </c>
      <c r="E17" s="24" t="s">
        <v>1079</v>
      </c>
      <c r="F17" s="25" t="s">
        <v>617</v>
      </c>
      <c r="G17" s="34">
        <v>3</v>
      </c>
      <c r="H17" s="18">
        <f>I37</f>
        <v>8.54050715155484</v>
      </c>
      <c r="I17" s="27">
        <f t="shared" si="1"/>
        <v>25.6215214546645</v>
      </c>
      <c r="J17" s="28">
        <v>45196</v>
      </c>
    </row>
    <row r="18" s="19" customFormat="1" ht="16.5" customHeight="1" spans="1:10">
      <c r="A18" s="29" t="s">
        <v>91</v>
      </c>
      <c r="B18" s="30" t="s">
        <v>611</v>
      </c>
      <c r="C18" s="30" t="s">
        <v>595</v>
      </c>
      <c r="D18" s="29" t="s">
        <v>1080</v>
      </c>
      <c r="E18" s="29" t="s">
        <v>1081</v>
      </c>
      <c r="F18" s="30" t="s">
        <v>617</v>
      </c>
      <c r="G18" s="35">
        <v>1</v>
      </c>
      <c r="H18" s="18">
        <v>0.5</v>
      </c>
      <c r="I18" s="27">
        <f t="shared" si="1"/>
        <v>0.5</v>
      </c>
      <c r="J18" s="32">
        <v>45261</v>
      </c>
    </row>
    <row r="19" s="19" customFormat="1" ht="16.5" customHeight="1" spans="1:10">
      <c r="A19" s="24" t="s">
        <v>91</v>
      </c>
      <c r="B19" s="25" t="s">
        <v>611</v>
      </c>
      <c r="C19" s="25" t="s">
        <v>595</v>
      </c>
      <c r="D19" s="24" t="s">
        <v>1082</v>
      </c>
      <c r="E19" s="24" t="s">
        <v>1083</v>
      </c>
      <c r="F19" s="25" t="s">
        <v>1084</v>
      </c>
      <c r="G19" s="34">
        <v>5</v>
      </c>
      <c r="H19" s="18">
        <v>0.0442477876</v>
      </c>
      <c r="I19" s="27">
        <f t="shared" si="1"/>
        <v>0.221238938</v>
      </c>
      <c r="J19" s="28">
        <v>45383</v>
      </c>
    </row>
    <row r="20" customFormat="1" spans="1:10">
      <c r="G20" s="20"/>
      <c r="H20" s="20"/>
      <c r="I20" s="20">
        <f>SUM(I13:I19)</f>
        <v>28.7273603926645</v>
      </c>
    </row>
    <row r="21" customFormat="1" ht="16" customHeight="1" spans="1:10">
      <c r="G21" s="20"/>
      <c r="H21" s="20"/>
      <c r="I21" s="20"/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90</v>
      </c>
      <c r="B23" s="25" t="s">
        <v>611</v>
      </c>
      <c r="C23" s="25" t="s">
        <v>595</v>
      </c>
      <c r="D23" s="24" t="s">
        <v>837</v>
      </c>
      <c r="E23" s="24" t="s">
        <v>838</v>
      </c>
      <c r="F23" s="25" t="s">
        <v>839</v>
      </c>
      <c r="G23" s="34">
        <v>2</v>
      </c>
      <c r="H23" s="18">
        <v>0.05</v>
      </c>
      <c r="I23" s="27">
        <f t="shared" ref="I23:I36" si="2">H23*G23</f>
        <v>0.1</v>
      </c>
      <c r="J23" s="28">
        <v>44866</v>
      </c>
    </row>
    <row r="24" s="19" customFormat="1" ht="16.5" customHeight="1" spans="1:10">
      <c r="A24" s="29" t="s">
        <v>90</v>
      </c>
      <c r="B24" s="30" t="s">
        <v>611</v>
      </c>
      <c r="C24" s="30" t="s">
        <v>595</v>
      </c>
      <c r="D24" s="29" t="s">
        <v>854</v>
      </c>
      <c r="E24" s="29" t="s">
        <v>855</v>
      </c>
      <c r="F24" s="30" t="s">
        <v>856</v>
      </c>
      <c r="G24" s="35">
        <v>4</v>
      </c>
      <c r="H24" s="18">
        <v>0.1196</v>
      </c>
      <c r="I24" s="27">
        <f t="shared" si="2"/>
        <v>0.4784</v>
      </c>
      <c r="J24" s="32">
        <v>44866</v>
      </c>
    </row>
    <row r="25" s="19" customFormat="1" ht="16.5" customHeight="1" spans="1:10">
      <c r="A25" s="24" t="s">
        <v>90</v>
      </c>
      <c r="B25" s="25" t="s">
        <v>611</v>
      </c>
      <c r="C25" s="25" t="s">
        <v>595</v>
      </c>
      <c r="D25" s="24" t="s">
        <v>1085</v>
      </c>
      <c r="E25" s="24" t="s">
        <v>1086</v>
      </c>
      <c r="F25" s="25" t="s">
        <v>617</v>
      </c>
      <c r="G25" s="34">
        <v>1</v>
      </c>
      <c r="H25" s="18">
        <v>1.7885</v>
      </c>
      <c r="I25" s="27">
        <f t="shared" si="2"/>
        <v>1.7885</v>
      </c>
      <c r="J25" s="28">
        <v>44866</v>
      </c>
    </row>
    <row r="26" s="19" customFormat="1" ht="16.5" customHeight="1" spans="1:10">
      <c r="A26" s="29" t="s">
        <v>90</v>
      </c>
      <c r="B26" s="30" t="s">
        <v>611</v>
      </c>
      <c r="C26" s="30" t="s">
        <v>595</v>
      </c>
      <c r="D26" s="29" t="s">
        <v>1087</v>
      </c>
      <c r="E26" s="29" t="s">
        <v>1088</v>
      </c>
      <c r="F26" s="30" t="s">
        <v>617</v>
      </c>
      <c r="G26" s="35">
        <v>2</v>
      </c>
      <c r="H26" s="18">
        <v>0.5758</v>
      </c>
      <c r="I26" s="27">
        <f t="shared" si="2"/>
        <v>1.1516</v>
      </c>
      <c r="J26" s="32">
        <v>44866</v>
      </c>
    </row>
    <row r="27" s="19" customFormat="1" ht="16.5" customHeight="1" spans="1:10">
      <c r="A27" s="24" t="s">
        <v>90</v>
      </c>
      <c r="B27" s="25" t="s">
        <v>611</v>
      </c>
      <c r="C27" s="25" t="s">
        <v>595</v>
      </c>
      <c r="D27" s="24" t="s">
        <v>1089</v>
      </c>
      <c r="E27" s="24" t="s">
        <v>972</v>
      </c>
      <c r="F27" s="25" t="s">
        <v>617</v>
      </c>
      <c r="G27" s="34">
        <v>1</v>
      </c>
      <c r="H27" s="18">
        <v>0.7228</v>
      </c>
      <c r="I27" s="27">
        <f t="shared" si="2"/>
        <v>0.7228</v>
      </c>
      <c r="J27" s="28">
        <v>44866</v>
      </c>
    </row>
    <row r="28" s="19" customFormat="1" ht="16.5" customHeight="1" spans="1:10">
      <c r="A28" s="29" t="s">
        <v>90</v>
      </c>
      <c r="B28" s="30" t="s">
        <v>611</v>
      </c>
      <c r="C28" s="30" t="s">
        <v>595</v>
      </c>
      <c r="D28" s="29" t="s">
        <v>1090</v>
      </c>
      <c r="E28" s="29" t="s">
        <v>1091</v>
      </c>
      <c r="F28" s="30" t="s">
        <v>617</v>
      </c>
      <c r="G28" s="35">
        <v>1</v>
      </c>
      <c r="H28" s="18">
        <v>0.24645296996337</v>
      </c>
      <c r="I28" s="27">
        <f t="shared" si="2"/>
        <v>0.24645296996337</v>
      </c>
      <c r="J28" s="32">
        <v>44866</v>
      </c>
    </row>
    <row r="29" s="19" customFormat="1" ht="16.5" customHeight="1" spans="1:10">
      <c r="A29" s="24" t="s">
        <v>90</v>
      </c>
      <c r="B29" s="25" t="s">
        <v>611</v>
      </c>
      <c r="C29" s="25" t="s">
        <v>595</v>
      </c>
      <c r="D29" s="24" t="s">
        <v>1092</v>
      </c>
      <c r="E29" s="24" t="s">
        <v>1093</v>
      </c>
      <c r="F29" s="25" t="s">
        <v>617</v>
      </c>
      <c r="G29" s="34">
        <v>1</v>
      </c>
      <c r="H29" s="18">
        <v>0.5839</v>
      </c>
      <c r="I29" s="27">
        <f t="shared" si="2"/>
        <v>0.5839</v>
      </c>
      <c r="J29" s="28">
        <v>44866</v>
      </c>
    </row>
    <row r="30" s="19" customFormat="1" ht="16.5" customHeight="1" spans="1:10">
      <c r="A30" s="29" t="s">
        <v>90</v>
      </c>
      <c r="B30" s="30" t="s">
        <v>611</v>
      </c>
      <c r="C30" s="30" t="s">
        <v>595</v>
      </c>
      <c r="D30" s="29" t="s">
        <v>1094</v>
      </c>
      <c r="E30" s="29" t="s">
        <v>1095</v>
      </c>
      <c r="F30" s="30" t="s">
        <v>617</v>
      </c>
      <c r="G30" s="35">
        <v>1</v>
      </c>
      <c r="H30" s="18">
        <v>0.5839</v>
      </c>
      <c r="I30" s="27">
        <f t="shared" si="2"/>
        <v>0.5839</v>
      </c>
      <c r="J30" s="32">
        <v>44866</v>
      </c>
    </row>
    <row r="31" s="19" customFormat="1" ht="16.5" customHeight="1" spans="1:10">
      <c r="A31" s="24" t="s">
        <v>90</v>
      </c>
      <c r="B31" s="25" t="s">
        <v>611</v>
      </c>
      <c r="C31" s="25" t="s">
        <v>595</v>
      </c>
      <c r="D31" s="24" t="s">
        <v>1096</v>
      </c>
      <c r="E31" s="24" t="s">
        <v>773</v>
      </c>
      <c r="F31" s="25" t="s">
        <v>617</v>
      </c>
      <c r="G31" s="34">
        <v>4</v>
      </c>
      <c r="H31" s="18">
        <v>0.5268</v>
      </c>
      <c r="I31" s="27">
        <f t="shared" si="2"/>
        <v>2.1072</v>
      </c>
      <c r="J31" s="28">
        <v>44866</v>
      </c>
    </row>
    <row r="32" s="19" customFormat="1" ht="16.5" customHeight="1" spans="1:10">
      <c r="A32" s="29" t="s">
        <v>90</v>
      </c>
      <c r="B32" s="30" t="s">
        <v>611</v>
      </c>
      <c r="C32" s="30" t="s">
        <v>595</v>
      </c>
      <c r="D32" s="29" t="s">
        <v>1097</v>
      </c>
      <c r="E32" s="29" t="s">
        <v>1098</v>
      </c>
      <c r="F32" s="30" t="s">
        <v>617</v>
      </c>
      <c r="G32" s="35">
        <v>1</v>
      </c>
      <c r="H32" s="18">
        <v>0.0530973451</v>
      </c>
      <c r="I32" s="27">
        <f t="shared" si="2"/>
        <v>0.0530973451</v>
      </c>
      <c r="J32" s="32">
        <v>44866</v>
      </c>
    </row>
    <row r="33" s="19" customFormat="1" ht="16.5" customHeight="1" spans="1:10">
      <c r="A33" s="24" t="s">
        <v>90</v>
      </c>
      <c r="B33" s="25" t="s">
        <v>611</v>
      </c>
      <c r="C33" s="25" t="s">
        <v>595</v>
      </c>
      <c r="D33" s="24" t="s">
        <v>1099</v>
      </c>
      <c r="E33" s="24" t="s">
        <v>1100</v>
      </c>
      <c r="F33" s="25" t="s">
        <v>1101</v>
      </c>
      <c r="G33" s="34">
        <v>2</v>
      </c>
      <c r="H33" s="18">
        <v>0.12</v>
      </c>
      <c r="I33" s="27">
        <f t="shared" si="2"/>
        <v>0.24</v>
      </c>
      <c r="J33" s="28">
        <v>44866</v>
      </c>
    </row>
    <row r="34" s="19" customFormat="1" ht="16.5" customHeight="1" spans="1:10">
      <c r="A34" s="29" t="s">
        <v>90</v>
      </c>
      <c r="B34" s="30" t="s">
        <v>611</v>
      </c>
      <c r="C34" s="30" t="s">
        <v>595</v>
      </c>
      <c r="D34" s="29" t="s">
        <v>1102</v>
      </c>
      <c r="E34" s="29" t="s">
        <v>1103</v>
      </c>
      <c r="F34" s="30" t="s">
        <v>1104</v>
      </c>
      <c r="G34" s="35">
        <v>1</v>
      </c>
      <c r="H34" s="18">
        <v>0.12</v>
      </c>
      <c r="I34" s="27">
        <f t="shared" si="2"/>
        <v>0.12</v>
      </c>
      <c r="J34" s="32">
        <v>44866</v>
      </c>
    </row>
    <row r="35" s="19" customFormat="1" ht="16.5" customHeight="1" spans="1:10">
      <c r="A35" s="24" t="s">
        <v>90</v>
      </c>
      <c r="B35" s="25" t="s">
        <v>611</v>
      </c>
      <c r="C35" s="25" t="s">
        <v>595</v>
      </c>
      <c r="D35" s="24" t="s">
        <v>761</v>
      </c>
      <c r="E35" s="24" t="s">
        <v>762</v>
      </c>
      <c r="F35" s="25" t="s">
        <v>617</v>
      </c>
      <c r="G35" s="34">
        <v>2</v>
      </c>
      <c r="H35" s="18">
        <v>0.119628418245735</v>
      </c>
      <c r="I35" s="27">
        <f t="shared" si="2"/>
        <v>0.23925683649147</v>
      </c>
      <c r="J35" s="28">
        <v>44866</v>
      </c>
    </row>
    <row r="36" s="19" customFormat="1" ht="16.5" customHeight="1" spans="1:10">
      <c r="A36" s="29" t="s">
        <v>90</v>
      </c>
      <c r="B36" s="30" t="s">
        <v>611</v>
      </c>
      <c r="C36" s="30" t="s">
        <v>595</v>
      </c>
      <c r="D36" s="29" t="s">
        <v>763</v>
      </c>
      <c r="E36" s="29" t="s">
        <v>764</v>
      </c>
      <c r="F36" s="30" t="s">
        <v>765</v>
      </c>
      <c r="G36" s="35">
        <v>2</v>
      </c>
      <c r="H36" s="18">
        <v>0.0627</v>
      </c>
      <c r="I36" s="27">
        <f t="shared" si="2"/>
        <v>0.1254</v>
      </c>
      <c r="J36" s="32">
        <v>44866</v>
      </c>
    </row>
    <row r="37" customFormat="1" spans="1:10">
      <c r="G37" s="20"/>
      <c r="H37" s="20"/>
      <c r="I37" s="20">
        <f>SUM(I23:I36)</f>
        <v>8.54050715155484</v>
      </c>
    </row>
    <row r="38" customFormat="1" spans="1:10">
      <c r="G38" s="20"/>
      <c r="H38" s="20"/>
      <c r="I38" s="20"/>
    </row>
  </sheetData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19" sqref="E1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147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19" si="0">H2*G2</f>
        <v>0.05</v>
      </c>
      <c r="J2" s="28">
        <v>44469</v>
      </c>
    </row>
    <row r="3" s="19" customFormat="1" ht="16.5" customHeight="1" spans="1:10">
      <c r="A3" s="29" t="s">
        <v>147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45300</v>
      </c>
    </row>
    <row r="4" s="19" customFormat="1" ht="16.5" customHeight="1" spans="1:10">
      <c r="A4" s="24" t="s">
        <v>147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44469</v>
      </c>
    </row>
    <row r="5" s="19" customFormat="1" ht="16.5" customHeight="1" spans="1:10">
      <c r="A5" s="29" t="s">
        <v>147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44469</v>
      </c>
    </row>
    <row r="6" s="19" customFormat="1" ht="16.5" customHeight="1" spans="1:10">
      <c r="A6" s="24" t="s">
        <v>147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44469</v>
      </c>
    </row>
    <row r="7" s="19" customFormat="1" ht="16.5" customHeight="1" spans="1:10">
      <c r="A7" s="29" t="s">
        <v>147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44469</v>
      </c>
    </row>
    <row r="8" s="19" customFormat="1" ht="16.5" customHeight="1" spans="1:10">
      <c r="A8" s="24" t="s">
        <v>147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44469</v>
      </c>
    </row>
    <row r="9" s="19" customFormat="1" ht="16.5" customHeight="1" spans="1:10">
      <c r="A9" s="29" t="s">
        <v>147</v>
      </c>
      <c r="B9" s="30" t="s">
        <v>611</v>
      </c>
      <c r="C9" s="30" t="s">
        <v>595</v>
      </c>
      <c r="D9" s="29" t="s">
        <v>634</v>
      </c>
      <c r="E9" s="29" t="s">
        <v>635</v>
      </c>
      <c r="F9" s="30" t="s">
        <v>617</v>
      </c>
      <c r="G9" s="35">
        <v>1</v>
      </c>
      <c r="H9" s="18">
        <v>0.468602303788772</v>
      </c>
      <c r="I9" s="27">
        <f t="shared" si="0"/>
        <v>0.468602303788772</v>
      </c>
      <c r="J9" s="32">
        <v>44469</v>
      </c>
    </row>
    <row r="10" s="19" customFormat="1" ht="16.5" customHeight="1" spans="1:10">
      <c r="A10" s="24" t="s">
        <v>147</v>
      </c>
      <c r="B10" s="25" t="s">
        <v>611</v>
      </c>
      <c r="C10" s="25" t="s">
        <v>595</v>
      </c>
      <c r="D10" s="24" t="s">
        <v>1160</v>
      </c>
      <c r="E10" s="24" t="s">
        <v>1161</v>
      </c>
      <c r="F10" s="25" t="s">
        <v>782</v>
      </c>
      <c r="G10" s="34">
        <v>1</v>
      </c>
      <c r="H10" s="18">
        <v>1.40884150806451</v>
      </c>
      <c r="I10" s="27">
        <f t="shared" si="0"/>
        <v>1.40884150806451</v>
      </c>
      <c r="J10" s="28">
        <v>44469</v>
      </c>
    </row>
    <row r="11" s="19" customFormat="1" ht="16.5" customHeight="1" spans="1:10">
      <c r="A11" s="29" t="s">
        <v>147</v>
      </c>
      <c r="B11" s="30" t="s">
        <v>611</v>
      </c>
      <c r="C11" s="30" t="s">
        <v>595</v>
      </c>
      <c r="D11" s="29" t="s">
        <v>636</v>
      </c>
      <c r="E11" s="29" t="s">
        <v>637</v>
      </c>
      <c r="F11" s="30" t="s">
        <v>638</v>
      </c>
      <c r="G11" s="35">
        <v>1</v>
      </c>
      <c r="H11" s="18">
        <v>2.75258461538461</v>
      </c>
      <c r="I11" s="27">
        <f t="shared" si="0"/>
        <v>2.75258461538461</v>
      </c>
      <c r="J11" s="32">
        <v>44469</v>
      </c>
    </row>
    <row r="12" s="19" customFormat="1" ht="16.5" customHeight="1" spans="1:10">
      <c r="A12" s="24" t="s">
        <v>147</v>
      </c>
      <c r="B12" s="25" t="s">
        <v>611</v>
      </c>
      <c r="C12" s="25" t="s">
        <v>595</v>
      </c>
      <c r="D12" s="24" t="s">
        <v>1349</v>
      </c>
      <c r="E12" s="24" t="s">
        <v>1350</v>
      </c>
      <c r="F12" s="25" t="s">
        <v>617</v>
      </c>
      <c r="G12" s="34">
        <v>1</v>
      </c>
      <c r="H12" s="18">
        <v>2.84935735307017</v>
      </c>
      <c r="I12" s="27">
        <f t="shared" si="0"/>
        <v>2.84935735307017</v>
      </c>
      <c r="J12" s="28">
        <v>44469</v>
      </c>
    </row>
    <row r="13" s="19" customFormat="1" ht="16.5" customHeight="1" spans="1:10">
      <c r="A13" s="29" t="s">
        <v>147</v>
      </c>
      <c r="B13" s="30" t="s">
        <v>611</v>
      </c>
      <c r="C13" s="30" t="s">
        <v>595</v>
      </c>
      <c r="D13" s="29" t="s">
        <v>1162</v>
      </c>
      <c r="E13" s="29" t="s">
        <v>1163</v>
      </c>
      <c r="F13" s="30" t="s">
        <v>782</v>
      </c>
      <c r="G13" s="35">
        <v>1</v>
      </c>
      <c r="H13" s="18">
        <v>2.5</v>
      </c>
      <c r="I13" s="27">
        <f t="shared" si="0"/>
        <v>2.5</v>
      </c>
      <c r="J13" s="32">
        <v>44469</v>
      </c>
    </row>
    <row r="14" s="19" customFormat="1" ht="16.5" customHeight="1" spans="1:10">
      <c r="A14" s="24" t="s">
        <v>147</v>
      </c>
      <c r="B14" s="25" t="s">
        <v>611</v>
      </c>
      <c r="C14" s="25" t="s">
        <v>595</v>
      </c>
      <c r="D14" s="24" t="s">
        <v>1164</v>
      </c>
      <c r="E14" s="24" t="s">
        <v>646</v>
      </c>
      <c r="F14" s="25" t="s">
        <v>782</v>
      </c>
      <c r="G14" s="34">
        <v>1</v>
      </c>
      <c r="H14" s="18">
        <v>3.91</v>
      </c>
      <c r="I14" s="27">
        <f t="shared" si="0"/>
        <v>3.91</v>
      </c>
      <c r="J14" s="28">
        <v>44469</v>
      </c>
    </row>
    <row r="15" s="19" customFormat="1" ht="16.5" customHeight="1" spans="1:10">
      <c r="A15" s="29" t="s">
        <v>147</v>
      </c>
      <c r="B15" s="30" t="s">
        <v>611</v>
      </c>
      <c r="C15" s="30" t="s">
        <v>595</v>
      </c>
      <c r="D15" s="29" t="s">
        <v>1165</v>
      </c>
      <c r="E15" s="29" t="s">
        <v>1166</v>
      </c>
      <c r="F15" s="30" t="s">
        <v>617</v>
      </c>
      <c r="G15" s="35">
        <v>1</v>
      </c>
      <c r="H15" s="18">
        <v>0.22</v>
      </c>
      <c r="I15" s="27">
        <f t="shared" si="0"/>
        <v>0.22</v>
      </c>
      <c r="J15" s="32">
        <v>44469</v>
      </c>
    </row>
    <row r="16" s="19" customFormat="1" ht="16.5" customHeight="1" spans="1:10">
      <c r="A16" s="24" t="s">
        <v>147</v>
      </c>
      <c r="B16" s="25" t="s">
        <v>611</v>
      </c>
      <c r="C16" s="25" t="s">
        <v>595</v>
      </c>
      <c r="D16" s="24" t="s">
        <v>1167</v>
      </c>
      <c r="E16" s="24" t="s">
        <v>1168</v>
      </c>
      <c r="F16" s="25" t="s">
        <v>617</v>
      </c>
      <c r="G16" s="34">
        <v>1</v>
      </c>
      <c r="H16" s="18">
        <v>0.2</v>
      </c>
      <c r="I16" s="27">
        <f t="shared" si="0"/>
        <v>0.2</v>
      </c>
      <c r="J16" s="28">
        <v>44469</v>
      </c>
    </row>
    <row r="17" s="19" customFormat="1" ht="16.5" customHeight="1" spans="1:10">
      <c r="A17" s="29" t="s">
        <v>147</v>
      </c>
      <c r="B17" s="30" t="s">
        <v>611</v>
      </c>
      <c r="C17" s="30" t="s">
        <v>595</v>
      </c>
      <c r="D17" s="29" t="s">
        <v>1169</v>
      </c>
      <c r="E17" s="29" t="s">
        <v>1170</v>
      </c>
      <c r="F17" s="30" t="s">
        <v>617</v>
      </c>
      <c r="G17" s="35">
        <v>1</v>
      </c>
      <c r="H17" s="18">
        <v>0.16</v>
      </c>
      <c r="I17" s="27">
        <f t="shared" si="0"/>
        <v>0.16</v>
      </c>
      <c r="J17" s="32">
        <v>44469</v>
      </c>
    </row>
    <row r="18" s="19" customFormat="1" ht="16.5" customHeight="1" spans="1:10">
      <c r="A18" s="24" t="s">
        <v>147</v>
      </c>
      <c r="B18" s="25" t="s">
        <v>611</v>
      </c>
      <c r="C18" s="25" t="s">
        <v>595</v>
      </c>
      <c r="D18" s="24" t="s">
        <v>1171</v>
      </c>
      <c r="E18" s="24" t="s">
        <v>1172</v>
      </c>
      <c r="F18" s="25" t="s">
        <v>617</v>
      </c>
      <c r="G18" s="34">
        <v>1</v>
      </c>
      <c r="H18" s="18">
        <v>0.11</v>
      </c>
      <c r="I18" s="27">
        <f t="shared" si="0"/>
        <v>0.11</v>
      </c>
      <c r="J18" s="28">
        <v>45300</v>
      </c>
    </row>
    <row r="19" s="19" customFormat="1" ht="16.5" customHeight="1" spans="1:10">
      <c r="A19" s="29" t="s">
        <v>147</v>
      </c>
      <c r="B19" s="30" t="s">
        <v>611</v>
      </c>
      <c r="C19" s="30" t="s">
        <v>595</v>
      </c>
      <c r="D19" s="29" t="s">
        <v>652</v>
      </c>
      <c r="E19" s="29" t="s">
        <v>653</v>
      </c>
      <c r="F19" s="30" t="s">
        <v>617</v>
      </c>
      <c r="G19" s="35">
        <v>1</v>
      </c>
      <c r="H19" s="18">
        <v>0.0225664</v>
      </c>
      <c r="I19" s="27">
        <f t="shared" si="0"/>
        <v>0.0225664</v>
      </c>
      <c r="J19" s="32">
        <v>44746</v>
      </c>
    </row>
    <row r="20" spans="1:10">
      <c r="I20" s="20">
        <f>SUM(I2:I19)</f>
        <v>17.5726889403747</v>
      </c>
    </row>
  </sheetData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1" sqref="I21"/>
    </sheetView>
  </sheetViews>
  <sheetFormatPr defaultColWidth="8.72727272727273" defaultRowHeight="14"/>
  <cols>
    <col min="4" max="4" width="10.5454545454545" customWidth="1"/>
    <col min="5" max="5" width="19.6363636363636" customWidth="1"/>
    <col min="7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238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19" si="0">H2*G2</f>
        <v>0.05</v>
      </c>
      <c r="J2" s="28">
        <v>45300</v>
      </c>
    </row>
    <row r="3" s="19" customFormat="1" ht="16.5" customHeight="1" spans="1:10">
      <c r="A3" s="29" t="s">
        <v>238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0.01</v>
      </c>
      <c r="H3" s="18">
        <v>1.6814</v>
      </c>
      <c r="I3" s="27">
        <f t="shared" si="0"/>
        <v>0.016814</v>
      </c>
      <c r="J3" s="32">
        <v>45300</v>
      </c>
    </row>
    <row r="4" s="19" customFormat="1" ht="16.5" customHeight="1" spans="1:10">
      <c r="A4" s="24" t="s">
        <v>238</v>
      </c>
      <c r="B4" s="25" t="s">
        <v>611</v>
      </c>
      <c r="C4" s="25" t="s">
        <v>595</v>
      </c>
      <c r="D4" s="24" t="s">
        <v>618</v>
      </c>
      <c r="E4" s="24" t="s">
        <v>619</v>
      </c>
      <c r="F4" s="25" t="s">
        <v>620</v>
      </c>
      <c r="G4" s="34">
        <v>1</v>
      </c>
      <c r="H4" s="18">
        <v>0.35</v>
      </c>
      <c r="I4" s="27">
        <f t="shared" si="0"/>
        <v>0.35</v>
      </c>
      <c r="J4" s="28">
        <v>45300</v>
      </c>
    </row>
    <row r="5" s="19" customFormat="1" ht="16.5" customHeight="1" spans="1:10">
      <c r="A5" s="29" t="s">
        <v>238</v>
      </c>
      <c r="B5" s="30" t="s">
        <v>611</v>
      </c>
      <c r="C5" s="30" t="s">
        <v>595</v>
      </c>
      <c r="D5" s="29" t="s">
        <v>621</v>
      </c>
      <c r="E5" s="29" t="s">
        <v>622</v>
      </c>
      <c r="F5" s="30" t="s">
        <v>623</v>
      </c>
      <c r="G5" s="35">
        <v>2</v>
      </c>
      <c r="H5" s="18">
        <v>0.1</v>
      </c>
      <c r="I5" s="27">
        <f t="shared" si="0"/>
        <v>0.2</v>
      </c>
      <c r="J5" s="32">
        <v>45300</v>
      </c>
    </row>
    <row r="6" s="19" customFormat="1" ht="16.5" customHeight="1" spans="1:10">
      <c r="A6" s="24" t="s">
        <v>238</v>
      </c>
      <c r="B6" s="25" t="s">
        <v>611</v>
      </c>
      <c r="C6" s="25" t="s">
        <v>595</v>
      </c>
      <c r="D6" s="24" t="s">
        <v>1156</v>
      </c>
      <c r="E6" s="24" t="s">
        <v>1157</v>
      </c>
      <c r="F6" s="25" t="s">
        <v>617</v>
      </c>
      <c r="G6" s="34">
        <v>1</v>
      </c>
      <c r="H6" s="18">
        <v>0.095</v>
      </c>
      <c r="I6" s="27">
        <f t="shared" si="0"/>
        <v>0.095</v>
      </c>
      <c r="J6" s="28">
        <v>45300</v>
      </c>
    </row>
    <row r="7" s="19" customFormat="1" ht="16.5" customHeight="1" spans="1:10">
      <c r="A7" s="29" t="s">
        <v>238</v>
      </c>
      <c r="B7" s="30" t="s">
        <v>611</v>
      </c>
      <c r="C7" s="30" t="s">
        <v>595</v>
      </c>
      <c r="D7" s="29" t="s">
        <v>626</v>
      </c>
      <c r="E7" s="29" t="s">
        <v>627</v>
      </c>
      <c r="F7" s="30" t="s">
        <v>617</v>
      </c>
      <c r="G7" s="35">
        <v>1</v>
      </c>
      <c r="H7" s="18">
        <v>1.02233373833333</v>
      </c>
      <c r="I7" s="27">
        <f t="shared" si="0"/>
        <v>1.02233373833333</v>
      </c>
      <c r="J7" s="32">
        <v>45300</v>
      </c>
    </row>
    <row r="8" s="19" customFormat="1" ht="16.5" customHeight="1" spans="1:10">
      <c r="A8" s="24" t="s">
        <v>238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45300</v>
      </c>
    </row>
    <row r="9" s="19" customFormat="1" ht="16.5" customHeight="1" spans="1:10">
      <c r="A9" s="29" t="s">
        <v>238</v>
      </c>
      <c r="B9" s="30" t="s">
        <v>611</v>
      </c>
      <c r="C9" s="30" t="s">
        <v>595</v>
      </c>
      <c r="D9" s="29" t="s">
        <v>634</v>
      </c>
      <c r="E9" s="29" t="s">
        <v>635</v>
      </c>
      <c r="F9" s="30" t="s">
        <v>617</v>
      </c>
      <c r="G9" s="35">
        <v>1</v>
      </c>
      <c r="H9" s="18">
        <v>0.468602303788772</v>
      </c>
      <c r="I9" s="27">
        <f t="shared" si="0"/>
        <v>0.468602303788772</v>
      </c>
      <c r="J9" s="32">
        <v>45300</v>
      </c>
    </row>
    <row r="10" s="19" customFormat="1" ht="16.5" customHeight="1" spans="1:10">
      <c r="A10" s="24" t="s">
        <v>238</v>
      </c>
      <c r="B10" s="25" t="s">
        <v>611</v>
      </c>
      <c r="C10" s="25" t="s">
        <v>595</v>
      </c>
      <c r="D10" s="24" t="s">
        <v>1160</v>
      </c>
      <c r="E10" s="24" t="s">
        <v>1161</v>
      </c>
      <c r="F10" s="25" t="s">
        <v>782</v>
      </c>
      <c r="G10" s="34">
        <v>1</v>
      </c>
      <c r="H10" s="18">
        <v>1.40884150806451</v>
      </c>
      <c r="I10" s="27">
        <f t="shared" si="0"/>
        <v>1.40884150806451</v>
      </c>
      <c r="J10" s="28">
        <v>45300</v>
      </c>
    </row>
    <row r="11" s="19" customFormat="1" ht="16.5" customHeight="1" spans="1:10">
      <c r="A11" s="29" t="s">
        <v>238</v>
      </c>
      <c r="B11" s="30" t="s">
        <v>611</v>
      </c>
      <c r="C11" s="30" t="s">
        <v>595</v>
      </c>
      <c r="D11" s="29" t="s">
        <v>636</v>
      </c>
      <c r="E11" s="29" t="s">
        <v>637</v>
      </c>
      <c r="F11" s="30" t="s">
        <v>638</v>
      </c>
      <c r="G11" s="35">
        <v>1</v>
      </c>
      <c r="H11" s="18">
        <v>2.75258461538461</v>
      </c>
      <c r="I11" s="27">
        <f t="shared" si="0"/>
        <v>2.75258461538461</v>
      </c>
      <c r="J11" s="32">
        <v>45300</v>
      </c>
    </row>
    <row r="12" s="19" customFormat="1" ht="16.5" customHeight="1" spans="1:10">
      <c r="A12" s="24" t="s">
        <v>238</v>
      </c>
      <c r="B12" s="25" t="s">
        <v>611</v>
      </c>
      <c r="C12" s="25" t="s">
        <v>595</v>
      </c>
      <c r="D12" s="24" t="s">
        <v>1162</v>
      </c>
      <c r="E12" s="24" t="s">
        <v>1163</v>
      </c>
      <c r="F12" s="25" t="s">
        <v>782</v>
      </c>
      <c r="G12" s="34">
        <v>1</v>
      </c>
      <c r="H12" s="18">
        <v>2.5</v>
      </c>
      <c r="I12" s="27">
        <f t="shared" si="0"/>
        <v>2.5</v>
      </c>
      <c r="J12" s="28">
        <v>45300</v>
      </c>
    </row>
    <row r="13" s="19" customFormat="1" ht="16.5" customHeight="1" spans="1:10">
      <c r="A13" s="29" t="s">
        <v>238</v>
      </c>
      <c r="B13" s="30" t="s">
        <v>611</v>
      </c>
      <c r="C13" s="30" t="s">
        <v>595</v>
      </c>
      <c r="D13" s="29" t="s">
        <v>1164</v>
      </c>
      <c r="E13" s="29" t="s">
        <v>646</v>
      </c>
      <c r="F13" s="30" t="s">
        <v>782</v>
      </c>
      <c r="G13" s="35">
        <v>1</v>
      </c>
      <c r="H13" s="18">
        <v>3.91</v>
      </c>
      <c r="I13" s="27">
        <f t="shared" si="0"/>
        <v>3.91</v>
      </c>
      <c r="J13" s="32">
        <v>45300</v>
      </c>
    </row>
    <row r="14" s="19" customFormat="1" ht="16.5" customHeight="1" spans="1:10">
      <c r="A14" s="24" t="s">
        <v>238</v>
      </c>
      <c r="B14" s="25" t="s">
        <v>611</v>
      </c>
      <c r="C14" s="25" t="s">
        <v>595</v>
      </c>
      <c r="D14" s="24" t="s">
        <v>1165</v>
      </c>
      <c r="E14" s="24" t="s">
        <v>1166</v>
      </c>
      <c r="F14" s="25" t="s">
        <v>617</v>
      </c>
      <c r="G14" s="34">
        <v>1</v>
      </c>
      <c r="H14" s="18">
        <v>0.22</v>
      </c>
      <c r="I14" s="27">
        <f t="shared" si="0"/>
        <v>0.22</v>
      </c>
      <c r="J14" s="28">
        <v>45300</v>
      </c>
    </row>
    <row r="15" s="19" customFormat="1" ht="16.5" customHeight="1" spans="1:10">
      <c r="A15" s="29" t="s">
        <v>238</v>
      </c>
      <c r="B15" s="30" t="s">
        <v>611</v>
      </c>
      <c r="C15" s="30" t="s">
        <v>595</v>
      </c>
      <c r="D15" s="29" t="s">
        <v>1167</v>
      </c>
      <c r="E15" s="29" t="s">
        <v>1168</v>
      </c>
      <c r="F15" s="30" t="s">
        <v>617</v>
      </c>
      <c r="G15" s="35">
        <v>1</v>
      </c>
      <c r="H15" s="18">
        <v>0.2</v>
      </c>
      <c r="I15" s="27">
        <f t="shared" si="0"/>
        <v>0.2</v>
      </c>
      <c r="J15" s="32">
        <v>45300</v>
      </c>
    </row>
    <row r="16" s="19" customFormat="1" ht="16.5" customHeight="1" spans="1:10">
      <c r="A16" s="24" t="s">
        <v>238</v>
      </c>
      <c r="B16" s="25" t="s">
        <v>611</v>
      </c>
      <c r="C16" s="25" t="s">
        <v>595</v>
      </c>
      <c r="D16" s="24" t="s">
        <v>1169</v>
      </c>
      <c r="E16" s="24" t="s">
        <v>1170</v>
      </c>
      <c r="F16" s="25" t="s">
        <v>617</v>
      </c>
      <c r="G16" s="34">
        <v>1</v>
      </c>
      <c r="H16" s="18">
        <v>0.16</v>
      </c>
      <c r="I16" s="27">
        <f t="shared" si="0"/>
        <v>0.16</v>
      </c>
      <c r="J16" s="28">
        <v>45300</v>
      </c>
    </row>
    <row r="17" s="19" customFormat="1" ht="16.5" customHeight="1" spans="1:10">
      <c r="A17" s="29" t="s">
        <v>238</v>
      </c>
      <c r="B17" s="30" t="s">
        <v>611</v>
      </c>
      <c r="C17" s="30" t="s">
        <v>595</v>
      </c>
      <c r="D17" s="29" t="s">
        <v>1171</v>
      </c>
      <c r="E17" s="29" t="s">
        <v>1172</v>
      </c>
      <c r="F17" s="30" t="s">
        <v>617</v>
      </c>
      <c r="G17" s="35">
        <v>1</v>
      </c>
      <c r="H17" s="18">
        <v>0.11</v>
      </c>
      <c r="I17" s="27">
        <f t="shared" si="0"/>
        <v>0.11</v>
      </c>
      <c r="J17" s="32">
        <v>45300</v>
      </c>
    </row>
    <row r="18" s="19" customFormat="1" ht="16.5" customHeight="1" spans="1:10">
      <c r="A18" s="24" t="s">
        <v>238</v>
      </c>
      <c r="B18" s="25" t="s">
        <v>611</v>
      </c>
      <c r="C18" s="25" t="s">
        <v>595</v>
      </c>
      <c r="D18" s="24" t="s">
        <v>1351</v>
      </c>
      <c r="E18" s="24" t="s">
        <v>1352</v>
      </c>
      <c r="F18" s="25" t="s">
        <v>1353</v>
      </c>
      <c r="G18" s="34">
        <v>1</v>
      </c>
      <c r="H18" s="18">
        <v>2.99934930769231</v>
      </c>
      <c r="I18" s="27">
        <f t="shared" si="0"/>
        <v>2.99934930769231</v>
      </c>
      <c r="J18" s="28">
        <v>45300</v>
      </c>
    </row>
    <row r="19" s="19" customFormat="1" ht="16.5" customHeight="1" spans="1:10">
      <c r="A19" s="29" t="s">
        <v>238</v>
      </c>
      <c r="B19" s="30" t="s">
        <v>611</v>
      </c>
      <c r="C19" s="30" t="s">
        <v>595</v>
      </c>
      <c r="D19" s="29" t="s">
        <v>652</v>
      </c>
      <c r="E19" s="29" t="s">
        <v>653</v>
      </c>
      <c r="F19" s="30" t="s">
        <v>617</v>
      </c>
      <c r="G19" s="35">
        <v>1</v>
      </c>
      <c r="H19" s="18">
        <v>0.0225664</v>
      </c>
      <c r="I19" s="27">
        <f t="shared" si="0"/>
        <v>0.0225664</v>
      </c>
      <c r="J19" s="32">
        <v>45559</v>
      </c>
    </row>
    <row r="20" spans="1:10">
      <c r="I20" s="20">
        <f>SUM(I2:I19)</f>
        <v>17.7226808949969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G23" sqref="G23"/>
    </sheetView>
  </sheetViews>
  <sheetFormatPr defaultColWidth="8.72727272727273" defaultRowHeight="14"/>
  <cols>
    <col min="1" max="1" width="10.545454545454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82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2</v>
      </c>
      <c r="H2" s="18">
        <v>0.120565034394672</v>
      </c>
      <c r="I2" s="27">
        <f t="shared" ref="I2:I15" si="0">H2*G2</f>
        <v>0.241130068789344</v>
      </c>
      <c r="J2" s="28">
        <v>44432</v>
      </c>
    </row>
    <row r="3" s="19" customFormat="1" ht="16.5" customHeight="1" spans="1:10">
      <c r="A3" s="29" t="s">
        <v>82</v>
      </c>
      <c r="B3" s="30" t="s">
        <v>611</v>
      </c>
      <c r="C3" s="30" t="s">
        <v>595</v>
      </c>
      <c r="D3" s="29" t="s">
        <v>776</v>
      </c>
      <c r="E3" s="29" t="s">
        <v>777</v>
      </c>
      <c r="F3" s="30" t="s">
        <v>617</v>
      </c>
      <c r="G3" s="35">
        <v>1</v>
      </c>
      <c r="H3" s="18">
        <v>0.39769467319838</v>
      </c>
      <c r="I3" s="27">
        <f t="shared" si="0"/>
        <v>0.39769467319838</v>
      </c>
      <c r="J3" s="32">
        <v>44327</v>
      </c>
    </row>
    <row r="4" s="19" customFormat="1" ht="16.5" customHeight="1" spans="1:10">
      <c r="A4" s="24" t="s">
        <v>82</v>
      </c>
      <c r="B4" s="25" t="s">
        <v>611</v>
      </c>
      <c r="C4" s="25" t="s">
        <v>595</v>
      </c>
      <c r="D4" s="24" t="s">
        <v>778</v>
      </c>
      <c r="E4" s="24" t="s">
        <v>779</v>
      </c>
      <c r="F4" s="25" t="s">
        <v>617</v>
      </c>
      <c r="G4" s="34">
        <v>1</v>
      </c>
      <c r="H4" s="18">
        <v>0.371587605829959</v>
      </c>
      <c r="I4" s="27">
        <f t="shared" si="0"/>
        <v>0.371587605829959</v>
      </c>
      <c r="J4" s="28">
        <v>44327</v>
      </c>
    </row>
    <row r="5" s="19" customFormat="1" ht="16.5" customHeight="1" spans="1:10">
      <c r="A5" s="29" t="s">
        <v>82</v>
      </c>
      <c r="B5" s="30" t="s">
        <v>611</v>
      </c>
      <c r="C5" s="30" t="s">
        <v>595</v>
      </c>
      <c r="D5" s="29" t="s">
        <v>780</v>
      </c>
      <c r="E5" s="29" t="s">
        <v>781</v>
      </c>
      <c r="F5" s="30" t="s">
        <v>782</v>
      </c>
      <c r="G5" s="35">
        <v>1</v>
      </c>
      <c r="H5" s="18">
        <v>0.660476323762005</v>
      </c>
      <c r="I5" s="27">
        <f t="shared" si="0"/>
        <v>0.660476323762005</v>
      </c>
      <c r="J5" s="32">
        <v>44327</v>
      </c>
    </row>
    <row r="6" s="19" customFormat="1" ht="16.5" customHeight="1" spans="1:10">
      <c r="A6" s="24" t="s">
        <v>82</v>
      </c>
      <c r="B6" s="25" t="s">
        <v>611</v>
      </c>
      <c r="C6" s="25" t="s">
        <v>595</v>
      </c>
      <c r="D6" s="24" t="s">
        <v>783</v>
      </c>
      <c r="E6" s="24" t="s">
        <v>784</v>
      </c>
      <c r="F6" s="25" t="s">
        <v>617</v>
      </c>
      <c r="G6" s="34">
        <v>2</v>
      </c>
      <c r="H6" s="18">
        <v>0.240939692439863</v>
      </c>
      <c r="I6" s="27">
        <f t="shared" si="0"/>
        <v>0.481879384879726</v>
      </c>
      <c r="J6" s="28">
        <v>44327</v>
      </c>
    </row>
    <row r="7" s="19" customFormat="1" ht="16.5" customHeight="1" spans="1:10">
      <c r="A7" s="29" t="s">
        <v>82</v>
      </c>
      <c r="B7" s="30" t="s">
        <v>611</v>
      </c>
      <c r="C7" s="30" t="s">
        <v>595</v>
      </c>
      <c r="D7" s="29" t="s">
        <v>749</v>
      </c>
      <c r="E7" s="29" t="s">
        <v>750</v>
      </c>
      <c r="F7" s="30" t="s">
        <v>751</v>
      </c>
      <c r="G7" s="35">
        <v>0.1</v>
      </c>
      <c r="H7" s="18">
        <v>1.7257</v>
      </c>
      <c r="I7" s="27">
        <f t="shared" si="0"/>
        <v>0.17257</v>
      </c>
      <c r="J7" s="32">
        <v>45048</v>
      </c>
    </row>
    <row r="8" s="19" customFormat="1" ht="16.5" customHeight="1" spans="1:10">
      <c r="A8" s="24" t="s">
        <v>82</v>
      </c>
      <c r="B8" s="25" t="s">
        <v>611</v>
      </c>
      <c r="C8" s="25" t="s">
        <v>595</v>
      </c>
      <c r="D8" s="24" t="s">
        <v>755</v>
      </c>
      <c r="E8" s="24" t="s">
        <v>756</v>
      </c>
      <c r="F8" s="25" t="s">
        <v>752</v>
      </c>
      <c r="G8" s="34">
        <v>0.1</v>
      </c>
      <c r="H8" s="18">
        <v>1.6814</v>
      </c>
      <c r="I8" s="27">
        <f t="shared" si="0"/>
        <v>0.16814</v>
      </c>
      <c r="J8" s="28">
        <v>45048</v>
      </c>
    </row>
    <row r="9" s="19" customFormat="1" ht="16.5" customHeight="1" spans="1:10">
      <c r="A9" s="29" t="s">
        <v>82</v>
      </c>
      <c r="B9" s="30" t="s">
        <v>611</v>
      </c>
      <c r="C9" s="30" t="s">
        <v>595</v>
      </c>
      <c r="D9" s="29" t="s">
        <v>785</v>
      </c>
      <c r="E9" s="29" t="s">
        <v>786</v>
      </c>
      <c r="F9" s="30" t="s">
        <v>617</v>
      </c>
      <c r="G9" s="35">
        <v>1</v>
      </c>
      <c r="H9" s="18">
        <v>0.2655</v>
      </c>
      <c r="I9" s="27">
        <f t="shared" si="0"/>
        <v>0.2655</v>
      </c>
      <c r="J9" s="32">
        <v>44432</v>
      </c>
    </row>
    <row r="10" s="19" customFormat="1" ht="16.5" customHeight="1" spans="1:10">
      <c r="A10" s="24" t="s">
        <v>82</v>
      </c>
      <c r="B10" s="25" t="s">
        <v>611</v>
      </c>
      <c r="C10" s="25" t="s">
        <v>595</v>
      </c>
      <c r="D10" s="24" t="s">
        <v>81</v>
      </c>
      <c r="E10" s="24" t="s">
        <v>435</v>
      </c>
      <c r="F10" s="25" t="s">
        <v>617</v>
      </c>
      <c r="G10" s="34">
        <v>1</v>
      </c>
      <c r="H10" s="18">
        <v>2.50133419170679</v>
      </c>
      <c r="I10" s="27">
        <f t="shared" si="0"/>
        <v>2.50133419170679</v>
      </c>
      <c r="J10" s="28">
        <v>44327</v>
      </c>
    </row>
    <row r="11" s="19" customFormat="1" ht="16.5" customHeight="1" spans="1:10">
      <c r="A11" s="29" t="s">
        <v>82</v>
      </c>
      <c r="B11" s="30" t="s">
        <v>611</v>
      </c>
      <c r="C11" s="30" t="s">
        <v>595</v>
      </c>
      <c r="D11" s="29" t="s">
        <v>599</v>
      </c>
      <c r="E11" s="29" t="s">
        <v>600</v>
      </c>
      <c r="F11" s="30" t="s">
        <v>601</v>
      </c>
      <c r="G11" s="35">
        <v>0.0042</v>
      </c>
      <c r="H11" s="18">
        <v>6.2128</v>
      </c>
      <c r="I11" s="27">
        <f t="shared" si="0"/>
        <v>0.02609376</v>
      </c>
      <c r="J11" s="32">
        <v>44773</v>
      </c>
    </row>
    <row r="12" s="19" customFormat="1" ht="16.5" customHeight="1" spans="1:10">
      <c r="A12" s="24" t="s">
        <v>82</v>
      </c>
      <c r="B12" s="25" t="s">
        <v>611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0.0375</v>
      </c>
      <c r="H12" s="18">
        <v>0.4035</v>
      </c>
      <c r="I12" s="27">
        <f t="shared" si="0"/>
        <v>0.01513125</v>
      </c>
      <c r="J12" s="28">
        <v>44773</v>
      </c>
    </row>
    <row r="13" s="19" customFormat="1" ht="16.5" customHeight="1" spans="1:10">
      <c r="A13" s="29" t="s">
        <v>82</v>
      </c>
      <c r="B13" s="30" t="s">
        <v>611</v>
      </c>
      <c r="C13" s="30" t="s">
        <v>595</v>
      </c>
      <c r="D13" s="29" t="s">
        <v>787</v>
      </c>
      <c r="E13" s="29" t="s">
        <v>788</v>
      </c>
      <c r="F13" s="30" t="s">
        <v>789</v>
      </c>
      <c r="G13" s="35">
        <v>2</v>
      </c>
      <c r="H13" s="18">
        <v>0.1862</v>
      </c>
      <c r="I13" s="27">
        <f t="shared" si="0"/>
        <v>0.3724</v>
      </c>
      <c r="J13" s="32">
        <v>44651</v>
      </c>
    </row>
    <row r="14" s="19" customFormat="1" ht="16.5" customHeight="1" spans="1:10">
      <c r="A14" s="24" t="s">
        <v>82</v>
      </c>
      <c r="B14" s="25" t="s">
        <v>611</v>
      </c>
      <c r="C14" s="25" t="s">
        <v>595</v>
      </c>
      <c r="D14" s="24" t="s">
        <v>790</v>
      </c>
      <c r="E14" s="24" t="s">
        <v>791</v>
      </c>
      <c r="F14" s="25" t="s">
        <v>792</v>
      </c>
      <c r="G14" s="34">
        <v>1</v>
      </c>
      <c r="H14" s="18">
        <v>1.19612240992647</v>
      </c>
      <c r="I14" s="27">
        <f t="shared" si="0"/>
        <v>1.19612240992647</v>
      </c>
      <c r="J14" s="28">
        <v>44327</v>
      </c>
    </row>
    <row r="15" s="19" customFormat="1" ht="16.5" customHeight="1" spans="1:10">
      <c r="A15" s="29" t="s">
        <v>82</v>
      </c>
      <c r="B15" s="30" t="s">
        <v>611</v>
      </c>
      <c r="C15" s="30" t="s">
        <v>595</v>
      </c>
      <c r="D15" s="29" t="s">
        <v>793</v>
      </c>
      <c r="E15" s="29" t="s">
        <v>794</v>
      </c>
      <c r="F15" s="30" t="s">
        <v>617</v>
      </c>
      <c r="G15" s="35">
        <v>1</v>
      </c>
      <c r="H15" s="18">
        <v>1.09621510523897</v>
      </c>
      <c r="I15" s="27">
        <f t="shared" si="0"/>
        <v>1.09621510523897</v>
      </c>
      <c r="J15" s="32">
        <v>44327</v>
      </c>
    </row>
    <row r="16" spans="1:10">
      <c r="H16" s="20" t="s">
        <v>654</v>
      </c>
      <c r="I16" s="20">
        <f>SUM(I2:I15)</f>
        <v>7.96627477333165</v>
      </c>
    </row>
    <row r="18" s="19" customFormat="1" ht="12.5" spans="1:10">
      <c r="A18" s="21" t="s">
        <v>586</v>
      </c>
      <c r="B18" s="21" t="s">
        <v>587</v>
      </c>
      <c r="C18" s="21" t="s">
        <v>588</v>
      </c>
      <c r="D18" s="21" t="s">
        <v>589</v>
      </c>
      <c r="E18" s="21" t="s">
        <v>590</v>
      </c>
      <c r="F18" s="21" t="s">
        <v>590</v>
      </c>
      <c r="G18" s="23" t="s">
        <v>591</v>
      </c>
      <c r="H18" s="23" t="s">
        <v>592</v>
      </c>
      <c r="I18" s="23" t="s">
        <v>593</v>
      </c>
      <c r="J18" s="22" t="s">
        <v>594</v>
      </c>
    </row>
    <row r="19" s="19" customFormat="1" ht="16.5" customHeight="1" spans="1:10">
      <c r="A19" s="24" t="s">
        <v>81</v>
      </c>
      <c r="B19" s="25" t="s">
        <v>611</v>
      </c>
      <c r="C19" s="25" t="s">
        <v>595</v>
      </c>
      <c r="D19" s="24" t="s">
        <v>795</v>
      </c>
      <c r="E19" s="24" t="s">
        <v>771</v>
      </c>
      <c r="F19" s="25" t="s">
        <v>617</v>
      </c>
      <c r="G19" s="34">
        <v>1</v>
      </c>
      <c r="H19" s="18">
        <v>1.13067667424242</v>
      </c>
      <c r="I19" s="27">
        <f t="shared" ref="I19:I24" si="1">H19*G19</f>
        <v>1.13067667424242</v>
      </c>
      <c r="J19" s="28">
        <v>44295</v>
      </c>
    </row>
    <row r="20" s="19" customFormat="1" ht="16.5" customHeight="1" spans="1:10">
      <c r="A20" s="29" t="s">
        <v>81</v>
      </c>
      <c r="B20" s="30" t="s">
        <v>611</v>
      </c>
      <c r="C20" s="30" t="s">
        <v>595</v>
      </c>
      <c r="D20" s="29" t="s">
        <v>796</v>
      </c>
      <c r="E20" s="29" t="s">
        <v>797</v>
      </c>
      <c r="F20" s="30" t="s">
        <v>617</v>
      </c>
      <c r="G20" s="35">
        <v>2</v>
      </c>
      <c r="H20" s="18">
        <v>0.224021875060729</v>
      </c>
      <c r="I20" s="27">
        <f t="shared" si="1"/>
        <v>0.448043750121458</v>
      </c>
      <c r="J20" s="32">
        <v>44295</v>
      </c>
    </row>
    <row r="21" s="19" customFormat="1" ht="16.5" customHeight="1" spans="1:10">
      <c r="A21" s="24" t="s">
        <v>81</v>
      </c>
      <c r="B21" s="25" t="s">
        <v>611</v>
      </c>
      <c r="C21" s="25" t="s">
        <v>595</v>
      </c>
      <c r="D21" s="24" t="s">
        <v>798</v>
      </c>
      <c r="E21" s="24" t="s">
        <v>775</v>
      </c>
      <c r="F21" s="25" t="s">
        <v>617</v>
      </c>
      <c r="G21" s="34">
        <v>1</v>
      </c>
      <c r="H21" s="18">
        <v>0.159931546128342</v>
      </c>
      <c r="I21" s="27">
        <f t="shared" si="1"/>
        <v>0.159931546128342</v>
      </c>
      <c r="J21" s="28">
        <v>44295</v>
      </c>
    </row>
    <row r="22" s="19" customFormat="1" ht="16.5" customHeight="1" spans="1:10">
      <c r="A22" s="29" t="s">
        <v>81</v>
      </c>
      <c r="B22" s="30" t="s">
        <v>611</v>
      </c>
      <c r="C22" s="30" t="s">
        <v>595</v>
      </c>
      <c r="D22" s="29" t="s">
        <v>766</v>
      </c>
      <c r="E22" s="29" t="s">
        <v>767</v>
      </c>
      <c r="F22" s="30" t="s">
        <v>617</v>
      </c>
      <c r="G22" s="35">
        <v>1</v>
      </c>
      <c r="H22" s="18">
        <v>0.122682221214575</v>
      </c>
      <c r="I22" s="27">
        <f t="shared" si="1"/>
        <v>0.122682221214575</v>
      </c>
      <c r="J22" s="32">
        <v>44295</v>
      </c>
    </row>
    <row r="23" s="19" customFormat="1" ht="16.5" customHeight="1" spans="1:10">
      <c r="A23" s="24" t="s">
        <v>81</v>
      </c>
      <c r="B23" s="25" t="s">
        <v>611</v>
      </c>
      <c r="C23" s="25" t="s">
        <v>595</v>
      </c>
      <c r="D23" s="24" t="s">
        <v>768</v>
      </c>
      <c r="E23" s="24" t="s">
        <v>769</v>
      </c>
      <c r="F23" s="25" t="s">
        <v>617</v>
      </c>
      <c r="G23" s="34">
        <v>3</v>
      </c>
      <c r="H23" s="18">
        <v>0.15</v>
      </c>
      <c r="I23" s="27">
        <f t="shared" si="1"/>
        <v>0.45</v>
      </c>
      <c r="J23" s="28">
        <v>44295</v>
      </c>
    </row>
    <row r="24" s="19" customFormat="1" ht="16.5" customHeight="1" spans="1:10">
      <c r="A24" s="29" t="s">
        <v>81</v>
      </c>
      <c r="B24" s="30" t="s">
        <v>611</v>
      </c>
      <c r="C24" s="30" t="s">
        <v>595</v>
      </c>
      <c r="D24" s="29" t="s">
        <v>799</v>
      </c>
      <c r="E24" s="29" t="s">
        <v>800</v>
      </c>
      <c r="F24" s="30" t="s">
        <v>617</v>
      </c>
      <c r="G24" s="35">
        <v>1</v>
      </c>
      <c r="H24" s="18">
        <v>0.19</v>
      </c>
      <c r="I24" s="27">
        <f t="shared" si="1"/>
        <v>0.19</v>
      </c>
      <c r="J24" s="32">
        <v>44295</v>
      </c>
    </row>
    <row r="25" spans="1:10">
      <c r="H25" s="20" t="s">
        <v>654</v>
      </c>
      <c r="I25" s="20">
        <f>SUM(I19:I24)</f>
        <v>2.50133419170679</v>
      </c>
    </row>
  </sheetData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253</v>
      </c>
      <c r="B2" s="25" t="s">
        <v>611</v>
      </c>
      <c r="C2" s="25" t="s">
        <v>595</v>
      </c>
      <c r="D2" s="24" t="s">
        <v>1279</v>
      </c>
      <c r="E2" s="24" t="s">
        <v>1280</v>
      </c>
      <c r="F2" s="25" t="s">
        <v>617</v>
      </c>
      <c r="G2" s="34">
        <v>0.1</v>
      </c>
      <c r="H2" s="18">
        <f>VLOOKUP(D:D,'SHT0016241'!D:H,5,0)</f>
        <v>4.1593</v>
      </c>
      <c r="I2" s="27">
        <f t="shared" ref="I2:I7" si="0">H2*G2</f>
        <v>0.41593</v>
      </c>
      <c r="J2" s="28">
        <v>45467</v>
      </c>
    </row>
    <row r="3" s="19" customFormat="1" ht="16.5" customHeight="1" spans="1:10">
      <c r="A3" s="29" t="s">
        <v>253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0.16</v>
      </c>
      <c r="H3" s="18">
        <v>0.283186</v>
      </c>
      <c r="I3" s="27">
        <f t="shared" si="0"/>
        <v>0.04530976</v>
      </c>
      <c r="J3" s="32">
        <v>45467</v>
      </c>
    </row>
    <row r="4" s="19" customFormat="1" ht="16.5" customHeight="1" spans="1:10">
      <c r="A4" s="24" t="s">
        <v>253</v>
      </c>
      <c r="B4" s="25" t="s">
        <v>611</v>
      </c>
      <c r="C4" s="25" t="s">
        <v>595</v>
      </c>
      <c r="D4" s="24" t="s">
        <v>753</v>
      </c>
      <c r="E4" s="24" t="s">
        <v>754</v>
      </c>
      <c r="F4" s="25" t="s">
        <v>751</v>
      </c>
      <c r="G4" s="34">
        <v>0.21</v>
      </c>
      <c r="H4" s="18">
        <v>1.7257</v>
      </c>
      <c r="I4" s="27">
        <f t="shared" si="0"/>
        <v>0.362397</v>
      </c>
      <c r="J4" s="28">
        <v>45467</v>
      </c>
    </row>
    <row r="5" s="19" customFormat="1" ht="16.5" customHeight="1" spans="1:10">
      <c r="A5" s="29" t="s">
        <v>253</v>
      </c>
      <c r="B5" s="30" t="s">
        <v>611</v>
      </c>
      <c r="C5" s="30" t="s">
        <v>595</v>
      </c>
      <c r="D5" s="29" t="s">
        <v>1281</v>
      </c>
      <c r="E5" s="29" t="s">
        <v>1282</v>
      </c>
      <c r="F5" s="30" t="s">
        <v>617</v>
      </c>
      <c r="G5" s="35">
        <v>1</v>
      </c>
      <c r="H5" s="18">
        <f>VLOOKUP(D:D,'SHT0016241'!D:H,5,0)</f>
        <v>4.1265</v>
      </c>
      <c r="I5" s="27">
        <f t="shared" si="0"/>
        <v>4.1265</v>
      </c>
      <c r="J5" s="32">
        <v>45467</v>
      </c>
    </row>
    <row r="6" s="19" customFormat="1" ht="16.5" customHeight="1" spans="1:10">
      <c r="A6" s="24" t="s">
        <v>253</v>
      </c>
      <c r="B6" s="25" t="s">
        <v>611</v>
      </c>
      <c r="C6" s="25" t="s">
        <v>595</v>
      </c>
      <c r="D6" s="24" t="s">
        <v>1283</v>
      </c>
      <c r="E6" s="24" t="s">
        <v>1284</v>
      </c>
      <c r="F6" s="25" t="s">
        <v>617</v>
      </c>
      <c r="G6" s="34">
        <v>2</v>
      </c>
      <c r="H6" s="18">
        <f>VLOOKUP(D:D,'SHT0016241'!D:H,5,0)</f>
        <v>2</v>
      </c>
      <c r="I6" s="27">
        <f t="shared" si="0"/>
        <v>4</v>
      </c>
      <c r="J6" s="28">
        <v>45467</v>
      </c>
    </row>
    <row r="7" s="19" customFormat="1" ht="16.5" customHeight="1" spans="1:10">
      <c r="A7" s="29" t="s">
        <v>253</v>
      </c>
      <c r="B7" s="30" t="s">
        <v>611</v>
      </c>
      <c r="C7" s="30" t="s">
        <v>595</v>
      </c>
      <c r="D7" s="29" t="s">
        <v>1285</v>
      </c>
      <c r="E7" s="29" t="s">
        <v>1286</v>
      </c>
      <c r="F7" s="30" t="s">
        <v>617</v>
      </c>
      <c r="G7" s="35">
        <v>1</v>
      </c>
      <c r="H7" s="18">
        <f>VLOOKUP(D:D,'SHT0016241'!D:H,5,0)</f>
        <v>117</v>
      </c>
      <c r="I7" s="27">
        <f t="shared" si="0"/>
        <v>117</v>
      </c>
      <c r="J7" s="32">
        <v>45467</v>
      </c>
    </row>
    <row r="8" spans="1:10">
      <c r="I8" s="20">
        <f>SUM(I2:I7)</f>
        <v>125.95013676</v>
      </c>
    </row>
    <row r="10" spans="1:10">
      <c r="I10" s="20">
        <f>(I8-I7)/0.6+I7*1.3</f>
        <v>167.0168946</v>
      </c>
    </row>
  </sheetData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12" sqref="A12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3636363636364" customWidth="1"/>
    <col min="5" max="5" width="16.1818181818182" customWidth="1"/>
    <col min="6" max="6" width="11.6363636363636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288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8" si="0">H2*G2</f>
        <v>0.05</v>
      </c>
      <c r="J2" s="28">
        <v>45526</v>
      </c>
    </row>
    <row r="3" s="19" customFormat="1" ht="16.5" customHeight="1" spans="1:10">
      <c r="A3" s="29" t="s">
        <v>288</v>
      </c>
      <c r="B3" s="30" t="s">
        <v>611</v>
      </c>
      <c r="C3" s="30" t="s">
        <v>595</v>
      </c>
      <c r="D3" s="29" t="s">
        <v>566</v>
      </c>
      <c r="E3" s="29" t="s">
        <v>567</v>
      </c>
      <c r="F3" s="30" t="s">
        <v>1354</v>
      </c>
      <c r="G3" s="35">
        <v>2</v>
      </c>
      <c r="H3" s="18">
        <v>0.04</v>
      </c>
      <c r="I3" s="27">
        <f t="shared" si="0"/>
        <v>0.08</v>
      </c>
      <c r="J3" s="32">
        <v>45587</v>
      </c>
    </row>
    <row r="4" s="19" customFormat="1" ht="16.5" customHeight="1" spans="1:10">
      <c r="A4" s="24" t="s">
        <v>288</v>
      </c>
      <c r="B4" s="25" t="s">
        <v>611</v>
      </c>
      <c r="C4" s="25" t="s">
        <v>595</v>
      </c>
      <c r="D4" s="24" t="s">
        <v>1355</v>
      </c>
      <c r="E4" s="24" t="s">
        <v>1356</v>
      </c>
      <c r="F4" s="25" t="s">
        <v>617</v>
      </c>
      <c r="G4" s="34">
        <v>1</v>
      </c>
      <c r="H4" s="18">
        <v>2.55</v>
      </c>
      <c r="I4" s="27">
        <f t="shared" si="0"/>
        <v>2.55</v>
      </c>
      <c r="J4" s="28">
        <v>45526</v>
      </c>
    </row>
    <row r="5" s="19" customFormat="1" ht="16.5" customHeight="1" spans="1:10">
      <c r="A5" s="29" t="s">
        <v>288</v>
      </c>
      <c r="B5" s="30" t="s">
        <v>611</v>
      </c>
      <c r="C5" s="30" t="s">
        <v>595</v>
      </c>
      <c r="D5" s="29" t="s">
        <v>1357</v>
      </c>
      <c r="E5" s="29" t="s">
        <v>1358</v>
      </c>
      <c r="F5" s="30" t="s">
        <v>617</v>
      </c>
      <c r="G5" s="35">
        <v>1</v>
      </c>
      <c r="H5" s="18">
        <v>2.5</v>
      </c>
      <c r="I5" s="27">
        <f t="shared" si="0"/>
        <v>2.5</v>
      </c>
      <c r="J5" s="32">
        <v>45526</v>
      </c>
    </row>
    <row r="6" s="19" customFormat="1" ht="16.5" customHeight="1" spans="1:10">
      <c r="A6" s="24" t="s">
        <v>288</v>
      </c>
      <c r="B6" s="25" t="s">
        <v>611</v>
      </c>
      <c r="C6" s="25" t="s">
        <v>595</v>
      </c>
      <c r="D6" s="24" t="s">
        <v>1359</v>
      </c>
      <c r="E6" s="24" t="s">
        <v>1360</v>
      </c>
      <c r="F6" s="25" t="s">
        <v>617</v>
      </c>
      <c r="G6" s="34">
        <v>1</v>
      </c>
      <c r="H6" s="18">
        <v>0.58</v>
      </c>
      <c r="I6" s="27">
        <f t="shared" si="0"/>
        <v>0.58</v>
      </c>
      <c r="J6" s="28">
        <v>45526</v>
      </c>
    </row>
    <row r="7" s="19" customFormat="1" ht="16.5" customHeight="1" spans="1:10">
      <c r="A7" s="29" t="s">
        <v>288</v>
      </c>
      <c r="B7" s="30" t="s">
        <v>611</v>
      </c>
      <c r="C7" s="30" t="s">
        <v>595</v>
      </c>
      <c r="D7" s="29" t="s">
        <v>1361</v>
      </c>
      <c r="E7" s="29" t="s">
        <v>1362</v>
      </c>
      <c r="F7" s="30" t="s">
        <v>617</v>
      </c>
      <c r="G7" s="35">
        <v>1</v>
      </c>
      <c r="H7" s="18">
        <v>0.58</v>
      </c>
      <c r="I7" s="27">
        <f t="shared" si="0"/>
        <v>0.58</v>
      </c>
      <c r="J7" s="32">
        <v>45526</v>
      </c>
    </row>
    <row r="8" s="19" customFormat="1" ht="16.5" customHeight="1" spans="1:10">
      <c r="A8" s="24" t="s">
        <v>288</v>
      </c>
      <c r="B8" s="25" t="s">
        <v>611</v>
      </c>
      <c r="C8" s="25" t="s">
        <v>595</v>
      </c>
      <c r="D8" s="24" t="s">
        <v>290</v>
      </c>
      <c r="E8" s="24" t="s">
        <v>338</v>
      </c>
      <c r="F8" s="25" t="s">
        <v>617</v>
      </c>
      <c r="G8" s="34">
        <v>1</v>
      </c>
      <c r="H8" s="18">
        <f>I21</f>
        <v>14.3396896425119</v>
      </c>
      <c r="I8" s="27">
        <f t="shared" si="0"/>
        <v>14.3396896425119</v>
      </c>
      <c r="J8" s="28">
        <v>45526</v>
      </c>
    </row>
    <row r="9" spans="1:10">
      <c r="I9" s="20">
        <f>SUM(I2:I8)</f>
        <v>20.6796896425119</v>
      </c>
    </row>
    <row r="11" s="19" customFormat="1" ht="12.5" spans="1:10">
      <c r="A11" s="21" t="s">
        <v>586</v>
      </c>
      <c r="B11" s="21" t="s">
        <v>587</v>
      </c>
      <c r="C11" s="21" t="s">
        <v>588</v>
      </c>
      <c r="D11" s="21" t="s">
        <v>589</v>
      </c>
      <c r="E11" s="21" t="s">
        <v>590</v>
      </c>
      <c r="F11" s="21" t="s">
        <v>590</v>
      </c>
      <c r="G11" s="23" t="s">
        <v>591</v>
      </c>
      <c r="H11" s="23" t="s">
        <v>592</v>
      </c>
      <c r="I11" s="23" t="s">
        <v>593</v>
      </c>
      <c r="J11" s="22" t="s">
        <v>594</v>
      </c>
    </row>
    <row r="12" s="19" customFormat="1" ht="16.5" customHeight="1" spans="1:10">
      <c r="A12" s="24" t="s">
        <v>290</v>
      </c>
      <c r="B12" s="25" t="s">
        <v>611</v>
      </c>
      <c r="C12" s="25" t="s">
        <v>595</v>
      </c>
      <c r="D12" s="24" t="s">
        <v>73</v>
      </c>
      <c r="E12" s="24" t="s">
        <v>396</v>
      </c>
      <c r="F12" s="25" t="s">
        <v>747</v>
      </c>
      <c r="G12" s="34">
        <v>1</v>
      </c>
      <c r="H12" s="18">
        <v>0.288584692439863</v>
      </c>
      <c r="I12" s="27">
        <f t="shared" ref="I12:I20" si="1">H12*G12</f>
        <v>0.288584692439863</v>
      </c>
      <c r="J12" s="28">
        <v>45526</v>
      </c>
    </row>
    <row r="13" s="19" customFormat="1" ht="16.5" customHeight="1" spans="1:10">
      <c r="A13" s="29" t="s">
        <v>290</v>
      </c>
      <c r="B13" s="30" t="s">
        <v>611</v>
      </c>
      <c r="C13" s="30" t="s">
        <v>595</v>
      </c>
      <c r="D13" s="29" t="s">
        <v>74</v>
      </c>
      <c r="E13" s="29" t="s">
        <v>394</v>
      </c>
      <c r="F13" s="30" t="s">
        <v>748</v>
      </c>
      <c r="G13" s="35">
        <v>4</v>
      </c>
      <c r="H13" s="18">
        <v>0.120565034394672</v>
      </c>
      <c r="I13" s="27">
        <f t="shared" si="1"/>
        <v>0.482260137578688</v>
      </c>
      <c r="J13" s="32">
        <v>45526</v>
      </c>
    </row>
    <row r="14" s="19" customFormat="1" ht="16.5" customHeight="1" spans="1:10">
      <c r="A14" s="24" t="s">
        <v>290</v>
      </c>
      <c r="B14" s="25" t="s">
        <v>611</v>
      </c>
      <c r="C14" s="25" t="s">
        <v>595</v>
      </c>
      <c r="D14" s="24" t="s">
        <v>749</v>
      </c>
      <c r="E14" s="24" t="s">
        <v>750</v>
      </c>
      <c r="F14" s="25" t="s">
        <v>751</v>
      </c>
      <c r="G14" s="34">
        <v>0.3</v>
      </c>
      <c r="H14" s="18">
        <v>1.7257</v>
      </c>
      <c r="I14" s="27">
        <f t="shared" si="1"/>
        <v>0.51771</v>
      </c>
      <c r="J14" s="28">
        <v>45526</v>
      </c>
    </row>
    <row r="15" s="19" customFormat="1" ht="16.5" customHeight="1" spans="1:10">
      <c r="A15" s="29" t="s">
        <v>290</v>
      </c>
      <c r="B15" s="30" t="s">
        <v>611</v>
      </c>
      <c r="C15" s="30" t="s">
        <v>595</v>
      </c>
      <c r="D15" s="29" t="s">
        <v>78</v>
      </c>
      <c r="E15" s="29" t="s">
        <v>443</v>
      </c>
      <c r="F15" s="30" t="s">
        <v>752</v>
      </c>
      <c r="G15" s="35">
        <v>0.9</v>
      </c>
      <c r="H15" s="18">
        <v>1.6814</v>
      </c>
      <c r="I15" s="27">
        <f t="shared" si="1"/>
        <v>1.51326</v>
      </c>
      <c r="J15" s="32">
        <v>45526</v>
      </c>
    </row>
    <row r="16" s="19" customFormat="1" ht="16.5" customHeight="1" spans="1:10">
      <c r="A16" s="24" t="s">
        <v>290</v>
      </c>
      <c r="B16" s="25" t="s">
        <v>611</v>
      </c>
      <c r="C16" s="25" t="s">
        <v>595</v>
      </c>
      <c r="D16" s="24" t="s">
        <v>759</v>
      </c>
      <c r="E16" s="24" t="s">
        <v>760</v>
      </c>
      <c r="F16" s="25" t="s">
        <v>617</v>
      </c>
      <c r="G16" s="34">
        <v>1</v>
      </c>
      <c r="H16" s="18">
        <v>0.242469323534798</v>
      </c>
      <c r="I16" s="27">
        <f t="shared" si="1"/>
        <v>0.242469323534798</v>
      </c>
      <c r="J16" s="28">
        <v>45526</v>
      </c>
    </row>
    <row r="17" s="19" customFormat="1" ht="16.5" customHeight="1" spans="1:10">
      <c r="A17" s="29" t="s">
        <v>290</v>
      </c>
      <c r="B17" s="30" t="s">
        <v>611</v>
      </c>
      <c r="C17" s="30" t="s">
        <v>595</v>
      </c>
      <c r="D17" s="29" t="s">
        <v>95</v>
      </c>
      <c r="E17" s="29" t="s">
        <v>339</v>
      </c>
      <c r="F17" s="30" t="s">
        <v>617</v>
      </c>
      <c r="G17" s="35">
        <v>1</v>
      </c>
      <c r="H17" s="18">
        <f>I30</f>
        <v>2.74510548895859</v>
      </c>
      <c r="I17" s="27">
        <f t="shared" si="1"/>
        <v>2.74510548895859</v>
      </c>
      <c r="J17" s="32">
        <v>45526</v>
      </c>
    </row>
    <row r="18" s="19" customFormat="1" ht="16.5" customHeight="1" spans="1:10">
      <c r="A18" s="24" t="s">
        <v>290</v>
      </c>
      <c r="B18" s="25" t="s">
        <v>611</v>
      </c>
      <c r="C18" s="25" t="s">
        <v>595</v>
      </c>
      <c r="D18" s="24" t="s">
        <v>1363</v>
      </c>
      <c r="E18" s="24" t="s">
        <v>1364</v>
      </c>
      <c r="F18" s="25" t="s">
        <v>1365</v>
      </c>
      <c r="G18" s="34">
        <v>1</v>
      </c>
      <c r="H18" s="18">
        <v>7.7876</v>
      </c>
      <c r="I18" s="27">
        <f t="shared" si="1"/>
        <v>7.7876</v>
      </c>
      <c r="J18" s="28">
        <v>45526</v>
      </c>
    </row>
    <row r="19" s="19" customFormat="1" ht="16.5" customHeight="1" spans="1:10">
      <c r="A19" s="29" t="s">
        <v>290</v>
      </c>
      <c r="B19" s="30" t="s">
        <v>611</v>
      </c>
      <c r="C19" s="30" t="s">
        <v>595</v>
      </c>
      <c r="D19" s="29" t="s">
        <v>99</v>
      </c>
      <c r="E19" s="29" t="s">
        <v>397</v>
      </c>
      <c r="F19" s="30" t="s">
        <v>617</v>
      </c>
      <c r="G19" s="35">
        <v>2</v>
      </c>
      <c r="H19" s="18">
        <v>0.35</v>
      </c>
      <c r="I19" s="27">
        <f t="shared" si="1"/>
        <v>0.7</v>
      </c>
      <c r="J19" s="32">
        <v>45526</v>
      </c>
    </row>
    <row r="20" s="19" customFormat="1" ht="16.5" customHeight="1" spans="1:10">
      <c r="A20" s="24" t="s">
        <v>290</v>
      </c>
      <c r="B20" s="25" t="s">
        <v>611</v>
      </c>
      <c r="C20" s="25" t="s">
        <v>595</v>
      </c>
      <c r="D20" s="24" t="s">
        <v>763</v>
      </c>
      <c r="E20" s="24" t="s">
        <v>764</v>
      </c>
      <c r="F20" s="25" t="s">
        <v>765</v>
      </c>
      <c r="G20" s="34">
        <v>1</v>
      </c>
      <c r="H20" s="18">
        <v>0.0627</v>
      </c>
      <c r="I20" s="27">
        <f t="shared" si="1"/>
        <v>0.0627</v>
      </c>
      <c r="J20" s="28">
        <v>45526</v>
      </c>
    </row>
    <row r="21" spans="1:10">
      <c r="I21" s="20">
        <f>SUM(I12:I20)</f>
        <v>14.3396896425119</v>
      </c>
    </row>
    <row r="23" s="19" customFormat="1" ht="12.5" spans="1:10">
      <c r="A23" s="21" t="s">
        <v>586</v>
      </c>
      <c r="B23" s="21" t="s">
        <v>587</v>
      </c>
      <c r="C23" s="21" t="s">
        <v>588</v>
      </c>
      <c r="D23" s="21" t="s">
        <v>589</v>
      </c>
      <c r="E23" s="21" t="s">
        <v>590</v>
      </c>
      <c r="F23" s="21" t="s">
        <v>590</v>
      </c>
      <c r="G23" s="23" t="s">
        <v>591</v>
      </c>
      <c r="H23" s="23" t="s">
        <v>592</v>
      </c>
      <c r="I23" s="23" t="s">
        <v>593</v>
      </c>
      <c r="J23" s="22" t="s">
        <v>594</v>
      </c>
    </row>
    <row r="24" s="19" customFormat="1" ht="16.5" customHeight="1" spans="1:10">
      <c r="A24" s="24" t="s">
        <v>95</v>
      </c>
      <c r="B24" s="25" t="s">
        <v>611</v>
      </c>
      <c r="C24" s="25" t="s">
        <v>595</v>
      </c>
      <c r="D24" s="24" t="s">
        <v>796</v>
      </c>
      <c r="E24" s="24" t="s">
        <v>797</v>
      </c>
      <c r="F24" s="25" t="s">
        <v>617</v>
      </c>
      <c r="G24" s="34">
        <v>2</v>
      </c>
      <c r="H24" s="18">
        <v>0.224021875060729</v>
      </c>
      <c r="I24" s="27">
        <f t="shared" ref="I24:I29" si="2">H24*G24</f>
        <v>0.448043750121458</v>
      </c>
      <c r="J24" s="28">
        <v>45471</v>
      </c>
    </row>
    <row r="25" s="19" customFormat="1" ht="16.5" customHeight="1" spans="1:10">
      <c r="A25" s="29" t="s">
        <v>95</v>
      </c>
      <c r="B25" s="30" t="s">
        <v>611</v>
      </c>
      <c r="C25" s="30" t="s">
        <v>595</v>
      </c>
      <c r="D25" s="29" t="s">
        <v>768</v>
      </c>
      <c r="E25" s="29" t="s">
        <v>769</v>
      </c>
      <c r="F25" s="30" t="s">
        <v>617</v>
      </c>
      <c r="G25" s="35">
        <v>2</v>
      </c>
      <c r="H25" s="18">
        <v>0.15</v>
      </c>
      <c r="I25" s="27">
        <f t="shared" si="2"/>
        <v>0.3</v>
      </c>
      <c r="J25" s="32">
        <v>45471</v>
      </c>
    </row>
    <row r="26" s="19" customFormat="1" ht="16.5" customHeight="1" spans="1:10">
      <c r="A26" s="24" t="s">
        <v>95</v>
      </c>
      <c r="B26" s="25" t="s">
        <v>611</v>
      </c>
      <c r="C26" s="25" t="s">
        <v>595</v>
      </c>
      <c r="D26" s="24" t="s">
        <v>93</v>
      </c>
      <c r="E26" s="24" t="s">
        <v>374</v>
      </c>
      <c r="F26" s="25" t="s">
        <v>617</v>
      </c>
      <c r="G26" s="34">
        <v>1</v>
      </c>
      <c r="H26" s="18">
        <v>0.418338441018</v>
      </c>
      <c r="I26" s="27">
        <f t="shared" si="2"/>
        <v>0.418338441018</v>
      </c>
      <c r="J26" s="28">
        <v>45471</v>
      </c>
    </row>
    <row r="27" s="19" customFormat="1" ht="16.5" customHeight="1" spans="1:10">
      <c r="A27" s="29" t="s">
        <v>95</v>
      </c>
      <c r="B27" s="30" t="s">
        <v>611</v>
      </c>
      <c r="C27" s="30" t="s">
        <v>595</v>
      </c>
      <c r="D27" s="29" t="s">
        <v>94</v>
      </c>
      <c r="E27" s="29" t="s">
        <v>375</v>
      </c>
      <c r="F27" s="30" t="s">
        <v>617</v>
      </c>
      <c r="G27" s="35">
        <v>1</v>
      </c>
      <c r="H27" s="18">
        <v>0.300525381152461</v>
      </c>
      <c r="I27" s="27">
        <f t="shared" si="2"/>
        <v>0.300525381152461</v>
      </c>
      <c r="J27" s="32">
        <v>45471</v>
      </c>
    </row>
    <row r="28" s="19" customFormat="1" ht="16.5" customHeight="1" spans="1:10">
      <c r="A28" s="24" t="s">
        <v>95</v>
      </c>
      <c r="B28" s="25" t="s">
        <v>611</v>
      </c>
      <c r="C28" s="25" t="s">
        <v>595</v>
      </c>
      <c r="D28" s="24" t="s">
        <v>1344</v>
      </c>
      <c r="E28" s="24" t="s">
        <v>1345</v>
      </c>
      <c r="F28" s="25" t="s">
        <v>617</v>
      </c>
      <c r="G28" s="34">
        <v>1</v>
      </c>
      <c r="H28" s="18">
        <v>0.528197916666667</v>
      </c>
      <c r="I28" s="27">
        <f t="shared" si="2"/>
        <v>0.528197916666667</v>
      </c>
      <c r="J28" s="28">
        <v>45471</v>
      </c>
    </row>
    <row r="29" s="19" customFormat="1" ht="16.5" customHeight="1" spans="1:10">
      <c r="A29" s="29" t="s">
        <v>95</v>
      </c>
      <c r="B29" s="30" t="s">
        <v>611</v>
      </c>
      <c r="C29" s="30" t="s">
        <v>595</v>
      </c>
      <c r="D29" s="29" t="s">
        <v>1346</v>
      </c>
      <c r="E29" s="29" t="s">
        <v>1347</v>
      </c>
      <c r="F29" s="30" t="s">
        <v>1348</v>
      </c>
      <c r="G29" s="35">
        <v>1</v>
      </c>
      <c r="H29" s="18">
        <v>0.75</v>
      </c>
      <c r="I29" s="27">
        <f t="shared" si="2"/>
        <v>0.75</v>
      </c>
      <c r="J29" s="32">
        <v>45540</v>
      </c>
    </row>
    <row r="30" customFormat="1" spans="1:10">
      <c r="G30" s="20"/>
      <c r="H30" s="20"/>
      <c r="I30" s="20">
        <f>SUM(I24:I29)</f>
        <v>2.74510548895859</v>
      </c>
    </row>
  </sheetData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9" sqref="I19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3636363636364" customWidth="1"/>
    <col min="5" max="5" width="16.1818181818182" customWidth="1"/>
    <col min="6" max="6" width="11.6363636363636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289</v>
      </c>
      <c r="B2" s="25" t="s">
        <v>611</v>
      </c>
      <c r="C2" s="25" t="s">
        <v>595</v>
      </c>
      <c r="D2" s="24" t="s">
        <v>596</v>
      </c>
      <c r="E2" s="24" t="s">
        <v>597</v>
      </c>
      <c r="F2" s="25" t="s">
        <v>598</v>
      </c>
      <c r="G2" s="34">
        <v>1</v>
      </c>
      <c r="H2" s="18">
        <v>0.05</v>
      </c>
      <c r="I2" s="27">
        <f t="shared" ref="I2:I8" si="0">H2*G2</f>
        <v>0.05</v>
      </c>
      <c r="J2" s="28">
        <v>45526</v>
      </c>
    </row>
    <row r="3" s="19" customFormat="1" ht="16.5" customHeight="1" spans="1:10">
      <c r="A3" s="29" t="s">
        <v>289</v>
      </c>
      <c r="B3" s="30" t="s">
        <v>611</v>
      </c>
      <c r="C3" s="30" t="s">
        <v>595</v>
      </c>
      <c r="D3" s="29" t="s">
        <v>566</v>
      </c>
      <c r="E3" s="29" t="s">
        <v>567</v>
      </c>
      <c r="F3" s="30" t="s">
        <v>1354</v>
      </c>
      <c r="G3" s="35">
        <v>2</v>
      </c>
      <c r="H3" s="18">
        <v>0.04</v>
      </c>
      <c r="I3" s="27">
        <f t="shared" si="0"/>
        <v>0.08</v>
      </c>
      <c r="J3" s="32">
        <v>45587</v>
      </c>
    </row>
    <row r="4" s="19" customFormat="1" ht="16.5" customHeight="1" spans="1:10">
      <c r="A4" s="24" t="s">
        <v>289</v>
      </c>
      <c r="B4" s="25" t="s">
        <v>611</v>
      </c>
      <c r="C4" s="25" t="s">
        <v>595</v>
      </c>
      <c r="D4" s="24" t="s">
        <v>1355</v>
      </c>
      <c r="E4" s="24" t="s">
        <v>1356</v>
      </c>
      <c r="F4" s="25" t="s">
        <v>617</v>
      </c>
      <c r="G4" s="34">
        <v>1</v>
      </c>
      <c r="H4" s="18">
        <v>2.55</v>
      </c>
      <c r="I4" s="27">
        <f t="shared" si="0"/>
        <v>2.55</v>
      </c>
      <c r="J4" s="28">
        <v>45526</v>
      </c>
    </row>
    <row r="5" s="19" customFormat="1" ht="16.5" customHeight="1" spans="1:10">
      <c r="A5" s="29" t="s">
        <v>289</v>
      </c>
      <c r="B5" s="30" t="s">
        <v>611</v>
      </c>
      <c r="C5" s="30" t="s">
        <v>595</v>
      </c>
      <c r="D5" s="29" t="s">
        <v>1357</v>
      </c>
      <c r="E5" s="29" t="s">
        <v>1358</v>
      </c>
      <c r="F5" s="30" t="s">
        <v>617</v>
      </c>
      <c r="G5" s="35">
        <v>1</v>
      </c>
      <c r="H5" s="18">
        <v>2.5</v>
      </c>
      <c r="I5" s="27">
        <f t="shared" si="0"/>
        <v>2.5</v>
      </c>
      <c r="J5" s="32">
        <v>45526</v>
      </c>
    </row>
    <row r="6" s="19" customFormat="1" ht="16.5" customHeight="1" spans="1:10">
      <c r="A6" s="24" t="s">
        <v>289</v>
      </c>
      <c r="B6" s="25" t="s">
        <v>611</v>
      </c>
      <c r="C6" s="25" t="s">
        <v>595</v>
      </c>
      <c r="D6" s="24" t="s">
        <v>1359</v>
      </c>
      <c r="E6" s="24" t="s">
        <v>1360</v>
      </c>
      <c r="F6" s="25" t="s">
        <v>617</v>
      </c>
      <c r="G6" s="34">
        <v>1</v>
      </c>
      <c r="H6" s="18">
        <v>0.58</v>
      </c>
      <c r="I6" s="27">
        <f t="shared" si="0"/>
        <v>0.58</v>
      </c>
      <c r="J6" s="28">
        <v>45526</v>
      </c>
    </row>
    <row r="7" s="19" customFormat="1" ht="16.5" customHeight="1" spans="1:10">
      <c r="A7" s="29" t="s">
        <v>289</v>
      </c>
      <c r="B7" s="30" t="s">
        <v>611</v>
      </c>
      <c r="C7" s="30" t="s">
        <v>595</v>
      </c>
      <c r="D7" s="29" t="s">
        <v>1361</v>
      </c>
      <c r="E7" s="29" t="s">
        <v>1362</v>
      </c>
      <c r="F7" s="30" t="s">
        <v>617</v>
      </c>
      <c r="G7" s="35">
        <v>1</v>
      </c>
      <c r="H7" s="18">
        <v>0.58</v>
      </c>
      <c r="I7" s="27">
        <f t="shared" si="0"/>
        <v>0.58</v>
      </c>
      <c r="J7" s="32">
        <v>45526</v>
      </c>
    </row>
    <row r="8" s="19" customFormat="1" ht="16.5" customHeight="1" spans="1:10">
      <c r="A8" s="24" t="s">
        <v>289</v>
      </c>
      <c r="B8" s="25" t="s">
        <v>611</v>
      </c>
      <c r="C8" s="25" t="s">
        <v>595</v>
      </c>
      <c r="D8" s="24" t="s">
        <v>291</v>
      </c>
      <c r="E8" s="24" t="s">
        <v>338</v>
      </c>
      <c r="F8" s="25" t="s">
        <v>1366</v>
      </c>
      <c r="G8" s="34">
        <v>1</v>
      </c>
      <c r="H8" s="18">
        <f>I19</f>
        <v>5.90180984688806</v>
      </c>
      <c r="I8" s="27">
        <f t="shared" si="0"/>
        <v>5.90180984688806</v>
      </c>
      <c r="J8" s="28">
        <v>45526</v>
      </c>
    </row>
    <row r="9" spans="1:10">
      <c r="I9" s="20">
        <f>SUM(I2:I8)</f>
        <v>12.2418098468881</v>
      </c>
    </row>
    <row r="11" s="19" customFormat="1" ht="12.5" spans="1:10">
      <c r="A11" s="21" t="s">
        <v>586</v>
      </c>
      <c r="B11" s="21" t="s">
        <v>587</v>
      </c>
      <c r="C11" s="21" t="s">
        <v>588</v>
      </c>
      <c r="D11" s="21" t="s">
        <v>589</v>
      </c>
      <c r="E11" s="21" t="s">
        <v>590</v>
      </c>
      <c r="F11" s="21" t="s">
        <v>590</v>
      </c>
      <c r="G11" s="23" t="s">
        <v>591</v>
      </c>
      <c r="H11" s="23" t="s">
        <v>592</v>
      </c>
      <c r="I11" s="23" t="s">
        <v>593</v>
      </c>
      <c r="J11" s="22" t="s">
        <v>594</v>
      </c>
    </row>
    <row r="12" s="19" customFormat="1" ht="16.5" customHeight="1" spans="1:10">
      <c r="A12" s="24" t="s">
        <v>291</v>
      </c>
      <c r="B12" s="25" t="s">
        <v>611</v>
      </c>
      <c r="C12" s="25" t="s">
        <v>595</v>
      </c>
      <c r="D12" s="24" t="s">
        <v>74</v>
      </c>
      <c r="E12" s="24" t="s">
        <v>394</v>
      </c>
      <c r="F12" s="25" t="s">
        <v>748</v>
      </c>
      <c r="G12" s="34">
        <v>1</v>
      </c>
      <c r="H12" s="18">
        <f>VLOOKUP(D:D,'SLT0012307'!D:H,5,0)</f>
        <v>0.120565034394672</v>
      </c>
      <c r="I12" s="27">
        <f t="shared" ref="I12:I18" si="1">H12*G12</f>
        <v>0.120565034394672</v>
      </c>
      <c r="J12" s="28">
        <v>45526</v>
      </c>
    </row>
    <row r="13" s="19" customFormat="1" ht="16.5" customHeight="1" spans="1:10">
      <c r="A13" s="29" t="s">
        <v>291</v>
      </c>
      <c r="B13" s="30" t="s">
        <v>611</v>
      </c>
      <c r="C13" s="30" t="s">
        <v>595</v>
      </c>
      <c r="D13" s="29" t="s">
        <v>749</v>
      </c>
      <c r="E13" s="29" t="s">
        <v>750</v>
      </c>
      <c r="F13" s="30" t="s">
        <v>751</v>
      </c>
      <c r="G13" s="35">
        <v>0.3</v>
      </c>
      <c r="H13" s="18">
        <f>VLOOKUP(D:D,'SLT0012307'!D:H,5,0)</f>
        <v>1.7257</v>
      </c>
      <c r="I13" s="27">
        <f t="shared" si="1"/>
        <v>0.51771</v>
      </c>
      <c r="J13" s="32">
        <v>45526</v>
      </c>
    </row>
    <row r="14" s="19" customFormat="1" ht="16.5" customHeight="1" spans="1:10">
      <c r="A14" s="24" t="s">
        <v>291</v>
      </c>
      <c r="B14" s="25" t="s">
        <v>611</v>
      </c>
      <c r="C14" s="25" t="s">
        <v>595</v>
      </c>
      <c r="D14" s="24" t="s">
        <v>78</v>
      </c>
      <c r="E14" s="24" t="s">
        <v>443</v>
      </c>
      <c r="F14" s="25" t="s">
        <v>752</v>
      </c>
      <c r="G14" s="34">
        <v>0.9</v>
      </c>
      <c r="H14" s="18">
        <f>VLOOKUP(D:D,'SLT0012307'!D:H,5,0)</f>
        <v>1.6814</v>
      </c>
      <c r="I14" s="27">
        <f t="shared" si="1"/>
        <v>1.51326</v>
      </c>
      <c r="J14" s="28">
        <v>45526</v>
      </c>
    </row>
    <row r="15" s="19" customFormat="1" ht="16.5" customHeight="1" spans="1:10">
      <c r="A15" s="29" t="s">
        <v>291</v>
      </c>
      <c r="B15" s="30" t="s">
        <v>611</v>
      </c>
      <c r="C15" s="30" t="s">
        <v>595</v>
      </c>
      <c r="D15" s="29" t="s">
        <v>759</v>
      </c>
      <c r="E15" s="29" t="s">
        <v>760</v>
      </c>
      <c r="F15" s="30" t="s">
        <v>617</v>
      </c>
      <c r="G15" s="35">
        <v>1</v>
      </c>
      <c r="H15" s="18">
        <f>VLOOKUP(D:D,'SLT0012307'!D:H,5,0)</f>
        <v>0.242469323534798</v>
      </c>
      <c r="I15" s="27">
        <f t="shared" si="1"/>
        <v>0.242469323534798</v>
      </c>
      <c r="J15" s="32">
        <v>45526</v>
      </c>
    </row>
    <row r="16" s="19" customFormat="1" ht="16.5" customHeight="1" spans="1:10">
      <c r="A16" s="24" t="s">
        <v>291</v>
      </c>
      <c r="B16" s="25" t="s">
        <v>611</v>
      </c>
      <c r="C16" s="25" t="s">
        <v>595</v>
      </c>
      <c r="D16" s="24" t="s">
        <v>95</v>
      </c>
      <c r="E16" s="24" t="s">
        <v>339</v>
      </c>
      <c r="F16" s="25" t="s">
        <v>617</v>
      </c>
      <c r="G16" s="34">
        <v>1</v>
      </c>
      <c r="H16" s="18">
        <f>VLOOKUP(D:D,'SLT0012307'!D:H,5,0)</f>
        <v>2.74510548895859</v>
      </c>
      <c r="I16" s="27">
        <f t="shared" si="1"/>
        <v>2.74510548895859</v>
      </c>
      <c r="J16" s="28">
        <v>45526</v>
      </c>
    </row>
    <row r="17" s="19" customFormat="1" ht="16.5" customHeight="1" spans="1:10">
      <c r="A17" s="29" t="s">
        <v>291</v>
      </c>
      <c r="B17" s="30" t="s">
        <v>611</v>
      </c>
      <c r="C17" s="30" t="s">
        <v>595</v>
      </c>
      <c r="D17" s="29" t="s">
        <v>99</v>
      </c>
      <c r="E17" s="29" t="s">
        <v>397</v>
      </c>
      <c r="F17" s="30" t="s">
        <v>617</v>
      </c>
      <c r="G17" s="35">
        <v>2</v>
      </c>
      <c r="H17" s="18">
        <f>VLOOKUP(D:D,'SLT0012307'!D:H,5,0)</f>
        <v>0.35</v>
      </c>
      <c r="I17" s="27">
        <f t="shared" si="1"/>
        <v>0.7</v>
      </c>
      <c r="J17" s="32">
        <v>45526</v>
      </c>
    </row>
    <row r="18" s="19" customFormat="1" ht="16.5" customHeight="1" spans="1:10">
      <c r="A18" s="24" t="s">
        <v>291</v>
      </c>
      <c r="B18" s="25" t="s">
        <v>611</v>
      </c>
      <c r="C18" s="25" t="s">
        <v>595</v>
      </c>
      <c r="D18" s="24" t="s">
        <v>763</v>
      </c>
      <c r="E18" s="24" t="s">
        <v>764</v>
      </c>
      <c r="F18" s="25" t="s">
        <v>765</v>
      </c>
      <c r="G18" s="34">
        <v>1</v>
      </c>
      <c r="H18" s="18">
        <f>VLOOKUP(D:D,'SLT0012307'!D:H,5,0)</f>
        <v>0.0627</v>
      </c>
      <c r="I18" s="27">
        <f t="shared" si="1"/>
        <v>0.0627</v>
      </c>
      <c r="J18" s="28">
        <v>45526</v>
      </c>
    </row>
    <row r="19" spans="1:10">
      <c r="I19" s="20">
        <f>SUM(I12:I18)</f>
        <v>5.90180984688806</v>
      </c>
    </row>
  </sheetData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255</v>
      </c>
      <c r="B2" s="25" t="s">
        <v>611</v>
      </c>
      <c r="C2" s="25" t="s">
        <v>595</v>
      </c>
      <c r="D2" s="24" t="s">
        <v>1279</v>
      </c>
      <c r="E2" s="24" t="s">
        <v>1280</v>
      </c>
      <c r="F2" s="25" t="s">
        <v>617</v>
      </c>
      <c r="G2" s="34">
        <v>0.1</v>
      </c>
      <c r="H2" s="18">
        <v>4.1593</v>
      </c>
      <c r="I2" s="27">
        <f t="shared" ref="I2:I7" si="0">H2*G2</f>
        <v>0.41593</v>
      </c>
      <c r="J2" s="28">
        <v>45519</v>
      </c>
    </row>
    <row r="3" s="19" customFormat="1" ht="16.5" customHeight="1" spans="1:10">
      <c r="A3" s="29" t="s">
        <v>255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0.16</v>
      </c>
      <c r="H3" s="18">
        <v>0.283186</v>
      </c>
      <c r="I3" s="27">
        <f t="shared" si="0"/>
        <v>0.04530976</v>
      </c>
      <c r="J3" s="32">
        <v>45519</v>
      </c>
    </row>
    <row r="4" s="19" customFormat="1" ht="16.5" customHeight="1" spans="1:10">
      <c r="A4" s="24" t="s">
        <v>255</v>
      </c>
      <c r="B4" s="25" t="s">
        <v>611</v>
      </c>
      <c r="C4" s="25" t="s">
        <v>595</v>
      </c>
      <c r="D4" s="24" t="s">
        <v>753</v>
      </c>
      <c r="E4" s="24" t="s">
        <v>754</v>
      </c>
      <c r="F4" s="25" t="s">
        <v>751</v>
      </c>
      <c r="G4" s="34">
        <v>0.21</v>
      </c>
      <c r="H4" s="18">
        <v>1.7257</v>
      </c>
      <c r="I4" s="27">
        <f t="shared" si="0"/>
        <v>0.362397</v>
      </c>
      <c r="J4" s="28">
        <v>45519</v>
      </c>
    </row>
    <row r="5" s="19" customFormat="1" ht="16.5" customHeight="1" spans="1:10">
      <c r="A5" s="29" t="s">
        <v>255</v>
      </c>
      <c r="B5" s="30" t="s">
        <v>611</v>
      </c>
      <c r="C5" s="30" t="s">
        <v>595</v>
      </c>
      <c r="D5" s="29" t="s">
        <v>1281</v>
      </c>
      <c r="E5" s="29" t="s">
        <v>1282</v>
      </c>
      <c r="F5" s="30" t="s">
        <v>617</v>
      </c>
      <c r="G5" s="35">
        <v>1</v>
      </c>
      <c r="H5" s="18">
        <v>4.1265</v>
      </c>
      <c r="I5" s="27">
        <f t="shared" si="0"/>
        <v>4.1265</v>
      </c>
      <c r="J5" s="32">
        <v>45519</v>
      </c>
    </row>
    <row r="6" s="19" customFormat="1" ht="16.5" customHeight="1" spans="1:10">
      <c r="A6" s="24" t="s">
        <v>255</v>
      </c>
      <c r="B6" s="25" t="s">
        <v>611</v>
      </c>
      <c r="C6" s="25" t="s">
        <v>595</v>
      </c>
      <c r="D6" s="24" t="s">
        <v>1283</v>
      </c>
      <c r="E6" s="24" t="s">
        <v>1284</v>
      </c>
      <c r="F6" s="25" t="s">
        <v>617</v>
      </c>
      <c r="G6" s="34">
        <v>2</v>
      </c>
      <c r="H6" s="18">
        <v>2</v>
      </c>
      <c r="I6" s="27">
        <f t="shared" si="0"/>
        <v>4</v>
      </c>
      <c r="J6" s="28">
        <v>45519</v>
      </c>
    </row>
    <row r="7" s="19" customFormat="1" ht="16.5" customHeight="1" spans="1:10">
      <c r="A7" s="29" t="s">
        <v>255</v>
      </c>
      <c r="B7" s="30" t="s">
        <v>611</v>
      </c>
      <c r="C7" s="30" t="s">
        <v>595</v>
      </c>
      <c r="D7" s="29" t="s">
        <v>1367</v>
      </c>
      <c r="E7" s="29" t="s">
        <v>1286</v>
      </c>
      <c r="F7" s="30" t="s">
        <v>1368</v>
      </c>
      <c r="G7" s="35">
        <v>1</v>
      </c>
      <c r="H7" s="43">
        <v>117</v>
      </c>
      <c r="I7" s="27">
        <f t="shared" si="0"/>
        <v>117</v>
      </c>
      <c r="J7" s="32">
        <v>45519</v>
      </c>
    </row>
    <row r="8" spans="1:10">
      <c r="I8" s="20">
        <f>SUM(I2:I7)</f>
        <v>125.95013676</v>
      </c>
    </row>
    <row r="10" spans="1:10">
      <c r="I10" s="20">
        <f>(I8-I7)/0.6+I7*1.3</f>
        <v>167.0168946</v>
      </c>
    </row>
  </sheetData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D9" sqref="D9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184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1</v>
      </c>
      <c r="H2" s="18">
        <v>0.05</v>
      </c>
      <c r="I2" s="27">
        <f t="shared" ref="I2:I21" si="0">H2*G2</f>
        <v>0.05</v>
      </c>
      <c r="J2" s="28">
        <v>44327</v>
      </c>
    </row>
    <row r="3" s="19" customFormat="1" ht="16.5" customHeight="1" spans="1:10">
      <c r="A3" s="29" t="s">
        <v>184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44327</v>
      </c>
    </row>
    <row r="4" s="19" customFormat="1" ht="16.5" customHeight="1" spans="1:10">
      <c r="A4" s="24" t="s">
        <v>184</v>
      </c>
      <c r="B4" s="25" t="s">
        <v>611</v>
      </c>
      <c r="C4" s="25" t="s">
        <v>595</v>
      </c>
      <c r="D4" s="24" t="s">
        <v>615</v>
      </c>
      <c r="E4" s="24" t="s">
        <v>616</v>
      </c>
      <c r="F4" s="25" t="s">
        <v>617</v>
      </c>
      <c r="G4" s="34">
        <v>1</v>
      </c>
      <c r="H4" s="18">
        <v>2.3</v>
      </c>
      <c r="I4" s="27">
        <f t="shared" si="0"/>
        <v>2.3</v>
      </c>
      <c r="J4" s="28">
        <v>44327</v>
      </c>
    </row>
    <row r="5" s="19" customFormat="1" ht="16.5" customHeight="1" spans="1:10">
      <c r="A5" s="29" t="s">
        <v>184</v>
      </c>
      <c r="B5" s="30" t="s">
        <v>611</v>
      </c>
      <c r="C5" s="30" t="s">
        <v>595</v>
      </c>
      <c r="D5" s="29" t="s">
        <v>618</v>
      </c>
      <c r="E5" s="29" t="s">
        <v>619</v>
      </c>
      <c r="F5" s="30" t="s">
        <v>620</v>
      </c>
      <c r="G5" s="35">
        <v>1</v>
      </c>
      <c r="H5" s="18">
        <v>0.35</v>
      </c>
      <c r="I5" s="27">
        <f t="shared" si="0"/>
        <v>0.35</v>
      </c>
      <c r="J5" s="32">
        <v>44327</v>
      </c>
    </row>
    <row r="6" s="19" customFormat="1" ht="16.5" customHeight="1" spans="1:10">
      <c r="A6" s="24" t="s">
        <v>184</v>
      </c>
      <c r="B6" s="25" t="s">
        <v>611</v>
      </c>
      <c r="C6" s="25" t="s">
        <v>595</v>
      </c>
      <c r="D6" s="24" t="s">
        <v>621</v>
      </c>
      <c r="E6" s="24" t="s">
        <v>622</v>
      </c>
      <c r="F6" s="25" t="s">
        <v>623</v>
      </c>
      <c r="G6" s="34">
        <v>2</v>
      </c>
      <c r="H6" s="18">
        <v>0.1</v>
      </c>
      <c r="I6" s="27">
        <f t="shared" si="0"/>
        <v>0.2</v>
      </c>
      <c r="J6" s="28">
        <v>44327</v>
      </c>
    </row>
    <row r="7" s="19" customFormat="1" ht="16.5" customHeight="1" spans="1:10">
      <c r="A7" s="29" t="s">
        <v>184</v>
      </c>
      <c r="B7" s="30" t="s">
        <v>611</v>
      </c>
      <c r="C7" s="30" t="s">
        <v>595</v>
      </c>
      <c r="D7" s="29" t="s">
        <v>624</v>
      </c>
      <c r="E7" s="29" t="s">
        <v>625</v>
      </c>
      <c r="F7" s="30" t="s">
        <v>617</v>
      </c>
      <c r="G7" s="35">
        <v>1</v>
      </c>
      <c r="H7" s="18">
        <v>0.35</v>
      </c>
      <c r="I7" s="27">
        <f t="shared" si="0"/>
        <v>0.35</v>
      </c>
      <c r="J7" s="32">
        <v>45650</v>
      </c>
    </row>
    <row r="8" s="19" customFormat="1" ht="16.5" customHeight="1" spans="1:10">
      <c r="A8" s="24" t="s">
        <v>184</v>
      </c>
      <c r="B8" s="25" t="s">
        <v>611</v>
      </c>
      <c r="C8" s="25" t="s">
        <v>595</v>
      </c>
      <c r="D8" s="24" t="s">
        <v>628</v>
      </c>
      <c r="E8" s="24" t="s">
        <v>629</v>
      </c>
      <c r="F8" s="25" t="s">
        <v>617</v>
      </c>
      <c r="G8" s="34">
        <v>2</v>
      </c>
      <c r="H8" s="18">
        <v>0.618294510866667</v>
      </c>
      <c r="I8" s="27">
        <f t="shared" si="0"/>
        <v>1.23658902173333</v>
      </c>
      <c r="J8" s="28">
        <v>44327</v>
      </c>
    </row>
    <row r="9" s="19" customFormat="1" ht="16.5" customHeight="1" spans="1:10">
      <c r="A9" s="29" t="s">
        <v>184</v>
      </c>
      <c r="B9" s="30" t="s">
        <v>611</v>
      </c>
      <c r="C9" s="30" t="s">
        <v>595</v>
      </c>
      <c r="D9" s="29" t="s">
        <v>632</v>
      </c>
      <c r="E9" s="29" t="s">
        <v>633</v>
      </c>
      <c r="F9" s="30" t="s">
        <v>617</v>
      </c>
      <c r="G9" s="35">
        <v>1</v>
      </c>
      <c r="H9" s="18">
        <v>0.47788</v>
      </c>
      <c r="I9" s="27">
        <f t="shared" si="0"/>
        <v>0.47788</v>
      </c>
      <c r="J9" s="32">
        <v>44327</v>
      </c>
    </row>
    <row r="10" s="19" customFormat="1" ht="16.5" customHeight="1" spans="1:10">
      <c r="A10" s="24" t="s">
        <v>184</v>
      </c>
      <c r="B10" s="25" t="s">
        <v>611</v>
      </c>
      <c r="C10" s="25" t="s">
        <v>595</v>
      </c>
      <c r="D10" s="24" t="s">
        <v>599</v>
      </c>
      <c r="E10" s="24" t="s">
        <v>600</v>
      </c>
      <c r="F10" s="25" t="s">
        <v>601</v>
      </c>
      <c r="G10" s="34">
        <v>0.02222</v>
      </c>
      <c r="H10" s="18">
        <v>6.2128</v>
      </c>
      <c r="I10" s="27">
        <f t="shared" si="0"/>
        <v>0.138048416</v>
      </c>
      <c r="J10" s="28">
        <v>44651</v>
      </c>
    </row>
    <row r="11" s="19" customFormat="1" ht="16.5" customHeight="1" spans="1:10">
      <c r="A11" s="29" t="s">
        <v>184</v>
      </c>
      <c r="B11" s="30" t="s">
        <v>611</v>
      </c>
      <c r="C11" s="30" t="s">
        <v>595</v>
      </c>
      <c r="D11" s="29" t="s">
        <v>602</v>
      </c>
      <c r="E11" s="29" t="s">
        <v>603</v>
      </c>
      <c r="F11" s="30" t="s">
        <v>604</v>
      </c>
      <c r="G11" s="35">
        <v>0.088889</v>
      </c>
      <c r="H11" s="18">
        <v>0.4035</v>
      </c>
      <c r="I11" s="27">
        <f t="shared" si="0"/>
        <v>0.0358667115</v>
      </c>
      <c r="J11" s="32">
        <v>44680</v>
      </c>
    </row>
    <row r="12" s="19" customFormat="1" ht="16.5" customHeight="1" spans="1:10">
      <c r="A12" s="24" t="s">
        <v>184</v>
      </c>
      <c r="B12" s="25" t="s">
        <v>611</v>
      </c>
      <c r="C12" s="25" t="s">
        <v>595</v>
      </c>
      <c r="D12" s="24" t="s">
        <v>634</v>
      </c>
      <c r="E12" s="24" t="s">
        <v>635</v>
      </c>
      <c r="F12" s="25" t="s">
        <v>617</v>
      </c>
      <c r="G12" s="34">
        <v>1</v>
      </c>
      <c r="H12" s="18">
        <v>0.468602303788772</v>
      </c>
      <c r="I12" s="27">
        <f t="shared" si="0"/>
        <v>0.468602303788772</v>
      </c>
      <c r="J12" s="28">
        <v>44327</v>
      </c>
    </row>
    <row r="13" s="19" customFormat="1" ht="16.5" customHeight="1" spans="1:10">
      <c r="A13" s="29" t="s">
        <v>184</v>
      </c>
      <c r="B13" s="30" t="s">
        <v>611</v>
      </c>
      <c r="C13" s="30" t="s">
        <v>595</v>
      </c>
      <c r="D13" s="29" t="s">
        <v>636</v>
      </c>
      <c r="E13" s="29" t="s">
        <v>637</v>
      </c>
      <c r="F13" s="30" t="s">
        <v>638</v>
      </c>
      <c r="G13" s="35">
        <v>1</v>
      </c>
      <c r="H13" s="18">
        <v>2.75258461538461</v>
      </c>
      <c r="I13" s="27">
        <f t="shared" si="0"/>
        <v>2.75258461538461</v>
      </c>
      <c r="J13" s="32">
        <v>44469</v>
      </c>
    </row>
    <row r="14" s="19" customFormat="1" ht="16.5" customHeight="1" spans="1:10">
      <c r="A14" s="24" t="s">
        <v>184</v>
      </c>
      <c r="B14" s="25" t="s">
        <v>611</v>
      </c>
      <c r="C14" s="25" t="s">
        <v>595</v>
      </c>
      <c r="D14" s="24" t="s">
        <v>639</v>
      </c>
      <c r="E14" s="24" t="s">
        <v>640</v>
      </c>
      <c r="F14" s="25" t="s">
        <v>617</v>
      </c>
      <c r="G14" s="34">
        <v>1</v>
      </c>
      <c r="H14" s="18">
        <v>2.61009701394558</v>
      </c>
      <c r="I14" s="27">
        <f t="shared" si="0"/>
        <v>2.61009701394558</v>
      </c>
      <c r="J14" s="28">
        <v>44327</v>
      </c>
    </row>
    <row r="15" s="19" customFormat="1" ht="16.5" customHeight="1" spans="1:10">
      <c r="A15" s="29" t="s">
        <v>184</v>
      </c>
      <c r="B15" s="30" t="s">
        <v>611</v>
      </c>
      <c r="C15" s="30" t="s">
        <v>595</v>
      </c>
      <c r="D15" s="29" t="s">
        <v>1369</v>
      </c>
      <c r="E15" s="29" t="s">
        <v>1370</v>
      </c>
      <c r="F15" s="30" t="s">
        <v>617</v>
      </c>
      <c r="G15" s="35">
        <v>1</v>
      </c>
      <c r="H15" s="18">
        <v>2.89514575</v>
      </c>
      <c r="I15" s="27">
        <f t="shared" si="0"/>
        <v>2.89514575</v>
      </c>
      <c r="J15" s="32">
        <v>44327</v>
      </c>
    </row>
    <row r="16" s="19" customFormat="1" ht="16.5" customHeight="1" spans="1:10">
      <c r="A16" s="24" t="s">
        <v>184</v>
      </c>
      <c r="B16" s="25" t="s">
        <v>611</v>
      </c>
      <c r="C16" s="25" t="s">
        <v>595</v>
      </c>
      <c r="D16" s="24" t="s">
        <v>1371</v>
      </c>
      <c r="E16" s="24" t="s">
        <v>1372</v>
      </c>
      <c r="F16" s="25" t="s">
        <v>617</v>
      </c>
      <c r="G16" s="34">
        <v>1</v>
      </c>
      <c r="H16" s="18">
        <v>1.780625125</v>
      </c>
      <c r="I16" s="27">
        <f t="shared" si="0"/>
        <v>1.780625125</v>
      </c>
      <c r="J16" s="28">
        <v>44327</v>
      </c>
    </row>
    <row r="17" s="19" customFormat="1" ht="16.5" customHeight="1" spans="1:10">
      <c r="A17" s="29" t="s">
        <v>184</v>
      </c>
      <c r="B17" s="30" t="s">
        <v>611</v>
      </c>
      <c r="C17" s="30" t="s">
        <v>595</v>
      </c>
      <c r="D17" s="29" t="s">
        <v>641</v>
      </c>
      <c r="E17" s="29" t="s">
        <v>642</v>
      </c>
      <c r="F17" s="30" t="s">
        <v>617</v>
      </c>
      <c r="G17" s="35">
        <v>1</v>
      </c>
      <c r="H17" s="18">
        <v>0.279809291812866</v>
      </c>
      <c r="I17" s="27">
        <f t="shared" si="0"/>
        <v>0.279809291812866</v>
      </c>
      <c r="J17" s="32">
        <v>44327</v>
      </c>
    </row>
    <row r="18" s="19" customFormat="1" ht="16.5" customHeight="1" spans="1:10">
      <c r="A18" s="24" t="s">
        <v>184</v>
      </c>
      <c r="B18" s="25" t="s">
        <v>611</v>
      </c>
      <c r="C18" s="25" t="s">
        <v>595</v>
      </c>
      <c r="D18" s="24" t="s">
        <v>1373</v>
      </c>
      <c r="E18" s="24" t="s">
        <v>1374</v>
      </c>
      <c r="F18" s="25" t="s">
        <v>617</v>
      </c>
      <c r="G18" s="34">
        <v>1</v>
      </c>
      <c r="H18" s="18">
        <v>0.248384118128655</v>
      </c>
      <c r="I18" s="27">
        <f t="shared" si="0"/>
        <v>0.248384118128655</v>
      </c>
      <c r="J18" s="28">
        <v>44327</v>
      </c>
    </row>
    <row r="19" s="19" customFormat="1" ht="16.5" customHeight="1" spans="1:10">
      <c r="A19" s="29" t="s">
        <v>184</v>
      </c>
      <c r="B19" s="30" t="s">
        <v>611</v>
      </c>
      <c r="C19" s="30" t="s">
        <v>595</v>
      </c>
      <c r="D19" s="29" t="s">
        <v>643</v>
      </c>
      <c r="E19" s="29" t="s">
        <v>644</v>
      </c>
      <c r="F19" s="30" t="s">
        <v>617</v>
      </c>
      <c r="G19" s="35">
        <v>1</v>
      </c>
      <c r="H19" s="18">
        <v>0.279809291812866</v>
      </c>
      <c r="I19" s="27">
        <f t="shared" si="0"/>
        <v>0.279809291812866</v>
      </c>
      <c r="J19" s="32">
        <v>44327</v>
      </c>
    </row>
    <row r="20" s="19" customFormat="1" ht="16.5" customHeight="1" spans="1:10">
      <c r="A20" s="24" t="s">
        <v>184</v>
      </c>
      <c r="B20" s="25" t="s">
        <v>611</v>
      </c>
      <c r="C20" s="25" t="s">
        <v>595</v>
      </c>
      <c r="D20" s="24" t="s">
        <v>645</v>
      </c>
      <c r="E20" s="24" t="s">
        <v>646</v>
      </c>
      <c r="F20" s="25" t="s">
        <v>647</v>
      </c>
      <c r="G20" s="34">
        <v>1</v>
      </c>
      <c r="H20" s="18">
        <v>3.85</v>
      </c>
      <c r="I20" s="27">
        <f t="shared" si="0"/>
        <v>3.85</v>
      </c>
      <c r="J20" s="28">
        <v>44378</v>
      </c>
    </row>
    <row r="21" s="19" customFormat="1" ht="16.5" customHeight="1" spans="1:10">
      <c r="A21" s="29" t="s">
        <v>184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5">
        <v>1</v>
      </c>
      <c r="H21" s="18">
        <v>0.0225664</v>
      </c>
      <c r="I21" s="27">
        <f t="shared" si="0"/>
        <v>0.0225664</v>
      </c>
      <c r="J21" s="32">
        <v>44746</v>
      </c>
    </row>
    <row r="22" spans="1:10">
      <c r="I22" s="20">
        <f>SUM(I2:I21)</f>
        <v>20.3760080591067</v>
      </c>
    </row>
  </sheetData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E27" sqref="E27"/>
    </sheetView>
  </sheetViews>
  <sheetFormatPr defaultColWidth="8.72727272727273" defaultRowHeight="14"/>
  <cols>
    <col min="4" max="4" width="10.5454545454545" customWidth="1"/>
    <col min="5" max="5" width="12.9090909090909" customWidth="1"/>
    <col min="7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252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2</v>
      </c>
      <c r="H2" s="18">
        <v>0.05</v>
      </c>
      <c r="I2" s="27">
        <f t="shared" ref="I2:I16" si="0">H2*G2</f>
        <v>0.1</v>
      </c>
      <c r="J2" s="28">
        <v>45650</v>
      </c>
    </row>
    <row r="3" s="19" customFormat="1" ht="16.5" customHeight="1" spans="1:10">
      <c r="A3" s="29" t="s">
        <v>252</v>
      </c>
      <c r="B3" s="30" t="s">
        <v>611</v>
      </c>
      <c r="C3" s="30" t="s">
        <v>595</v>
      </c>
      <c r="D3" s="29" t="s">
        <v>928</v>
      </c>
      <c r="E3" s="29" t="s">
        <v>929</v>
      </c>
      <c r="F3" s="30" t="s">
        <v>617</v>
      </c>
      <c r="G3" s="35">
        <v>0.56</v>
      </c>
      <c r="H3" s="18">
        <v>0.283186</v>
      </c>
      <c r="I3" s="27">
        <f t="shared" si="0"/>
        <v>0.15858416</v>
      </c>
      <c r="J3" s="32">
        <v>45478</v>
      </c>
    </row>
    <row r="4" s="19" customFormat="1" ht="16.5" customHeight="1" spans="1:10">
      <c r="A4" s="24" t="s">
        <v>252</v>
      </c>
      <c r="B4" s="25" t="s">
        <v>611</v>
      </c>
      <c r="C4" s="25" t="s">
        <v>595</v>
      </c>
      <c r="D4" s="24" t="s">
        <v>73</v>
      </c>
      <c r="E4" s="24" t="s">
        <v>396</v>
      </c>
      <c r="F4" s="25" t="s">
        <v>747</v>
      </c>
      <c r="G4" s="34">
        <v>2</v>
      </c>
      <c r="H4" s="18">
        <v>0.288584692439863</v>
      </c>
      <c r="I4" s="27">
        <f t="shared" si="0"/>
        <v>0.577169384879725</v>
      </c>
      <c r="J4" s="28">
        <v>45457</v>
      </c>
    </row>
    <row r="5" s="19" customFormat="1" ht="16.5" customHeight="1" spans="1:10">
      <c r="A5" s="29" t="s">
        <v>252</v>
      </c>
      <c r="B5" s="30" t="s">
        <v>611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7</v>
      </c>
      <c r="H5" s="18">
        <v>0.120565034394672</v>
      </c>
      <c r="I5" s="27">
        <f t="shared" si="0"/>
        <v>0.843955240762703</v>
      </c>
      <c r="J5" s="32">
        <v>45457</v>
      </c>
    </row>
    <row r="6" s="19" customFormat="1" ht="16.5" customHeight="1" spans="1:10">
      <c r="A6" s="24" t="s">
        <v>252</v>
      </c>
      <c r="B6" s="25" t="s">
        <v>611</v>
      </c>
      <c r="C6" s="25" t="s">
        <v>595</v>
      </c>
      <c r="D6" s="24" t="s">
        <v>932</v>
      </c>
      <c r="E6" s="24" t="s">
        <v>933</v>
      </c>
      <c r="F6" s="25" t="s">
        <v>617</v>
      </c>
      <c r="G6" s="34">
        <v>1</v>
      </c>
      <c r="H6" s="18">
        <v>0.372943271008403</v>
      </c>
      <c r="I6" s="27">
        <f t="shared" si="0"/>
        <v>0.372943271008403</v>
      </c>
      <c r="J6" s="28">
        <v>45457</v>
      </c>
    </row>
    <row r="7" s="19" customFormat="1" ht="16.5" customHeight="1" spans="1:10">
      <c r="A7" s="29" t="s">
        <v>252</v>
      </c>
      <c r="B7" s="30" t="s">
        <v>611</v>
      </c>
      <c r="C7" s="30" t="s">
        <v>595</v>
      </c>
      <c r="D7" s="29" t="s">
        <v>77</v>
      </c>
      <c r="E7" s="29" t="s">
        <v>410</v>
      </c>
      <c r="F7" s="30" t="s">
        <v>617</v>
      </c>
      <c r="G7" s="35">
        <v>1</v>
      </c>
      <c r="H7" s="18">
        <f>I34</f>
        <v>18.6613012188425</v>
      </c>
      <c r="I7" s="27">
        <f t="shared" si="0"/>
        <v>18.6613012188425</v>
      </c>
      <c r="J7" s="32">
        <v>45457</v>
      </c>
    </row>
    <row r="8" s="19" customFormat="1" ht="16.5" customHeight="1" spans="1:10">
      <c r="A8" s="24" t="s">
        <v>252</v>
      </c>
      <c r="B8" s="25" t="s">
        <v>611</v>
      </c>
      <c r="C8" s="25" t="s">
        <v>595</v>
      </c>
      <c r="D8" s="24" t="s">
        <v>934</v>
      </c>
      <c r="E8" s="24" t="s">
        <v>786</v>
      </c>
      <c r="F8" s="25" t="s">
        <v>617</v>
      </c>
      <c r="G8" s="34">
        <v>1</v>
      </c>
      <c r="H8" s="18">
        <v>0.779</v>
      </c>
      <c r="I8" s="27">
        <f t="shared" si="0"/>
        <v>0.779</v>
      </c>
      <c r="J8" s="28">
        <v>45457</v>
      </c>
    </row>
    <row r="9" s="19" customFormat="1" ht="16.5" customHeight="1" spans="1:10">
      <c r="A9" s="29" t="s">
        <v>252</v>
      </c>
      <c r="B9" s="30" t="s">
        <v>611</v>
      </c>
      <c r="C9" s="30" t="s">
        <v>595</v>
      </c>
      <c r="D9" s="29" t="s">
        <v>749</v>
      </c>
      <c r="E9" s="29" t="s">
        <v>750</v>
      </c>
      <c r="F9" s="30" t="s">
        <v>751</v>
      </c>
      <c r="G9" s="35">
        <v>0.95</v>
      </c>
      <c r="H9" s="18">
        <v>1.7257</v>
      </c>
      <c r="I9" s="27">
        <f t="shared" si="0"/>
        <v>1.639415</v>
      </c>
      <c r="J9" s="32">
        <v>45457</v>
      </c>
    </row>
    <row r="10" s="19" customFormat="1" ht="16.5" customHeight="1" spans="1:10">
      <c r="A10" s="24" t="s">
        <v>252</v>
      </c>
      <c r="B10" s="25" t="s">
        <v>611</v>
      </c>
      <c r="C10" s="25" t="s">
        <v>595</v>
      </c>
      <c r="D10" s="24" t="s">
        <v>78</v>
      </c>
      <c r="E10" s="24" t="s">
        <v>443</v>
      </c>
      <c r="F10" s="25" t="s">
        <v>752</v>
      </c>
      <c r="G10" s="34">
        <v>1.66</v>
      </c>
      <c r="H10" s="18">
        <v>1.6814</v>
      </c>
      <c r="I10" s="27">
        <f t="shared" si="0"/>
        <v>2.791124</v>
      </c>
      <c r="J10" s="28">
        <v>45478</v>
      </c>
    </row>
    <row r="11" s="19" customFormat="1" ht="16.5" customHeight="1" spans="1:10">
      <c r="A11" s="29" t="s">
        <v>252</v>
      </c>
      <c r="B11" s="30" t="s">
        <v>611</v>
      </c>
      <c r="C11" s="30" t="s">
        <v>595</v>
      </c>
      <c r="D11" s="29" t="s">
        <v>935</v>
      </c>
      <c r="E11" s="29" t="s">
        <v>936</v>
      </c>
      <c r="F11" s="30" t="s">
        <v>617</v>
      </c>
      <c r="G11" s="35">
        <v>1</v>
      </c>
      <c r="H11" s="18">
        <v>0.53</v>
      </c>
      <c r="I11" s="27">
        <f t="shared" si="0"/>
        <v>0.53</v>
      </c>
      <c r="J11" s="32">
        <v>45457</v>
      </c>
    </row>
    <row r="12" s="19" customFormat="1" ht="16.5" customHeight="1" spans="1:10">
      <c r="A12" s="24" t="s">
        <v>252</v>
      </c>
      <c r="B12" s="25" t="s">
        <v>611</v>
      </c>
      <c r="C12" s="25" t="s">
        <v>595</v>
      </c>
      <c r="D12" s="24" t="s">
        <v>937</v>
      </c>
      <c r="E12" s="24" t="s">
        <v>938</v>
      </c>
      <c r="F12" s="25" t="s">
        <v>617</v>
      </c>
      <c r="G12" s="34">
        <v>1</v>
      </c>
      <c r="H12" s="18">
        <v>1.05755528846154</v>
      </c>
      <c r="I12" s="27">
        <f t="shared" si="0"/>
        <v>1.05755528846154</v>
      </c>
      <c r="J12" s="28">
        <v>45503</v>
      </c>
    </row>
    <row r="13" s="19" customFormat="1" ht="16.5" customHeight="1" spans="1:10">
      <c r="A13" s="29" t="s">
        <v>252</v>
      </c>
      <c r="B13" s="30" t="s">
        <v>611</v>
      </c>
      <c r="C13" s="30" t="s">
        <v>595</v>
      </c>
      <c r="D13" s="29" t="s">
        <v>939</v>
      </c>
      <c r="E13" s="29" t="s">
        <v>434</v>
      </c>
      <c r="F13" s="30" t="s">
        <v>940</v>
      </c>
      <c r="G13" s="35">
        <v>2</v>
      </c>
      <c r="H13" s="18">
        <v>0.1422</v>
      </c>
      <c r="I13" s="27">
        <f t="shared" si="0"/>
        <v>0.2844</v>
      </c>
      <c r="J13" s="32">
        <v>45457</v>
      </c>
    </row>
    <row r="14" s="19" customFormat="1" ht="16.5" customHeight="1" spans="1:10">
      <c r="A14" s="24" t="s">
        <v>252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0.02</v>
      </c>
      <c r="H14" s="18">
        <v>6.2128</v>
      </c>
      <c r="I14" s="27">
        <f t="shared" si="0"/>
        <v>0.124256</v>
      </c>
      <c r="J14" s="28">
        <v>45503</v>
      </c>
    </row>
    <row r="15" s="19" customFormat="1" ht="16.5" customHeight="1" spans="1:10">
      <c r="A15" s="29" t="s">
        <v>252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0.1</v>
      </c>
      <c r="H15" s="18">
        <v>0.4035</v>
      </c>
      <c r="I15" s="27">
        <f t="shared" si="0"/>
        <v>0.04035</v>
      </c>
      <c r="J15" s="32">
        <v>45503</v>
      </c>
    </row>
    <row r="16" s="19" customFormat="1" ht="16.5" customHeight="1" spans="1:10">
      <c r="A16" s="24" t="s">
        <v>252</v>
      </c>
      <c r="B16" s="25" t="s">
        <v>611</v>
      </c>
      <c r="C16" s="25" t="s">
        <v>595</v>
      </c>
      <c r="D16" s="24" t="s">
        <v>941</v>
      </c>
      <c r="E16" s="24" t="s">
        <v>942</v>
      </c>
      <c r="F16" s="25" t="s">
        <v>943</v>
      </c>
      <c r="G16" s="34">
        <v>1</v>
      </c>
      <c r="H16" s="18">
        <v>0.32</v>
      </c>
      <c r="I16" s="27">
        <f t="shared" si="0"/>
        <v>0.32</v>
      </c>
      <c r="J16" s="28">
        <v>45650</v>
      </c>
    </row>
    <row r="17" spans="1:10">
      <c r="I17" s="20">
        <f>SUM(I2:I16)</f>
        <v>28.2800535639548</v>
      </c>
    </row>
    <row r="19" s="19" customFormat="1" ht="12.5" spans="1:10">
      <c r="A19" s="21" t="s">
        <v>586</v>
      </c>
      <c r="B19" s="21" t="s">
        <v>587</v>
      </c>
      <c r="C19" s="21" t="s">
        <v>588</v>
      </c>
      <c r="D19" s="21" t="s">
        <v>589</v>
      </c>
      <c r="E19" s="21" t="s">
        <v>590</v>
      </c>
      <c r="F19" s="21" t="s">
        <v>590</v>
      </c>
      <c r="G19" s="23" t="s">
        <v>591</v>
      </c>
      <c r="H19" s="23" t="s">
        <v>592</v>
      </c>
      <c r="I19" s="23" t="s">
        <v>593</v>
      </c>
      <c r="J19" s="22" t="s">
        <v>594</v>
      </c>
    </row>
    <row r="20" s="19" customFormat="1" ht="16.5" customHeight="1" spans="1:10">
      <c r="A20" s="24" t="s">
        <v>77</v>
      </c>
      <c r="B20" s="25" t="s">
        <v>611</v>
      </c>
      <c r="C20" s="25" t="s">
        <v>595</v>
      </c>
      <c r="D20" s="24" t="s">
        <v>944</v>
      </c>
      <c r="E20" s="24" t="s">
        <v>945</v>
      </c>
      <c r="F20" s="25" t="s">
        <v>617</v>
      </c>
      <c r="G20" s="34">
        <v>3</v>
      </c>
      <c r="H20" s="18">
        <v>0.1327</v>
      </c>
      <c r="I20" s="27">
        <f t="shared" ref="I20:I33" si="1">H20*G20</f>
        <v>0.3981</v>
      </c>
      <c r="J20" s="28">
        <v>44327</v>
      </c>
    </row>
    <row r="21" s="19" customFormat="1" ht="16.5" customHeight="1" spans="1:10">
      <c r="A21" s="29" t="s">
        <v>77</v>
      </c>
      <c r="B21" s="30" t="s">
        <v>611</v>
      </c>
      <c r="C21" s="30" t="s">
        <v>595</v>
      </c>
      <c r="D21" s="29" t="s">
        <v>946</v>
      </c>
      <c r="E21" s="29" t="s">
        <v>947</v>
      </c>
      <c r="F21" s="30" t="s">
        <v>948</v>
      </c>
      <c r="G21" s="35">
        <v>1</v>
      </c>
      <c r="H21" s="18">
        <v>2.3894</v>
      </c>
      <c r="I21" s="27">
        <f t="shared" si="1"/>
        <v>2.3894</v>
      </c>
      <c r="J21" s="32">
        <v>44328</v>
      </c>
    </row>
    <row r="22" s="19" customFormat="1" ht="16.5" customHeight="1" spans="1:10">
      <c r="A22" s="24" t="s">
        <v>77</v>
      </c>
      <c r="B22" s="25" t="s">
        <v>611</v>
      </c>
      <c r="C22" s="25" t="s">
        <v>595</v>
      </c>
      <c r="D22" s="24" t="s">
        <v>949</v>
      </c>
      <c r="E22" s="24" t="s">
        <v>771</v>
      </c>
      <c r="F22" s="25" t="s">
        <v>617</v>
      </c>
      <c r="G22" s="34">
        <v>1</v>
      </c>
      <c r="H22" s="18">
        <v>1.55695201710526</v>
      </c>
      <c r="I22" s="27">
        <f t="shared" si="1"/>
        <v>1.55695201710526</v>
      </c>
      <c r="J22" s="28">
        <v>44327</v>
      </c>
    </row>
    <row r="23" s="19" customFormat="1" ht="16.5" customHeight="1" spans="1:10">
      <c r="A23" s="29" t="s">
        <v>77</v>
      </c>
      <c r="B23" s="30" t="s">
        <v>611</v>
      </c>
      <c r="C23" s="30" t="s">
        <v>595</v>
      </c>
      <c r="D23" s="29" t="s">
        <v>950</v>
      </c>
      <c r="E23" s="29" t="s">
        <v>951</v>
      </c>
      <c r="F23" s="30" t="s">
        <v>952</v>
      </c>
      <c r="G23" s="35">
        <v>1</v>
      </c>
      <c r="H23" s="18">
        <v>0.941865145432692</v>
      </c>
      <c r="I23" s="27">
        <f t="shared" si="1"/>
        <v>0.941865145432692</v>
      </c>
      <c r="J23" s="32">
        <v>44327</v>
      </c>
    </row>
    <row r="24" s="19" customFormat="1" ht="16.5" customHeight="1" spans="1:10">
      <c r="A24" s="24" t="s">
        <v>77</v>
      </c>
      <c r="B24" s="25" t="s">
        <v>611</v>
      </c>
      <c r="C24" s="25" t="s">
        <v>595</v>
      </c>
      <c r="D24" s="24" t="s">
        <v>953</v>
      </c>
      <c r="E24" s="24" t="s">
        <v>954</v>
      </c>
      <c r="F24" s="25" t="s">
        <v>955</v>
      </c>
      <c r="G24" s="34">
        <v>1</v>
      </c>
      <c r="H24" s="18">
        <v>0.928708371995192</v>
      </c>
      <c r="I24" s="27">
        <f t="shared" si="1"/>
        <v>0.928708371995192</v>
      </c>
      <c r="J24" s="28">
        <v>44327</v>
      </c>
    </row>
    <row r="25" s="19" customFormat="1" ht="16.5" customHeight="1" spans="1:10">
      <c r="A25" s="29" t="s">
        <v>77</v>
      </c>
      <c r="B25" s="30" t="s">
        <v>611</v>
      </c>
      <c r="C25" s="30" t="s">
        <v>595</v>
      </c>
      <c r="D25" s="29" t="s">
        <v>956</v>
      </c>
      <c r="E25" s="29" t="s">
        <v>957</v>
      </c>
      <c r="F25" s="30" t="s">
        <v>958</v>
      </c>
      <c r="G25" s="35">
        <v>1</v>
      </c>
      <c r="H25" s="18">
        <v>0.947845496995192</v>
      </c>
      <c r="I25" s="27">
        <f t="shared" si="1"/>
        <v>0.947845496995192</v>
      </c>
      <c r="J25" s="32">
        <v>44327</v>
      </c>
    </row>
    <row r="26" s="19" customFormat="1" ht="16.5" customHeight="1" spans="1:10">
      <c r="A26" s="24" t="s">
        <v>77</v>
      </c>
      <c r="B26" s="25" t="s">
        <v>611</v>
      </c>
      <c r="C26" s="25" t="s">
        <v>595</v>
      </c>
      <c r="D26" s="24" t="s">
        <v>959</v>
      </c>
      <c r="E26" s="24" t="s">
        <v>775</v>
      </c>
      <c r="F26" s="25" t="s">
        <v>617</v>
      </c>
      <c r="G26" s="34">
        <v>1</v>
      </c>
      <c r="H26" s="18">
        <v>4.05</v>
      </c>
      <c r="I26" s="27">
        <f t="shared" si="1"/>
        <v>4.05</v>
      </c>
      <c r="J26" s="28">
        <v>44327</v>
      </c>
    </row>
    <row r="27" s="19" customFormat="1" ht="16.5" customHeight="1" spans="1:10">
      <c r="A27" s="29" t="s">
        <v>77</v>
      </c>
      <c r="B27" s="30" t="s">
        <v>611</v>
      </c>
      <c r="C27" s="30" t="s">
        <v>595</v>
      </c>
      <c r="D27" s="29" t="s">
        <v>960</v>
      </c>
      <c r="E27" s="29" t="s">
        <v>961</v>
      </c>
      <c r="F27" s="30" t="s">
        <v>617</v>
      </c>
      <c r="G27" s="35">
        <v>1</v>
      </c>
      <c r="H27" s="18">
        <v>1.437294625</v>
      </c>
      <c r="I27" s="27">
        <f t="shared" si="1"/>
        <v>1.437294625</v>
      </c>
      <c r="J27" s="32">
        <v>44327</v>
      </c>
    </row>
    <row r="28" s="19" customFormat="1" ht="16.5" customHeight="1" spans="1:10">
      <c r="A28" s="24" t="s">
        <v>77</v>
      </c>
      <c r="B28" s="25" t="s">
        <v>611</v>
      </c>
      <c r="C28" s="25" t="s">
        <v>595</v>
      </c>
      <c r="D28" s="24" t="s">
        <v>962</v>
      </c>
      <c r="E28" s="24" t="s">
        <v>963</v>
      </c>
      <c r="F28" s="25" t="s">
        <v>964</v>
      </c>
      <c r="G28" s="34">
        <v>1</v>
      </c>
      <c r="H28" s="18">
        <v>0.409741331904762</v>
      </c>
      <c r="I28" s="27">
        <f t="shared" si="1"/>
        <v>0.409741331904762</v>
      </c>
      <c r="J28" s="28">
        <v>44327</v>
      </c>
    </row>
    <row r="29" s="19" customFormat="1" ht="16.5" customHeight="1" spans="1:10">
      <c r="A29" s="29" t="s">
        <v>77</v>
      </c>
      <c r="B29" s="30" t="s">
        <v>611</v>
      </c>
      <c r="C29" s="30" t="s">
        <v>595</v>
      </c>
      <c r="D29" s="29" t="s">
        <v>965</v>
      </c>
      <c r="E29" s="29" t="s">
        <v>966</v>
      </c>
      <c r="F29" s="30" t="s">
        <v>617</v>
      </c>
      <c r="G29" s="35">
        <v>2</v>
      </c>
      <c r="H29" s="18">
        <v>0.1204</v>
      </c>
      <c r="I29" s="27">
        <f t="shared" si="1"/>
        <v>0.2408</v>
      </c>
      <c r="J29" s="32">
        <v>44327</v>
      </c>
    </row>
    <row r="30" s="19" customFormat="1" ht="16.5" customHeight="1" spans="1:10">
      <c r="A30" s="24" t="s">
        <v>77</v>
      </c>
      <c r="B30" s="25" t="s">
        <v>611</v>
      </c>
      <c r="C30" s="25" t="s">
        <v>595</v>
      </c>
      <c r="D30" s="24" t="s">
        <v>967</v>
      </c>
      <c r="E30" s="24" t="s">
        <v>968</v>
      </c>
      <c r="F30" s="25" t="s">
        <v>617</v>
      </c>
      <c r="G30" s="34">
        <v>1</v>
      </c>
      <c r="H30" s="18">
        <v>0.324502754093567</v>
      </c>
      <c r="I30" s="27">
        <f t="shared" si="1"/>
        <v>0.324502754093567</v>
      </c>
      <c r="J30" s="28">
        <v>44327</v>
      </c>
    </row>
    <row r="31" s="19" customFormat="1" ht="16.5" customHeight="1" spans="1:10">
      <c r="A31" s="29" t="s">
        <v>77</v>
      </c>
      <c r="B31" s="30" t="s">
        <v>611</v>
      </c>
      <c r="C31" s="30" t="s">
        <v>595</v>
      </c>
      <c r="D31" s="29" t="s">
        <v>969</v>
      </c>
      <c r="E31" s="29" t="s">
        <v>970</v>
      </c>
      <c r="F31" s="30" t="s">
        <v>617</v>
      </c>
      <c r="G31" s="35">
        <v>1</v>
      </c>
      <c r="H31" s="18">
        <v>0.273739011988304</v>
      </c>
      <c r="I31" s="27">
        <f t="shared" si="1"/>
        <v>0.273739011988304</v>
      </c>
      <c r="J31" s="32">
        <v>44327</v>
      </c>
    </row>
    <row r="32" s="19" customFormat="1" ht="16.5" customHeight="1" spans="1:10">
      <c r="A32" s="24" t="s">
        <v>77</v>
      </c>
      <c r="B32" s="25" t="s">
        <v>611</v>
      </c>
      <c r="C32" s="25" t="s">
        <v>595</v>
      </c>
      <c r="D32" s="24" t="s">
        <v>971</v>
      </c>
      <c r="E32" s="24" t="s">
        <v>972</v>
      </c>
      <c r="F32" s="25" t="s">
        <v>617</v>
      </c>
      <c r="G32" s="34">
        <v>2</v>
      </c>
      <c r="H32" s="18">
        <v>0.186476232163743</v>
      </c>
      <c r="I32" s="27">
        <f t="shared" si="1"/>
        <v>0.372952464327486</v>
      </c>
      <c r="J32" s="28">
        <v>44327</v>
      </c>
    </row>
    <row r="33" s="19" customFormat="1" ht="16.5" customHeight="1" spans="1:10">
      <c r="A33" s="29" t="s">
        <v>77</v>
      </c>
      <c r="B33" s="30" t="s">
        <v>611</v>
      </c>
      <c r="C33" s="30" t="s">
        <v>595</v>
      </c>
      <c r="D33" s="29" t="s">
        <v>973</v>
      </c>
      <c r="E33" s="29" t="s">
        <v>974</v>
      </c>
      <c r="F33" s="30" t="s">
        <v>975</v>
      </c>
      <c r="G33" s="35">
        <v>2</v>
      </c>
      <c r="H33" s="18">
        <v>2.1947</v>
      </c>
      <c r="I33" s="27">
        <f t="shared" si="1"/>
        <v>4.3894</v>
      </c>
      <c r="J33" s="32">
        <v>44327</v>
      </c>
    </row>
    <row r="34" customFormat="1" spans="1:10">
      <c r="G34" s="20"/>
      <c r="H34" s="20"/>
      <c r="I34" s="20">
        <f>SUM(I20:I33)</f>
        <v>18.6613012188425</v>
      </c>
    </row>
    <row r="35" customFormat="1" spans="1:10">
      <c r="G35" s="20"/>
      <c r="H35" s="20"/>
      <c r="I35" s="20"/>
    </row>
  </sheetData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24" sqref="I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257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1</v>
      </c>
      <c r="H2" s="18">
        <v>0.05</v>
      </c>
      <c r="I2" s="27">
        <f t="shared" ref="I2:I22" si="0">H2*G2</f>
        <v>0.05</v>
      </c>
      <c r="J2" s="28">
        <v>45587</v>
      </c>
    </row>
    <row r="3" s="19" customFormat="1" ht="16.5" customHeight="1" spans="1:10">
      <c r="A3" s="29" t="s">
        <v>257</v>
      </c>
      <c r="B3" s="30" t="s">
        <v>611</v>
      </c>
      <c r="C3" s="30" t="s">
        <v>595</v>
      </c>
      <c r="D3" s="29" t="s">
        <v>815</v>
      </c>
      <c r="E3" s="29" t="s">
        <v>816</v>
      </c>
      <c r="F3" s="30" t="s">
        <v>617</v>
      </c>
      <c r="G3" s="35">
        <v>0.05</v>
      </c>
      <c r="H3" s="18">
        <v>0.589</v>
      </c>
      <c r="I3" s="27">
        <f t="shared" si="0"/>
        <v>0.02945</v>
      </c>
      <c r="J3" s="32">
        <v>45587</v>
      </c>
    </row>
    <row r="4" s="19" customFormat="1" ht="16.5" customHeight="1" spans="1:10">
      <c r="A4" s="24" t="s">
        <v>257</v>
      </c>
      <c r="B4" s="25" t="s">
        <v>611</v>
      </c>
      <c r="C4" s="25" t="s">
        <v>595</v>
      </c>
      <c r="D4" s="24" t="s">
        <v>928</v>
      </c>
      <c r="E4" s="24" t="s">
        <v>929</v>
      </c>
      <c r="F4" s="25" t="s">
        <v>617</v>
      </c>
      <c r="G4" s="34">
        <v>0.12</v>
      </c>
      <c r="H4" s="18">
        <v>0.283186</v>
      </c>
      <c r="I4" s="27">
        <f t="shared" si="0"/>
        <v>0.03398232</v>
      </c>
      <c r="J4" s="28">
        <v>45587</v>
      </c>
    </row>
    <row r="5" s="19" customFormat="1" ht="16.5" customHeight="1" spans="1:10">
      <c r="A5" s="29" t="s">
        <v>257</v>
      </c>
      <c r="B5" s="30" t="s">
        <v>611</v>
      </c>
      <c r="C5" s="30" t="s">
        <v>595</v>
      </c>
      <c r="D5" s="29" t="s">
        <v>73</v>
      </c>
      <c r="E5" s="29" t="s">
        <v>396</v>
      </c>
      <c r="F5" s="30" t="s">
        <v>747</v>
      </c>
      <c r="G5" s="35">
        <v>1</v>
      </c>
      <c r="H5" s="18">
        <v>0.288584692439863</v>
      </c>
      <c r="I5" s="27">
        <f t="shared" si="0"/>
        <v>0.288584692439863</v>
      </c>
      <c r="J5" s="32">
        <v>45587</v>
      </c>
    </row>
    <row r="6" s="19" customFormat="1" ht="16.5" customHeight="1" spans="1:10">
      <c r="A6" s="24" t="s">
        <v>257</v>
      </c>
      <c r="B6" s="25" t="s">
        <v>611</v>
      </c>
      <c r="C6" s="25" t="s">
        <v>595</v>
      </c>
      <c r="D6" s="24" t="s">
        <v>74</v>
      </c>
      <c r="E6" s="24" t="s">
        <v>394</v>
      </c>
      <c r="F6" s="25" t="s">
        <v>748</v>
      </c>
      <c r="G6" s="34">
        <v>5</v>
      </c>
      <c r="H6" s="18">
        <v>0.120565034394672</v>
      </c>
      <c r="I6" s="27">
        <f t="shared" si="0"/>
        <v>0.602825171973359</v>
      </c>
      <c r="J6" s="28">
        <v>45587</v>
      </c>
    </row>
    <row r="7" s="19" customFormat="1" ht="16.5" customHeight="1" spans="1:10">
      <c r="A7" s="29" t="s">
        <v>257</v>
      </c>
      <c r="B7" s="30" t="s">
        <v>611</v>
      </c>
      <c r="C7" s="30" t="s">
        <v>595</v>
      </c>
      <c r="D7" s="29" t="s">
        <v>932</v>
      </c>
      <c r="E7" s="29" t="s">
        <v>933</v>
      </c>
      <c r="F7" s="30" t="s">
        <v>617</v>
      </c>
      <c r="G7" s="35">
        <v>1</v>
      </c>
      <c r="H7" s="18">
        <v>0.372943271008403</v>
      </c>
      <c r="I7" s="27">
        <f t="shared" si="0"/>
        <v>0.372943271008403</v>
      </c>
      <c r="J7" s="32">
        <v>45587</v>
      </c>
    </row>
    <row r="8" s="19" customFormat="1" ht="16.5" customHeight="1" spans="1:10">
      <c r="A8" s="24" t="s">
        <v>257</v>
      </c>
      <c r="B8" s="25" t="s">
        <v>611</v>
      </c>
      <c r="C8" s="25" t="s">
        <v>595</v>
      </c>
      <c r="D8" s="24" t="s">
        <v>77</v>
      </c>
      <c r="E8" s="24" t="s">
        <v>410</v>
      </c>
      <c r="F8" s="25" t="s">
        <v>617</v>
      </c>
      <c r="G8" s="34">
        <v>1</v>
      </c>
      <c r="H8" s="18">
        <v>18.6613012188425</v>
      </c>
      <c r="I8" s="27">
        <f t="shared" si="0"/>
        <v>18.6613012188425</v>
      </c>
      <c r="J8" s="28">
        <v>45587</v>
      </c>
    </row>
    <row r="9" s="19" customFormat="1" ht="16.5" customHeight="1" spans="1:10">
      <c r="A9" s="29" t="s">
        <v>257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45587</v>
      </c>
    </row>
    <row r="10" s="19" customFormat="1" ht="16.5" customHeight="1" spans="1:10">
      <c r="A10" s="24" t="s">
        <v>257</v>
      </c>
      <c r="B10" s="25" t="s">
        <v>611</v>
      </c>
      <c r="C10" s="25" t="s">
        <v>595</v>
      </c>
      <c r="D10" s="24" t="s">
        <v>872</v>
      </c>
      <c r="E10" s="24" t="s">
        <v>873</v>
      </c>
      <c r="F10" s="25" t="s">
        <v>748</v>
      </c>
      <c r="G10" s="34">
        <v>1</v>
      </c>
      <c r="H10" s="18">
        <v>0.2</v>
      </c>
      <c r="I10" s="27">
        <f t="shared" si="0"/>
        <v>0.2</v>
      </c>
      <c r="J10" s="28">
        <v>45587</v>
      </c>
    </row>
    <row r="11" s="19" customFormat="1" ht="16.5" customHeight="1" spans="1:10">
      <c r="A11" s="29" t="s">
        <v>257</v>
      </c>
      <c r="B11" s="30" t="s">
        <v>611</v>
      </c>
      <c r="C11" s="30" t="s">
        <v>595</v>
      </c>
      <c r="D11" s="29" t="s">
        <v>783</v>
      </c>
      <c r="E11" s="29" t="s">
        <v>784</v>
      </c>
      <c r="F11" s="30" t="s">
        <v>617</v>
      </c>
      <c r="G11" s="35">
        <v>1</v>
      </c>
      <c r="H11" s="18">
        <v>0.2</v>
      </c>
      <c r="I11" s="27">
        <f t="shared" si="0"/>
        <v>0.2</v>
      </c>
      <c r="J11" s="32">
        <v>45587</v>
      </c>
    </row>
    <row r="12" s="19" customFormat="1" ht="16.5" customHeight="1" spans="1:10">
      <c r="A12" s="24" t="s">
        <v>257</v>
      </c>
      <c r="B12" s="25" t="s">
        <v>611</v>
      </c>
      <c r="C12" s="25" t="s">
        <v>595</v>
      </c>
      <c r="D12" s="24" t="s">
        <v>874</v>
      </c>
      <c r="E12" s="24" t="s">
        <v>875</v>
      </c>
      <c r="F12" s="25" t="s">
        <v>748</v>
      </c>
      <c r="G12" s="34">
        <v>1</v>
      </c>
      <c r="H12" s="18">
        <v>0.27</v>
      </c>
      <c r="I12" s="27">
        <f t="shared" si="0"/>
        <v>0.27</v>
      </c>
      <c r="J12" s="28">
        <v>45587</v>
      </c>
    </row>
    <row r="13" s="19" customFormat="1" ht="16.5" customHeight="1" spans="1:10">
      <c r="A13" s="29" t="s">
        <v>257</v>
      </c>
      <c r="B13" s="30" t="s">
        <v>611</v>
      </c>
      <c r="C13" s="30" t="s">
        <v>595</v>
      </c>
      <c r="D13" s="29" t="s">
        <v>749</v>
      </c>
      <c r="E13" s="29" t="s">
        <v>750</v>
      </c>
      <c r="F13" s="30" t="s">
        <v>751</v>
      </c>
      <c r="G13" s="35">
        <v>0.25</v>
      </c>
      <c r="H13" s="18">
        <v>1.7257</v>
      </c>
      <c r="I13" s="27">
        <f t="shared" si="0"/>
        <v>0.431425</v>
      </c>
      <c r="J13" s="32">
        <v>45587</v>
      </c>
    </row>
    <row r="14" s="19" customFormat="1" ht="16.5" customHeight="1" spans="1:10">
      <c r="A14" s="24" t="s">
        <v>257</v>
      </c>
      <c r="B14" s="25" t="s">
        <v>611</v>
      </c>
      <c r="C14" s="25" t="s">
        <v>595</v>
      </c>
      <c r="D14" s="24" t="s">
        <v>78</v>
      </c>
      <c r="E14" s="24" t="s">
        <v>443</v>
      </c>
      <c r="F14" s="25" t="s">
        <v>752</v>
      </c>
      <c r="G14" s="34">
        <v>0.8</v>
      </c>
      <c r="H14" s="18">
        <v>1.6814</v>
      </c>
      <c r="I14" s="27">
        <f t="shared" si="0"/>
        <v>1.34512</v>
      </c>
      <c r="J14" s="28">
        <v>45587</v>
      </c>
    </row>
    <row r="15" s="19" customFormat="1" ht="16.5" customHeight="1" spans="1:10">
      <c r="A15" s="29" t="s">
        <v>257</v>
      </c>
      <c r="B15" s="30" t="s">
        <v>611</v>
      </c>
      <c r="C15" s="30" t="s">
        <v>595</v>
      </c>
      <c r="D15" s="29" t="s">
        <v>935</v>
      </c>
      <c r="E15" s="29" t="s">
        <v>936</v>
      </c>
      <c r="F15" s="30" t="s">
        <v>617</v>
      </c>
      <c r="G15" s="35">
        <v>1</v>
      </c>
      <c r="H15" s="18">
        <v>0.53</v>
      </c>
      <c r="I15" s="27">
        <f t="shared" si="0"/>
        <v>0.53</v>
      </c>
      <c r="J15" s="32">
        <v>45587</v>
      </c>
    </row>
    <row r="16" s="19" customFormat="1" ht="16.5" customHeight="1" spans="1:10">
      <c r="A16" s="24" t="s">
        <v>257</v>
      </c>
      <c r="B16" s="25" t="s">
        <v>611</v>
      </c>
      <c r="C16" s="25" t="s">
        <v>595</v>
      </c>
      <c r="D16" s="24" t="s">
        <v>937</v>
      </c>
      <c r="E16" s="24" t="s">
        <v>938</v>
      </c>
      <c r="F16" s="25" t="s">
        <v>617</v>
      </c>
      <c r="G16" s="34">
        <v>1</v>
      </c>
      <c r="H16" s="18">
        <v>1.05755528846154</v>
      </c>
      <c r="I16" s="27">
        <f t="shared" si="0"/>
        <v>1.05755528846154</v>
      </c>
      <c r="J16" s="28">
        <v>45587</v>
      </c>
    </row>
    <row r="17" s="19" customFormat="1" ht="16.5" customHeight="1" spans="1:10">
      <c r="A17" s="29" t="s">
        <v>257</v>
      </c>
      <c r="B17" s="30" t="s">
        <v>611</v>
      </c>
      <c r="C17" s="30" t="s">
        <v>595</v>
      </c>
      <c r="D17" s="29" t="s">
        <v>939</v>
      </c>
      <c r="E17" s="29" t="s">
        <v>434</v>
      </c>
      <c r="F17" s="30" t="s">
        <v>940</v>
      </c>
      <c r="G17" s="35">
        <v>2</v>
      </c>
      <c r="H17" s="18">
        <v>0.1422</v>
      </c>
      <c r="I17" s="27">
        <f t="shared" si="0"/>
        <v>0.2844</v>
      </c>
      <c r="J17" s="32">
        <v>45587</v>
      </c>
    </row>
    <row r="18" s="19" customFormat="1" ht="16.5" customHeight="1" spans="1:10">
      <c r="A18" s="24" t="s">
        <v>257</v>
      </c>
      <c r="B18" s="25" t="s">
        <v>611</v>
      </c>
      <c r="C18" s="25" t="s">
        <v>595</v>
      </c>
      <c r="D18" s="24" t="s">
        <v>1253</v>
      </c>
      <c r="E18" s="24" t="s">
        <v>1254</v>
      </c>
      <c r="F18" s="25" t="s">
        <v>1255</v>
      </c>
      <c r="G18" s="34">
        <v>1</v>
      </c>
      <c r="H18" s="18">
        <v>0.33</v>
      </c>
      <c r="I18" s="27">
        <f t="shared" si="0"/>
        <v>0.33</v>
      </c>
      <c r="J18" s="28">
        <v>45587</v>
      </c>
    </row>
    <row r="19" s="19" customFormat="1" ht="16.5" customHeight="1" spans="1:10">
      <c r="A19" s="29" t="s">
        <v>257</v>
      </c>
      <c r="B19" s="30" t="s">
        <v>611</v>
      </c>
      <c r="C19" s="30" t="s">
        <v>595</v>
      </c>
      <c r="D19" s="29" t="s">
        <v>599</v>
      </c>
      <c r="E19" s="29" t="s">
        <v>600</v>
      </c>
      <c r="F19" s="30" t="s">
        <v>601</v>
      </c>
      <c r="G19" s="35">
        <v>0.02</v>
      </c>
      <c r="H19" s="18">
        <v>6.2128</v>
      </c>
      <c r="I19" s="27">
        <f t="shared" si="0"/>
        <v>0.124256</v>
      </c>
      <c r="J19" s="32">
        <v>45587</v>
      </c>
    </row>
    <row r="20" s="19" customFormat="1" ht="16.5" customHeight="1" spans="1:10">
      <c r="A20" s="24" t="s">
        <v>257</v>
      </c>
      <c r="B20" s="25" t="s">
        <v>611</v>
      </c>
      <c r="C20" s="25" t="s">
        <v>595</v>
      </c>
      <c r="D20" s="24" t="s">
        <v>602</v>
      </c>
      <c r="E20" s="24" t="s">
        <v>603</v>
      </c>
      <c r="F20" s="25" t="s">
        <v>604</v>
      </c>
      <c r="G20" s="34">
        <v>0.1</v>
      </c>
      <c r="H20" s="18">
        <v>0.4035</v>
      </c>
      <c r="I20" s="27">
        <f t="shared" si="0"/>
        <v>0.04035</v>
      </c>
      <c r="J20" s="28">
        <v>45587</v>
      </c>
    </row>
    <row r="21" s="19" customFormat="1" ht="16.5" customHeight="1" spans="1:10">
      <c r="A21" s="29" t="s">
        <v>257</v>
      </c>
      <c r="B21" s="30" t="s">
        <v>611</v>
      </c>
      <c r="C21" s="30" t="s">
        <v>595</v>
      </c>
      <c r="D21" s="29" t="s">
        <v>1375</v>
      </c>
      <c r="E21" s="29" t="s">
        <v>1376</v>
      </c>
      <c r="F21" s="30" t="s">
        <v>617</v>
      </c>
      <c r="G21" s="35">
        <v>1</v>
      </c>
      <c r="H21" s="18">
        <v>2.55</v>
      </c>
      <c r="I21" s="27">
        <f t="shared" si="0"/>
        <v>2.55</v>
      </c>
      <c r="J21" s="32">
        <v>45587</v>
      </c>
    </row>
    <row r="22" s="19" customFormat="1" ht="16.5" customHeight="1" spans="1:10">
      <c r="A22" s="24" t="s">
        <v>257</v>
      </c>
      <c r="B22" s="25" t="s">
        <v>611</v>
      </c>
      <c r="C22" s="25" t="s">
        <v>595</v>
      </c>
      <c r="D22" s="24" t="s">
        <v>1061</v>
      </c>
      <c r="E22" s="24" t="s">
        <v>1062</v>
      </c>
      <c r="F22" s="25" t="s">
        <v>1063</v>
      </c>
      <c r="G22" s="34">
        <v>1</v>
      </c>
      <c r="H22" s="18">
        <v>0.36</v>
      </c>
      <c r="I22" s="27">
        <f t="shared" si="0"/>
        <v>0.36</v>
      </c>
      <c r="J22" s="28">
        <v>45650</v>
      </c>
    </row>
    <row r="23" spans="1:10">
      <c r="I23" s="20">
        <f>SUM(I2:I22)</f>
        <v>28.5411929627256</v>
      </c>
    </row>
  </sheetData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19" workbookViewId="0">
      <selection activeCell="E32" sqref="E3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259</v>
      </c>
      <c r="B2" s="25" t="s">
        <v>611</v>
      </c>
      <c r="C2" s="25" t="s">
        <v>595</v>
      </c>
      <c r="D2" s="24" t="s">
        <v>925</v>
      </c>
      <c r="E2" s="24" t="s">
        <v>926</v>
      </c>
      <c r="F2" s="25" t="s">
        <v>927</v>
      </c>
      <c r="G2" s="34">
        <v>3</v>
      </c>
      <c r="H2" s="18">
        <v>0.05</v>
      </c>
      <c r="I2" s="27">
        <f t="shared" ref="I2:I22" si="0">H2*G2</f>
        <v>0.15</v>
      </c>
      <c r="J2" s="28">
        <v>45650</v>
      </c>
    </row>
    <row r="3" s="19" customFormat="1" ht="16.5" customHeight="1" spans="1:10">
      <c r="A3" s="29" t="s">
        <v>259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3</v>
      </c>
      <c r="H3" s="18">
        <v>0.05</v>
      </c>
      <c r="I3" s="27">
        <f t="shared" si="0"/>
        <v>0.15</v>
      </c>
      <c r="J3" s="32">
        <v>45602</v>
      </c>
    </row>
    <row r="4" s="19" customFormat="1" ht="16.5" customHeight="1" spans="1:10">
      <c r="A4" s="24" t="s">
        <v>259</v>
      </c>
      <c r="B4" s="25" t="s">
        <v>611</v>
      </c>
      <c r="C4" s="25" t="s">
        <v>595</v>
      </c>
      <c r="D4" s="24" t="s">
        <v>815</v>
      </c>
      <c r="E4" s="24" t="s">
        <v>816</v>
      </c>
      <c r="F4" s="25" t="s">
        <v>617</v>
      </c>
      <c r="G4" s="34">
        <v>0.37</v>
      </c>
      <c r="H4" s="18">
        <v>0.589</v>
      </c>
      <c r="I4" s="27">
        <f t="shared" si="0"/>
        <v>0.21793</v>
      </c>
      <c r="J4" s="28">
        <v>45602</v>
      </c>
    </row>
    <row r="5" s="19" customFormat="1" ht="16.5" customHeight="1" spans="1:10">
      <c r="A5" s="29" t="s">
        <v>259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0.65</v>
      </c>
      <c r="H5" s="18">
        <v>0.283186</v>
      </c>
      <c r="I5" s="27">
        <f t="shared" si="0"/>
        <v>0.1840709</v>
      </c>
      <c r="J5" s="32">
        <v>45602</v>
      </c>
    </row>
    <row r="6" s="19" customFormat="1" ht="16.5" customHeight="1" spans="1:10">
      <c r="A6" s="24" t="s">
        <v>259</v>
      </c>
      <c r="B6" s="25" t="s">
        <v>611</v>
      </c>
      <c r="C6" s="25" t="s">
        <v>595</v>
      </c>
      <c r="D6" s="24" t="s">
        <v>73</v>
      </c>
      <c r="E6" s="24" t="s">
        <v>396</v>
      </c>
      <c r="F6" s="25" t="s">
        <v>747</v>
      </c>
      <c r="G6" s="34">
        <v>3</v>
      </c>
      <c r="H6" s="18">
        <v>0.288584692439863</v>
      </c>
      <c r="I6" s="27">
        <f t="shared" si="0"/>
        <v>0.865754077319588</v>
      </c>
      <c r="J6" s="28">
        <v>45602</v>
      </c>
    </row>
    <row r="7" s="19" customFormat="1" ht="16.5" customHeight="1" spans="1:10">
      <c r="A7" s="29" t="s">
        <v>259</v>
      </c>
      <c r="B7" s="30" t="s">
        <v>611</v>
      </c>
      <c r="C7" s="30" t="s">
        <v>595</v>
      </c>
      <c r="D7" s="29" t="s">
        <v>74</v>
      </c>
      <c r="E7" s="29" t="s">
        <v>394</v>
      </c>
      <c r="F7" s="30" t="s">
        <v>748</v>
      </c>
      <c r="G7" s="35">
        <v>7</v>
      </c>
      <c r="H7" s="18">
        <v>0.120565034394672</v>
      </c>
      <c r="I7" s="27">
        <f t="shared" si="0"/>
        <v>0.843955240762703</v>
      </c>
      <c r="J7" s="32">
        <v>45602</v>
      </c>
    </row>
    <row r="8" s="19" customFormat="1" ht="16.5" customHeight="1" spans="1:10">
      <c r="A8" s="24" t="s">
        <v>259</v>
      </c>
      <c r="B8" s="25" t="s">
        <v>611</v>
      </c>
      <c r="C8" s="25" t="s">
        <v>595</v>
      </c>
      <c r="D8" s="24" t="s">
        <v>932</v>
      </c>
      <c r="E8" s="24" t="s">
        <v>933</v>
      </c>
      <c r="F8" s="25" t="s">
        <v>617</v>
      </c>
      <c r="G8" s="34">
        <v>1</v>
      </c>
      <c r="H8" s="18">
        <v>0.372943271008403</v>
      </c>
      <c r="I8" s="27">
        <f t="shared" si="0"/>
        <v>0.372943271008403</v>
      </c>
      <c r="J8" s="28">
        <v>45602</v>
      </c>
    </row>
    <row r="9" s="19" customFormat="1" ht="16.5" customHeight="1" spans="1:10">
      <c r="A9" s="29" t="s">
        <v>259</v>
      </c>
      <c r="B9" s="30" t="s">
        <v>611</v>
      </c>
      <c r="C9" s="30" t="s">
        <v>595</v>
      </c>
      <c r="D9" s="29" t="s">
        <v>934</v>
      </c>
      <c r="E9" s="29" t="s">
        <v>786</v>
      </c>
      <c r="F9" s="30" t="s">
        <v>617</v>
      </c>
      <c r="G9" s="35">
        <v>1</v>
      </c>
      <c r="H9" s="18">
        <v>0.779</v>
      </c>
      <c r="I9" s="27">
        <f t="shared" si="0"/>
        <v>0.779</v>
      </c>
      <c r="J9" s="32">
        <v>45602</v>
      </c>
    </row>
    <row r="10" s="19" customFormat="1" ht="16.5" customHeight="1" spans="1:10">
      <c r="A10" s="24" t="s">
        <v>259</v>
      </c>
      <c r="B10" s="25" t="s">
        <v>611</v>
      </c>
      <c r="C10" s="25" t="s">
        <v>595</v>
      </c>
      <c r="D10" s="24" t="s">
        <v>749</v>
      </c>
      <c r="E10" s="24" t="s">
        <v>750</v>
      </c>
      <c r="F10" s="25" t="s">
        <v>751</v>
      </c>
      <c r="G10" s="34">
        <v>0.97</v>
      </c>
      <c r="H10" s="18">
        <v>1.7257</v>
      </c>
      <c r="I10" s="27">
        <f t="shared" si="0"/>
        <v>1.673929</v>
      </c>
      <c r="J10" s="28">
        <v>45602</v>
      </c>
    </row>
    <row r="11" s="19" customFormat="1" ht="16.5" customHeight="1" spans="1:10">
      <c r="A11" s="29" t="s">
        <v>259</v>
      </c>
      <c r="B11" s="30" t="s">
        <v>611</v>
      </c>
      <c r="C11" s="30" t="s">
        <v>595</v>
      </c>
      <c r="D11" s="29" t="s">
        <v>78</v>
      </c>
      <c r="E11" s="29" t="s">
        <v>443</v>
      </c>
      <c r="F11" s="30" t="s">
        <v>752</v>
      </c>
      <c r="G11" s="35">
        <v>2.34</v>
      </c>
      <c r="H11" s="18">
        <v>1.6814</v>
      </c>
      <c r="I11" s="27">
        <f t="shared" si="0"/>
        <v>3.934476</v>
      </c>
      <c r="J11" s="32">
        <v>45602</v>
      </c>
    </row>
    <row r="12" s="19" customFormat="1" ht="16.5" customHeight="1" spans="1:10">
      <c r="A12" s="24" t="s">
        <v>259</v>
      </c>
      <c r="B12" s="25" t="s">
        <v>611</v>
      </c>
      <c r="C12" s="25" t="s">
        <v>595</v>
      </c>
      <c r="D12" s="24" t="s">
        <v>753</v>
      </c>
      <c r="E12" s="24" t="s">
        <v>754</v>
      </c>
      <c r="F12" s="25" t="s">
        <v>751</v>
      </c>
      <c r="G12" s="34">
        <v>0.82</v>
      </c>
      <c r="H12" s="18">
        <v>1.7257</v>
      </c>
      <c r="I12" s="27">
        <f t="shared" si="0"/>
        <v>1.415074</v>
      </c>
      <c r="J12" s="28">
        <v>45602</v>
      </c>
    </row>
    <row r="13" s="19" customFormat="1" ht="16.5" customHeight="1" spans="1:10">
      <c r="A13" s="29" t="s">
        <v>259</v>
      </c>
      <c r="B13" s="30" t="s">
        <v>611</v>
      </c>
      <c r="C13" s="30" t="s">
        <v>595</v>
      </c>
      <c r="D13" s="29" t="s">
        <v>935</v>
      </c>
      <c r="E13" s="29" t="s">
        <v>936</v>
      </c>
      <c r="F13" s="30" t="s">
        <v>617</v>
      </c>
      <c r="G13" s="35">
        <v>1</v>
      </c>
      <c r="H13" s="18">
        <v>0.53</v>
      </c>
      <c r="I13" s="27">
        <f t="shared" si="0"/>
        <v>0.53</v>
      </c>
      <c r="J13" s="32">
        <v>45602</v>
      </c>
    </row>
    <row r="14" s="19" customFormat="1" ht="16.5" customHeight="1" spans="1:10">
      <c r="A14" s="24" t="s">
        <v>259</v>
      </c>
      <c r="B14" s="25" t="s">
        <v>611</v>
      </c>
      <c r="C14" s="25" t="s">
        <v>595</v>
      </c>
      <c r="D14" s="24" t="s">
        <v>88</v>
      </c>
      <c r="E14" s="24" t="s">
        <v>410</v>
      </c>
      <c r="F14" s="25" t="s">
        <v>1308</v>
      </c>
      <c r="G14" s="34">
        <v>1</v>
      </c>
      <c r="H14" s="18">
        <f>I40</f>
        <v>20.9836473267372</v>
      </c>
      <c r="I14" s="27">
        <f t="shared" si="0"/>
        <v>20.9836473267372</v>
      </c>
      <c r="J14" s="28">
        <v>45602</v>
      </c>
    </row>
    <row r="15" s="19" customFormat="1" ht="16.5" customHeight="1" spans="1:10">
      <c r="A15" s="29" t="s">
        <v>259</v>
      </c>
      <c r="B15" s="30" t="s">
        <v>611</v>
      </c>
      <c r="C15" s="30" t="s">
        <v>595</v>
      </c>
      <c r="D15" s="29" t="s">
        <v>1309</v>
      </c>
      <c r="E15" s="29" t="s">
        <v>1310</v>
      </c>
      <c r="F15" s="30" t="s">
        <v>617</v>
      </c>
      <c r="G15" s="35">
        <v>1</v>
      </c>
      <c r="H15" s="18">
        <v>2.8319</v>
      </c>
      <c r="I15" s="27">
        <f t="shared" si="0"/>
        <v>2.8319</v>
      </c>
      <c r="J15" s="32">
        <v>45602</v>
      </c>
    </row>
    <row r="16" s="19" customFormat="1" ht="16.5" customHeight="1" spans="1:10">
      <c r="A16" s="24" t="s">
        <v>259</v>
      </c>
      <c r="B16" s="25" t="s">
        <v>611</v>
      </c>
      <c r="C16" s="25" t="s">
        <v>595</v>
      </c>
      <c r="D16" s="24" t="s">
        <v>1311</v>
      </c>
      <c r="E16" s="24" t="s">
        <v>1312</v>
      </c>
      <c r="F16" s="25" t="s">
        <v>1313</v>
      </c>
      <c r="G16" s="34">
        <v>1</v>
      </c>
      <c r="H16" s="18">
        <v>0.65</v>
      </c>
      <c r="I16" s="27">
        <f t="shared" si="0"/>
        <v>0.65</v>
      </c>
      <c r="J16" s="28">
        <v>45602</v>
      </c>
    </row>
    <row r="17" s="19" customFormat="1" ht="16.5" customHeight="1" spans="1:10">
      <c r="A17" s="29" t="s">
        <v>259</v>
      </c>
      <c r="B17" s="30" t="s">
        <v>611</v>
      </c>
      <c r="C17" s="30" t="s">
        <v>595</v>
      </c>
      <c r="D17" s="29" t="s">
        <v>937</v>
      </c>
      <c r="E17" s="29" t="s">
        <v>938</v>
      </c>
      <c r="F17" s="30" t="s">
        <v>617</v>
      </c>
      <c r="G17" s="35">
        <v>1</v>
      </c>
      <c r="H17" s="18">
        <v>1.05755528846154</v>
      </c>
      <c r="I17" s="27">
        <f t="shared" si="0"/>
        <v>1.05755528846154</v>
      </c>
      <c r="J17" s="32">
        <v>45602</v>
      </c>
    </row>
    <row r="18" s="19" customFormat="1" ht="16.5" customHeight="1" spans="1:10">
      <c r="A18" s="24" t="s">
        <v>259</v>
      </c>
      <c r="B18" s="25" t="s">
        <v>611</v>
      </c>
      <c r="C18" s="25" t="s">
        <v>595</v>
      </c>
      <c r="D18" s="24" t="s">
        <v>939</v>
      </c>
      <c r="E18" s="24" t="s">
        <v>434</v>
      </c>
      <c r="F18" s="25" t="s">
        <v>940</v>
      </c>
      <c r="G18" s="34">
        <v>4</v>
      </c>
      <c r="H18" s="18">
        <v>0.1422</v>
      </c>
      <c r="I18" s="27">
        <f t="shared" si="0"/>
        <v>0.5688</v>
      </c>
      <c r="J18" s="28">
        <v>45602</v>
      </c>
    </row>
    <row r="19" s="19" customFormat="1" ht="16.5" customHeight="1" spans="1:10">
      <c r="A19" s="29" t="s">
        <v>259</v>
      </c>
      <c r="B19" s="30" t="s">
        <v>611</v>
      </c>
      <c r="C19" s="30" t="s">
        <v>595</v>
      </c>
      <c r="D19" s="29" t="s">
        <v>99</v>
      </c>
      <c r="E19" s="29" t="s">
        <v>397</v>
      </c>
      <c r="F19" s="30" t="s">
        <v>617</v>
      </c>
      <c r="G19" s="35">
        <v>1</v>
      </c>
      <c r="H19" s="18">
        <v>0.35</v>
      </c>
      <c r="I19" s="27">
        <f t="shared" si="0"/>
        <v>0.35</v>
      </c>
      <c r="J19" s="32">
        <v>45602</v>
      </c>
    </row>
    <row r="20" s="19" customFormat="1" ht="16.5" customHeight="1" spans="1:10">
      <c r="A20" s="24" t="s">
        <v>259</v>
      </c>
      <c r="B20" s="25" t="s">
        <v>611</v>
      </c>
      <c r="C20" s="25" t="s">
        <v>595</v>
      </c>
      <c r="D20" s="24" t="s">
        <v>599</v>
      </c>
      <c r="E20" s="24" t="s">
        <v>600</v>
      </c>
      <c r="F20" s="25" t="s">
        <v>601</v>
      </c>
      <c r="G20" s="34">
        <v>0.02</v>
      </c>
      <c r="H20" s="18">
        <v>6.2128</v>
      </c>
      <c r="I20" s="27">
        <f t="shared" si="0"/>
        <v>0.124256</v>
      </c>
      <c r="J20" s="28">
        <v>45602</v>
      </c>
    </row>
    <row r="21" s="19" customFormat="1" ht="16.5" customHeight="1" spans="1:10">
      <c r="A21" s="29" t="s">
        <v>259</v>
      </c>
      <c r="B21" s="30" t="s">
        <v>611</v>
      </c>
      <c r="C21" s="30" t="s">
        <v>595</v>
      </c>
      <c r="D21" s="29" t="s">
        <v>602</v>
      </c>
      <c r="E21" s="29" t="s">
        <v>603</v>
      </c>
      <c r="F21" s="30" t="s">
        <v>604</v>
      </c>
      <c r="G21" s="35">
        <v>0.1</v>
      </c>
      <c r="H21" s="18">
        <v>0.4035</v>
      </c>
      <c r="I21" s="27">
        <f t="shared" si="0"/>
        <v>0.04035</v>
      </c>
      <c r="J21" s="32">
        <v>45602</v>
      </c>
    </row>
    <row r="22" s="19" customFormat="1" ht="16.5" customHeight="1" spans="1:10">
      <c r="A22" s="24" t="s">
        <v>259</v>
      </c>
      <c r="B22" s="25" t="s">
        <v>611</v>
      </c>
      <c r="C22" s="25" t="s">
        <v>595</v>
      </c>
      <c r="D22" s="24" t="s">
        <v>941</v>
      </c>
      <c r="E22" s="24" t="s">
        <v>942</v>
      </c>
      <c r="F22" s="25" t="s">
        <v>943</v>
      </c>
      <c r="G22" s="34">
        <v>1</v>
      </c>
      <c r="H22" s="18">
        <v>0.32</v>
      </c>
      <c r="I22" s="27">
        <f t="shared" si="0"/>
        <v>0.32</v>
      </c>
      <c r="J22" s="28">
        <v>45650</v>
      </c>
    </row>
    <row r="23" spans="1:10">
      <c r="I23" s="20">
        <f>SUM(I2:I22)</f>
        <v>38.0436411042894</v>
      </c>
    </row>
    <row r="25" s="19" customFormat="1" ht="12.5" spans="1:10">
      <c r="A25" s="21" t="s">
        <v>586</v>
      </c>
      <c r="B25" s="21" t="s">
        <v>587</v>
      </c>
      <c r="C25" s="21" t="s">
        <v>588</v>
      </c>
      <c r="D25" s="21" t="s">
        <v>589</v>
      </c>
      <c r="E25" s="21" t="s">
        <v>590</v>
      </c>
      <c r="F25" s="21" t="s">
        <v>590</v>
      </c>
      <c r="G25" s="23" t="s">
        <v>591</v>
      </c>
      <c r="H25" s="23" t="s">
        <v>592</v>
      </c>
      <c r="I25" s="23" t="s">
        <v>593</v>
      </c>
      <c r="J25" s="22" t="s">
        <v>594</v>
      </c>
    </row>
    <row r="26" s="19" customFormat="1" ht="16.5" customHeight="1" spans="1:10">
      <c r="A26" s="24" t="s">
        <v>88</v>
      </c>
      <c r="B26" s="25" t="s">
        <v>611</v>
      </c>
      <c r="C26" s="25" t="s">
        <v>595</v>
      </c>
      <c r="D26" s="24" t="s">
        <v>944</v>
      </c>
      <c r="E26" s="24" t="s">
        <v>945</v>
      </c>
      <c r="F26" s="25" t="s">
        <v>617</v>
      </c>
      <c r="G26" s="34">
        <v>5</v>
      </c>
      <c r="H26" s="18">
        <v>0.1327</v>
      </c>
      <c r="I26" s="27">
        <f t="shared" ref="I26:I39" si="1">H26*G26</f>
        <v>0.6635</v>
      </c>
      <c r="J26" s="28">
        <v>45307</v>
      </c>
    </row>
    <row r="27" s="19" customFormat="1" ht="16.5" customHeight="1" spans="1:10">
      <c r="A27" s="29" t="s">
        <v>88</v>
      </c>
      <c r="B27" s="30" t="s">
        <v>611</v>
      </c>
      <c r="C27" s="30" t="s">
        <v>595</v>
      </c>
      <c r="D27" s="29" t="s">
        <v>946</v>
      </c>
      <c r="E27" s="29" t="s">
        <v>947</v>
      </c>
      <c r="F27" s="30" t="s">
        <v>948</v>
      </c>
      <c r="G27" s="35">
        <v>1</v>
      </c>
      <c r="H27" s="18">
        <v>2.3894</v>
      </c>
      <c r="I27" s="27">
        <f t="shared" si="1"/>
        <v>2.3894</v>
      </c>
      <c r="J27" s="32">
        <v>45307</v>
      </c>
    </row>
    <row r="28" s="19" customFormat="1" ht="16.5" customHeight="1" spans="1:10">
      <c r="A28" s="24" t="s">
        <v>88</v>
      </c>
      <c r="B28" s="25" t="s">
        <v>611</v>
      </c>
      <c r="C28" s="25" t="s">
        <v>595</v>
      </c>
      <c r="D28" s="24" t="s">
        <v>950</v>
      </c>
      <c r="E28" s="24" t="s">
        <v>951</v>
      </c>
      <c r="F28" s="25" t="s">
        <v>952</v>
      </c>
      <c r="G28" s="34">
        <v>1</v>
      </c>
      <c r="H28" s="18">
        <v>0.941865145432692</v>
      </c>
      <c r="I28" s="27">
        <f t="shared" si="1"/>
        <v>0.941865145432692</v>
      </c>
      <c r="J28" s="28">
        <v>45307</v>
      </c>
    </row>
    <row r="29" s="19" customFormat="1" ht="16.5" customHeight="1" spans="1:10">
      <c r="A29" s="29" t="s">
        <v>88</v>
      </c>
      <c r="B29" s="30" t="s">
        <v>611</v>
      </c>
      <c r="C29" s="30" t="s">
        <v>595</v>
      </c>
      <c r="D29" s="29" t="s">
        <v>953</v>
      </c>
      <c r="E29" s="29" t="s">
        <v>954</v>
      </c>
      <c r="F29" s="30" t="s">
        <v>955</v>
      </c>
      <c r="G29" s="35">
        <v>1</v>
      </c>
      <c r="H29" s="18">
        <v>0.928708371995192</v>
      </c>
      <c r="I29" s="27">
        <f t="shared" si="1"/>
        <v>0.928708371995192</v>
      </c>
      <c r="J29" s="32">
        <v>45307</v>
      </c>
    </row>
    <row r="30" s="19" customFormat="1" ht="16.5" customHeight="1" spans="1:10">
      <c r="A30" s="24" t="s">
        <v>88</v>
      </c>
      <c r="B30" s="25" t="s">
        <v>611</v>
      </c>
      <c r="C30" s="25" t="s">
        <v>595</v>
      </c>
      <c r="D30" s="24" t="s">
        <v>956</v>
      </c>
      <c r="E30" s="24" t="s">
        <v>957</v>
      </c>
      <c r="F30" s="25" t="s">
        <v>958</v>
      </c>
      <c r="G30" s="34">
        <v>1</v>
      </c>
      <c r="H30" s="18">
        <v>0.947845496995192</v>
      </c>
      <c r="I30" s="27">
        <f t="shared" si="1"/>
        <v>0.947845496995192</v>
      </c>
      <c r="J30" s="28">
        <v>45307</v>
      </c>
    </row>
    <row r="31" s="19" customFormat="1" ht="16.5" customHeight="1" spans="1:10">
      <c r="A31" s="29" t="s">
        <v>88</v>
      </c>
      <c r="B31" s="30" t="s">
        <v>611</v>
      </c>
      <c r="C31" s="30" t="s">
        <v>595</v>
      </c>
      <c r="D31" s="29" t="s">
        <v>959</v>
      </c>
      <c r="E31" s="29" t="s">
        <v>775</v>
      </c>
      <c r="F31" s="30" t="s">
        <v>617</v>
      </c>
      <c r="G31" s="35">
        <v>1</v>
      </c>
      <c r="H31" s="18">
        <v>4.05</v>
      </c>
      <c r="I31" s="27">
        <f t="shared" si="1"/>
        <v>4.05</v>
      </c>
      <c r="J31" s="32">
        <v>45307</v>
      </c>
    </row>
    <row r="32" s="19" customFormat="1" ht="16.5" customHeight="1" spans="1:10">
      <c r="A32" s="24" t="s">
        <v>88</v>
      </c>
      <c r="B32" s="25" t="s">
        <v>611</v>
      </c>
      <c r="C32" s="25" t="s">
        <v>595</v>
      </c>
      <c r="D32" s="24" t="s">
        <v>960</v>
      </c>
      <c r="E32" s="24" t="s">
        <v>961</v>
      </c>
      <c r="F32" s="25" t="s">
        <v>617</v>
      </c>
      <c r="G32" s="34">
        <v>1</v>
      </c>
      <c r="H32" s="18">
        <v>1.437294625</v>
      </c>
      <c r="I32" s="27">
        <f t="shared" si="1"/>
        <v>1.437294625</v>
      </c>
      <c r="J32" s="28">
        <v>45307</v>
      </c>
    </row>
    <row r="33" s="19" customFormat="1" ht="16.5" customHeight="1" spans="1:10">
      <c r="A33" s="29" t="s">
        <v>88</v>
      </c>
      <c r="B33" s="30" t="s">
        <v>611</v>
      </c>
      <c r="C33" s="30" t="s">
        <v>595</v>
      </c>
      <c r="D33" s="29" t="s">
        <v>962</v>
      </c>
      <c r="E33" s="29" t="s">
        <v>963</v>
      </c>
      <c r="F33" s="30" t="s">
        <v>964</v>
      </c>
      <c r="G33" s="35">
        <v>1</v>
      </c>
      <c r="H33" s="18">
        <v>0.409741331904762</v>
      </c>
      <c r="I33" s="27">
        <f t="shared" si="1"/>
        <v>0.409741331904762</v>
      </c>
      <c r="J33" s="32">
        <v>45307</v>
      </c>
    </row>
    <row r="34" s="19" customFormat="1" ht="16.5" customHeight="1" spans="1:10">
      <c r="A34" s="24" t="s">
        <v>88</v>
      </c>
      <c r="B34" s="25" t="s">
        <v>611</v>
      </c>
      <c r="C34" s="25" t="s">
        <v>595</v>
      </c>
      <c r="D34" s="24" t="s">
        <v>967</v>
      </c>
      <c r="E34" s="24" t="s">
        <v>968</v>
      </c>
      <c r="F34" s="25" t="s">
        <v>617</v>
      </c>
      <c r="G34" s="34">
        <v>1</v>
      </c>
      <c r="H34" s="18">
        <v>0.324502754093567</v>
      </c>
      <c r="I34" s="27">
        <f t="shared" si="1"/>
        <v>0.324502754093567</v>
      </c>
      <c r="J34" s="28">
        <v>45307</v>
      </c>
    </row>
    <row r="35" s="19" customFormat="1" ht="16.5" customHeight="1" spans="1:10">
      <c r="A35" s="29" t="s">
        <v>88</v>
      </c>
      <c r="B35" s="30" t="s">
        <v>611</v>
      </c>
      <c r="C35" s="30" t="s">
        <v>595</v>
      </c>
      <c r="D35" s="29" t="s">
        <v>969</v>
      </c>
      <c r="E35" s="29" t="s">
        <v>970</v>
      </c>
      <c r="F35" s="30" t="s">
        <v>617</v>
      </c>
      <c r="G35" s="35">
        <v>1</v>
      </c>
      <c r="H35" s="18">
        <v>0.273739011988304</v>
      </c>
      <c r="I35" s="27">
        <f t="shared" si="1"/>
        <v>0.273739011988304</v>
      </c>
      <c r="J35" s="32">
        <v>45307</v>
      </c>
    </row>
    <row r="36" s="19" customFormat="1" ht="16.5" customHeight="1" spans="1:10">
      <c r="A36" s="24" t="s">
        <v>88</v>
      </c>
      <c r="B36" s="25" t="s">
        <v>611</v>
      </c>
      <c r="C36" s="25" t="s">
        <v>595</v>
      </c>
      <c r="D36" s="24" t="s">
        <v>971</v>
      </c>
      <c r="E36" s="24" t="s">
        <v>972</v>
      </c>
      <c r="F36" s="25" t="s">
        <v>617</v>
      </c>
      <c r="G36" s="34">
        <v>2</v>
      </c>
      <c r="H36" s="18">
        <v>0.186476232163743</v>
      </c>
      <c r="I36" s="27">
        <f t="shared" si="1"/>
        <v>0.372952464327486</v>
      </c>
      <c r="J36" s="28">
        <v>45307</v>
      </c>
    </row>
    <row r="37" s="19" customFormat="1" ht="16.5" customHeight="1" spans="1:10">
      <c r="A37" s="29" t="s">
        <v>88</v>
      </c>
      <c r="B37" s="30" t="s">
        <v>611</v>
      </c>
      <c r="C37" s="30" t="s">
        <v>595</v>
      </c>
      <c r="D37" s="29" t="s">
        <v>973</v>
      </c>
      <c r="E37" s="29" t="s">
        <v>974</v>
      </c>
      <c r="F37" s="30" t="s">
        <v>975</v>
      </c>
      <c r="G37" s="35">
        <v>2</v>
      </c>
      <c r="H37" s="18">
        <v>2.1947</v>
      </c>
      <c r="I37" s="27">
        <f t="shared" si="1"/>
        <v>4.3894</v>
      </c>
      <c r="J37" s="32">
        <v>45307</v>
      </c>
    </row>
    <row r="38" s="19" customFormat="1" ht="16.5" customHeight="1" spans="1:10">
      <c r="A38" s="24" t="s">
        <v>88</v>
      </c>
      <c r="B38" s="25" t="s">
        <v>611</v>
      </c>
      <c r="C38" s="25" t="s">
        <v>595</v>
      </c>
      <c r="D38" s="24" t="s">
        <v>1314</v>
      </c>
      <c r="E38" s="24" t="s">
        <v>1315</v>
      </c>
      <c r="F38" s="25" t="s">
        <v>617</v>
      </c>
      <c r="G38" s="34">
        <v>1</v>
      </c>
      <c r="H38" s="18">
        <v>1.022698125</v>
      </c>
      <c r="I38" s="27">
        <f t="shared" si="1"/>
        <v>1.022698125</v>
      </c>
      <c r="J38" s="28">
        <v>45307</v>
      </c>
    </row>
    <row r="39" s="19" customFormat="1" ht="16.5" customHeight="1" spans="1:10">
      <c r="A39" s="29" t="s">
        <v>88</v>
      </c>
      <c r="B39" s="30" t="s">
        <v>611</v>
      </c>
      <c r="C39" s="30" t="s">
        <v>595</v>
      </c>
      <c r="D39" s="29" t="s">
        <v>1316</v>
      </c>
      <c r="E39" s="29" t="s">
        <v>966</v>
      </c>
      <c r="F39" s="30" t="s">
        <v>1317</v>
      </c>
      <c r="G39" s="35">
        <v>4</v>
      </c>
      <c r="H39" s="18">
        <v>0.708</v>
      </c>
      <c r="I39" s="27">
        <f t="shared" si="1"/>
        <v>2.832</v>
      </c>
      <c r="J39" s="32">
        <v>45307</v>
      </c>
    </row>
    <row r="40" customFormat="1" spans="1:10">
      <c r="G40" s="20"/>
      <c r="H40" s="20"/>
      <c r="I40" s="20">
        <f>SUM(I26:I39)</f>
        <v>20.9836473267372</v>
      </c>
    </row>
    <row r="41" customFormat="1" spans="1:10">
      <c r="G41" s="20"/>
      <c r="H41" s="20"/>
      <c r="I41" s="20"/>
    </row>
  </sheetData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8" sqref="I8"/>
    </sheetView>
  </sheetViews>
  <sheetFormatPr defaultColWidth="8.72727272727273" defaultRowHeight="14" outlineLevelRow="6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2.7272727272727" customWidth="1"/>
    <col min="6" max="6" width="8.81818181818182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256</v>
      </c>
      <c r="B2" s="25" t="s">
        <v>611</v>
      </c>
      <c r="C2" s="25" t="s">
        <v>595</v>
      </c>
      <c r="D2" s="24" t="s">
        <v>1217</v>
      </c>
      <c r="E2" s="24" t="s">
        <v>1218</v>
      </c>
      <c r="F2" s="25" t="s">
        <v>617</v>
      </c>
      <c r="G2" s="34">
        <v>1</v>
      </c>
      <c r="H2" s="18">
        <v>0.992698225510204</v>
      </c>
      <c r="I2" s="27">
        <f>H2*G2</f>
        <v>0.992698225510204</v>
      </c>
      <c r="J2" s="28">
        <v>45583</v>
      </c>
    </row>
    <row r="3" s="19" customFormat="1" ht="16.5" customHeight="1" spans="1:10">
      <c r="A3" s="29" t="s">
        <v>256</v>
      </c>
      <c r="B3" s="30" t="s">
        <v>611</v>
      </c>
      <c r="C3" s="30" t="s">
        <v>595</v>
      </c>
      <c r="D3" s="29" t="s">
        <v>1219</v>
      </c>
      <c r="E3" s="29" t="s">
        <v>1220</v>
      </c>
      <c r="F3" s="30" t="s">
        <v>617</v>
      </c>
      <c r="G3" s="35">
        <v>1</v>
      </c>
      <c r="H3" s="18">
        <v>1.36513201190476</v>
      </c>
      <c r="I3" s="27">
        <f>H3*G3</f>
        <v>1.36513201190476</v>
      </c>
      <c r="J3" s="32">
        <v>45583</v>
      </c>
    </row>
    <row r="4" s="19" customFormat="1" ht="16.5" customHeight="1" spans="1:10">
      <c r="A4" s="24" t="s">
        <v>256</v>
      </c>
      <c r="B4" s="25" t="s">
        <v>611</v>
      </c>
      <c r="C4" s="25" t="s">
        <v>595</v>
      </c>
      <c r="D4" s="24" t="s">
        <v>1105</v>
      </c>
      <c r="E4" s="24" t="s">
        <v>1106</v>
      </c>
      <c r="F4" s="25" t="s">
        <v>617</v>
      </c>
      <c r="G4" s="34">
        <v>2</v>
      </c>
      <c r="H4" s="18">
        <v>0.5885</v>
      </c>
      <c r="I4" s="27">
        <f>H4*G4</f>
        <v>1.177</v>
      </c>
      <c r="J4" s="28">
        <v>45583</v>
      </c>
    </row>
    <row r="5" s="19" customFormat="1" ht="16.5" customHeight="1" spans="1:10">
      <c r="A5" s="29" t="s">
        <v>256</v>
      </c>
      <c r="B5" s="30" t="s">
        <v>611</v>
      </c>
      <c r="C5" s="30" t="s">
        <v>595</v>
      </c>
      <c r="D5" s="29" t="s">
        <v>1109</v>
      </c>
      <c r="E5" s="29" t="s">
        <v>1110</v>
      </c>
      <c r="F5" s="30" t="s">
        <v>792</v>
      </c>
      <c r="G5" s="35">
        <v>1</v>
      </c>
      <c r="H5" s="18">
        <v>2.81652041927083</v>
      </c>
      <c r="I5" s="27">
        <f>H5*G5</f>
        <v>2.81652041927083</v>
      </c>
      <c r="J5" s="32">
        <v>45583</v>
      </c>
    </row>
    <row r="6" s="19" customFormat="1" ht="16.5" customHeight="1" spans="1:10">
      <c r="A6" s="24" t="s">
        <v>256</v>
      </c>
      <c r="B6" s="25" t="s">
        <v>611</v>
      </c>
      <c r="C6" s="25" t="s">
        <v>595</v>
      </c>
      <c r="D6" s="24" t="s">
        <v>1377</v>
      </c>
      <c r="E6" s="24" t="s">
        <v>1108</v>
      </c>
      <c r="F6" s="25" t="s">
        <v>1378</v>
      </c>
      <c r="G6" s="34">
        <v>1</v>
      </c>
      <c r="H6" s="43">
        <v>4</v>
      </c>
      <c r="I6" s="27">
        <f>H6*G6</f>
        <v>4</v>
      </c>
      <c r="J6" s="28">
        <v>45583</v>
      </c>
    </row>
    <row r="7" spans="1:10">
      <c r="I7" s="27">
        <f>SUM(I2:I6)</f>
        <v>10.3513506566858</v>
      </c>
    </row>
  </sheetData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7.9090909090909" customWidth="1"/>
    <col min="6" max="6" width="13.8181818181818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3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218</v>
      </c>
      <c r="B2" s="25" t="s">
        <v>611</v>
      </c>
      <c r="C2" s="25" t="s">
        <v>595</v>
      </c>
      <c r="D2" s="24" t="s">
        <v>612</v>
      </c>
      <c r="E2" s="24" t="s">
        <v>613</v>
      </c>
      <c r="F2" s="25" t="s">
        <v>614</v>
      </c>
      <c r="G2" s="34">
        <v>1</v>
      </c>
      <c r="H2" s="18">
        <v>0.05</v>
      </c>
      <c r="I2" s="27">
        <f t="shared" ref="I2:I21" si="0">H2*G2</f>
        <v>0.05</v>
      </c>
      <c r="J2" s="28">
        <v>44866</v>
      </c>
    </row>
    <row r="3" s="19" customFormat="1" ht="16.5" customHeight="1" spans="1:10">
      <c r="A3" s="29" t="s">
        <v>218</v>
      </c>
      <c r="B3" s="30" t="s">
        <v>611</v>
      </c>
      <c r="C3" s="30" t="s">
        <v>595</v>
      </c>
      <c r="D3" s="29" t="s">
        <v>596</v>
      </c>
      <c r="E3" s="29" t="s">
        <v>597</v>
      </c>
      <c r="F3" s="30" t="s">
        <v>598</v>
      </c>
      <c r="G3" s="35">
        <v>1</v>
      </c>
      <c r="H3" s="18">
        <v>0.05</v>
      </c>
      <c r="I3" s="27">
        <f t="shared" si="0"/>
        <v>0.05</v>
      </c>
      <c r="J3" s="32">
        <v>44866</v>
      </c>
    </row>
    <row r="4" s="19" customFormat="1" ht="16.5" customHeight="1" spans="1:10">
      <c r="A4" s="24" t="s">
        <v>218</v>
      </c>
      <c r="B4" s="25" t="s">
        <v>611</v>
      </c>
      <c r="C4" s="25" t="s">
        <v>595</v>
      </c>
      <c r="D4" s="24" t="s">
        <v>615</v>
      </c>
      <c r="E4" s="24" t="s">
        <v>616</v>
      </c>
      <c r="F4" s="25" t="s">
        <v>617</v>
      </c>
      <c r="G4" s="34">
        <v>1</v>
      </c>
      <c r="H4" s="18">
        <v>2.3</v>
      </c>
      <c r="I4" s="27">
        <f t="shared" si="0"/>
        <v>2.3</v>
      </c>
      <c r="J4" s="28">
        <v>44866</v>
      </c>
    </row>
    <row r="5" s="19" customFormat="1" ht="16.5" customHeight="1" spans="1:10">
      <c r="A5" s="29" t="s">
        <v>218</v>
      </c>
      <c r="B5" s="30" t="s">
        <v>611</v>
      </c>
      <c r="C5" s="30" t="s">
        <v>595</v>
      </c>
      <c r="D5" s="29" t="s">
        <v>618</v>
      </c>
      <c r="E5" s="29" t="s">
        <v>619</v>
      </c>
      <c r="F5" s="30" t="s">
        <v>620</v>
      </c>
      <c r="G5" s="35">
        <v>1</v>
      </c>
      <c r="H5" s="18">
        <v>0.35</v>
      </c>
      <c r="I5" s="27">
        <f t="shared" si="0"/>
        <v>0.35</v>
      </c>
      <c r="J5" s="32">
        <v>44866</v>
      </c>
    </row>
    <row r="6" s="19" customFormat="1" ht="16.5" customHeight="1" spans="1:10">
      <c r="A6" s="24" t="s">
        <v>218</v>
      </c>
      <c r="B6" s="25" t="s">
        <v>611</v>
      </c>
      <c r="C6" s="25" t="s">
        <v>595</v>
      </c>
      <c r="D6" s="24" t="s">
        <v>621</v>
      </c>
      <c r="E6" s="24" t="s">
        <v>622</v>
      </c>
      <c r="F6" s="25" t="s">
        <v>623</v>
      </c>
      <c r="G6" s="34">
        <v>2</v>
      </c>
      <c r="H6" s="18">
        <v>0.1</v>
      </c>
      <c r="I6" s="27">
        <f t="shared" si="0"/>
        <v>0.2</v>
      </c>
      <c r="J6" s="28">
        <v>44866</v>
      </c>
    </row>
    <row r="7" s="19" customFormat="1" ht="16.5" customHeight="1" spans="1:10">
      <c r="A7" s="29" t="s">
        <v>218</v>
      </c>
      <c r="B7" s="30" t="s">
        <v>611</v>
      </c>
      <c r="C7" s="30" t="s">
        <v>595</v>
      </c>
      <c r="D7" s="29" t="s">
        <v>1379</v>
      </c>
      <c r="E7" s="29" t="s">
        <v>1380</v>
      </c>
      <c r="F7" s="30" t="s">
        <v>1381</v>
      </c>
      <c r="G7" s="35">
        <v>1</v>
      </c>
      <c r="H7" s="18">
        <v>0.17</v>
      </c>
      <c r="I7" s="27">
        <f t="shared" si="0"/>
        <v>0.17</v>
      </c>
      <c r="J7" s="32">
        <v>44866</v>
      </c>
    </row>
    <row r="8" s="19" customFormat="1" ht="16.5" customHeight="1" spans="1:10">
      <c r="A8" s="24" t="s">
        <v>218</v>
      </c>
      <c r="B8" s="25" t="s">
        <v>611</v>
      </c>
      <c r="C8" s="25" t="s">
        <v>595</v>
      </c>
      <c r="D8" s="24" t="s">
        <v>626</v>
      </c>
      <c r="E8" s="24" t="s">
        <v>627</v>
      </c>
      <c r="F8" s="25" t="s">
        <v>617</v>
      </c>
      <c r="G8" s="34">
        <v>1</v>
      </c>
      <c r="H8" s="18">
        <v>0.92</v>
      </c>
      <c r="I8" s="27">
        <f t="shared" si="0"/>
        <v>0.92</v>
      </c>
      <c r="J8" s="28">
        <v>44866</v>
      </c>
    </row>
    <row r="9" s="19" customFormat="1" ht="16.5" customHeight="1" spans="1:10">
      <c r="A9" s="29" t="s">
        <v>218</v>
      </c>
      <c r="B9" s="30" t="s">
        <v>611</v>
      </c>
      <c r="C9" s="30" t="s">
        <v>595</v>
      </c>
      <c r="D9" s="29" t="s">
        <v>628</v>
      </c>
      <c r="E9" s="29" t="s">
        <v>629</v>
      </c>
      <c r="F9" s="30" t="s">
        <v>617</v>
      </c>
      <c r="G9" s="35">
        <v>2</v>
      </c>
      <c r="H9" s="18">
        <v>0.618294510866667</v>
      </c>
      <c r="I9" s="27">
        <f t="shared" si="0"/>
        <v>1.23658902173333</v>
      </c>
      <c r="J9" s="32">
        <v>44866</v>
      </c>
    </row>
    <row r="10" s="19" customFormat="1" ht="16.5" customHeight="1" spans="1:10">
      <c r="A10" s="24" t="s">
        <v>218</v>
      </c>
      <c r="B10" s="25" t="s">
        <v>611</v>
      </c>
      <c r="C10" s="25" t="s">
        <v>595</v>
      </c>
      <c r="D10" s="24" t="s">
        <v>630</v>
      </c>
      <c r="E10" s="24" t="s">
        <v>631</v>
      </c>
      <c r="F10" s="25" t="s">
        <v>617</v>
      </c>
      <c r="G10" s="34">
        <v>1</v>
      </c>
      <c r="H10" s="18">
        <v>0.62</v>
      </c>
      <c r="I10" s="27">
        <f t="shared" si="0"/>
        <v>0.62</v>
      </c>
      <c r="J10" s="28">
        <v>44866</v>
      </c>
    </row>
    <row r="11" s="19" customFormat="1" ht="16.5" customHeight="1" spans="1:10">
      <c r="A11" s="29" t="s">
        <v>218</v>
      </c>
      <c r="B11" s="30" t="s">
        <v>611</v>
      </c>
      <c r="C11" s="30" t="s">
        <v>595</v>
      </c>
      <c r="D11" s="29" t="s">
        <v>1038</v>
      </c>
      <c r="E11" s="29" t="s">
        <v>1039</v>
      </c>
      <c r="F11" s="30" t="s">
        <v>617</v>
      </c>
      <c r="G11" s="35">
        <v>1</v>
      </c>
      <c r="H11" s="18">
        <v>0.92</v>
      </c>
      <c r="I11" s="27">
        <f t="shared" si="0"/>
        <v>0.92</v>
      </c>
      <c r="J11" s="32">
        <v>44866</v>
      </c>
    </row>
    <row r="12" s="19" customFormat="1" ht="16.5" customHeight="1" spans="1:10">
      <c r="A12" s="24" t="s">
        <v>218</v>
      </c>
      <c r="B12" s="25" t="s">
        <v>611</v>
      </c>
      <c r="C12" s="25" t="s">
        <v>595</v>
      </c>
      <c r="D12" s="24" t="s">
        <v>632</v>
      </c>
      <c r="E12" s="24" t="s">
        <v>633</v>
      </c>
      <c r="F12" s="25" t="s">
        <v>617</v>
      </c>
      <c r="G12" s="34">
        <v>1</v>
      </c>
      <c r="H12" s="18">
        <v>0.47788</v>
      </c>
      <c r="I12" s="27">
        <f t="shared" si="0"/>
        <v>0.47788</v>
      </c>
      <c r="J12" s="28">
        <v>44866</v>
      </c>
    </row>
    <row r="13" s="19" customFormat="1" ht="16.5" customHeight="1" spans="1:10">
      <c r="A13" s="29" t="s">
        <v>218</v>
      </c>
      <c r="B13" s="30" t="s">
        <v>611</v>
      </c>
      <c r="C13" s="30" t="s">
        <v>595</v>
      </c>
      <c r="D13" s="29" t="s">
        <v>1040</v>
      </c>
      <c r="E13" s="29" t="s">
        <v>1041</v>
      </c>
      <c r="F13" s="30" t="s">
        <v>617</v>
      </c>
      <c r="G13" s="35">
        <v>1</v>
      </c>
      <c r="H13" s="18">
        <v>0.65</v>
      </c>
      <c r="I13" s="27">
        <f t="shared" si="0"/>
        <v>0.65</v>
      </c>
      <c r="J13" s="32">
        <v>44866</v>
      </c>
    </row>
    <row r="14" s="19" customFormat="1" ht="16.5" customHeight="1" spans="1:10">
      <c r="A14" s="24" t="s">
        <v>218</v>
      </c>
      <c r="B14" s="25" t="s">
        <v>611</v>
      </c>
      <c r="C14" s="25" t="s">
        <v>595</v>
      </c>
      <c r="D14" s="24" t="s">
        <v>599</v>
      </c>
      <c r="E14" s="24" t="s">
        <v>600</v>
      </c>
      <c r="F14" s="25" t="s">
        <v>601</v>
      </c>
      <c r="G14" s="34">
        <v>0.02</v>
      </c>
      <c r="H14" s="18">
        <v>6.2128</v>
      </c>
      <c r="I14" s="27">
        <f t="shared" si="0"/>
        <v>0.124256</v>
      </c>
      <c r="J14" s="28">
        <v>44866</v>
      </c>
    </row>
    <row r="15" s="19" customFormat="1" ht="16.5" customHeight="1" spans="1:10">
      <c r="A15" s="29" t="s">
        <v>218</v>
      </c>
      <c r="B15" s="30" t="s">
        <v>611</v>
      </c>
      <c r="C15" s="30" t="s">
        <v>595</v>
      </c>
      <c r="D15" s="29" t="s">
        <v>602</v>
      </c>
      <c r="E15" s="29" t="s">
        <v>603</v>
      </c>
      <c r="F15" s="30" t="s">
        <v>604</v>
      </c>
      <c r="G15" s="35">
        <v>0.06</v>
      </c>
      <c r="H15" s="18">
        <v>0.4035</v>
      </c>
      <c r="I15" s="27">
        <f t="shared" si="0"/>
        <v>0.02421</v>
      </c>
      <c r="J15" s="32">
        <v>44866</v>
      </c>
    </row>
    <row r="16" s="19" customFormat="1" ht="16.5" customHeight="1" spans="1:10">
      <c r="A16" s="24" t="s">
        <v>218</v>
      </c>
      <c r="B16" s="25" t="s">
        <v>611</v>
      </c>
      <c r="C16" s="25" t="s">
        <v>595</v>
      </c>
      <c r="D16" s="24" t="s">
        <v>634</v>
      </c>
      <c r="E16" s="24" t="s">
        <v>635</v>
      </c>
      <c r="F16" s="25" t="s">
        <v>617</v>
      </c>
      <c r="G16" s="34">
        <v>1</v>
      </c>
      <c r="H16" s="18">
        <v>0.468602303788772</v>
      </c>
      <c r="I16" s="27">
        <f t="shared" si="0"/>
        <v>0.468602303788772</v>
      </c>
      <c r="J16" s="28">
        <v>44866</v>
      </c>
    </row>
    <row r="17" s="19" customFormat="1" ht="16.5" customHeight="1" spans="1:10">
      <c r="A17" s="29" t="s">
        <v>218</v>
      </c>
      <c r="B17" s="30" t="s">
        <v>611</v>
      </c>
      <c r="C17" s="30" t="s">
        <v>595</v>
      </c>
      <c r="D17" s="29" t="s">
        <v>636</v>
      </c>
      <c r="E17" s="29" t="s">
        <v>637</v>
      </c>
      <c r="F17" s="30" t="s">
        <v>638</v>
      </c>
      <c r="G17" s="35">
        <v>1</v>
      </c>
      <c r="H17" s="18">
        <v>2.75258461538461</v>
      </c>
      <c r="I17" s="27">
        <f t="shared" si="0"/>
        <v>2.75258461538461</v>
      </c>
      <c r="J17" s="32">
        <v>44866</v>
      </c>
    </row>
    <row r="18" s="19" customFormat="1" ht="16.5" customHeight="1" spans="1:10">
      <c r="A18" s="24" t="s">
        <v>218</v>
      </c>
      <c r="B18" s="25" t="s">
        <v>611</v>
      </c>
      <c r="C18" s="25" t="s">
        <v>595</v>
      </c>
      <c r="D18" s="24" t="s">
        <v>1042</v>
      </c>
      <c r="E18" s="24" t="s">
        <v>1043</v>
      </c>
      <c r="F18" s="25" t="s">
        <v>1044</v>
      </c>
      <c r="G18" s="34">
        <v>1</v>
      </c>
      <c r="H18" s="18">
        <v>2.09</v>
      </c>
      <c r="I18" s="27">
        <f t="shared" si="0"/>
        <v>2.09</v>
      </c>
      <c r="J18" s="28">
        <v>44866</v>
      </c>
    </row>
    <row r="19" s="19" customFormat="1" ht="16.5" customHeight="1" spans="1:10">
      <c r="A19" s="29" t="s">
        <v>218</v>
      </c>
      <c r="B19" s="30" t="s">
        <v>611</v>
      </c>
      <c r="C19" s="30" t="s">
        <v>595</v>
      </c>
      <c r="D19" s="29" t="s">
        <v>1045</v>
      </c>
      <c r="E19" s="29" t="s">
        <v>1046</v>
      </c>
      <c r="F19" s="30" t="s">
        <v>617</v>
      </c>
      <c r="G19" s="35">
        <v>1</v>
      </c>
      <c r="H19" s="18">
        <v>2.3</v>
      </c>
      <c r="I19" s="27">
        <f t="shared" si="0"/>
        <v>2.3</v>
      </c>
      <c r="J19" s="32">
        <v>44866</v>
      </c>
    </row>
    <row r="20" s="19" customFormat="1" ht="16.5" customHeight="1" spans="1:10">
      <c r="A20" s="24" t="s">
        <v>218</v>
      </c>
      <c r="B20" s="25" t="s">
        <v>611</v>
      </c>
      <c r="C20" s="25" t="s">
        <v>595</v>
      </c>
      <c r="D20" s="24" t="s">
        <v>645</v>
      </c>
      <c r="E20" s="24" t="s">
        <v>646</v>
      </c>
      <c r="F20" s="25" t="s">
        <v>647</v>
      </c>
      <c r="G20" s="34">
        <v>1</v>
      </c>
      <c r="H20" s="18">
        <v>3.85</v>
      </c>
      <c r="I20" s="27">
        <f t="shared" si="0"/>
        <v>3.85</v>
      </c>
      <c r="J20" s="28">
        <v>44866</v>
      </c>
    </row>
    <row r="21" s="19" customFormat="1" ht="16.5" customHeight="1" spans="1:10">
      <c r="A21" s="29" t="s">
        <v>218</v>
      </c>
      <c r="B21" s="30" t="s">
        <v>611</v>
      </c>
      <c r="C21" s="30" t="s">
        <v>595</v>
      </c>
      <c r="D21" s="29" t="s">
        <v>652</v>
      </c>
      <c r="E21" s="29" t="s">
        <v>653</v>
      </c>
      <c r="F21" s="30" t="s">
        <v>617</v>
      </c>
      <c r="G21" s="35">
        <v>1</v>
      </c>
      <c r="H21" s="18">
        <v>0.0225664</v>
      </c>
      <c r="I21" s="27">
        <f t="shared" si="0"/>
        <v>0.0225664</v>
      </c>
      <c r="J21" s="32">
        <v>44866</v>
      </c>
    </row>
    <row r="22" spans="1:10">
      <c r="I22" s="20">
        <f>SUM(I2:I21)</f>
        <v>19.5766883409067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M26" sqref="M26"/>
    </sheetView>
  </sheetViews>
  <sheetFormatPr defaultColWidth="8.63636363636364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1" customWidth="1"/>
    <col min="6" max="6" width="13.1818181818182" customWidth="1"/>
    <col min="7" max="7" width="9.27272727272727" style="20" customWidth="1"/>
    <col min="8" max="9" width="7.72727272727273" style="20" customWidth="1"/>
    <col min="10" max="10" width="8.18181818181818" customWidth="1"/>
    <col min="11" max="16384" width="8.63636363636364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145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1</v>
      </c>
      <c r="H2" s="18">
        <v>0.120565034394672</v>
      </c>
      <c r="I2" s="27">
        <f t="shared" ref="I2:I10" si="0">H2*G2</f>
        <v>0.120565034394672</v>
      </c>
      <c r="J2" s="28">
        <v>44404</v>
      </c>
    </row>
    <row r="3" s="19" customFormat="1" ht="16.5" customHeight="1" spans="1:10">
      <c r="A3" s="29" t="s">
        <v>145</v>
      </c>
      <c r="B3" s="30" t="s">
        <v>611</v>
      </c>
      <c r="C3" s="30" t="s">
        <v>595</v>
      </c>
      <c r="D3" s="29" t="s">
        <v>755</v>
      </c>
      <c r="E3" s="29" t="s">
        <v>756</v>
      </c>
      <c r="F3" s="30" t="s">
        <v>752</v>
      </c>
      <c r="G3" s="35">
        <v>0.77</v>
      </c>
      <c r="H3" s="18">
        <v>1.6814</v>
      </c>
      <c r="I3" s="27">
        <f t="shared" si="0"/>
        <v>1.294678</v>
      </c>
      <c r="J3" s="32">
        <v>44593</v>
      </c>
    </row>
    <row r="4" s="19" customFormat="1" ht="16.5" customHeight="1" spans="1:10">
      <c r="A4" s="24" t="s">
        <v>145</v>
      </c>
      <c r="B4" s="25" t="s">
        <v>611</v>
      </c>
      <c r="C4" s="25" t="s">
        <v>595</v>
      </c>
      <c r="D4" s="24" t="s">
        <v>801</v>
      </c>
      <c r="E4" s="24" t="s">
        <v>802</v>
      </c>
      <c r="F4" s="25" t="s">
        <v>617</v>
      </c>
      <c r="G4" s="34">
        <v>1</v>
      </c>
      <c r="H4" s="18">
        <v>1.4159</v>
      </c>
      <c r="I4" s="27">
        <f t="shared" si="0"/>
        <v>1.4159</v>
      </c>
      <c r="J4" s="28">
        <v>44379</v>
      </c>
    </row>
    <row r="5" s="19" customFormat="1" ht="16.5" customHeight="1" spans="1:10">
      <c r="A5" s="29" t="s">
        <v>145</v>
      </c>
      <c r="B5" s="30" t="s">
        <v>611</v>
      </c>
      <c r="C5" s="30" t="s">
        <v>595</v>
      </c>
      <c r="D5" s="29" t="s">
        <v>744</v>
      </c>
      <c r="E5" s="29" t="s">
        <v>745</v>
      </c>
      <c r="F5" s="30" t="s">
        <v>746</v>
      </c>
      <c r="G5" s="35">
        <v>0.0333</v>
      </c>
      <c r="H5" s="18">
        <v>6.1792</v>
      </c>
      <c r="I5" s="27">
        <f t="shared" si="0"/>
        <v>0.20576736</v>
      </c>
      <c r="J5" s="32">
        <v>44636</v>
      </c>
    </row>
    <row r="6" s="19" customFormat="1" ht="16.5" customHeight="1" spans="1:10">
      <c r="A6" s="24" t="s">
        <v>145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34">
        <v>0.0333</v>
      </c>
      <c r="H6" s="18">
        <v>0.4035</v>
      </c>
      <c r="I6" s="27">
        <f t="shared" si="0"/>
        <v>0.01343655</v>
      </c>
      <c r="J6" s="28">
        <v>44501</v>
      </c>
    </row>
    <row r="7" s="19" customFormat="1" ht="16.5" customHeight="1" spans="1:10">
      <c r="A7" s="29" t="s">
        <v>145</v>
      </c>
      <c r="B7" s="30" t="s">
        <v>611</v>
      </c>
      <c r="C7" s="30" t="s">
        <v>595</v>
      </c>
      <c r="D7" s="29" t="s">
        <v>803</v>
      </c>
      <c r="E7" s="29" t="s">
        <v>804</v>
      </c>
      <c r="F7" s="30" t="s">
        <v>782</v>
      </c>
      <c r="G7" s="35">
        <v>1</v>
      </c>
      <c r="H7" s="18">
        <v>3.14912957631579</v>
      </c>
      <c r="I7" s="27">
        <f t="shared" si="0"/>
        <v>3.14912957631579</v>
      </c>
      <c r="J7" s="32">
        <v>44044</v>
      </c>
    </row>
    <row r="8" s="19" customFormat="1" ht="16.5" customHeight="1" spans="1:10">
      <c r="A8" s="24" t="s">
        <v>145</v>
      </c>
      <c r="B8" s="25" t="s">
        <v>611</v>
      </c>
      <c r="C8" s="25" t="s">
        <v>595</v>
      </c>
      <c r="D8" s="24" t="s">
        <v>805</v>
      </c>
      <c r="E8" s="24" t="s">
        <v>806</v>
      </c>
      <c r="F8" s="25" t="s">
        <v>782</v>
      </c>
      <c r="G8" s="34">
        <v>1</v>
      </c>
      <c r="H8" s="18">
        <v>6.5956459468421</v>
      </c>
      <c r="I8" s="27">
        <f t="shared" si="0"/>
        <v>6.5956459468421</v>
      </c>
      <c r="J8" s="28">
        <v>44044</v>
      </c>
    </row>
    <row r="9" s="19" customFormat="1" ht="16.5" customHeight="1" spans="1:10">
      <c r="A9" s="29" t="s">
        <v>145</v>
      </c>
      <c r="B9" s="30" t="s">
        <v>611</v>
      </c>
      <c r="C9" s="30" t="s">
        <v>595</v>
      </c>
      <c r="D9" s="29" t="s">
        <v>807</v>
      </c>
      <c r="E9" s="29" t="s">
        <v>808</v>
      </c>
      <c r="F9" s="30" t="s">
        <v>809</v>
      </c>
      <c r="G9" s="35">
        <v>1</v>
      </c>
      <c r="H9" s="18">
        <v>16.2</v>
      </c>
      <c r="I9" s="27">
        <f t="shared" si="0"/>
        <v>16.2</v>
      </c>
      <c r="J9" s="32">
        <v>44379</v>
      </c>
    </row>
    <row r="10" s="19" customFormat="1" ht="16.5" customHeight="1" spans="1:10">
      <c r="A10" s="24" t="s">
        <v>145</v>
      </c>
      <c r="B10" s="25" t="s">
        <v>611</v>
      </c>
      <c r="C10" s="25" t="s">
        <v>595</v>
      </c>
      <c r="D10" s="24" t="s">
        <v>810</v>
      </c>
      <c r="E10" s="24" t="s">
        <v>811</v>
      </c>
      <c r="F10" s="25" t="s">
        <v>812</v>
      </c>
      <c r="G10" s="34">
        <v>2</v>
      </c>
      <c r="H10" s="18">
        <v>1.55</v>
      </c>
      <c r="I10" s="27">
        <f t="shared" si="0"/>
        <v>3.1</v>
      </c>
      <c r="J10" s="28">
        <v>44044</v>
      </c>
    </row>
    <row r="11" spans="1:10">
      <c r="H11" s="20" t="s">
        <v>654</v>
      </c>
      <c r="I11" s="20">
        <f>SUM(I2:I10)</f>
        <v>32.0951224675526</v>
      </c>
    </row>
  </sheetData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P26" sqref="P26"/>
    </sheetView>
  </sheetViews>
  <sheetFormatPr defaultColWidth="8.72727272727273" defaultRowHeight="14"/>
  <cols>
    <col min="1" max="1" width="10.5454545454545" customWidth="1"/>
    <col min="4" max="4" width="10.5454545454545" customWidth="1"/>
    <col min="5" max="5" width="16.1818181818182" customWidth="1"/>
    <col min="7" max="8" width="8.72727272727273" style="20"/>
    <col min="9" max="9" width="12.8181818181818" style="20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89</v>
      </c>
      <c r="B2" s="25" t="s">
        <v>611</v>
      </c>
      <c r="C2" s="25" t="s">
        <v>595</v>
      </c>
      <c r="D2" s="24" t="s">
        <v>813</v>
      </c>
      <c r="E2" s="24" t="s">
        <v>814</v>
      </c>
      <c r="F2" s="25" t="s">
        <v>617</v>
      </c>
      <c r="G2" s="34">
        <v>2</v>
      </c>
      <c r="H2" s="18">
        <v>0.05</v>
      </c>
      <c r="I2" s="27">
        <f t="shared" ref="I2:I7" si="0">H2*G2</f>
        <v>0.1</v>
      </c>
      <c r="J2" s="28">
        <v>44835</v>
      </c>
    </row>
    <row r="3" s="19" customFormat="1" ht="16.5" customHeight="1" spans="1:10">
      <c r="A3" s="29" t="s">
        <v>89</v>
      </c>
      <c r="B3" s="30" t="s">
        <v>611</v>
      </c>
      <c r="C3" s="30" t="s">
        <v>595</v>
      </c>
      <c r="D3" s="29" t="s">
        <v>817</v>
      </c>
      <c r="E3" s="29" t="s">
        <v>818</v>
      </c>
      <c r="F3" s="30" t="s">
        <v>819</v>
      </c>
      <c r="G3" s="35">
        <v>1</v>
      </c>
      <c r="H3" s="18">
        <v>0.293920220482456</v>
      </c>
      <c r="I3" s="27">
        <f t="shared" si="0"/>
        <v>0.293920220482456</v>
      </c>
      <c r="J3" s="32">
        <v>44835</v>
      </c>
    </row>
    <row r="4" s="19" customFormat="1" ht="16.5" customHeight="1" spans="1:10">
      <c r="A4" s="24" t="s">
        <v>89</v>
      </c>
      <c r="B4" s="25" t="s">
        <v>611</v>
      </c>
      <c r="C4" s="25" t="s">
        <v>595</v>
      </c>
      <c r="D4" s="24" t="s">
        <v>826</v>
      </c>
      <c r="E4" s="24" t="s">
        <v>827</v>
      </c>
      <c r="F4" s="25" t="s">
        <v>617</v>
      </c>
      <c r="G4" s="34">
        <v>1</v>
      </c>
      <c r="H4" s="18">
        <v>0.164911146886447</v>
      </c>
      <c r="I4" s="27">
        <f t="shared" si="0"/>
        <v>0.164911146886447</v>
      </c>
      <c r="J4" s="28">
        <v>44835</v>
      </c>
    </row>
    <row r="5" s="19" customFormat="1" ht="16.5" customHeight="1" spans="1:10">
      <c r="A5" s="29" t="s">
        <v>89</v>
      </c>
      <c r="B5" s="30" t="s">
        <v>611</v>
      </c>
      <c r="C5" s="30" t="s">
        <v>595</v>
      </c>
      <c r="D5" s="29" t="s">
        <v>85</v>
      </c>
      <c r="E5" s="29" t="s">
        <v>828</v>
      </c>
      <c r="F5" s="30" t="s">
        <v>617</v>
      </c>
      <c r="G5" s="35">
        <v>1</v>
      </c>
      <c r="H5" s="18">
        <f>I14</f>
        <v>3.55741340567766</v>
      </c>
      <c r="I5" s="27">
        <f t="shared" si="0"/>
        <v>3.55741340567766</v>
      </c>
      <c r="J5" s="32">
        <v>44835</v>
      </c>
    </row>
    <row r="6" s="19" customFormat="1" ht="16.5" customHeight="1" spans="1:10">
      <c r="A6" s="24" t="s">
        <v>89</v>
      </c>
      <c r="B6" s="25" t="s">
        <v>611</v>
      </c>
      <c r="C6" s="25" t="s">
        <v>595</v>
      </c>
      <c r="D6" s="24" t="s">
        <v>831</v>
      </c>
      <c r="E6" s="24" t="s">
        <v>832</v>
      </c>
      <c r="F6" s="25" t="s">
        <v>833</v>
      </c>
      <c r="G6" s="34">
        <v>1</v>
      </c>
      <c r="H6" s="18">
        <v>0.4036</v>
      </c>
      <c r="I6" s="27">
        <f t="shared" si="0"/>
        <v>0.4036</v>
      </c>
      <c r="J6" s="28">
        <v>44835</v>
      </c>
    </row>
    <row r="7" s="19" customFormat="1" ht="16.5" customHeight="1" spans="1:10">
      <c r="A7" s="29" t="s">
        <v>89</v>
      </c>
      <c r="B7" s="30" t="s">
        <v>611</v>
      </c>
      <c r="C7" s="30" t="s">
        <v>595</v>
      </c>
      <c r="D7" s="29" t="s">
        <v>834</v>
      </c>
      <c r="E7" s="29" t="s">
        <v>835</v>
      </c>
      <c r="F7" s="30" t="s">
        <v>836</v>
      </c>
      <c r="G7" s="35">
        <v>1</v>
      </c>
      <c r="H7" s="18">
        <v>0.35</v>
      </c>
      <c r="I7" s="27">
        <f t="shared" si="0"/>
        <v>0.35</v>
      </c>
      <c r="J7" s="32">
        <v>44835</v>
      </c>
    </row>
    <row r="8" spans="1:10">
      <c r="I8" s="20">
        <f>SUM(I2:I7)</f>
        <v>4.86984477304656</v>
      </c>
    </row>
    <row r="10" s="19" customFormat="1" ht="12.5" spans="1:10">
      <c r="A10" s="21" t="s">
        <v>586</v>
      </c>
      <c r="B10" s="21" t="s">
        <v>587</v>
      </c>
      <c r="C10" s="21" t="s">
        <v>588</v>
      </c>
      <c r="D10" s="21" t="s">
        <v>589</v>
      </c>
      <c r="E10" s="21" t="s">
        <v>590</v>
      </c>
      <c r="F10" s="21" t="s">
        <v>590</v>
      </c>
      <c r="G10" s="23" t="s">
        <v>591</v>
      </c>
      <c r="H10" s="23" t="s">
        <v>592</v>
      </c>
      <c r="I10" s="23" t="s">
        <v>593</v>
      </c>
      <c r="J10" s="22" t="s">
        <v>594</v>
      </c>
    </row>
    <row r="11" s="19" customFormat="1" ht="16.5" customHeight="1" spans="1:10">
      <c r="A11" s="24" t="s">
        <v>85</v>
      </c>
      <c r="B11" s="25" t="s">
        <v>611</v>
      </c>
      <c r="C11" s="25" t="s">
        <v>595</v>
      </c>
      <c r="D11" s="24" t="s">
        <v>862</v>
      </c>
      <c r="E11" s="24" t="s">
        <v>863</v>
      </c>
      <c r="F11" s="25" t="s">
        <v>617</v>
      </c>
      <c r="G11" s="34">
        <v>1</v>
      </c>
      <c r="H11" s="18">
        <v>0.291913405677656</v>
      </c>
      <c r="I11" s="27">
        <f>H11*G11</f>
        <v>0.291913405677656</v>
      </c>
      <c r="J11" s="28">
        <v>44835</v>
      </c>
    </row>
    <row r="12" s="19" customFormat="1" ht="16.5" customHeight="1" spans="1:10">
      <c r="A12" s="29" t="s">
        <v>85</v>
      </c>
      <c r="B12" s="30" t="s">
        <v>611</v>
      </c>
      <c r="C12" s="30" t="s">
        <v>595</v>
      </c>
      <c r="D12" s="29" t="s">
        <v>864</v>
      </c>
      <c r="E12" s="29" t="s">
        <v>865</v>
      </c>
      <c r="F12" s="30" t="s">
        <v>617</v>
      </c>
      <c r="G12" s="35">
        <v>1</v>
      </c>
      <c r="H12" s="18">
        <v>3</v>
      </c>
      <c r="I12" s="27">
        <f>H12*G12</f>
        <v>3</v>
      </c>
      <c r="J12" s="32">
        <v>44835</v>
      </c>
    </row>
    <row r="13" s="19" customFormat="1" ht="16.5" customHeight="1" spans="1:10">
      <c r="A13" s="24" t="s">
        <v>85</v>
      </c>
      <c r="B13" s="25" t="s">
        <v>611</v>
      </c>
      <c r="C13" s="25" t="s">
        <v>595</v>
      </c>
      <c r="D13" s="24" t="s">
        <v>866</v>
      </c>
      <c r="E13" s="24" t="s">
        <v>867</v>
      </c>
      <c r="F13" s="25" t="s">
        <v>868</v>
      </c>
      <c r="G13" s="34">
        <v>1</v>
      </c>
      <c r="H13" s="18">
        <v>0.2655</v>
      </c>
      <c r="I13" s="27">
        <f>H13*G13</f>
        <v>0.2655</v>
      </c>
      <c r="J13" s="28">
        <v>44835</v>
      </c>
    </row>
    <row r="14" customFormat="1" spans="1:10">
      <c r="G14" s="20"/>
      <c r="H14" s="20"/>
      <c r="I14" s="20">
        <f>SUM(I11:I13)</f>
        <v>3.55741340567766</v>
      </c>
    </row>
  </sheetData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1" workbookViewId="0">
      <selection activeCell="E30" sqref="E3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2.9090909090909" customWidth="1"/>
    <col min="6" max="6" width="10" customWidth="1"/>
    <col min="7" max="7" width="9.27272727272727" style="20" customWidth="1"/>
    <col min="8" max="9" width="7.72727272727273" style="20" customWidth="1"/>
    <col min="10" max="10" width="9" customWidth="1"/>
  </cols>
  <sheetData>
    <row r="1" s="19" customFormat="1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192</v>
      </c>
      <c r="B2" s="25" t="s">
        <v>611</v>
      </c>
      <c r="C2" s="25" t="s">
        <v>595</v>
      </c>
      <c r="D2" s="24" t="s">
        <v>1049</v>
      </c>
      <c r="E2" s="24" t="s">
        <v>1050</v>
      </c>
      <c r="F2" s="25" t="s">
        <v>617</v>
      </c>
      <c r="G2" s="34">
        <v>1</v>
      </c>
      <c r="H2" s="18">
        <v>0.178</v>
      </c>
      <c r="I2" s="27">
        <f t="shared" ref="I2:I19" si="0">H2*G2</f>
        <v>0.178</v>
      </c>
      <c r="J2" s="28">
        <v>44469</v>
      </c>
    </row>
    <row r="3" s="19" customFormat="1" ht="16.5" customHeight="1" spans="1:10">
      <c r="A3" s="29" t="s">
        <v>192</v>
      </c>
      <c r="B3" s="30" t="s">
        <v>611</v>
      </c>
      <c r="C3" s="30" t="s">
        <v>595</v>
      </c>
      <c r="D3" s="29" t="s">
        <v>925</v>
      </c>
      <c r="E3" s="29" t="s">
        <v>926</v>
      </c>
      <c r="F3" s="30" t="s">
        <v>927</v>
      </c>
      <c r="G3" s="35">
        <v>1</v>
      </c>
      <c r="H3" s="18">
        <v>0.05</v>
      </c>
      <c r="I3" s="27">
        <f t="shared" si="0"/>
        <v>0.05</v>
      </c>
      <c r="J3" s="32">
        <v>44644</v>
      </c>
    </row>
    <row r="4" s="19" customFormat="1" ht="16.5" customHeight="1" spans="1:10">
      <c r="A4" s="24" t="s">
        <v>192</v>
      </c>
      <c r="B4" s="25" t="s">
        <v>611</v>
      </c>
      <c r="C4" s="25" t="s">
        <v>595</v>
      </c>
      <c r="D4" s="24" t="s">
        <v>1051</v>
      </c>
      <c r="E4" s="24" t="s">
        <v>597</v>
      </c>
      <c r="F4" s="25" t="s">
        <v>1052</v>
      </c>
      <c r="G4" s="34">
        <v>1</v>
      </c>
      <c r="H4" s="18">
        <v>0.04</v>
      </c>
      <c r="I4" s="27">
        <f t="shared" si="0"/>
        <v>0.04</v>
      </c>
      <c r="J4" s="28">
        <v>44432</v>
      </c>
    </row>
    <row r="5" s="19" customFormat="1" ht="16.5" customHeight="1" spans="1:10">
      <c r="A5" s="29" t="s">
        <v>192</v>
      </c>
      <c r="B5" s="30" t="s">
        <v>611</v>
      </c>
      <c r="C5" s="30" t="s">
        <v>595</v>
      </c>
      <c r="D5" s="29" t="s">
        <v>928</v>
      </c>
      <c r="E5" s="29" t="s">
        <v>929</v>
      </c>
      <c r="F5" s="30" t="s">
        <v>617</v>
      </c>
      <c r="G5" s="35">
        <v>0.65</v>
      </c>
      <c r="H5" s="18">
        <v>0.283186</v>
      </c>
      <c r="I5" s="27">
        <f t="shared" si="0"/>
        <v>0.1840709</v>
      </c>
      <c r="J5" s="32">
        <v>44470</v>
      </c>
    </row>
    <row r="6" s="19" customFormat="1" ht="16.5" customHeight="1" spans="1:10">
      <c r="A6" s="24" t="s">
        <v>192</v>
      </c>
      <c r="B6" s="25" t="s">
        <v>611</v>
      </c>
      <c r="C6" s="25" t="s">
        <v>595</v>
      </c>
      <c r="D6" s="24" t="s">
        <v>69</v>
      </c>
      <c r="E6" s="24" t="s">
        <v>419</v>
      </c>
      <c r="F6" s="25" t="s">
        <v>1053</v>
      </c>
      <c r="G6" s="34">
        <v>1</v>
      </c>
      <c r="H6" s="18">
        <v>1.254</v>
      </c>
      <c r="I6" s="27">
        <f t="shared" si="0"/>
        <v>1.254</v>
      </c>
      <c r="J6" s="28">
        <v>44404</v>
      </c>
    </row>
    <row r="7" s="19" customFormat="1" ht="16.5" customHeight="1" spans="1:10">
      <c r="A7" s="29" t="s">
        <v>192</v>
      </c>
      <c r="B7" s="30" t="s">
        <v>611</v>
      </c>
      <c r="C7" s="30" t="s">
        <v>595</v>
      </c>
      <c r="D7" s="29" t="s">
        <v>73</v>
      </c>
      <c r="E7" s="29" t="s">
        <v>396</v>
      </c>
      <c r="F7" s="30" t="s">
        <v>747</v>
      </c>
      <c r="G7" s="35">
        <v>2</v>
      </c>
      <c r="H7" s="18">
        <v>0.288584692439863</v>
      </c>
      <c r="I7" s="27">
        <f t="shared" si="0"/>
        <v>0.577169384879726</v>
      </c>
      <c r="J7" s="32">
        <v>44404</v>
      </c>
    </row>
    <row r="8" s="19" customFormat="1" ht="16.5" customHeight="1" spans="1:10">
      <c r="A8" s="24" t="s">
        <v>192</v>
      </c>
      <c r="B8" s="25" t="s">
        <v>611</v>
      </c>
      <c r="C8" s="25" t="s">
        <v>595</v>
      </c>
      <c r="D8" s="24" t="s">
        <v>74</v>
      </c>
      <c r="E8" s="24" t="s">
        <v>394</v>
      </c>
      <c r="F8" s="25" t="s">
        <v>748</v>
      </c>
      <c r="G8" s="34">
        <v>6</v>
      </c>
      <c r="H8" s="18">
        <v>0.120565034394672</v>
      </c>
      <c r="I8" s="27">
        <f t="shared" si="0"/>
        <v>0.723390206368032</v>
      </c>
      <c r="J8" s="28">
        <v>44593</v>
      </c>
    </row>
    <row r="9" s="19" customFormat="1" ht="16.5" customHeight="1" spans="1:10">
      <c r="A9" s="29" t="s">
        <v>192</v>
      </c>
      <c r="B9" s="30" t="s">
        <v>611</v>
      </c>
      <c r="C9" s="30" t="s">
        <v>595</v>
      </c>
      <c r="D9" s="29" t="s">
        <v>932</v>
      </c>
      <c r="E9" s="29" t="s">
        <v>933</v>
      </c>
      <c r="F9" s="30" t="s">
        <v>617</v>
      </c>
      <c r="G9" s="35">
        <v>1</v>
      </c>
      <c r="H9" s="18">
        <v>0.372943271008403</v>
      </c>
      <c r="I9" s="27">
        <f t="shared" si="0"/>
        <v>0.372943271008403</v>
      </c>
      <c r="J9" s="32">
        <v>44621</v>
      </c>
    </row>
    <row r="10" s="19" customFormat="1" ht="16.5" customHeight="1" spans="1:10">
      <c r="A10" s="24" t="s">
        <v>192</v>
      </c>
      <c r="B10" s="25" t="s">
        <v>611</v>
      </c>
      <c r="C10" s="25" t="s">
        <v>595</v>
      </c>
      <c r="D10" s="24" t="s">
        <v>77</v>
      </c>
      <c r="E10" s="24" t="s">
        <v>410</v>
      </c>
      <c r="F10" s="25" t="s">
        <v>617</v>
      </c>
      <c r="G10" s="34">
        <v>1</v>
      </c>
      <c r="H10" s="18">
        <f>I37</f>
        <v>18.6613012188425</v>
      </c>
      <c r="I10" s="27">
        <f t="shared" si="0"/>
        <v>18.6613012188425</v>
      </c>
      <c r="J10" s="28">
        <v>44404</v>
      </c>
    </row>
    <row r="11" s="19" customFormat="1" ht="16.5" customHeight="1" spans="1:10">
      <c r="A11" s="29" t="s">
        <v>192</v>
      </c>
      <c r="B11" s="30" t="s">
        <v>611</v>
      </c>
      <c r="C11" s="30" t="s">
        <v>595</v>
      </c>
      <c r="D11" s="29" t="s">
        <v>934</v>
      </c>
      <c r="E11" s="29" t="s">
        <v>786</v>
      </c>
      <c r="F11" s="30" t="s">
        <v>617</v>
      </c>
      <c r="G11" s="35">
        <v>1</v>
      </c>
      <c r="H11" s="18">
        <v>0.779</v>
      </c>
      <c r="I11" s="27">
        <f t="shared" si="0"/>
        <v>0.779</v>
      </c>
      <c r="J11" s="32">
        <v>44621</v>
      </c>
    </row>
    <row r="12" s="19" customFormat="1" ht="16.5" customHeight="1" spans="1:10">
      <c r="A12" s="24" t="s">
        <v>192</v>
      </c>
      <c r="B12" s="25" t="s">
        <v>611</v>
      </c>
      <c r="C12" s="25" t="s">
        <v>595</v>
      </c>
      <c r="D12" s="24" t="s">
        <v>749</v>
      </c>
      <c r="E12" s="24" t="s">
        <v>750</v>
      </c>
      <c r="F12" s="25" t="s">
        <v>751</v>
      </c>
      <c r="G12" s="34">
        <v>0.68</v>
      </c>
      <c r="H12" s="18">
        <v>1.7257</v>
      </c>
      <c r="I12" s="27">
        <f t="shared" si="0"/>
        <v>1.173476</v>
      </c>
      <c r="J12" s="28">
        <v>44698</v>
      </c>
    </row>
    <row r="13" s="19" customFormat="1" ht="16.5" customHeight="1" spans="1:10">
      <c r="A13" s="29" t="s">
        <v>192</v>
      </c>
      <c r="B13" s="30" t="s">
        <v>611</v>
      </c>
      <c r="C13" s="30" t="s">
        <v>595</v>
      </c>
      <c r="D13" s="29" t="s">
        <v>78</v>
      </c>
      <c r="E13" s="29" t="s">
        <v>443</v>
      </c>
      <c r="F13" s="30" t="s">
        <v>752</v>
      </c>
      <c r="G13" s="35">
        <v>1.52</v>
      </c>
      <c r="H13" s="18">
        <v>1.6814</v>
      </c>
      <c r="I13" s="27">
        <f t="shared" si="0"/>
        <v>2.555728</v>
      </c>
      <c r="J13" s="32">
        <v>44698</v>
      </c>
    </row>
    <row r="14" s="19" customFormat="1" ht="16.5" customHeight="1" spans="1:10">
      <c r="A14" s="24" t="s">
        <v>192</v>
      </c>
      <c r="B14" s="25" t="s">
        <v>611</v>
      </c>
      <c r="C14" s="25" t="s">
        <v>595</v>
      </c>
      <c r="D14" s="24" t="s">
        <v>935</v>
      </c>
      <c r="E14" s="24" t="s">
        <v>936</v>
      </c>
      <c r="F14" s="25" t="s">
        <v>617</v>
      </c>
      <c r="G14" s="34">
        <v>1</v>
      </c>
      <c r="H14" s="18">
        <v>0.53</v>
      </c>
      <c r="I14" s="27">
        <f t="shared" si="0"/>
        <v>0.53</v>
      </c>
      <c r="J14" s="28">
        <v>44470</v>
      </c>
    </row>
    <row r="15" s="19" customFormat="1" ht="16.5" customHeight="1" spans="1:10">
      <c r="A15" s="29" t="s">
        <v>192</v>
      </c>
      <c r="B15" s="30" t="s">
        <v>611</v>
      </c>
      <c r="C15" s="30" t="s">
        <v>595</v>
      </c>
      <c r="D15" s="29" t="s">
        <v>937</v>
      </c>
      <c r="E15" s="29" t="s">
        <v>938</v>
      </c>
      <c r="F15" s="30" t="s">
        <v>617</v>
      </c>
      <c r="G15" s="35">
        <v>1</v>
      </c>
      <c r="H15" s="18">
        <v>1.05755528846154</v>
      </c>
      <c r="I15" s="27">
        <f t="shared" si="0"/>
        <v>1.05755528846154</v>
      </c>
      <c r="J15" s="32">
        <v>45503</v>
      </c>
    </row>
    <row r="16" s="19" customFormat="1" ht="16.5" customHeight="1" spans="1:10">
      <c r="A16" s="24" t="s">
        <v>192</v>
      </c>
      <c r="B16" s="25" t="s">
        <v>611</v>
      </c>
      <c r="C16" s="25" t="s">
        <v>595</v>
      </c>
      <c r="D16" s="24" t="s">
        <v>939</v>
      </c>
      <c r="E16" s="24" t="s">
        <v>434</v>
      </c>
      <c r="F16" s="25" t="s">
        <v>940</v>
      </c>
      <c r="G16" s="34">
        <v>3</v>
      </c>
      <c r="H16" s="18">
        <v>0.1422</v>
      </c>
      <c r="I16" s="27">
        <f t="shared" si="0"/>
        <v>0.4266</v>
      </c>
      <c r="J16" s="28">
        <v>44593</v>
      </c>
    </row>
    <row r="17" s="19" customFormat="1" ht="16.5" customHeight="1" spans="1:10">
      <c r="A17" s="29" t="s">
        <v>192</v>
      </c>
      <c r="B17" s="30" t="s">
        <v>611</v>
      </c>
      <c r="C17" s="30" t="s">
        <v>595</v>
      </c>
      <c r="D17" s="29" t="s">
        <v>599</v>
      </c>
      <c r="E17" s="29" t="s">
        <v>600</v>
      </c>
      <c r="F17" s="30" t="s">
        <v>601</v>
      </c>
      <c r="G17" s="35">
        <v>0.0166</v>
      </c>
      <c r="H17" s="18">
        <v>6.2128</v>
      </c>
      <c r="I17" s="27">
        <f t="shared" si="0"/>
        <v>0.10313248</v>
      </c>
      <c r="J17" s="32">
        <v>44651</v>
      </c>
    </row>
    <row r="18" s="19" customFormat="1" ht="16.5" customHeight="1" spans="1:10">
      <c r="A18" s="24" t="s">
        <v>192</v>
      </c>
      <c r="B18" s="25" t="s">
        <v>611</v>
      </c>
      <c r="C18" s="25" t="s">
        <v>595</v>
      </c>
      <c r="D18" s="24" t="s">
        <v>602</v>
      </c>
      <c r="E18" s="24" t="s">
        <v>603</v>
      </c>
      <c r="F18" s="25" t="s">
        <v>604</v>
      </c>
      <c r="G18" s="34">
        <v>0.06667</v>
      </c>
      <c r="H18" s="18">
        <v>0.4035</v>
      </c>
      <c r="I18" s="27">
        <f t="shared" si="0"/>
        <v>0.026901345</v>
      </c>
      <c r="J18" s="28">
        <v>44651</v>
      </c>
    </row>
    <row r="19" s="19" customFormat="1" ht="16.5" customHeight="1" spans="1:10">
      <c r="A19" s="29" t="s">
        <v>192</v>
      </c>
      <c r="B19" s="30" t="s">
        <v>611</v>
      </c>
      <c r="C19" s="30" t="s">
        <v>595</v>
      </c>
      <c r="D19" s="29" t="s">
        <v>1061</v>
      </c>
      <c r="E19" s="29" t="s">
        <v>1062</v>
      </c>
      <c r="F19" s="30" t="s">
        <v>1063</v>
      </c>
      <c r="G19" s="35">
        <v>1</v>
      </c>
      <c r="H19" s="18">
        <v>0.36</v>
      </c>
      <c r="I19" s="27">
        <f t="shared" si="0"/>
        <v>0.36</v>
      </c>
      <c r="J19" s="32">
        <v>45650</v>
      </c>
    </row>
    <row r="20" spans="1:10">
      <c r="I20" s="20">
        <f>SUM(I2:I19)</f>
        <v>29.0532680945602</v>
      </c>
    </row>
    <row r="22" s="19" customFormat="1" ht="12.5" spans="1:10">
      <c r="A22" s="21" t="s">
        <v>586</v>
      </c>
      <c r="B22" s="21" t="s">
        <v>587</v>
      </c>
      <c r="C22" s="21" t="s">
        <v>588</v>
      </c>
      <c r="D22" s="21" t="s">
        <v>589</v>
      </c>
      <c r="E22" s="21" t="s">
        <v>590</v>
      </c>
      <c r="F22" s="21" t="s">
        <v>590</v>
      </c>
      <c r="G22" s="23" t="s">
        <v>591</v>
      </c>
      <c r="H22" s="23" t="s">
        <v>592</v>
      </c>
      <c r="I22" s="23" t="s">
        <v>593</v>
      </c>
      <c r="J22" s="22" t="s">
        <v>594</v>
      </c>
    </row>
    <row r="23" s="19" customFormat="1" ht="16.5" customHeight="1" spans="1:10">
      <c r="A23" s="24" t="s">
        <v>77</v>
      </c>
      <c r="B23" s="25" t="s">
        <v>611</v>
      </c>
      <c r="C23" s="25" t="s">
        <v>595</v>
      </c>
      <c r="D23" s="24" t="s">
        <v>944</v>
      </c>
      <c r="E23" s="24" t="s">
        <v>945</v>
      </c>
      <c r="F23" s="25" t="s">
        <v>617</v>
      </c>
      <c r="G23" s="34">
        <v>3</v>
      </c>
      <c r="H23" s="18">
        <v>0.1327</v>
      </c>
      <c r="I23" s="27">
        <f t="shared" ref="I23:I36" si="1">H23*G23</f>
        <v>0.3981</v>
      </c>
      <c r="J23" s="28">
        <v>44327</v>
      </c>
    </row>
    <row r="24" s="19" customFormat="1" ht="16.5" customHeight="1" spans="1:10">
      <c r="A24" s="29" t="s">
        <v>77</v>
      </c>
      <c r="B24" s="30" t="s">
        <v>611</v>
      </c>
      <c r="C24" s="30" t="s">
        <v>595</v>
      </c>
      <c r="D24" s="29" t="s">
        <v>946</v>
      </c>
      <c r="E24" s="29" t="s">
        <v>947</v>
      </c>
      <c r="F24" s="30" t="s">
        <v>948</v>
      </c>
      <c r="G24" s="35">
        <v>1</v>
      </c>
      <c r="H24" s="18">
        <v>2.3894</v>
      </c>
      <c r="I24" s="27">
        <f t="shared" si="1"/>
        <v>2.3894</v>
      </c>
      <c r="J24" s="32">
        <v>44328</v>
      </c>
    </row>
    <row r="25" s="19" customFormat="1" ht="16.5" customHeight="1" spans="1:10">
      <c r="A25" s="24" t="s">
        <v>77</v>
      </c>
      <c r="B25" s="25" t="s">
        <v>611</v>
      </c>
      <c r="C25" s="25" t="s">
        <v>595</v>
      </c>
      <c r="D25" s="24" t="s">
        <v>949</v>
      </c>
      <c r="E25" s="24" t="s">
        <v>771</v>
      </c>
      <c r="F25" s="25" t="s">
        <v>617</v>
      </c>
      <c r="G25" s="34">
        <v>1</v>
      </c>
      <c r="H25" s="18">
        <v>1.55695201710526</v>
      </c>
      <c r="I25" s="27">
        <f t="shared" si="1"/>
        <v>1.55695201710526</v>
      </c>
      <c r="J25" s="28">
        <v>44327</v>
      </c>
    </row>
    <row r="26" s="19" customFormat="1" ht="16.5" customHeight="1" spans="1:10">
      <c r="A26" s="29" t="s">
        <v>77</v>
      </c>
      <c r="B26" s="30" t="s">
        <v>611</v>
      </c>
      <c r="C26" s="30" t="s">
        <v>595</v>
      </c>
      <c r="D26" s="29" t="s">
        <v>950</v>
      </c>
      <c r="E26" s="29" t="s">
        <v>951</v>
      </c>
      <c r="F26" s="30" t="s">
        <v>952</v>
      </c>
      <c r="G26" s="35">
        <v>1</v>
      </c>
      <c r="H26" s="18">
        <v>0.941865145432692</v>
      </c>
      <c r="I26" s="27">
        <f t="shared" si="1"/>
        <v>0.941865145432692</v>
      </c>
      <c r="J26" s="32">
        <v>44327</v>
      </c>
    </row>
    <row r="27" s="19" customFormat="1" ht="16.5" customHeight="1" spans="1:10">
      <c r="A27" s="24" t="s">
        <v>77</v>
      </c>
      <c r="B27" s="25" t="s">
        <v>611</v>
      </c>
      <c r="C27" s="25" t="s">
        <v>595</v>
      </c>
      <c r="D27" s="24" t="s">
        <v>953</v>
      </c>
      <c r="E27" s="24" t="s">
        <v>954</v>
      </c>
      <c r="F27" s="25" t="s">
        <v>955</v>
      </c>
      <c r="G27" s="34">
        <v>1</v>
      </c>
      <c r="H27" s="18">
        <v>0.928708371995192</v>
      </c>
      <c r="I27" s="27">
        <f t="shared" si="1"/>
        <v>0.928708371995192</v>
      </c>
      <c r="J27" s="28">
        <v>44327</v>
      </c>
    </row>
    <row r="28" s="19" customFormat="1" ht="16.5" customHeight="1" spans="1:10">
      <c r="A28" s="29" t="s">
        <v>77</v>
      </c>
      <c r="B28" s="30" t="s">
        <v>611</v>
      </c>
      <c r="C28" s="30" t="s">
        <v>595</v>
      </c>
      <c r="D28" s="29" t="s">
        <v>956</v>
      </c>
      <c r="E28" s="29" t="s">
        <v>957</v>
      </c>
      <c r="F28" s="30" t="s">
        <v>958</v>
      </c>
      <c r="G28" s="35">
        <v>1</v>
      </c>
      <c r="H28" s="18">
        <v>0.947845496995192</v>
      </c>
      <c r="I28" s="27">
        <f t="shared" si="1"/>
        <v>0.947845496995192</v>
      </c>
      <c r="J28" s="32">
        <v>44327</v>
      </c>
    </row>
    <row r="29" s="19" customFormat="1" ht="16.5" customHeight="1" spans="1:10">
      <c r="A29" s="24" t="s">
        <v>77</v>
      </c>
      <c r="B29" s="25" t="s">
        <v>611</v>
      </c>
      <c r="C29" s="25" t="s">
        <v>595</v>
      </c>
      <c r="D29" s="24" t="s">
        <v>959</v>
      </c>
      <c r="E29" s="24" t="s">
        <v>775</v>
      </c>
      <c r="F29" s="25" t="s">
        <v>617</v>
      </c>
      <c r="G29" s="34">
        <v>1</v>
      </c>
      <c r="H29" s="18">
        <v>4.05</v>
      </c>
      <c r="I29" s="27">
        <f t="shared" si="1"/>
        <v>4.05</v>
      </c>
      <c r="J29" s="28">
        <v>44327</v>
      </c>
    </row>
    <row r="30" s="19" customFormat="1" ht="16.5" customHeight="1" spans="1:10">
      <c r="A30" s="29" t="s">
        <v>77</v>
      </c>
      <c r="B30" s="30" t="s">
        <v>611</v>
      </c>
      <c r="C30" s="30" t="s">
        <v>595</v>
      </c>
      <c r="D30" s="29" t="s">
        <v>960</v>
      </c>
      <c r="E30" s="29" t="s">
        <v>961</v>
      </c>
      <c r="F30" s="30" t="s">
        <v>617</v>
      </c>
      <c r="G30" s="35">
        <v>1</v>
      </c>
      <c r="H30" s="18">
        <v>1.437294625</v>
      </c>
      <c r="I30" s="27">
        <f t="shared" si="1"/>
        <v>1.437294625</v>
      </c>
      <c r="J30" s="32">
        <v>44327</v>
      </c>
    </row>
    <row r="31" s="19" customFormat="1" ht="16.5" customHeight="1" spans="1:10">
      <c r="A31" s="24" t="s">
        <v>77</v>
      </c>
      <c r="B31" s="25" t="s">
        <v>611</v>
      </c>
      <c r="C31" s="25" t="s">
        <v>595</v>
      </c>
      <c r="D31" s="24" t="s">
        <v>962</v>
      </c>
      <c r="E31" s="24" t="s">
        <v>963</v>
      </c>
      <c r="F31" s="25" t="s">
        <v>964</v>
      </c>
      <c r="G31" s="34">
        <v>1</v>
      </c>
      <c r="H31" s="18">
        <v>0.409741331904762</v>
      </c>
      <c r="I31" s="27">
        <f t="shared" si="1"/>
        <v>0.409741331904762</v>
      </c>
      <c r="J31" s="28">
        <v>44327</v>
      </c>
    </row>
    <row r="32" s="19" customFormat="1" ht="16.5" customHeight="1" spans="1:10">
      <c r="A32" s="29" t="s">
        <v>77</v>
      </c>
      <c r="B32" s="30" t="s">
        <v>611</v>
      </c>
      <c r="C32" s="30" t="s">
        <v>595</v>
      </c>
      <c r="D32" s="29" t="s">
        <v>965</v>
      </c>
      <c r="E32" s="29" t="s">
        <v>966</v>
      </c>
      <c r="F32" s="30" t="s">
        <v>617</v>
      </c>
      <c r="G32" s="35">
        <v>2</v>
      </c>
      <c r="H32" s="18">
        <v>0.1204</v>
      </c>
      <c r="I32" s="27">
        <f t="shared" si="1"/>
        <v>0.2408</v>
      </c>
      <c r="J32" s="32">
        <v>44327</v>
      </c>
    </row>
    <row r="33" s="19" customFormat="1" ht="16.5" customHeight="1" spans="1:10">
      <c r="A33" s="24" t="s">
        <v>77</v>
      </c>
      <c r="B33" s="25" t="s">
        <v>611</v>
      </c>
      <c r="C33" s="25" t="s">
        <v>595</v>
      </c>
      <c r="D33" s="24" t="s">
        <v>967</v>
      </c>
      <c r="E33" s="24" t="s">
        <v>968</v>
      </c>
      <c r="F33" s="25" t="s">
        <v>617</v>
      </c>
      <c r="G33" s="34">
        <v>1</v>
      </c>
      <c r="H33" s="18">
        <v>0.324502754093567</v>
      </c>
      <c r="I33" s="27">
        <f t="shared" si="1"/>
        <v>0.324502754093567</v>
      </c>
      <c r="J33" s="28">
        <v>44327</v>
      </c>
    </row>
    <row r="34" s="19" customFormat="1" ht="16.5" customHeight="1" spans="1:10">
      <c r="A34" s="29" t="s">
        <v>77</v>
      </c>
      <c r="B34" s="30" t="s">
        <v>611</v>
      </c>
      <c r="C34" s="30" t="s">
        <v>595</v>
      </c>
      <c r="D34" s="29" t="s">
        <v>969</v>
      </c>
      <c r="E34" s="29" t="s">
        <v>970</v>
      </c>
      <c r="F34" s="30" t="s">
        <v>617</v>
      </c>
      <c r="G34" s="35">
        <v>1</v>
      </c>
      <c r="H34" s="18">
        <v>0.273739011988304</v>
      </c>
      <c r="I34" s="27">
        <f t="shared" si="1"/>
        <v>0.273739011988304</v>
      </c>
      <c r="J34" s="32">
        <v>44327</v>
      </c>
    </row>
    <row r="35" s="19" customFormat="1" ht="16.5" customHeight="1" spans="1:10">
      <c r="A35" s="24" t="s">
        <v>77</v>
      </c>
      <c r="B35" s="25" t="s">
        <v>611</v>
      </c>
      <c r="C35" s="25" t="s">
        <v>595</v>
      </c>
      <c r="D35" s="24" t="s">
        <v>971</v>
      </c>
      <c r="E35" s="24" t="s">
        <v>972</v>
      </c>
      <c r="F35" s="25" t="s">
        <v>617</v>
      </c>
      <c r="G35" s="34">
        <v>2</v>
      </c>
      <c r="H35" s="18">
        <v>0.186476232163743</v>
      </c>
      <c r="I35" s="27">
        <f t="shared" si="1"/>
        <v>0.372952464327486</v>
      </c>
      <c r="J35" s="28">
        <v>44327</v>
      </c>
    </row>
    <row r="36" s="19" customFormat="1" ht="16.5" customHeight="1" spans="1:10">
      <c r="A36" s="29" t="s">
        <v>77</v>
      </c>
      <c r="B36" s="30" t="s">
        <v>611</v>
      </c>
      <c r="C36" s="30" t="s">
        <v>595</v>
      </c>
      <c r="D36" s="29" t="s">
        <v>973</v>
      </c>
      <c r="E36" s="29" t="s">
        <v>974</v>
      </c>
      <c r="F36" s="30" t="s">
        <v>975</v>
      </c>
      <c r="G36" s="35">
        <v>2</v>
      </c>
      <c r="H36" s="18">
        <v>2.1947</v>
      </c>
      <c r="I36" s="27">
        <f t="shared" si="1"/>
        <v>4.3894</v>
      </c>
      <c r="J36" s="32">
        <v>44327</v>
      </c>
    </row>
    <row r="37" customFormat="1" spans="1:10">
      <c r="G37" s="20"/>
      <c r="H37" s="20"/>
      <c r="I37" s="20">
        <f>SUM(I23:I36)</f>
        <v>18.6613012188425</v>
      </c>
    </row>
  </sheetData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24" workbookViewId="0">
      <selection activeCell="A43" sqref="$A43:$XFD47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165</v>
      </c>
      <c r="B2" s="25">
        <v>902</v>
      </c>
      <c r="C2" s="25" t="s">
        <v>595</v>
      </c>
      <c r="D2" s="24" t="s">
        <v>73</v>
      </c>
      <c r="E2" s="24" t="s">
        <v>396</v>
      </c>
      <c r="F2" s="25" t="s">
        <v>747</v>
      </c>
      <c r="G2" s="34">
        <v>1</v>
      </c>
      <c r="H2" s="18">
        <v>0.288584692439863</v>
      </c>
      <c r="I2" s="27">
        <f t="shared" ref="I2:I26" si="0">H2*G2</f>
        <v>0.288584692439863</v>
      </c>
      <c r="J2" s="28">
        <v>44166</v>
      </c>
    </row>
    <row r="3" s="19" customFormat="1" ht="16.5" customHeight="1" spans="1:10">
      <c r="A3" s="29" t="s">
        <v>165</v>
      </c>
      <c r="B3" s="30">
        <v>902</v>
      </c>
      <c r="C3" s="30" t="s">
        <v>595</v>
      </c>
      <c r="D3" s="29" t="s">
        <v>822</v>
      </c>
      <c r="E3" s="29" t="s">
        <v>823</v>
      </c>
      <c r="F3" s="30"/>
      <c r="G3" s="35">
        <v>1</v>
      </c>
      <c r="H3" s="18">
        <v>3.10834578384212</v>
      </c>
      <c r="I3" s="27">
        <f t="shared" si="0"/>
        <v>3.10834578384212</v>
      </c>
      <c r="J3" s="32">
        <v>44166</v>
      </c>
    </row>
    <row r="4" s="19" customFormat="1" ht="16.5" customHeight="1" spans="1:10">
      <c r="A4" s="24" t="s">
        <v>165</v>
      </c>
      <c r="B4" s="25">
        <v>902</v>
      </c>
      <c r="C4" s="25" t="s">
        <v>595</v>
      </c>
      <c r="D4" s="24" t="s">
        <v>783</v>
      </c>
      <c r="E4" s="24" t="s">
        <v>784</v>
      </c>
      <c r="F4" s="25"/>
      <c r="G4" s="34">
        <v>2</v>
      </c>
      <c r="H4" s="18">
        <v>0.240939692439863</v>
      </c>
      <c r="I4" s="27">
        <f t="shared" si="0"/>
        <v>0.481879384879726</v>
      </c>
      <c r="J4" s="28">
        <v>44166</v>
      </c>
    </row>
    <row r="5" s="19" customFormat="1" ht="16.5" customHeight="1" spans="1:10">
      <c r="A5" s="29" t="s">
        <v>165</v>
      </c>
      <c r="B5" s="30">
        <v>902</v>
      </c>
      <c r="C5" s="30" t="s">
        <v>595</v>
      </c>
      <c r="D5" s="29" t="s">
        <v>749</v>
      </c>
      <c r="E5" s="29" t="s">
        <v>750</v>
      </c>
      <c r="F5" s="30" t="s">
        <v>751</v>
      </c>
      <c r="G5" s="35">
        <v>0.31</v>
      </c>
      <c r="H5" s="18">
        <v>1.7257</v>
      </c>
      <c r="I5" s="27">
        <f t="shared" si="0"/>
        <v>0.534967</v>
      </c>
      <c r="J5" s="32">
        <v>44432</v>
      </c>
    </row>
    <row r="6" s="19" customFormat="1" ht="16.5" customHeight="1" spans="1:10">
      <c r="A6" s="24" t="s">
        <v>165</v>
      </c>
      <c r="B6" s="25">
        <v>902</v>
      </c>
      <c r="C6" s="25" t="s">
        <v>595</v>
      </c>
      <c r="D6" s="24" t="s">
        <v>815</v>
      </c>
      <c r="E6" s="24" t="s">
        <v>816</v>
      </c>
      <c r="F6" s="25"/>
      <c r="G6" s="34">
        <v>0.41</v>
      </c>
      <c r="H6" s="18">
        <v>0.589</v>
      </c>
      <c r="I6" s="27">
        <f t="shared" si="0"/>
        <v>0.24149</v>
      </c>
      <c r="J6" s="28">
        <v>44470</v>
      </c>
    </row>
    <row r="7" s="19" customFormat="1" ht="16.5" customHeight="1" spans="1:10">
      <c r="A7" s="29" t="s">
        <v>165</v>
      </c>
      <c r="B7" s="30">
        <v>902</v>
      </c>
      <c r="C7" s="30" t="s">
        <v>595</v>
      </c>
      <c r="D7" s="29" t="s">
        <v>813</v>
      </c>
      <c r="E7" s="29" t="s">
        <v>814</v>
      </c>
      <c r="F7" s="30"/>
      <c r="G7" s="35">
        <v>2</v>
      </c>
      <c r="H7" s="18">
        <v>0.05</v>
      </c>
      <c r="I7" s="27">
        <f t="shared" si="0"/>
        <v>0.1</v>
      </c>
      <c r="J7" s="32">
        <v>45169</v>
      </c>
    </row>
    <row r="8" s="19" customFormat="1" ht="16.5" customHeight="1" spans="1:10">
      <c r="A8" s="24" t="s">
        <v>165</v>
      </c>
      <c r="B8" s="25">
        <v>902</v>
      </c>
      <c r="C8" s="25" t="s">
        <v>595</v>
      </c>
      <c r="D8" s="24" t="s">
        <v>78</v>
      </c>
      <c r="E8" s="24" t="s">
        <v>443</v>
      </c>
      <c r="F8" s="25" t="s">
        <v>752</v>
      </c>
      <c r="G8" s="34">
        <v>0.55</v>
      </c>
      <c r="H8" s="18">
        <v>1.6814</v>
      </c>
      <c r="I8" s="27">
        <f t="shared" si="0"/>
        <v>0.92477</v>
      </c>
      <c r="J8" s="28">
        <v>44470</v>
      </c>
    </row>
    <row r="9" s="19" customFormat="1" ht="16.5" customHeight="1" spans="1:10">
      <c r="A9" s="29" t="s">
        <v>165</v>
      </c>
      <c r="B9" s="30">
        <v>902</v>
      </c>
      <c r="C9" s="30" t="s">
        <v>595</v>
      </c>
      <c r="D9" s="29" t="s">
        <v>817</v>
      </c>
      <c r="E9" s="29" t="s">
        <v>818</v>
      </c>
      <c r="F9" s="30" t="s">
        <v>819</v>
      </c>
      <c r="G9" s="35">
        <v>1</v>
      </c>
      <c r="H9" s="18">
        <v>0.293920220482456</v>
      </c>
      <c r="I9" s="27">
        <f t="shared" si="0"/>
        <v>0.293920220482456</v>
      </c>
      <c r="J9" s="32">
        <v>44166</v>
      </c>
    </row>
    <row r="10" s="19" customFormat="1" ht="16.5" customHeight="1" spans="1:10">
      <c r="A10" s="24" t="s">
        <v>165</v>
      </c>
      <c r="B10" s="25">
        <v>902</v>
      </c>
      <c r="C10" s="25" t="s">
        <v>595</v>
      </c>
      <c r="D10" s="24" t="s">
        <v>75</v>
      </c>
      <c r="E10" s="24" t="s">
        <v>820</v>
      </c>
      <c r="F10" s="25" t="s">
        <v>821</v>
      </c>
      <c r="G10" s="34">
        <v>1</v>
      </c>
      <c r="H10" s="18">
        <f>I41</f>
        <v>5.8204</v>
      </c>
      <c r="I10" s="27">
        <f t="shared" si="0"/>
        <v>5.8204</v>
      </c>
      <c r="J10" s="28">
        <v>44166</v>
      </c>
    </row>
    <row r="11" s="19" customFormat="1" ht="16.5" customHeight="1" spans="1:10">
      <c r="A11" s="29" t="s">
        <v>165</v>
      </c>
      <c r="B11" s="30">
        <v>902</v>
      </c>
      <c r="C11" s="30" t="s">
        <v>595</v>
      </c>
      <c r="D11" s="29" t="s">
        <v>596</v>
      </c>
      <c r="E11" s="29" t="s">
        <v>597</v>
      </c>
      <c r="F11" s="30" t="s">
        <v>598</v>
      </c>
      <c r="G11" s="35">
        <v>1</v>
      </c>
      <c r="H11" s="18">
        <v>0.05</v>
      </c>
      <c r="I11" s="27">
        <f t="shared" si="0"/>
        <v>0.05</v>
      </c>
      <c r="J11" s="32">
        <v>44166</v>
      </c>
    </row>
    <row r="12" s="19" customFormat="1" ht="16.5" customHeight="1" spans="1:10">
      <c r="A12" s="24" t="s">
        <v>165</v>
      </c>
      <c r="B12" s="25">
        <v>902</v>
      </c>
      <c r="C12" s="25" t="s">
        <v>595</v>
      </c>
      <c r="D12" s="24" t="s">
        <v>74</v>
      </c>
      <c r="E12" s="24" t="s">
        <v>394</v>
      </c>
      <c r="F12" s="25" t="s">
        <v>748</v>
      </c>
      <c r="G12" s="34">
        <v>8</v>
      </c>
      <c r="H12" s="18">
        <v>0.120565034394672</v>
      </c>
      <c r="I12" s="27">
        <f t="shared" si="0"/>
        <v>0.964520275157376</v>
      </c>
      <c r="J12" s="28">
        <v>44470</v>
      </c>
    </row>
    <row r="13" s="19" customFormat="1" ht="16.5" customHeight="1" spans="1:10">
      <c r="A13" s="24" t="s">
        <v>165</v>
      </c>
      <c r="B13" s="25">
        <v>902</v>
      </c>
      <c r="C13" s="25" t="s">
        <v>595</v>
      </c>
      <c r="D13" s="24" t="s">
        <v>753</v>
      </c>
      <c r="E13" s="24" t="s">
        <v>754</v>
      </c>
      <c r="F13" s="25" t="s">
        <v>751</v>
      </c>
      <c r="G13" s="34">
        <v>0.87</v>
      </c>
      <c r="H13" s="18">
        <v>1.7257</v>
      </c>
      <c r="I13" s="27">
        <f t="shared" si="0"/>
        <v>1.501359</v>
      </c>
      <c r="J13" s="28">
        <v>43439</v>
      </c>
    </row>
    <row r="14" s="19" customFormat="1" ht="16.5" customHeight="1" spans="1:10">
      <c r="A14" s="29" t="s">
        <v>165</v>
      </c>
      <c r="B14" s="30">
        <v>902</v>
      </c>
      <c r="C14" s="30" t="s">
        <v>595</v>
      </c>
      <c r="D14" s="29" t="s">
        <v>755</v>
      </c>
      <c r="E14" s="29" t="s">
        <v>756</v>
      </c>
      <c r="F14" s="30" t="s">
        <v>752</v>
      </c>
      <c r="G14" s="35">
        <v>0.73</v>
      </c>
      <c r="H14" s="18">
        <v>1.6814</v>
      </c>
      <c r="I14" s="27">
        <f t="shared" si="0"/>
        <v>1.227422</v>
      </c>
      <c r="J14" s="32">
        <v>44432</v>
      </c>
    </row>
    <row r="15" s="19" customFormat="1" ht="16.5" customHeight="1" spans="1:10">
      <c r="A15" s="24" t="s">
        <v>165</v>
      </c>
      <c r="B15" s="25">
        <v>902</v>
      </c>
      <c r="C15" s="25" t="s">
        <v>595</v>
      </c>
      <c r="D15" s="24" t="s">
        <v>785</v>
      </c>
      <c r="E15" s="24" t="s">
        <v>786</v>
      </c>
      <c r="F15" s="25"/>
      <c r="G15" s="34">
        <v>1</v>
      </c>
      <c r="H15" s="18">
        <v>0.2655</v>
      </c>
      <c r="I15" s="27">
        <f t="shared" si="0"/>
        <v>0.2655</v>
      </c>
      <c r="J15" s="28">
        <v>44432</v>
      </c>
    </row>
    <row r="16" s="19" customFormat="1" ht="16.5" customHeight="1" spans="1:10">
      <c r="A16" s="29" t="s">
        <v>165</v>
      </c>
      <c r="B16" s="30">
        <v>902</v>
      </c>
      <c r="C16" s="30" t="s">
        <v>595</v>
      </c>
      <c r="D16" s="29" t="s">
        <v>599</v>
      </c>
      <c r="E16" s="29" t="s">
        <v>600</v>
      </c>
      <c r="F16" s="30" t="s">
        <v>601</v>
      </c>
      <c r="G16" s="35">
        <v>0.0167</v>
      </c>
      <c r="H16" s="18">
        <v>6.2128</v>
      </c>
      <c r="I16" s="27">
        <f t="shared" si="0"/>
        <v>0.10375376</v>
      </c>
      <c r="J16" s="32">
        <v>44173</v>
      </c>
    </row>
    <row r="17" s="19" customFormat="1" ht="16.5" customHeight="1" spans="1:10">
      <c r="A17" s="24" t="s">
        <v>165</v>
      </c>
      <c r="B17" s="25">
        <v>902</v>
      </c>
      <c r="C17" s="25" t="s">
        <v>595</v>
      </c>
      <c r="D17" s="24" t="s">
        <v>652</v>
      </c>
      <c r="E17" s="24" t="s">
        <v>653</v>
      </c>
      <c r="F17" s="25"/>
      <c r="G17" s="34">
        <v>1</v>
      </c>
      <c r="H17" s="18">
        <v>0.0225664</v>
      </c>
      <c r="I17" s="27">
        <f t="shared" si="0"/>
        <v>0.0225664</v>
      </c>
      <c r="J17" s="28">
        <v>44746</v>
      </c>
    </row>
    <row r="18" s="19" customFormat="1" ht="16.5" customHeight="1" spans="1:10">
      <c r="A18" s="29" t="s">
        <v>165</v>
      </c>
      <c r="B18" s="30">
        <v>902</v>
      </c>
      <c r="C18" s="30" t="s">
        <v>595</v>
      </c>
      <c r="D18" s="29" t="s">
        <v>831</v>
      </c>
      <c r="E18" s="29" t="s">
        <v>832</v>
      </c>
      <c r="F18" s="30" t="s">
        <v>833</v>
      </c>
      <c r="G18" s="35">
        <v>1</v>
      </c>
      <c r="H18" s="18">
        <v>0.4036</v>
      </c>
      <c r="I18" s="27">
        <f t="shared" si="0"/>
        <v>0.4036</v>
      </c>
      <c r="J18" s="32">
        <v>44166</v>
      </c>
    </row>
    <row r="19" s="19" customFormat="1" ht="16.5" customHeight="1" spans="1:10">
      <c r="A19" s="24" t="s">
        <v>165</v>
      </c>
      <c r="B19" s="25">
        <v>902</v>
      </c>
      <c r="C19" s="25" t="s">
        <v>595</v>
      </c>
      <c r="D19" s="24" t="s">
        <v>1382</v>
      </c>
      <c r="E19" s="24" t="s">
        <v>835</v>
      </c>
      <c r="F19" s="25" t="s">
        <v>1383</v>
      </c>
      <c r="G19" s="34">
        <v>1</v>
      </c>
      <c r="H19" s="18">
        <v>0.35</v>
      </c>
      <c r="I19" s="27">
        <f t="shared" si="0"/>
        <v>0.35</v>
      </c>
      <c r="J19" s="28">
        <v>44166</v>
      </c>
    </row>
    <row r="20" s="19" customFormat="1" ht="16.5" customHeight="1" spans="1:10">
      <c r="A20" s="29" t="s">
        <v>165</v>
      </c>
      <c r="B20" s="30">
        <v>902</v>
      </c>
      <c r="C20" s="30" t="s">
        <v>595</v>
      </c>
      <c r="D20" s="29" t="s">
        <v>826</v>
      </c>
      <c r="E20" s="29" t="s">
        <v>827</v>
      </c>
      <c r="F20" s="30"/>
      <c r="G20" s="35">
        <v>1</v>
      </c>
      <c r="H20" s="18">
        <v>0.164911146886447</v>
      </c>
      <c r="I20" s="27">
        <f t="shared" si="0"/>
        <v>0.164911146886447</v>
      </c>
      <c r="J20" s="32">
        <v>45169</v>
      </c>
    </row>
    <row r="21" s="19" customFormat="1" ht="16.5" customHeight="1" spans="1:10">
      <c r="A21" s="24" t="s">
        <v>165</v>
      </c>
      <c r="B21" s="25">
        <v>902</v>
      </c>
      <c r="C21" s="25" t="s">
        <v>595</v>
      </c>
      <c r="D21" s="24" t="s">
        <v>1384</v>
      </c>
      <c r="E21" s="24" t="s">
        <v>825</v>
      </c>
      <c r="F21" s="25" t="s">
        <v>1385</v>
      </c>
      <c r="G21" s="34">
        <v>1</v>
      </c>
      <c r="H21" s="18">
        <v>2.37482889150712</v>
      </c>
      <c r="I21" s="27">
        <f t="shared" si="0"/>
        <v>2.37482889150712</v>
      </c>
      <c r="J21" s="28">
        <v>44166</v>
      </c>
    </row>
    <row r="22" s="19" customFormat="1" ht="16.5" customHeight="1" spans="1:10">
      <c r="A22" s="29" t="s">
        <v>165</v>
      </c>
      <c r="B22" s="30">
        <v>902</v>
      </c>
      <c r="C22" s="30" t="s">
        <v>595</v>
      </c>
      <c r="D22" s="29" t="s">
        <v>787</v>
      </c>
      <c r="E22" s="29" t="s">
        <v>788</v>
      </c>
      <c r="F22" s="30" t="s">
        <v>789</v>
      </c>
      <c r="G22" s="35">
        <v>2</v>
      </c>
      <c r="H22" s="18">
        <v>0.1862</v>
      </c>
      <c r="I22" s="27">
        <f t="shared" si="0"/>
        <v>0.3724</v>
      </c>
      <c r="J22" s="32">
        <v>44166</v>
      </c>
    </row>
    <row r="23" s="19" customFormat="1" ht="16.5" customHeight="1" spans="1:10">
      <c r="A23" s="24" t="s">
        <v>165</v>
      </c>
      <c r="B23" s="25">
        <v>902</v>
      </c>
      <c r="C23" s="25" t="s">
        <v>595</v>
      </c>
      <c r="D23" s="24" t="s">
        <v>85</v>
      </c>
      <c r="E23" s="24" t="s">
        <v>828</v>
      </c>
      <c r="F23" s="25"/>
      <c r="G23" s="34">
        <v>1</v>
      </c>
      <c r="H23" s="18">
        <f>I47</f>
        <v>3.55741340567766</v>
      </c>
      <c r="I23" s="27">
        <f t="shared" si="0"/>
        <v>3.55741340567766</v>
      </c>
      <c r="J23" s="28">
        <v>45169</v>
      </c>
    </row>
    <row r="24" s="19" customFormat="1" ht="16.5" customHeight="1" spans="1:10">
      <c r="A24" s="24" t="s">
        <v>165</v>
      </c>
      <c r="B24" s="25">
        <v>902</v>
      </c>
      <c r="C24" s="25" t="s">
        <v>595</v>
      </c>
      <c r="D24" s="24" t="s">
        <v>829</v>
      </c>
      <c r="E24" s="24" t="s">
        <v>830</v>
      </c>
      <c r="F24" s="25"/>
      <c r="G24" s="34">
        <v>1</v>
      </c>
      <c r="H24" s="18">
        <v>0.26</v>
      </c>
      <c r="I24" s="27">
        <f t="shared" si="0"/>
        <v>0.26</v>
      </c>
      <c r="J24" s="28">
        <v>44166</v>
      </c>
    </row>
    <row r="25" s="19" customFormat="1" ht="16.5" customHeight="1" spans="1:10">
      <c r="A25" s="29" t="s">
        <v>165</v>
      </c>
      <c r="B25" s="30">
        <v>902</v>
      </c>
      <c r="C25" s="30" t="s">
        <v>595</v>
      </c>
      <c r="D25" s="29" t="s">
        <v>99</v>
      </c>
      <c r="E25" s="29" t="s">
        <v>397</v>
      </c>
      <c r="F25" s="30"/>
      <c r="G25" s="35">
        <v>1</v>
      </c>
      <c r="H25" s="18">
        <v>0.35</v>
      </c>
      <c r="I25" s="27">
        <f t="shared" si="0"/>
        <v>0.35</v>
      </c>
      <c r="J25" s="32">
        <v>44470</v>
      </c>
    </row>
    <row r="26" s="19" customFormat="1" ht="16.5" customHeight="1" spans="1:10">
      <c r="A26" s="24" t="s">
        <v>165</v>
      </c>
      <c r="B26" s="25">
        <v>902</v>
      </c>
      <c r="C26" s="25" t="s">
        <v>595</v>
      </c>
      <c r="D26" s="24" t="s">
        <v>602</v>
      </c>
      <c r="E26" s="24" t="s">
        <v>603</v>
      </c>
      <c r="F26" s="25" t="s">
        <v>604</v>
      </c>
      <c r="G26" s="34">
        <v>0.05</v>
      </c>
      <c r="H26" s="18">
        <v>0.4035</v>
      </c>
      <c r="I26" s="27">
        <f t="shared" si="0"/>
        <v>0.020175</v>
      </c>
      <c r="J26" s="28">
        <v>44173</v>
      </c>
    </row>
    <row r="27" spans="1:10">
      <c r="I27" s="20">
        <f>SUM(I2:I26)</f>
        <v>23.7828069608728</v>
      </c>
    </row>
    <row r="29" s="19" customFormat="1" ht="12.5" spans="1:10">
      <c r="A29" s="21" t="s">
        <v>586</v>
      </c>
      <c r="B29" s="21" t="s">
        <v>587</v>
      </c>
      <c r="C29" s="21" t="s">
        <v>588</v>
      </c>
      <c r="D29" s="21" t="s">
        <v>589</v>
      </c>
      <c r="E29" s="21" t="s">
        <v>590</v>
      </c>
      <c r="F29" s="21" t="s">
        <v>590</v>
      </c>
      <c r="G29" s="23" t="s">
        <v>591</v>
      </c>
      <c r="H29" s="23" t="s">
        <v>592</v>
      </c>
      <c r="I29" s="23" t="s">
        <v>593</v>
      </c>
      <c r="J29" s="22" t="s">
        <v>594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837</v>
      </c>
      <c r="E30" s="24" t="s">
        <v>838</v>
      </c>
      <c r="F30" s="25" t="s">
        <v>839</v>
      </c>
      <c r="G30" s="34">
        <v>2</v>
      </c>
      <c r="H30" s="18">
        <v>0.05</v>
      </c>
      <c r="I30" s="27">
        <f t="shared" ref="I30:I40" si="1">H30*G30</f>
        <v>0.1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840</v>
      </c>
      <c r="E31" s="29" t="s">
        <v>841</v>
      </c>
      <c r="F31" s="30" t="s">
        <v>617</v>
      </c>
      <c r="G31" s="35">
        <v>1</v>
      </c>
      <c r="H31" s="18">
        <v>1.05</v>
      </c>
      <c r="I31" s="27">
        <f t="shared" si="1"/>
        <v>1.05</v>
      </c>
      <c r="J31" s="32">
        <v>44136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842</v>
      </c>
      <c r="E32" s="24" t="s">
        <v>843</v>
      </c>
      <c r="F32" s="25" t="s">
        <v>617</v>
      </c>
      <c r="G32" s="34">
        <v>1</v>
      </c>
      <c r="H32" s="18">
        <v>0.64</v>
      </c>
      <c r="I32" s="27">
        <f t="shared" si="1"/>
        <v>0.64</v>
      </c>
      <c r="J32" s="28">
        <v>44136</v>
      </c>
    </row>
    <row r="33" s="19" customFormat="1" ht="16.5" customHeight="1" spans="1:10">
      <c r="A33" s="29" t="s">
        <v>75</v>
      </c>
      <c r="B33" s="30" t="s">
        <v>611</v>
      </c>
      <c r="C33" s="30" t="s">
        <v>595</v>
      </c>
      <c r="D33" s="29" t="s">
        <v>844</v>
      </c>
      <c r="E33" s="29" t="s">
        <v>845</v>
      </c>
      <c r="F33" s="30" t="s">
        <v>617</v>
      </c>
      <c r="G33" s="35">
        <v>1</v>
      </c>
      <c r="H33" s="18">
        <v>0.63</v>
      </c>
      <c r="I33" s="27">
        <f t="shared" si="1"/>
        <v>0.63</v>
      </c>
      <c r="J33" s="32">
        <v>44136</v>
      </c>
    </row>
    <row r="34" s="19" customFormat="1" ht="16.5" customHeight="1" spans="1:10">
      <c r="A34" s="24" t="s">
        <v>75</v>
      </c>
      <c r="B34" s="25" t="s">
        <v>611</v>
      </c>
      <c r="C34" s="25" t="s">
        <v>595</v>
      </c>
      <c r="D34" s="24" t="s">
        <v>846</v>
      </c>
      <c r="E34" s="24" t="s">
        <v>847</v>
      </c>
      <c r="F34" s="25" t="s">
        <v>617</v>
      </c>
      <c r="G34" s="34">
        <v>1</v>
      </c>
      <c r="H34" s="18">
        <v>0.58</v>
      </c>
      <c r="I34" s="27">
        <f t="shared" si="1"/>
        <v>0.58</v>
      </c>
      <c r="J34" s="28">
        <v>44136</v>
      </c>
    </row>
    <row r="35" s="19" customFormat="1" ht="16.5" customHeight="1" spans="1:10">
      <c r="A35" s="29" t="s">
        <v>75</v>
      </c>
      <c r="B35" s="30" t="s">
        <v>611</v>
      </c>
      <c r="C35" s="30" t="s">
        <v>595</v>
      </c>
      <c r="D35" s="29" t="s">
        <v>848</v>
      </c>
      <c r="E35" s="29" t="s">
        <v>849</v>
      </c>
      <c r="F35" s="30" t="s">
        <v>617</v>
      </c>
      <c r="G35" s="35">
        <v>1</v>
      </c>
      <c r="H35" s="18">
        <v>0.59</v>
      </c>
      <c r="I35" s="27">
        <f t="shared" si="1"/>
        <v>0.59</v>
      </c>
      <c r="J35" s="32">
        <v>44136</v>
      </c>
    </row>
    <row r="36" s="19" customFormat="1" ht="16.5" customHeight="1" spans="1:10">
      <c r="A36" s="24" t="s">
        <v>75</v>
      </c>
      <c r="B36" s="25" t="s">
        <v>611</v>
      </c>
      <c r="C36" s="25" t="s">
        <v>595</v>
      </c>
      <c r="D36" s="24" t="s">
        <v>850</v>
      </c>
      <c r="E36" s="24" t="s">
        <v>851</v>
      </c>
      <c r="F36" s="25" t="s">
        <v>617</v>
      </c>
      <c r="G36" s="34">
        <v>1</v>
      </c>
      <c r="H36" s="18">
        <v>0.4</v>
      </c>
      <c r="I36" s="27">
        <f t="shared" si="1"/>
        <v>0.4</v>
      </c>
      <c r="J36" s="28">
        <v>44136</v>
      </c>
    </row>
    <row r="37" s="19" customFormat="1" ht="16.5" customHeight="1" spans="1:10">
      <c r="A37" s="29" t="s">
        <v>75</v>
      </c>
      <c r="B37" s="30" t="s">
        <v>611</v>
      </c>
      <c r="C37" s="30" t="s">
        <v>595</v>
      </c>
      <c r="D37" s="29" t="s">
        <v>852</v>
      </c>
      <c r="E37" s="29" t="s">
        <v>853</v>
      </c>
      <c r="F37" s="30" t="s">
        <v>617</v>
      </c>
      <c r="G37" s="35">
        <v>1</v>
      </c>
      <c r="H37" s="18">
        <v>0.4</v>
      </c>
      <c r="I37" s="27">
        <f t="shared" si="1"/>
        <v>0.4</v>
      </c>
      <c r="J37" s="32">
        <v>44136</v>
      </c>
    </row>
    <row r="38" s="19" customFormat="1" ht="16.5" customHeight="1" spans="1:10">
      <c r="A38" s="24" t="s">
        <v>75</v>
      </c>
      <c r="B38" s="25" t="s">
        <v>611</v>
      </c>
      <c r="C38" s="25" t="s">
        <v>595</v>
      </c>
      <c r="D38" s="24" t="s">
        <v>854</v>
      </c>
      <c r="E38" s="24" t="s">
        <v>855</v>
      </c>
      <c r="F38" s="25" t="s">
        <v>856</v>
      </c>
      <c r="G38" s="34">
        <v>4</v>
      </c>
      <c r="H38" s="18">
        <v>0.1196</v>
      </c>
      <c r="I38" s="27">
        <f t="shared" si="1"/>
        <v>0.4784</v>
      </c>
      <c r="J38" s="28">
        <v>44136</v>
      </c>
    </row>
    <row r="39" s="19" customFormat="1" ht="16.5" customHeight="1" spans="1:10">
      <c r="A39" s="29" t="s">
        <v>75</v>
      </c>
      <c r="B39" s="30" t="s">
        <v>611</v>
      </c>
      <c r="C39" s="30" t="s">
        <v>595</v>
      </c>
      <c r="D39" s="29" t="s">
        <v>857</v>
      </c>
      <c r="E39" s="29" t="s">
        <v>858</v>
      </c>
      <c r="F39" s="30" t="s">
        <v>859</v>
      </c>
      <c r="G39" s="35">
        <v>4</v>
      </c>
      <c r="H39" s="18">
        <v>0.163</v>
      </c>
      <c r="I39" s="27">
        <f t="shared" si="1"/>
        <v>0.652</v>
      </c>
      <c r="J39" s="32">
        <v>44424</v>
      </c>
    </row>
    <row r="40" s="19" customFormat="1" ht="16.5" customHeight="1" spans="1:10">
      <c r="A40" s="24" t="s">
        <v>75</v>
      </c>
      <c r="B40" s="25" t="s">
        <v>611</v>
      </c>
      <c r="C40" s="25" t="s">
        <v>595</v>
      </c>
      <c r="D40" s="24" t="s">
        <v>860</v>
      </c>
      <c r="E40" s="24" t="s">
        <v>861</v>
      </c>
      <c r="F40" s="25" t="s">
        <v>617</v>
      </c>
      <c r="G40" s="34">
        <v>2</v>
      </c>
      <c r="H40" s="18">
        <v>0.15</v>
      </c>
      <c r="I40" s="27">
        <f t="shared" si="1"/>
        <v>0.3</v>
      </c>
      <c r="J40" s="28">
        <v>44561</v>
      </c>
    </row>
    <row r="41" customFormat="1" spans="1:10">
      <c r="G41" s="20"/>
      <c r="H41" s="20"/>
      <c r="I41" s="20">
        <f>SUM(I28:I40)</f>
        <v>5.8204</v>
      </c>
    </row>
    <row r="42" customFormat="1" spans="1:10">
      <c r="G42" s="20"/>
      <c r="H42" s="20"/>
      <c r="I42" s="20"/>
    </row>
    <row r="43" s="19" customFormat="1" ht="12.5" spans="1:10">
      <c r="A43" s="21" t="s">
        <v>586</v>
      </c>
      <c r="B43" s="21" t="s">
        <v>587</v>
      </c>
      <c r="C43" s="21" t="s">
        <v>588</v>
      </c>
      <c r="D43" s="21" t="s">
        <v>589</v>
      </c>
      <c r="E43" s="21" t="s">
        <v>590</v>
      </c>
      <c r="F43" s="21" t="s">
        <v>590</v>
      </c>
      <c r="G43" s="23" t="s">
        <v>591</v>
      </c>
      <c r="H43" s="23" t="s">
        <v>592</v>
      </c>
      <c r="I43" s="23" t="s">
        <v>593</v>
      </c>
      <c r="J43" s="22" t="s">
        <v>594</v>
      </c>
    </row>
    <row r="44" s="19" customFormat="1" ht="16.5" customHeight="1" spans="1:10">
      <c r="A44" s="24" t="s">
        <v>85</v>
      </c>
      <c r="B44" s="25" t="s">
        <v>611</v>
      </c>
      <c r="C44" s="25" t="s">
        <v>595</v>
      </c>
      <c r="D44" s="24" t="s">
        <v>862</v>
      </c>
      <c r="E44" s="24" t="s">
        <v>863</v>
      </c>
      <c r="F44" s="25" t="s">
        <v>617</v>
      </c>
      <c r="G44" s="34">
        <v>1</v>
      </c>
      <c r="H44" s="18">
        <v>0.291913405677656</v>
      </c>
      <c r="I44" s="27">
        <f>H44*G44</f>
        <v>0.291913405677656</v>
      </c>
      <c r="J44" s="28">
        <v>44835</v>
      </c>
    </row>
    <row r="45" s="19" customFormat="1" ht="16.5" customHeight="1" spans="1:10">
      <c r="A45" s="29" t="s">
        <v>85</v>
      </c>
      <c r="B45" s="30" t="s">
        <v>611</v>
      </c>
      <c r="C45" s="30" t="s">
        <v>595</v>
      </c>
      <c r="D45" s="29" t="s">
        <v>864</v>
      </c>
      <c r="E45" s="29" t="s">
        <v>865</v>
      </c>
      <c r="F45" s="30" t="s">
        <v>617</v>
      </c>
      <c r="G45" s="35">
        <v>1</v>
      </c>
      <c r="H45" s="18">
        <v>3</v>
      </c>
      <c r="I45" s="27">
        <f>H45*G45</f>
        <v>3</v>
      </c>
      <c r="J45" s="32">
        <v>44835</v>
      </c>
    </row>
    <row r="46" s="19" customFormat="1" ht="16.5" customHeight="1" spans="1:10">
      <c r="A46" s="24" t="s">
        <v>85</v>
      </c>
      <c r="B46" s="25" t="s">
        <v>611</v>
      </c>
      <c r="C46" s="25" t="s">
        <v>595</v>
      </c>
      <c r="D46" s="24" t="s">
        <v>866</v>
      </c>
      <c r="E46" s="24" t="s">
        <v>867</v>
      </c>
      <c r="F46" s="25" t="s">
        <v>868</v>
      </c>
      <c r="G46" s="34">
        <v>1</v>
      </c>
      <c r="H46" s="18">
        <v>0.2655</v>
      </c>
      <c r="I46" s="27">
        <f>H46*G46</f>
        <v>0.2655</v>
      </c>
      <c r="J46" s="28">
        <v>44835</v>
      </c>
    </row>
    <row r="47" customFormat="1" spans="1:10">
      <c r="G47" s="20"/>
      <c r="H47" s="20"/>
      <c r="I47" s="20">
        <f>SUM(I44:I46)</f>
        <v>3.55741340567766</v>
      </c>
    </row>
    <row r="48" customFormat="1" spans="1:10">
      <c r="G48" s="20"/>
      <c r="H48" s="20"/>
      <c r="I48" s="20"/>
    </row>
  </sheetData>
  <pageMargins left="0.75" right="0.75" top="1" bottom="1" header="0.5" footer="0.5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20" sqref="I20"/>
    </sheetView>
  </sheetViews>
  <sheetFormatPr defaultColWidth="8.72727272727273" defaultRowHeight="14"/>
  <cols>
    <col min="7" max="8" width="8.72727272727273" style="20"/>
    <col min="9" max="9" width="12.8181818181818" style="20"/>
  </cols>
  <sheetData>
    <row r="1" s="19" customFormat="1" customHeight="1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166</v>
      </c>
      <c r="B2" s="25">
        <v>902</v>
      </c>
      <c r="C2" s="25" t="s">
        <v>595</v>
      </c>
      <c r="D2" s="24" t="s">
        <v>783</v>
      </c>
      <c r="E2" s="24" t="s">
        <v>784</v>
      </c>
      <c r="F2" s="25"/>
      <c r="G2" s="34">
        <v>2</v>
      </c>
      <c r="H2" s="18">
        <f>VLOOKUP(D:D,'SHT0012130'!D:H,5,0)</f>
        <v>0.240939692439863</v>
      </c>
      <c r="I2" s="27">
        <f t="shared" ref="I2:I18" si="0">H2*G2</f>
        <v>0.481879384879726</v>
      </c>
      <c r="J2" s="28">
        <v>44211</v>
      </c>
    </row>
    <row r="3" s="19" customFormat="1" ht="16.5" customHeight="1" spans="1:10">
      <c r="A3" s="29" t="s">
        <v>166</v>
      </c>
      <c r="B3" s="30">
        <v>902</v>
      </c>
      <c r="C3" s="30" t="s">
        <v>595</v>
      </c>
      <c r="D3" s="29" t="s">
        <v>815</v>
      </c>
      <c r="E3" s="29" t="s">
        <v>816</v>
      </c>
      <c r="F3" s="30"/>
      <c r="G3" s="35">
        <v>0.2</v>
      </c>
      <c r="H3" s="18">
        <f>VLOOKUP(D:D,'SHT0012130'!D:H,5,0)</f>
        <v>0.589</v>
      </c>
      <c r="I3" s="27">
        <f t="shared" si="0"/>
        <v>0.1178</v>
      </c>
      <c r="J3" s="32">
        <v>44211</v>
      </c>
    </row>
    <row r="4" s="19" customFormat="1" ht="16.5" customHeight="1" spans="1:10">
      <c r="A4" s="24" t="s">
        <v>166</v>
      </c>
      <c r="B4" s="25">
        <v>902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0.31</v>
      </c>
      <c r="H4" s="18">
        <f>VLOOKUP(D:D,'SHT0012130'!D:H,5,0)</f>
        <v>1.7257</v>
      </c>
      <c r="I4" s="27">
        <f t="shared" si="0"/>
        <v>0.534967</v>
      </c>
      <c r="J4" s="28">
        <v>44432</v>
      </c>
    </row>
    <row r="5" s="19" customFormat="1" ht="16.5" customHeight="1" spans="1:10">
      <c r="A5" s="29" t="s">
        <v>166</v>
      </c>
      <c r="B5" s="30">
        <v>902</v>
      </c>
      <c r="C5" s="30" t="s">
        <v>595</v>
      </c>
      <c r="D5" s="29" t="s">
        <v>74</v>
      </c>
      <c r="E5" s="29" t="s">
        <v>394</v>
      </c>
      <c r="F5" s="30" t="s">
        <v>748</v>
      </c>
      <c r="G5" s="35">
        <v>5</v>
      </c>
      <c r="H5" s="18">
        <f>VLOOKUP(D:D,'SHT0012130'!D:H,5,0)</f>
        <v>0.120565034394672</v>
      </c>
      <c r="I5" s="27">
        <f t="shared" si="0"/>
        <v>0.60282517197336</v>
      </c>
      <c r="J5" s="32">
        <v>44419</v>
      </c>
    </row>
    <row r="6" s="19" customFormat="1" ht="16.5" customHeight="1" spans="1:10">
      <c r="A6" s="24" t="s">
        <v>166</v>
      </c>
      <c r="B6" s="25">
        <v>902</v>
      </c>
      <c r="C6" s="25" t="s">
        <v>595</v>
      </c>
      <c r="D6" s="24" t="s">
        <v>822</v>
      </c>
      <c r="E6" s="24" t="s">
        <v>823</v>
      </c>
      <c r="F6" s="25"/>
      <c r="G6" s="34">
        <v>1</v>
      </c>
      <c r="H6" s="18">
        <f>VLOOKUP(D:D,'SHT0012130'!D:H,5,0)</f>
        <v>3.10834578384212</v>
      </c>
      <c r="I6" s="27">
        <f t="shared" si="0"/>
        <v>3.10834578384212</v>
      </c>
      <c r="J6" s="28">
        <v>44211</v>
      </c>
    </row>
    <row r="7" s="19" customFormat="1" ht="16.5" customHeight="1" spans="1:10">
      <c r="A7" s="29" t="s">
        <v>166</v>
      </c>
      <c r="B7" s="30">
        <v>902</v>
      </c>
      <c r="C7" s="30" t="s">
        <v>595</v>
      </c>
      <c r="D7" s="29" t="s">
        <v>596</v>
      </c>
      <c r="E7" s="29" t="s">
        <v>597</v>
      </c>
      <c r="F7" s="30" t="s">
        <v>598</v>
      </c>
      <c r="G7" s="35">
        <v>1</v>
      </c>
      <c r="H7" s="18">
        <f>VLOOKUP(D:D,'SHT0012130'!D:H,5,0)</f>
        <v>0.05</v>
      </c>
      <c r="I7" s="27">
        <f t="shared" si="0"/>
        <v>0.05</v>
      </c>
      <c r="J7" s="32">
        <v>44211</v>
      </c>
    </row>
    <row r="8" s="19" customFormat="1" ht="16.5" customHeight="1" spans="1:10">
      <c r="A8" s="24" t="s">
        <v>166</v>
      </c>
      <c r="B8" s="25">
        <v>902</v>
      </c>
      <c r="C8" s="25" t="s">
        <v>595</v>
      </c>
      <c r="D8" s="24" t="s">
        <v>75</v>
      </c>
      <c r="E8" s="24" t="s">
        <v>820</v>
      </c>
      <c r="F8" s="25" t="s">
        <v>821</v>
      </c>
      <c r="G8" s="34">
        <v>1</v>
      </c>
      <c r="H8" s="18">
        <f>VLOOKUP(D:D,'SHT0012130'!D:H,5,0)</f>
        <v>5.8204</v>
      </c>
      <c r="I8" s="27">
        <f t="shared" si="0"/>
        <v>5.8204</v>
      </c>
      <c r="J8" s="28">
        <v>44211</v>
      </c>
    </row>
    <row r="9" s="19" customFormat="1" ht="16.5" customHeight="1" spans="1:10">
      <c r="A9" s="29" t="s">
        <v>166</v>
      </c>
      <c r="B9" s="30">
        <v>902</v>
      </c>
      <c r="C9" s="30" t="s">
        <v>595</v>
      </c>
      <c r="D9" s="29" t="s">
        <v>78</v>
      </c>
      <c r="E9" s="29" t="s">
        <v>443</v>
      </c>
      <c r="F9" s="30" t="s">
        <v>752</v>
      </c>
      <c r="G9" s="35">
        <v>0.35</v>
      </c>
      <c r="H9" s="18">
        <f>VLOOKUP(D:D,'SHT0012130'!D:H,5,0)</f>
        <v>1.6814</v>
      </c>
      <c r="I9" s="27">
        <f t="shared" si="0"/>
        <v>0.58849</v>
      </c>
      <c r="J9" s="32">
        <v>43439</v>
      </c>
    </row>
    <row r="10" s="19" customFormat="1" ht="16.5" customHeight="1" spans="1:10">
      <c r="A10" s="24" t="s">
        <v>166</v>
      </c>
      <c r="B10" s="25">
        <v>902</v>
      </c>
      <c r="C10" s="25" t="s">
        <v>595</v>
      </c>
      <c r="D10" s="24" t="s">
        <v>753</v>
      </c>
      <c r="E10" s="24" t="s">
        <v>754</v>
      </c>
      <c r="F10" s="25" t="s">
        <v>751</v>
      </c>
      <c r="G10" s="34">
        <v>0.55</v>
      </c>
      <c r="H10" s="18">
        <f>VLOOKUP(D:D,'SHT0012130'!D:H,5,0)</f>
        <v>1.7257</v>
      </c>
      <c r="I10" s="27">
        <f t="shared" si="0"/>
        <v>0.949135</v>
      </c>
      <c r="J10" s="28">
        <v>43439</v>
      </c>
    </row>
    <row r="11" s="19" customFormat="1" ht="16.5" customHeight="1" spans="1:10">
      <c r="A11" s="29" t="s">
        <v>166</v>
      </c>
      <c r="B11" s="30">
        <v>902</v>
      </c>
      <c r="C11" s="30" t="s">
        <v>595</v>
      </c>
      <c r="D11" s="29" t="s">
        <v>755</v>
      </c>
      <c r="E11" s="29" t="s">
        <v>756</v>
      </c>
      <c r="F11" s="30" t="s">
        <v>752</v>
      </c>
      <c r="G11" s="35">
        <v>0.43</v>
      </c>
      <c r="H11" s="18">
        <f>VLOOKUP(D:D,'SHT0012130'!D:H,5,0)</f>
        <v>1.6814</v>
      </c>
      <c r="I11" s="27">
        <f t="shared" si="0"/>
        <v>0.723002</v>
      </c>
      <c r="J11" s="32">
        <v>44432</v>
      </c>
    </row>
    <row r="12" s="19" customFormat="1" ht="16.5" customHeight="1" spans="1:10">
      <c r="A12" s="24" t="s">
        <v>166</v>
      </c>
      <c r="B12" s="25">
        <v>902</v>
      </c>
      <c r="C12" s="25" t="s">
        <v>595</v>
      </c>
      <c r="D12" s="24" t="s">
        <v>602</v>
      </c>
      <c r="E12" s="24" t="s">
        <v>603</v>
      </c>
      <c r="F12" s="25" t="s">
        <v>604</v>
      </c>
      <c r="G12" s="34">
        <v>0.0444</v>
      </c>
      <c r="H12" s="18">
        <f>VLOOKUP(D:D,'SHT0012130'!D:H,5,0)</f>
        <v>0.4035</v>
      </c>
      <c r="I12" s="27">
        <f t="shared" si="0"/>
        <v>0.0179154</v>
      </c>
      <c r="J12" s="28">
        <v>44211</v>
      </c>
    </row>
    <row r="13" s="19" customFormat="1" ht="16.5" customHeight="1" spans="1:10">
      <c r="A13" s="24" t="s">
        <v>166</v>
      </c>
      <c r="B13" s="25">
        <v>902</v>
      </c>
      <c r="C13" s="25" t="s">
        <v>595</v>
      </c>
      <c r="D13" s="24" t="s">
        <v>652</v>
      </c>
      <c r="E13" s="24" t="s">
        <v>653</v>
      </c>
      <c r="F13" s="25"/>
      <c r="G13" s="34">
        <v>1</v>
      </c>
      <c r="H13" s="18">
        <f>VLOOKUP(D:D,'SHT0012130'!D:H,5,0)</f>
        <v>0.0225664</v>
      </c>
      <c r="I13" s="27">
        <f t="shared" si="0"/>
        <v>0.0225664</v>
      </c>
      <c r="J13" s="28">
        <v>44746</v>
      </c>
    </row>
    <row r="14" s="19" customFormat="1" ht="16.5" customHeight="1" spans="1:10">
      <c r="A14" s="29" t="s">
        <v>166</v>
      </c>
      <c r="B14" s="30">
        <v>902</v>
      </c>
      <c r="C14" s="30" t="s">
        <v>595</v>
      </c>
      <c r="D14" s="29" t="s">
        <v>599</v>
      </c>
      <c r="E14" s="29" t="s">
        <v>600</v>
      </c>
      <c r="F14" s="30" t="s">
        <v>601</v>
      </c>
      <c r="G14" s="35">
        <v>0.0111</v>
      </c>
      <c r="H14" s="18">
        <f>VLOOKUP(D:D,'SHT0012130'!D:H,5,0)</f>
        <v>6.2128</v>
      </c>
      <c r="I14" s="27">
        <f t="shared" si="0"/>
        <v>0.06896208</v>
      </c>
      <c r="J14" s="32">
        <v>44211</v>
      </c>
    </row>
    <row r="15" s="19" customFormat="1" ht="16.5" customHeight="1" spans="1:10">
      <c r="A15" s="24" t="s">
        <v>166</v>
      </c>
      <c r="B15" s="25">
        <v>902</v>
      </c>
      <c r="C15" s="25" t="s">
        <v>595</v>
      </c>
      <c r="D15" s="24" t="s">
        <v>787</v>
      </c>
      <c r="E15" s="24" t="s">
        <v>788</v>
      </c>
      <c r="F15" s="25" t="s">
        <v>789</v>
      </c>
      <c r="G15" s="34">
        <v>1</v>
      </c>
      <c r="H15" s="18">
        <f>VLOOKUP(D:D,'SHT0012130'!D:H,5,0)</f>
        <v>0.1862</v>
      </c>
      <c r="I15" s="27">
        <f t="shared" si="0"/>
        <v>0.1862</v>
      </c>
      <c r="J15" s="28">
        <v>44211</v>
      </c>
    </row>
    <row r="16" s="19" customFormat="1" ht="16.5" customHeight="1" spans="1:10">
      <c r="A16" s="29" t="s">
        <v>166</v>
      </c>
      <c r="B16" s="30">
        <v>902</v>
      </c>
      <c r="C16" s="30" t="s">
        <v>595</v>
      </c>
      <c r="D16" s="29" t="s">
        <v>785</v>
      </c>
      <c r="E16" s="29" t="s">
        <v>786</v>
      </c>
      <c r="F16" s="30"/>
      <c r="G16" s="35">
        <v>1</v>
      </c>
      <c r="H16" s="18">
        <f>VLOOKUP(D:D,'SHT0012130'!D:H,5,0)</f>
        <v>0.2655</v>
      </c>
      <c r="I16" s="27">
        <f t="shared" si="0"/>
        <v>0.2655</v>
      </c>
      <c r="J16" s="32">
        <v>44432</v>
      </c>
    </row>
    <row r="17" s="19" customFormat="1" ht="16.5" customHeight="1" spans="1:10">
      <c r="A17" s="24" t="s">
        <v>166</v>
      </c>
      <c r="B17" s="25">
        <v>902</v>
      </c>
      <c r="C17" s="25" t="s">
        <v>595</v>
      </c>
      <c r="D17" s="24" t="s">
        <v>1384</v>
      </c>
      <c r="E17" s="24" t="s">
        <v>825</v>
      </c>
      <c r="F17" s="25" t="s">
        <v>1385</v>
      </c>
      <c r="G17" s="34">
        <v>1</v>
      </c>
      <c r="H17" s="18">
        <f>VLOOKUP(D:D,'SHT0012130'!D:H,5,0)</f>
        <v>2.37482889150712</v>
      </c>
      <c r="I17" s="27">
        <f t="shared" si="0"/>
        <v>2.37482889150712</v>
      </c>
      <c r="J17" s="28">
        <v>44211</v>
      </c>
    </row>
    <row r="18" s="19" customFormat="1" ht="16.5" customHeight="1" spans="1:10">
      <c r="A18" s="29" t="s">
        <v>166</v>
      </c>
      <c r="B18" s="30">
        <v>902</v>
      </c>
      <c r="C18" s="30" t="s">
        <v>595</v>
      </c>
      <c r="D18" s="29" t="s">
        <v>829</v>
      </c>
      <c r="E18" s="29" t="s">
        <v>830</v>
      </c>
      <c r="F18" s="30"/>
      <c r="G18" s="35">
        <v>1</v>
      </c>
      <c r="H18" s="18">
        <f>VLOOKUP(D:D,'SHT0012130'!D:H,5,0)</f>
        <v>0.26</v>
      </c>
      <c r="I18" s="27">
        <f t="shared" si="0"/>
        <v>0.26</v>
      </c>
      <c r="J18" s="32">
        <v>44211</v>
      </c>
    </row>
    <row r="19" spans="1:10">
      <c r="I19" s="20">
        <f>SUM(I2:I18)</f>
        <v>16.1728171122023</v>
      </c>
    </row>
  </sheetData>
  <pageMargins left="0.75" right="0.75" top="1" bottom="1" header="0.5" footer="0.5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1" workbookViewId="0">
      <selection activeCell="I28" sqref="I2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1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194</v>
      </c>
      <c r="B2" s="25" t="s">
        <v>611</v>
      </c>
      <c r="C2" s="25" t="s">
        <v>595</v>
      </c>
      <c r="D2" s="24" t="s">
        <v>73</v>
      </c>
      <c r="E2" s="24" t="s">
        <v>396</v>
      </c>
      <c r="F2" s="25" t="s">
        <v>747</v>
      </c>
      <c r="G2" s="34">
        <v>1</v>
      </c>
      <c r="H2" s="18">
        <v>0.288584692439863</v>
      </c>
      <c r="I2" s="27">
        <f t="shared" ref="I2:I26" si="0">H2*G2</f>
        <v>0.288584692439863</v>
      </c>
      <c r="J2" s="28">
        <v>44432</v>
      </c>
    </row>
    <row r="3" s="19" customFormat="1" ht="16.5" customHeight="1" spans="1:10">
      <c r="A3" s="29" t="s">
        <v>194</v>
      </c>
      <c r="B3" s="30" t="s">
        <v>611</v>
      </c>
      <c r="C3" s="30" t="s">
        <v>595</v>
      </c>
      <c r="D3" s="29" t="s">
        <v>822</v>
      </c>
      <c r="E3" s="29" t="s">
        <v>823</v>
      </c>
      <c r="F3" s="30" t="s">
        <v>617</v>
      </c>
      <c r="G3" s="35">
        <v>1</v>
      </c>
      <c r="H3" s="18">
        <v>3.10834578384212</v>
      </c>
      <c r="I3" s="27">
        <f t="shared" si="0"/>
        <v>3.10834578384212</v>
      </c>
      <c r="J3" s="32">
        <v>44432</v>
      </c>
    </row>
    <row r="4" s="19" customFormat="1" ht="16.5" customHeight="1" spans="1:10">
      <c r="A4" s="24" t="s">
        <v>194</v>
      </c>
      <c r="B4" s="25" t="s">
        <v>611</v>
      </c>
      <c r="C4" s="25" t="s">
        <v>595</v>
      </c>
      <c r="D4" s="24" t="s">
        <v>783</v>
      </c>
      <c r="E4" s="24" t="s">
        <v>784</v>
      </c>
      <c r="F4" s="25" t="s">
        <v>617</v>
      </c>
      <c r="G4" s="34">
        <v>2</v>
      </c>
      <c r="H4" s="18">
        <v>0.240939692439863</v>
      </c>
      <c r="I4" s="27">
        <f t="shared" si="0"/>
        <v>0.481879384879726</v>
      </c>
      <c r="J4" s="28">
        <v>44432</v>
      </c>
    </row>
    <row r="5" s="19" customFormat="1" ht="16.5" customHeight="1" spans="1:10">
      <c r="A5" s="29" t="s">
        <v>194</v>
      </c>
      <c r="B5" s="30" t="s">
        <v>611</v>
      </c>
      <c r="C5" s="30" t="s">
        <v>595</v>
      </c>
      <c r="D5" s="29" t="s">
        <v>749</v>
      </c>
      <c r="E5" s="29" t="s">
        <v>750</v>
      </c>
      <c r="F5" s="30" t="s">
        <v>751</v>
      </c>
      <c r="G5" s="35">
        <v>0.31</v>
      </c>
      <c r="H5" s="18">
        <v>1.7257</v>
      </c>
      <c r="I5" s="27">
        <f t="shared" si="0"/>
        <v>0.534967</v>
      </c>
      <c r="J5" s="32">
        <v>44432</v>
      </c>
    </row>
    <row r="6" s="19" customFormat="1" ht="16.5" customHeight="1" spans="1:10">
      <c r="A6" s="24" t="s">
        <v>194</v>
      </c>
      <c r="B6" s="25" t="s">
        <v>611</v>
      </c>
      <c r="C6" s="25" t="s">
        <v>595</v>
      </c>
      <c r="D6" s="24" t="s">
        <v>815</v>
      </c>
      <c r="E6" s="24" t="s">
        <v>816</v>
      </c>
      <c r="F6" s="25" t="s">
        <v>617</v>
      </c>
      <c r="G6" s="34">
        <v>0.41</v>
      </c>
      <c r="H6" s="18">
        <v>0.589</v>
      </c>
      <c r="I6" s="27">
        <f t="shared" si="0"/>
        <v>0.24149</v>
      </c>
      <c r="J6" s="28">
        <v>44470</v>
      </c>
    </row>
    <row r="7" s="19" customFormat="1" ht="16.5" customHeight="1" spans="1:10">
      <c r="A7" s="29" t="s">
        <v>194</v>
      </c>
      <c r="B7" s="30" t="s">
        <v>611</v>
      </c>
      <c r="C7" s="30" t="s">
        <v>595</v>
      </c>
      <c r="D7" s="29" t="s">
        <v>813</v>
      </c>
      <c r="E7" s="29" t="s">
        <v>814</v>
      </c>
      <c r="F7" s="30" t="s">
        <v>617</v>
      </c>
      <c r="G7" s="35">
        <v>2</v>
      </c>
      <c r="H7" s="18">
        <v>0.05</v>
      </c>
      <c r="I7" s="27">
        <f t="shared" si="0"/>
        <v>0.1</v>
      </c>
      <c r="J7" s="32">
        <v>44439</v>
      </c>
    </row>
    <row r="8" s="19" customFormat="1" ht="16.5" customHeight="1" spans="1:10">
      <c r="A8" s="24" t="s">
        <v>194</v>
      </c>
      <c r="B8" s="25" t="s">
        <v>611</v>
      </c>
      <c r="C8" s="25" t="s">
        <v>595</v>
      </c>
      <c r="D8" s="24" t="s">
        <v>78</v>
      </c>
      <c r="E8" s="24" t="s">
        <v>443</v>
      </c>
      <c r="F8" s="25" t="s">
        <v>752</v>
      </c>
      <c r="G8" s="34">
        <v>0.55</v>
      </c>
      <c r="H8" s="18">
        <v>1.6814</v>
      </c>
      <c r="I8" s="27">
        <f t="shared" si="0"/>
        <v>0.92477</v>
      </c>
      <c r="J8" s="28">
        <v>44470</v>
      </c>
    </row>
    <row r="9" s="19" customFormat="1" ht="16.5" customHeight="1" spans="1:10">
      <c r="A9" s="29" t="s">
        <v>194</v>
      </c>
      <c r="B9" s="30" t="s">
        <v>611</v>
      </c>
      <c r="C9" s="30" t="s">
        <v>595</v>
      </c>
      <c r="D9" s="29" t="s">
        <v>817</v>
      </c>
      <c r="E9" s="29" t="s">
        <v>818</v>
      </c>
      <c r="F9" s="30" t="s">
        <v>819</v>
      </c>
      <c r="G9" s="35">
        <v>1</v>
      </c>
      <c r="H9" s="18">
        <v>0.293920220482456</v>
      </c>
      <c r="I9" s="27">
        <f t="shared" si="0"/>
        <v>0.293920220482456</v>
      </c>
      <c r="J9" s="32">
        <v>44432</v>
      </c>
    </row>
    <row r="10" s="19" customFormat="1" ht="16.5" customHeight="1" spans="1:10">
      <c r="A10" s="24" t="s">
        <v>194</v>
      </c>
      <c r="B10" s="25" t="s">
        <v>611</v>
      </c>
      <c r="C10" s="25" t="s">
        <v>595</v>
      </c>
      <c r="D10" s="24" t="s">
        <v>75</v>
      </c>
      <c r="E10" s="24" t="s">
        <v>820</v>
      </c>
      <c r="F10" s="25" t="s">
        <v>821</v>
      </c>
      <c r="G10" s="34">
        <v>1</v>
      </c>
      <c r="H10" s="18">
        <v>5.8204</v>
      </c>
      <c r="I10" s="27">
        <f t="shared" si="0"/>
        <v>5.8204</v>
      </c>
      <c r="J10" s="28">
        <v>44432</v>
      </c>
    </row>
    <row r="11" s="19" customFormat="1" ht="16.5" customHeight="1" spans="1:10">
      <c r="A11" s="29" t="s">
        <v>194</v>
      </c>
      <c r="B11" s="30" t="s">
        <v>611</v>
      </c>
      <c r="C11" s="30" t="s">
        <v>595</v>
      </c>
      <c r="D11" s="29" t="s">
        <v>596</v>
      </c>
      <c r="E11" s="29" t="s">
        <v>597</v>
      </c>
      <c r="F11" s="30" t="s">
        <v>598</v>
      </c>
      <c r="G11" s="35">
        <v>1</v>
      </c>
      <c r="H11" s="18">
        <v>0.05</v>
      </c>
      <c r="I11" s="27">
        <f t="shared" si="0"/>
        <v>0.05</v>
      </c>
      <c r="J11" s="32">
        <v>44432</v>
      </c>
    </row>
    <row r="12" s="19" customFormat="1" ht="16.5" customHeight="1" spans="1:10">
      <c r="A12" s="24" t="s">
        <v>194</v>
      </c>
      <c r="B12" s="25" t="s">
        <v>611</v>
      </c>
      <c r="C12" s="25" t="s">
        <v>595</v>
      </c>
      <c r="D12" s="24" t="s">
        <v>74</v>
      </c>
      <c r="E12" s="24" t="s">
        <v>394</v>
      </c>
      <c r="F12" s="25" t="s">
        <v>748</v>
      </c>
      <c r="G12" s="34">
        <v>8</v>
      </c>
      <c r="H12" s="18">
        <v>0.120565034394672</v>
      </c>
      <c r="I12" s="27">
        <f t="shared" si="0"/>
        <v>0.964520275157376</v>
      </c>
      <c r="J12" s="28">
        <v>44470</v>
      </c>
    </row>
    <row r="13" s="19" customFormat="1" ht="16.5" customHeight="1" spans="1:10">
      <c r="A13" s="29" t="s">
        <v>194</v>
      </c>
      <c r="B13" s="30" t="s">
        <v>611</v>
      </c>
      <c r="C13" s="30" t="s">
        <v>595</v>
      </c>
      <c r="D13" s="29" t="s">
        <v>753</v>
      </c>
      <c r="E13" s="29" t="s">
        <v>754</v>
      </c>
      <c r="F13" s="30" t="s">
        <v>751</v>
      </c>
      <c r="G13" s="35">
        <v>0.87</v>
      </c>
      <c r="H13" s="18">
        <v>1.7257</v>
      </c>
      <c r="I13" s="27">
        <f t="shared" si="0"/>
        <v>1.501359</v>
      </c>
      <c r="J13" s="32">
        <v>44432</v>
      </c>
    </row>
    <row r="14" s="19" customFormat="1" ht="16.5" customHeight="1" spans="1:10">
      <c r="A14" s="24" t="s">
        <v>194</v>
      </c>
      <c r="B14" s="25" t="s">
        <v>611</v>
      </c>
      <c r="C14" s="25" t="s">
        <v>595</v>
      </c>
      <c r="D14" s="24" t="s">
        <v>755</v>
      </c>
      <c r="E14" s="24" t="s">
        <v>756</v>
      </c>
      <c r="F14" s="25" t="s">
        <v>752</v>
      </c>
      <c r="G14" s="34">
        <v>0.73</v>
      </c>
      <c r="H14" s="18">
        <v>1.6814</v>
      </c>
      <c r="I14" s="27">
        <f t="shared" si="0"/>
        <v>1.227422</v>
      </c>
      <c r="J14" s="28">
        <v>44432</v>
      </c>
    </row>
    <row r="15" s="19" customFormat="1" ht="16.5" customHeight="1" spans="1:10">
      <c r="A15" s="29" t="s">
        <v>194</v>
      </c>
      <c r="B15" s="30" t="s">
        <v>611</v>
      </c>
      <c r="C15" s="30" t="s">
        <v>595</v>
      </c>
      <c r="D15" s="29" t="s">
        <v>785</v>
      </c>
      <c r="E15" s="29" t="s">
        <v>786</v>
      </c>
      <c r="F15" s="30" t="s">
        <v>617</v>
      </c>
      <c r="G15" s="35">
        <v>1</v>
      </c>
      <c r="H15" s="18">
        <v>0.2655</v>
      </c>
      <c r="I15" s="27">
        <f t="shared" si="0"/>
        <v>0.2655</v>
      </c>
      <c r="J15" s="32">
        <v>44432</v>
      </c>
    </row>
    <row r="16" s="19" customFormat="1" ht="16.5" customHeight="1" spans="1:10">
      <c r="A16" s="24" t="s">
        <v>194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34">
        <v>0.0167</v>
      </c>
      <c r="H16" s="18">
        <v>6.2128</v>
      </c>
      <c r="I16" s="27">
        <f t="shared" si="0"/>
        <v>0.10375376</v>
      </c>
      <c r="J16" s="28">
        <v>44432</v>
      </c>
    </row>
    <row r="17" s="19" customFormat="1" ht="16.5" customHeight="1" spans="1:10">
      <c r="A17" s="29" t="s">
        <v>194</v>
      </c>
      <c r="B17" s="30" t="s">
        <v>611</v>
      </c>
      <c r="C17" s="30" t="s">
        <v>595</v>
      </c>
      <c r="D17" s="29" t="s">
        <v>652</v>
      </c>
      <c r="E17" s="29" t="s">
        <v>653</v>
      </c>
      <c r="F17" s="30" t="s">
        <v>617</v>
      </c>
      <c r="G17" s="35">
        <v>1</v>
      </c>
      <c r="H17" s="18">
        <v>0.0225664</v>
      </c>
      <c r="I17" s="27">
        <f t="shared" si="0"/>
        <v>0.0225664</v>
      </c>
      <c r="J17" s="32">
        <v>44746</v>
      </c>
    </row>
    <row r="18" s="19" customFormat="1" ht="16.5" customHeight="1" spans="1:10">
      <c r="A18" s="24" t="s">
        <v>194</v>
      </c>
      <c r="B18" s="25" t="s">
        <v>611</v>
      </c>
      <c r="C18" s="25" t="s">
        <v>595</v>
      </c>
      <c r="D18" s="24" t="s">
        <v>831</v>
      </c>
      <c r="E18" s="24" t="s">
        <v>832</v>
      </c>
      <c r="F18" s="25" t="s">
        <v>833</v>
      </c>
      <c r="G18" s="34">
        <v>1</v>
      </c>
      <c r="H18" s="18">
        <v>0.4036</v>
      </c>
      <c r="I18" s="27">
        <f t="shared" si="0"/>
        <v>0.4036</v>
      </c>
      <c r="J18" s="28">
        <v>44432</v>
      </c>
    </row>
    <row r="19" s="19" customFormat="1" ht="16.5" customHeight="1" spans="1:10">
      <c r="A19" s="29" t="s">
        <v>194</v>
      </c>
      <c r="B19" s="30" t="s">
        <v>611</v>
      </c>
      <c r="C19" s="30" t="s">
        <v>595</v>
      </c>
      <c r="D19" s="29" t="s">
        <v>787</v>
      </c>
      <c r="E19" s="29" t="s">
        <v>788</v>
      </c>
      <c r="F19" s="30" t="s">
        <v>789</v>
      </c>
      <c r="G19" s="35">
        <v>2</v>
      </c>
      <c r="H19" s="18">
        <v>0.1862</v>
      </c>
      <c r="I19" s="27">
        <f t="shared" si="0"/>
        <v>0.3724</v>
      </c>
      <c r="J19" s="32">
        <v>44432</v>
      </c>
    </row>
    <row r="20" s="19" customFormat="1" ht="16.5" customHeight="1" spans="1:10">
      <c r="A20" s="24" t="s">
        <v>194</v>
      </c>
      <c r="B20" s="25" t="s">
        <v>611</v>
      </c>
      <c r="C20" s="25" t="s">
        <v>595</v>
      </c>
      <c r="D20" s="24" t="s">
        <v>826</v>
      </c>
      <c r="E20" s="24" t="s">
        <v>827</v>
      </c>
      <c r="F20" s="25" t="s">
        <v>617</v>
      </c>
      <c r="G20" s="34">
        <v>1</v>
      </c>
      <c r="H20" s="18">
        <v>0.164911146886447</v>
      </c>
      <c r="I20" s="27">
        <f t="shared" si="0"/>
        <v>0.164911146886447</v>
      </c>
      <c r="J20" s="28">
        <v>44439</v>
      </c>
    </row>
    <row r="21" s="19" customFormat="1" ht="16.5" customHeight="1" spans="1:10">
      <c r="A21" s="29" t="s">
        <v>194</v>
      </c>
      <c r="B21" s="30" t="s">
        <v>611</v>
      </c>
      <c r="C21" s="30" t="s">
        <v>595</v>
      </c>
      <c r="D21" s="29" t="s">
        <v>1386</v>
      </c>
      <c r="E21" s="29" t="s">
        <v>835</v>
      </c>
      <c r="F21" s="30" t="s">
        <v>617</v>
      </c>
      <c r="G21" s="35">
        <v>1</v>
      </c>
      <c r="H21" s="43">
        <v>0.35</v>
      </c>
      <c r="I21" s="27">
        <f t="shared" si="0"/>
        <v>0.35</v>
      </c>
      <c r="J21" s="32">
        <v>44432</v>
      </c>
    </row>
    <row r="22" s="19" customFormat="1" ht="16.5" customHeight="1" spans="1:10">
      <c r="A22" s="24" t="s">
        <v>194</v>
      </c>
      <c r="B22" s="25" t="s">
        <v>611</v>
      </c>
      <c r="C22" s="25" t="s">
        <v>595</v>
      </c>
      <c r="D22" s="24" t="s">
        <v>1387</v>
      </c>
      <c r="E22" s="24" t="s">
        <v>825</v>
      </c>
      <c r="F22" s="25" t="s">
        <v>617</v>
      </c>
      <c r="G22" s="34">
        <v>1</v>
      </c>
      <c r="H22" s="18">
        <v>2.28822775787879</v>
      </c>
      <c r="I22" s="27">
        <f t="shared" si="0"/>
        <v>2.28822775787879</v>
      </c>
      <c r="J22" s="28">
        <v>44432</v>
      </c>
    </row>
    <row r="23" s="19" customFormat="1" ht="16.5" customHeight="1" spans="1:10">
      <c r="A23" s="29" t="s">
        <v>194</v>
      </c>
      <c r="B23" s="30" t="s">
        <v>611</v>
      </c>
      <c r="C23" s="30" t="s">
        <v>595</v>
      </c>
      <c r="D23" s="29" t="s">
        <v>85</v>
      </c>
      <c r="E23" s="29" t="s">
        <v>828</v>
      </c>
      <c r="F23" s="30" t="s">
        <v>617</v>
      </c>
      <c r="G23" s="35">
        <v>1</v>
      </c>
      <c r="H23" s="18">
        <v>3.55741340567766</v>
      </c>
      <c r="I23" s="27">
        <f t="shared" si="0"/>
        <v>3.55741340567766</v>
      </c>
      <c r="J23" s="32">
        <v>44439</v>
      </c>
    </row>
    <row r="24" s="19" customFormat="1" ht="16.5" customHeight="1" spans="1:10">
      <c r="A24" s="24" t="s">
        <v>194</v>
      </c>
      <c r="B24" s="25" t="s">
        <v>611</v>
      </c>
      <c r="C24" s="25" t="s">
        <v>595</v>
      </c>
      <c r="D24" s="24" t="s">
        <v>829</v>
      </c>
      <c r="E24" s="24" t="s">
        <v>830</v>
      </c>
      <c r="F24" s="25" t="s">
        <v>617</v>
      </c>
      <c r="G24" s="34">
        <v>1</v>
      </c>
      <c r="H24" s="18">
        <v>0.26</v>
      </c>
      <c r="I24" s="27">
        <f t="shared" si="0"/>
        <v>0.26</v>
      </c>
      <c r="J24" s="28">
        <v>44432</v>
      </c>
    </row>
    <row r="25" s="19" customFormat="1" ht="16.5" customHeight="1" spans="1:10">
      <c r="A25" s="29" t="s">
        <v>194</v>
      </c>
      <c r="B25" s="30" t="s">
        <v>611</v>
      </c>
      <c r="C25" s="30" t="s">
        <v>595</v>
      </c>
      <c r="D25" s="29" t="s">
        <v>99</v>
      </c>
      <c r="E25" s="29" t="s">
        <v>397</v>
      </c>
      <c r="F25" s="30" t="s">
        <v>617</v>
      </c>
      <c r="G25" s="35">
        <v>1</v>
      </c>
      <c r="H25" s="18">
        <v>0.35</v>
      </c>
      <c r="I25" s="27">
        <f t="shared" si="0"/>
        <v>0.35</v>
      </c>
      <c r="J25" s="32">
        <v>44469</v>
      </c>
    </row>
    <row r="26" s="19" customFormat="1" ht="16.5" customHeight="1" spans="1:10">
      <c r="A26" s="24" t="s">
        <v>194</v>
      </c>
      <c r="B26" s="25" t="s">
        <v>611</v>
      </c>
      <c r="C26" s="25" t="s">
        <v>595</v>
      </c>
      <c r="D26" s="24" t="s">
        <v>602</v>
      </c>
      <c r="E26" s="24" t="s">
        <v>603</v>
      </c>
      <c r="F26" s="25" t="s">
        <v>604</v>
      </c>
      <c r="G26" s="34">
        <v>0.05</v>
      </c>
      <c r="H26" s="18">
        <v>0.4035</v>
      </c>
      <c r="I26" s="27">
        <f t="shared" si="0"/>
        <v>0.020175</v>
      </c>
      <c r="J26" s="28">
        <v>44432</v>
      </c>
    </row>
    <row r="27" spans="1:10">
      <c r="I27" s="20">
        <f>SUM(I2:I26)</f>
        <v>23.6962058272444</v>
      </c>
    </row>
    <row r="29" s="19" customFormat="1" ht="12.5" spans="1:10">
      <c r="A29" s="21" t="s">
        <v>586</v>
      </c>
      <c r="B29" s="21" t="s">
        <v>587</v>
      </c>
      <c r="C29" s="21" t="s">
        <v>588</v>
      </c>
      <c r="D29" s="21" t="s">
        <v>589</v>
      </c>
      <c r="E29" s="21" t="s">
        <v>590</v>
      </c>
      <c r="F29" s="21" t="s">
        <v>590</v>
      </c>
      <c r="G29" s="23" t="s">
        <v>591</v>
      </c>
      <c r="H29" s="23" t="s">
        <v>592</v>
      </c>
      <c r="I29" s="23" t="s">
        <v>593</v>
      </c>
      <c r="J29" s="22" t="s">
        <v>594</v>
      </c>
    </row>
    <row r="30" s="19" customFormat="1" ht="16.5" customHeight="1" spans="1:10">
      <c r="A30" s="24" t="s">
        <v>75</v>
      </c>
      <c r="B30" s="25" t="s">
        <v>611</v>
      </c>
      <c r="C30" s="25" t="s">
        <v>595</v>
      </c>
      <c r="D30" s="24" t="s">
        <v>837</v>
      </c>
      <c r="E30" s="24" t="s">
        <v>838</v>
      </c>
      <c r="F30" s="25" t="s">
        <v>839</v>
      </c>
      <c r="G30" s="34">
        <v>2</v>
      </c>
      <c r="H30" s="18">
        <v>0.05</v>
      </c>
      <c r="I30" s="27">
        <f t="shared" ref="I30:I40" si="1">H30*G30</f>
        <v>0.1</v>
      </c>
      <c r="J30" s="28">
        <v>44136</v>
      </c>
    </row>
    <row r="31" s="19" customFormat="1" ht="16.5" customHeight="1" spans="1:10">
      <c r="A31" s="29" t="s">
        <v>75</v>
      </c>
      <c r="B31" s="30" t="s">
        <v>611</v>
      </c>
      <c r="C31" s="30" t="s">
        <v>595</v>
      </c>
      <c r="D31" s="29" t="s">
        <v>840</v>
      </c>
      <c r="E31" s="29" t="s">
        <v>841</v>
      </c>
      <c r="F31" s="30" t="s">
        <v>617</v>
      </c>
      <c r="G31" s="35">
        <v>1</v>
      </c>
      <c r="H31" s="18">
        <v>1.05</v>
      </c>
      <c r="I31" s="27">
        <f t="shared" si="1"/>
        <v>1.05</v>
      </c>
      <c r="J31" s="32">
        <v>44136</v>
      </c>
    </row>
    <row r="32" s="19" customFormat="1" ht="16.5" customHeight="1" spans="1:10">
      <c r="A32" s="24" t="s">
        <v>75</v>
      </c>
      <c r="B32" s="25" t="s">
        <v>611</v>
      </c>
      <c r="C32" s="25" t="s">
        <v>595</v>
      </c>
      <c r="D32" s="24" t="s">
        <v>842</v>
      </c>
      <c r="E32" s="24" t="s">
        <v>843</v>
      </c>
      <c r="F32" s="25" t="s">
        <v>617</v>
      </c>
      <c r="G32" s="34">
        <v>1</v>
      </c>
      <c r="H32" s="18">
        <v>0.64</v>
      </c>
      <c r="I32" s="27">
        <f t="shared" si="1"/>
        <v>0.64</v>
      </c>
      <c r="J32" s="28">
        <v>44136</v>
      </c>
    </row>
    <row r="33" s="19" customFormat="1" ht="16.5" customHeight="1" spans="1:10">
      <c r="A33" s="29" t="s">
        <v>75</v>
      </c>
      <c r="B33" s="30" t="s">
        <v>611</v>
      </c>
      <c r="C33" s="30" t="s">
        <v>595</v>
      </c>
      <c r="D33" s="29" t="s">
        <v>844</v>
      </c>
      <c r="E33" s="29" t="s">
        <v>845</v>
      </c>
      <c r="F33" s="30" t="s">
        <v>617</v>
      </c>
      <c r="G33" s="35">
        <v>1</v>
      </c>
      <c r="H33" s="18">
        <v>0.63</v>
      </c>
      <c r="I33" s="27">
        <f t="shared" si="1"/>
        <v>0.63</v>
      </c>
      <c r="J33" s="32">
        <v>44136</v>
      </c>
    </row>
    <row r="34" s="19" customFormat="1" ht="16.5" customHeight="1" spans="1:10">
      <c r="A34" s="24" t="s">
        <v>75</v>
      </c>
      <c r="B34" s="25" t="s">
        <v>611</v>
      </c>
      <c r="C34" s="25" t="s">
        <v>595</v>
      </c>
      <c r="D34" s="24" t="s">
        <v>846</v>
      </c>
      <c r="E34" s="24" t="s">
        <v>847</v>
      </c>
      <c r="F34" s="25" t="s">
        <v>617</v>
      </c>
      <c r="G34" s="34">
        <v>1</v>
      </c>
      <c r="H34" s="18">
        <v>0.58</v>
      </c>
      <c r="I34" s="27">
        <f t="shared" si="1"/>
        <v>0.58</v>
      </c>
      <c r="J34" s="28">
        <v>44136</v>
      </c>
    </row>
    <row r="35" s="19" customFormat="1" ht="16.5" customHeight="1" spans="1:10">
      <c r="A35" s="29" t="s">
        <v>75</v>
      </c>
      <c r="B35" s="30" t="s">
        <v>611</v>
      </c>
      <c r="C35" s="30" t="s">
        <v>595</v>
      </c>
      <c r="D35" s="29" t="s">
        <v>848</v>
      </c>
      <c r="E35" s="29" t="s">
        <v>849</v>
      </c>
      <c r="F35" s="30" t="s">
        <v>617</v>
      </c>
      <c r="G35" s="35">
        <v>1</v>
      </c>
      <c r="H35" s="18">
        <v>0.59</v>
      </c>
      <c r="I35" s="27">
        <f t="shared" si="1"/>
        <v>0.59</v>
      </c>
      <c r="J35" s="32">
        <v>44136</v>
      </c>
    </row>
    <row r="36" s="19" customFormat="1" ht="16.5" customHeight="1" spans="1:10">
      <c r="A36" s="24" t="s">
        <v>75</v>
      </c>
      <c r="B36" s="25" t="s">
        <v>611</v>
      </c>
      <c r="C36" s="25" t="s">
        <v>595</v>
      </c>
      <c r="D36" s="24" t="s">
        <v>850</v>
      </c>
      <c r="E36" s="24" t="s">
        <v>851</v>
      </c>
      <c r="F36" s="25" t="s">
        <v>617</v>
      </c>
      <c r="G36" s="34">
        <v>1</v>
      </c>
      <c r="H36" s="18">
        <v>0.4</v>
      </c>
      <c r="I36" s="27">
        <f t="shared" si="1"/>
        <v>0.4</v>
      </c>
      <c r="J36" s="28">
        <v>44136</v>
      </c>
    </row>
    <row r="37" s="19" customFormat="1" ht="16.5" customHeight="1" spans="1:10">
      <c r="A37" s="29" t="s">
        <v>75</v>
      </c>
      <c r="B37" s="30" t="s">
        <v>611</v>
      </c>
      <c r="C37" s="30" t="s">
        <v>595</v>
      </c>
      <c r="D37" s="29" t="s">
        <v>852</v>
      </c>
      <c r="E37" s="29" t="s">
        <v>853</v>
      </c>
      <c r="F37" s="30" t="s">
        <v>617</v>
      </c>
      <c r="G37" s="35">
        <v>1</v>
      </c>
      <c r="H37" s="18">
        <v>0.4</v>
      </c>
      <c r="I37" s="27">
        <f t="shared" si="1"/>
        <v>0.4</v>
      </c>
      <c r="J37" s="32">
        <v>44136</v>
      </c>
    </row>
    <row r="38" s="19" customFormat="1" ht="16.5" customHeight="1" spans="1:10">
      <c r="A38" s="24" t="s">
        <v>75</v>
      </c>
      <c r="B38" s="25" t="s">
        <v>611</v>
      </c>
      <c r="C38" s="25" t="s">
        <v>595</v>
      </c>
      <c r="D38" s="24" t="s">
        <v>854</v>
      </c>
      <c r="E38" s="24" t="s">
        <v>855</v>
      </c>
      <c r="F38" s="25" t="s">
        <v>856</v>
      </c>
      <c r="G38" s="34">
        <v>4</v>
      </c>
      <c r="H38" s="18">
        <v>0.1196</v>
      </c>
      <c r="I38" s="27">
        <f t="shared" si="1"/>
        <v>0.4784</v>
      </c>
      <c r="J38" s="28">
        <v>44136</v>
      </c>
    </row>
    <row r="39" s="19" customFormat="1" ht="16.5" customHeight="1" spans="1:10">
      <c r="A39" s="29" t="s">
        <v>75</v>
      </c>
      <c r="B39" s="30" t="s">
        <v>611</v>
      </c>
      <c r="C39" s="30" t="s">
        <v>595</v>
      </c>
      <c r="D39" s="29" t="s">
        <v>857</v>
      </c>
      <c r="E39" s="29" t="s">
        <v>858</v>
      </c>
      <c r="F39" s="30" t="s">
        <v>859</v>
      </c>
      <c r="G39" s="35">
        <v>4</v>
      </c>
      <c r="H39" s="18">
        <v>0.163</v>
      </c>
      <c r="I39" s="27">
        <f t="shared" si="1"/>
        <v>0.652</v>
      </c>
      <c r="J39" s="32">
        <v>44424</v>
      </c>
    </row>
    <row r="40" s="19" customFormat="1" ht="16.5" customHeight="1" spans="1:10">
      <c r="A40" s="24" t="s">
        <v>75</v>
      </c>
      <c r="B40" s="25" t="s">
        <v>611</v>
      </c>
      <c r="C40" s="25" t="s">
        <v>595</v>
      </c>
      <c r="D40" s="24" t="s">
        <v>860</v>
      </c>
      <c r="E40" s="24" t="s">
        <v>861</v>
      </c>
      <c r="F40" s="25" t="s">
        <v>617</v>
      </c>
      <c r="G40" s="34">
        <v>2</v>
      </c>
      <c r="H40" s="18">
        <v>0.15</v>
      </c>
      <c r="I40" s="27">
        <f t="shared" si="1"/>
        <v>0.3</v>
      </c>
      <c r="J40" s="28">
        <v>44561</v>
      </c>
    </row>
    <row r="41" customFormat="1" spans="1:10">
      <c r="G41" s="20"/>
      <c r="H41" s="20"/>
      <c r="I41" s="20">
        <f>SUM(I28:I40)</f>
        <v>5.8204</v>
      </c>
    </row>
    <row r="42" customFormat="1" spans="1:10">
      <c r="G42" s="20"/>
      <c r="H42" s="20"/>
      <c r="I42" s="20"/>
    </row>
    <row r="43" s="19" customFormat="1" ht="12.5" spans="1:10">
      <c r="A43" s="21" t="s">
        <v>586</v>
      </c>
      <c r="B43" s="21" t="s">
        <v>587</v>
      </c>
      <c r="C43" s="21" t="s">
        <v>588</v>
      </c>
      <c r="D43" s="21" t="s">
        <v>589</v>
      </c>
      <c r="E43" s="21" t="s">
        <v>590</v>
      </c>
      <c r="F43" s="21" t="s">
        <v>590</v>
      </c>
      <c r="G43" s="23" t="s">
        <v>591</v>
      </c>
      <c r="H43" s="23" t="s">
        <v>592</v>
      </c>
      <c r="I43" s="23" t="s">
        <v>593</v>
      </c>
      <c r="J43" s="22" t="s">
        <v>594</v>
      </c>
    </row>
    <row r="44" s="19" customFormat="1" ht="16.5" customHeight="1" spans="1:10">
      <c r="A44" s="24" t="s">
        <v>85</v>
      </c>
      <c r="B44" s="25" t="s">
        <v>611</v>
      </c>
      <c r="C44" s="25" t="s">
        <v>595</v>
      </c>
      <c r="D44" s="24" t="s">
        <v>862</v>
      </c>
      <c r="E44" s="24" t="s">
        <v>863</v>
      </c>
      <c r="F44" s="25" t="s">
        <v>617</v>
      </c>
      <c r="G44" s="34">
        <v>1</v>
      </c>
      <c r="H44" s="18">
        <v>0.291913405677656</v>
      </c>
      <c r="I44" s="27">
        <f>H44*G44</f>
        <v>0.291913405677656</v>
      </c>
      <c r="J44" s="28">
        <v>44835</v>
      </c>
    </row>
    <row r="45" s="19" customFormat="1" ht="16.5" customHeight="1" spans="1:10">
      <c r="A45" s="29" t="s">
        <v>85</v>
      </c>
      <c r="B45" s="30" t="s">
        <v>611</v>
      </c>
      <c r="C45" s="30" t="s">
        <v>595</v>
      </c>
      <c r="D45" s="29" t="s">
        <v>864</v>
      </c>
      <c r="E45" s="29" t="s">
        <v>865</v>
      </c>
      <c r="F45" s="30" t="s">
        <v>617</v>
      </c>
      <c r="G45" s="35">
        <v>1</v>
      </c>
      <c r="H45" s="18">
        <v>3</v>
      </c>
      <c r="I45" s="27">
        <f>H45*G45</f>
        <v>3</v>
      </c>
      <c r="J45" s="32">
        <v>44835</v>
      </c>
    </row>
    <row r="46" s="19" customFormat="1" ht="16.5" customHeight="1" spans="1:10">
      <c r="A46" s="24" t="s">
        <v>85</v>
      </c>
      <c r="B46" s="25" t="s">
        <v>611</v>
      </c>
      <c r="C46" s="25" t="s">
        <v>595</v>
      </c>
      <c r="D46" s="24" t="s">
        <v>866</v>
      </c>
      <c r="E46" s="24" t="s">
        <v>867</v>
      </c>
      <c r="F46" s="25" t="s">
        <v>868</v>
      </c>
      <c r="G46" s="34">
        <v>1</v>
      </c>
      <c r="H46" s="18">
        <v>0.2655</v>
      </c>
      <c r="I46" s="27">
        <f>H46*G46</f>
        <v>0.2655</v>
      </c>
      <c r="J46" s="28">
        <v>44835</v>
      </c>
    </row>
    <row r="47" customFormat="1" spans="1:10">
      <c r="G47" s="20"/>
      <c r="H47" s="20"/>
      <c r="I47" s="20">
        <f>SUM(I44:I46)</f>
        <v>3.55741340567766</v>
      </c>
    </row>
    <row r="48" customFormat="1" spans="1:10">
      <c r="G48" s="20"/>
      <c r="H48" s="20"/>
      <c r="I48" s="20"/>
    </row>
  </sheetData>
  <pageMargins left="0.75" right="0.75" top="1" bottom="1" header="0.5" footer="0.5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4" workbookViewId="0">
      <selection activeCell="L26" sqref="L2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3.2727272727273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178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8</v>
      </c>
      <c r="H2" s="18">
        <v>0.120565034394672</v>
      </c>
      <c r="I2" s="27">
        <f t="shared" ref="I2:I22" si="0">H2*G2</f>
        <v>0.964520275157376</v>
      </c>
      <c r="J2" s="28">
        <v>44470</v>
      </c>
    </row>
    <row r="3" s="19" customFormat="1" ht="16.5" customHeight="1" spans="1:10">
      <c r="A3" s="29" t="s">
        <v>178</v>
      </c>
      <c r="B3" s="30" t="s">
        <v>611</v>
      </c>
      <c r="C3" s="30" t="s">
        <v>595</v>
      </c>
      <c r="D3" s="29" t="s">
        <v>73</v>
      </c>
      <c r="E3" s="29" t="s">
        <v>396</v>
      </c>
      <c r="F3" s="30" t="s">
        <v>747</v>
      </c>
      <c r="G3" s="35">
        <v>1</v>
      </c>
      <c r="H3" s="18">
        <v>0.288584692439863</v>
      </c>
      <c r="I3" s="27">
        <f t="shared" si="0"/>
        <v>0.288584692439863</v>
      </c>
      <c r="J3" s="32">
        <v>44295</v>
      </c>
    </row>
    <row r="4" s="19" customFormat="1" ht="16.5" customHeight="1" spans="1:10">
      <c r="A4" s="24" t="s">
        <v>178</v>
      </c>
      <c r="B4" s="25" t="s">
        <v>611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0.31</v>
      </c>
      <c r="H4" s="18">
        <v>1.7257</v>
      </c>
      <c r="I4" s="27">
        <f t="shared" si="0"/>
        <v>0.534967</v>
      </c>
      <c r="J4" s="28">
        <v>44295</v>
      </c>
    </row>
    <row r="5" s="19" customFormat="1" ht="16.5" customHeight="1" spans="1:10">
      <c r="A5" s="29" t="s">
        <v>178</v>
      </c>
      <c r="B5" s="30" t="s">
        <v>611</v>
      </c>
      <c r="C5" s="30" t="s">
        <v>595</v>
      </c>
      <c r="D5" s="29" t="s">
        <v>815</v>
      </c>
      <c r="E5" s="29" t="s">
        <v>816</v>
      </c>
      <c r="F5" s="30" t="s">
        <v>617</v>
      </c>
      <c r="G5" s="35">
        <v>0.27</v>
      </c>
      <c r="H5" s="18">
        <v>0.589</v>
      </c>
      <c r="I5" s="27">
        <f t="shared" si="0"/>
        <v>0.15903</v>
      </c>
      <c r="J5" s="32">
        <v>44470</v>
      </c>
    </row>
    <row r="6" s="19" customFormat="1" ht="16.5" customHeight="1" spans="1:10">
      <c r="A6" s="24" t="s">
        <v>178</v>
      </c>
      <c r="B6" s="25" t="s">
        <v>611</v>
      </c>
      <c r="C6" s="25" t="s">
        <v>595</v>
      </c>
      <c r="D6" s="24" t="s">
        <v>78</v>
      </c>
      <c r="E6" s="24" t="s">
        <v>443</v>
      </c>
      <c r="F6" s="25" t="s">
        <v>752</v>
      </c>
      <c r="G6" s="34">
        <v>0.55</v>
      </c>
      <c r="H6" s="18">
        <v>1.6814</v>
      </c>
      <c r="I6" s="27">
        <f t="shared" si="0"/>
        <v>0.92477</v>
      </c>
      <c r="J6" s="28">
        <v>44470</v>
      </c>
    </row>
    <row r="7" s="19" customFormat="1" ht="16.5" customHeight="1" spans="1:10">
      <c r="A7" s="29" t="s">
        <v>178</v>
      </c>
      <c r="B7" s="30" t="s">
        <v>611</v>
      </c>
      <c r="C7" s="30" t="s">
        <v>595</v>
      </c>
      <c r="D7" s="29" t="s">
        <v>783</v>
      </c>
      <c r="E7" s="29" t="s">
        <v>784</v>
      </c>
      <c r="F7" s="30" t="s">
        <v>617</v>
      </c>
      <c r="G7" s="35">
        <v>2</v>
      </c>
      <c r="H7" s="18">
        <v>0.240939692439863</v>
      </c>
      <c r="I7" s="27">
        <f t="shared" si="0"/>
        <v>0.481879384879726</v>
      </c>
      <c r="J7" s="32">
        <v>44295</v>
      </c>
    </row>
    <row r="8" s="19" customFormat="1" ht="16.5" customHeight="1" spans="1:10">
      <c r="A8" s="24" t="s">
        <v>178</v>
      </c>
      <c r="B8" s="25" t="s">
        <v>611</v>
      </c>
      <c r="C8" s="25" t="s">
        <v>595</v>
      </c>
      <c r="D8" s="24" t="s">
        <v>822</v>
      </c>
      <c r="E8" s="24" t="s">
        <v>823</v>
      </c>
      <c r="F8" s="25" t="s">
        <v>617</v>
      </c>
      <c r="G8" s="34">
        <v>1</v>
      </c>
      <c r="H8" s="18">
        <v>3.10834578384212</v>
      </c>
      <c r="I8" s="27">
        <f t="shared" si="0"/>
        <v>3.10834578384212</v>
      </c>
      <c r="J8" s="28">
        <v>44295</v>
      </c>
    </row>
    <row r="9" s="19" customFormat="1" ht="16.5" customHeight="1" spans="1:10">
      <c r="A9" s="29" t="s">
        <v>178</v>
      </c>
      <c r="B9" s="30" t="s">
        <v>611</v>
      </c>
      <c r="C9" s="30" t="s">
        <v>595</v>
      </c>
      <c r="D9" s="29" t="s">
        <v>596</v>
      </c>
      <c r="E9" s="29" t="s">
        <v>597</v>
      </c>
      <c r="F9" s="30" t="s">
        <v>598</v>
      </c>
      <c r="G9" s="35">
        <v>1</v>
      </c>
      <c r="H9" s="18">
        <v>0.05</v>
      </c>
      <c r="I9" s="27">
        <f t="shared" si="0"/>
        <v>0.05</v>
      </c>
      <c r="J9" s="32">
        <v>44295</v>
      </c>
    </row>
    <row r="10" s="19" customFormat="1" ht="16.5" customHeight="1" spans="1:10">
      <c r="A10" s="24" t="s">
        <v>178</v>
      </c>
      <c r="B10" s="25" t="s">
        <v>611</v>
      </c>
      <c r="C10" s="25" t="s">
        <v>595</v>
      </c>
      <c r="D10" s="24" t="s">
        <v>75</v>
      </c>
      <c r="E10" s="24" t="s">
        <v>820</v>
      </c>
      <c r="F10" s="25" t="s">
        <v>821</v>
      </c>
      <c r="G10" s="34">
        <v>1</v>
      </c>
      <c r="H10" s="18">
        <v>5.8204</v>
      </c>
      <c r="I10" s="27">
        <f t="shared" si="0"/>
        <v>5.8204</v>
      </c>
      <c r="J10" s="28">
        <v>44295</v>
      </c>
    </row>
    <row r="11" s="19" customFormat="1" ht="16.5" customHeight="1" spans="1:10">
      <c r="A11" s="29" t="s">
        <v>178</v>
      </c>
      <c r="B11" s="30" t="s">
        <v>611</v>
      </c>
      <c r="C11" s="30" t="s">
        <v>595</v>
      </c>
      <c r="D11" s="29" t="s">
        <v>753</v>
      </c>
      <c r="E11" s="29" t="s">
        <v>754</v>
      </c>
      <c r="F11" s="30" t="s">
        <v>751</v>
      </c>
      <c r="G11" s="35">
        <v>0.73</v>
      </c>
      <c r="H11" s="18">
        <v>1.7257</v>
      </c>
      <c r="I11" s="27">
        <f t="shared" si="0"/>
        <v>1.259761</v>
      </c>
      <c r="J11" s="32">
        <v>44432</v>
      </c>
    </row>
    <row r="12" s="19" customFormat="1" ht="16.5" customHeight="1" spans="1:10">
      <c r="A12" s="24" t="s">
        <v>178</v>
      </c>
      <c r="B12" s="25" t="s">
        <v>611</v>
      </c>
      <c r="C12" s="25" t="s">
        <v>595</v>
      </c>
      <c r="D12" s="24" t="s">
        <v>755</v>
      </c>
      <c r="E12" s="24" t="s">
        <v>756</v>
      </c>
      <c r="F12" s="25" t="s">
        <v>752</v>
      </c>
      <c r="G12" s="34">
        <v>0.59</v>
      </c>
      <c r="H12" s="18">
        <v>1.6814</v>
      </c>
      <c r="I12" s="27">
        <f t="shared" si="0"/>
        <v>0.992026</v>
      </c>
      <c r="J12" s="28">
        <v>44432</v>
      </c>
    </row>
    <row r="13" s="19" customFormat="1" ht="16.5" customHeight="1" spans="1:10">
      <c r="A13" s="29" t="s">
        <v>178</v>
      </c>
      <c r="B13" s="30" t="s">
        <v>611</v>
      </c>
      <c r="C13" s="30" t="s">
        <v>595</v>
      </c>
      <c r="D13" s="29" t="s">
        <v>785</v>
      </c>
      <c r="E13" s="29" t="s">
        <v>786</v>
      </c>
      <c r="F13" s="30" t="s">
        <v>617</v>
      </c>
      <c r="G13" s="35">
        <v>2</v>
      </c>
      <c r="H13" s="18">
        <v>0.2655</v>
      </c>
      <c r="I13" s="27">
        <f t="shared" si="0"/>
        <v>0.531</v>
      </c>
      <c r="J13" s="32">
        <v>44409</v>
      </c>
    </row>
    <row r="14" s="19" customFormat="1" ht="16.5" customHeight="1" spans="1:10">
      <c r="A14" s="24" t="s">
        <v>178</v>
      </c>
      <c r="B14" s="25" t="s">
        <v>611</v>
      </c>
      <c r="C14" s="25" t="s">
        <v>595</v>
      </c>
      <c r="D14" s="24" t="s">
        <v>602</v>
      </c>
      <c r="E14" s="24" t="s">
        <v>603</v>
      </c>
      <c r="F14" s="25" t="s">
        <v>604</v>
      </c>
      <c r="G14" s="34">
        <v>0.0667</v>
      </c>
      <c r="H14" s="18">
        <v>0.4035</v>
      </c>
      <c r="I14" s="27">
        <f t="shared" si="0"/>
        <v>0.02691345</v>
      </c>
      <c r="J14" s="28">
        <v>44409</v>
      </c>
    </row>
    <row r="15" s="19" customFormat="1" ht="16.5" customHeight="1" spans="1:10">
      <c r="A15" s="29" t="s">
        <v>178</v>
      </c>
      <c r="B15" s="30" t="s">
        <v>611</v>
      </c>
      <c r="C15" s="30" t="s">
        <v>595</v>
      </c>
      <c r="D15" s="29" t="s">
        <v>652</v>
      </c>
      <c r="E15" s="29" t="s">
        <v>653</v>
      </c>
      <c r="F15" s="30" t="s">
        <v>617</v>
      </c>
      <c r="G15" s="35">
        <v>1</v>
      </c>
      <c r="H15" s="18">
        <v>0.0225664</v>
      </c>
      <c r="I15" s="27">
        <f t="shared" si="0"/>
        <v>0.0225664</v>
      </c>
      <c r="J15" s="32">
        <v>44746</v>
      </c>
    </row>
    <row r="16" s="19" customFormat="1" ht="16.5" customHeight="1" spans="1:10">
      <c r="A16" s="24" t="s">
        <v>178</v>
      </c>
      <c r="B16" s="25" t="s">
        <v>611</v>
      </c>
      <c r="C16" s="25" t="s">
        <v>595</v>
      </c>
      <c r="D16" s="24" t="s">
        <v>599</v>
      </c>
      <c r="E16" s="24" t="s">
        <v>600</v>
      </c>
      <c r="F16" s="25" t="s">
        <v>601</v>
      </c>
      <c r="G16" s="34">
        <v>0.0167</v>
      </c>
      <c r="H16" s="18">
        <v>6.2128</v>
      </c>
      <c r="I16" s="27">
        <f t="shared" si="0"/>
        <v>0.10375376</v>
      </c>
      <c r="J16" s="28">
        <v>44409</v>
      </c>
    </row>
    <row r="17" s="19" customFormat="1" ht="16.5" customHeight="1" spans="1:10">
      <c r="A17" s="29" t="s">
        <v>178</v>
      </c>
      <c r="B17" s="30" t="s">
        <v>611</v>
      </c>
      <c r="C17" s="30" t="s">
        <v>595</v>
      </c>
      <c r="D17" s="29" t="s">
        <v>99</v>
      </c>
      <c r="E17" s="29" t="s">
        <v>397</v>
      </c>
      <c r="F17" s="30" t="s">
        <v>617</v>
      </c>
      <c r="G17" s="35">
        <v>1</v>
      </c>
      <c r="H17" s="18">
        <v>0.35</v>
      </c>
      <c r="I17" s="27">
        <f t="shared" si="0"/>
        <v>0.35</v>
      </c>
      <c r="J17" s="32">
        <v>44469</v>
      </c>
    </row>
    <row r="18" s="19" customFormat="1" ht="16.5" customHeight="1" spans="1:10">
      <c r="A18" s="24" t="s">
        <v>178</v>
      </c>
      <c r="B18" s="25" t="s">
        <v>611</v>
      </c>
      <c r="C18" s="25" t="s">
        <v>595</v>
      </c>
      <c r="D18" s="24" t="s">
        <v>81</v>
      </c>
      <c r="E18" s="24" t="s">
        <v>435</v>
      </c>
      <c r="F18" s="25" t="s">
        <v>617</v>
      </c>
      <c r="G18" s="34">
        <v>1</v>
      </c>
      <c r="H18" s="18">
        <f>I32</f>
        <v>2.50133419170679</v>
      </c>
      <c r="I18" s="27">
        <f t="shared" si="0"/>
        <v>2.50133419170679</v>
      </c>
      <c r="J18" s="28">
        <v>44295</v>
      </c>
    </row>
    <row r="19" s="19" customFormat="1" ht="16.5" customHeight="1" spans="1:10">
      <c r="A19" s="29" t="s">
        <v>178</v>
      </c>
      <c r="B19" s="30" t="s">
        <v>611</v>
      </c>
      <c r="C19" s="30" t="s">
        <v>595</v>
      </c>
      <c r="D19" s="29" t="s">
        <v>605</v>
      </c>
      <c r="E19" s="29" t="s">
        <v>606</v>
      </c>
      <c r="F19" s="30" t="s">
        <v>607</v>
      </c>
      <c r="G19" s="35">
        <v>1</v>
      </c>
      <c r="H19" s="18">
        <v>0.03</v>
      </c>
      <c r="I19" s="27">
        <f t="shared" si="0"/>
        <v>0.03</v>
      </c>
      <c r="J19" s="32">
        <v>44469</v>
      </c>
    </row>
    <row r="20" s="19" customFormat="1" ht="16.5" customHeight="1" spans="1:10">
      <c r="A20" s="24" t="s">
        <v>178</v>
      </c>
      <c r="B20" s="25" t="s">
        <v>611</v>
      </c>
      <c r="C20" s="25" t="s">
        <v>595</v>
      </c>
      <c r="D20" s="24" t="s">
        <v>829</v>
      </c>
      <c r="E20" s="24" t="s">
        <v>830</v>
      </c>
      <c r="F20" s="25" t="s">
        <v>617</v>
      </c>
      <c r="G20" s="34">
        <v>1</v>
      </c>
      <c r="H20" s="18">
        <v>0.26</v>
      </c>
      <c r="I20" s="27">
        <f t="shared" si="0"/>
        <v>0.26</v>
      </c>
      <c r="J20" s="28">
        <v>44295</v>
      </c>
    </row>
    <row r="21" s="19" customFormat="1" ht="16.5" customHeight="1" spans="1:10">
      <c r="A21" s="29" t="s">
        <v>178</v>
      </c>
      <c r="B21" s="30" t="s">
        <v>611</v>
      </c>
      <c r="C21" s="30" t="s">
        <v>595</v>
      </c>
      <c r="D21" s="29" t="s">
        <v>1388</v>
      </c>
      <c r="E21" s="29" t="s">
        <v>1043</v>
      </c>
      <c r="F21" s="30" t="s">
        <v>792</v>
      </c>
      <c r="G21" s="35">
        <v>1</v>
      </c>
      <c r="H21" s="18">
        <v>2.96896811458333</v>
      </c>
      <c r="I21" s="27">
        <f t="shared" si="0"/>
        <v>2.96896811458333</v>
      </c>
      <c r="J21" s="32">
        <v>44295</v>
      </c>
    </row>
    <row r="22" s="19" customFormat="1" ht="16.5" customHeight="1" spans="1:10">
      <c r="A22" s="24" t="s">
        <v>178</v>
      </c>
      <c r="B22" s="25" t="s">
        <v>611</v>
      </c>
      <c r="C22" s="25" t="s">
        <v>595</v>
      </c>
      <c r="D22" s="24" t="s">
        <v>787</v>
      </c>
      <c r="E22" s="24" t="s">
        <v>788</v>
      </c>
      <c r="F22" s="25" t="s">
        <v>789</v>
      </c>
      <c r="G22" s="34">
        <v>2</v>
      </c>
      <c r="H22" s="18">
        <v>0.1862</v>
      </c>
      <c r="I22" s="27">
        <f t="shared" si="0"/>
        <v>0.3724</v>
      </c>
      <c r="J22" s="28">
        <v>44295</v>
      </c>
    </row>
    <row r="23" spans="1:10">
      <c r="H23" s="20" t="s">
        <v>654</v>
      </c>
      <c r="I23" s="20">
        <f>SUM(I2:I22)</f>
        <v>21.7512200526092</v>
      </c>
    </row>
    <row r="25" s="19" customFormat="1" ht="12.5" spans="1:10">
      <c r="A25" s="21" t="s">
        <v>586</v>
      </c>
      <c r="B25" s="21" t="s">
        <v>587</v>
      </c>
      <c r="C25" s="21" t="s">
        <v>588</v>
      </c>
      <c r="D25" s="21" t="s">
        <v>589</v>
      </c>
      <c r="E25" s="21" t="s">
        <v>590</v>
      </c>
      <c r="F25" s="21" t="s">
        <v>590</v>
      </c>
      <c r="G25" s="23" t="s">
        <v>591</v>
      </c>
      <c r="H25" s="23" t="s">
        <v>592</v>
      </c>
      <c r="I25" s="23" t="s">
        <v>593</v>
      </c>
      <c r="J25" s="22" t="s">
        <v>594</v>
      </c>
    </row>
    <row r="26" s="19" customFormat="1" ht="16.5" customHeight="1" spans="1:10">
      <c r="A26" s="24" t="s">
        <v>81</v>
      </c>
      <c r="B26" s="25" t="s">
        <v>611</v>
      </c>
      <c r="C26" s="25" t="s">
        <v>595</v>
      </c>
      <c r="D26" s="24" t="s">
        <v>795</v>
      </c>
      <c r="E26" s="24" t="s">
        <v>771</v>
      </c>
      <c r="F26" s="25" t="s">
        <v>617</v>
      </c>
      <c r="G26" s="34">
        <v>1</v>
      </c>
      <c r="H26" s="18">
        <v>1.13067667424242</v>
      </c>
      <c r="I26" s="27">
        <f t="shared" ref="I26:I31" si="1">H26*G26</f>
        <v>1.13067667424242</v>
      </c>
      <c r="J26" s="28">
        <v>44295</v>
      </c>
    </row>
    <row r="27" s="19" customFormat="1" ht="16.5" customHeight="1" spans="1:10">
      <c r="A27" s="29" t="s">
        <v>81</v>
      </c>
      <c r="B27" s="30" t="s">
        <v>611</v>
      </c>
      <c r="C27" s="30" t="s">
        <v>595</v>
      </c>
      <c r="D27" s="29" t="s">
        <v>796</v>
      </c>
      <c r="E27" s="29" t="s">
        <v>797</v>
      </c>
      <c r="F27" s="30" t="s">
        <v>617</v>
      </c>
      <c r="G27" s="35">
        <v>2</v>
      </c>
      <c r="H27" s="18">
        <v>0.224021875060729</v>
      </c>
      <c r="I27" s="27">
        <f t="shared" si="1"/>
        <v>0.448043750121458</v>
      </c>
      <c r="J27" s="32">
        <v>44295</v>
      </c>
    </row>
    <row r="28" s="19" customFormat="1" ht="16.5" customHeight="1" spans="1:10">
      <c r="A28" s="24" t="s">
        <v>81</v>
      </c>
      <c r="B28" s="25" t="s">
        <v>611</v>
      </c>
      <c r="C28" s="25" t="s">
        <v>595</v>
      </c>
      <c r="D28" s="24" t="s">
        <v>798</v>
      </c>
      <c r="E28" s="24" t="s">
        <v>775</v>
      </c>
      <c r="F28" s="25" t="s">
        <v>617</v>
      </c>
      <c r="G28" s="34">
        <v>1</v>
      </c>
      <c r="H28" s="18">
        <v>0.159931546128342</v>
      </c>
      <c r="I28" s="27">
        <f t="shared" si="1"/>
        <v>0.159931546128342</v>
      </c>
      <c r="J28" s="28">
        <v>44295</v>
      </c>
    </row>
    <row r="29" s="19" customFormat="1" ht="16.5" customHeight="1" spans="1:10">
      <c r="A29" s="29" t="s">
        <v>81</v>
      </c>
      <c r="B29" s="30" t="s">
        <v>611</v>
      </c>
      <c r="C29" s="30" t="s">
        <v>595</v>
      </c>
      <c r="D29" s="29" t="s">
        <v>766</v>
      </c>
      <c r="E29" s="29" t="s">
        <v>767</v>
      </c>
      <c r="F29" s="30" t="s">
        <v>617</v>
      </c>
      <c r="G29" s="35">
        <v>1</v>
      </c>
      <c r="H29" s="18">
        <v>0.122682221214575</v>
      </c>
      <c r="I29" s="27">
        <f t="shared" si="1"/>
        <v>0.122682221214575</v>
      </c>
      <c r="J29" s="32">
        <v>44295</v>
      </c>
    </row>
    <row r="30" s="19" customFormat="1" ht="16.5" customHeight="1" spans="1:10">
      <c r="A30" s="24" t="s">
        <v>81</v>
      </c>
      <c r="B30" s="25" t="s">
        <v>611</v>
      </c>
      <c r="C30" s="25" t="s">
        <v>595</v>
      </c>
      <c r="D30" s="24" t="s">
        <v>768</v>
      </c>
      <c r="E30" s="24" t="s">
        <v>769</v>
      </c>
      <c r="F30" s="25" t="s">
        <v>617</v>
      </c>
      <c r="G30" s="34">
        <v>3</v>
      </c>
      <c r="H30" s="18">
        <v>0.15</v>
      </c>
      <c r="I30" s="27">
        <f t="shared" si="1"/>
        <v>0.45</v>
      </c>
      <c r="J30" s="28">
        <v>44295</v>
      </c>
    </row>
    <row r="31" s="19" customFormat="1" ht="16.5" customHeight="1" spans="1:10">
      <c r="A31" s="29" t="s">
        <v>81</v>
      </c>
      <c r="B31" s="30" t="s">
        <v>611</v>
      </c>
      <c r="C31" s="30" t="s">
        <v>595</v>
      </c>
      <c r="D31" s="29" t="s">
        <v>799</v>
      </c>
      <c r="E31" s="29" t="s">
        <v>800</v>
      </c>
      <c r="F31" s="30" t="s">
        <v>617</v>
      </c>
      <c r="G31" s="35">
        <v>1</v>
      </c>
      <c r="H31" s="18">
        <v>0.19</v>
      </c>
      <c r="I31" s="27">
        <f t="shared" si="1"/>
        <v>0.19</v>
      </c>
      <c r="J31" s="32">
        <v>44295</v>
      </c>
    </row>
    <row r="32" customFormat="1" spans="1:10">
      <c r="G32" s="20"/>
      <c r="H32" s="20" t="s">
        <v>654</v>
      </c>
      <c r="I32" s="20">
        <f>SUM(I26:I31)</f>
        <v>2.50133419170679</v>
      </c>
    </row>
  </sheetData>
  <pageMargins left="0.75" right="0.75" top="1" bottom="1" header="0.5" footer="0.5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A12"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3.2727272727273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202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2</v>
      </c>
      <c r="H2" s="18">
        <f>VLOOKUP(D:D,'SHT0012989'!D:H,5,0)</f>
        <v>0.120565034394672</v>
      </c>
      <c r="I2" s="27">
        <f t="shared" ref="I2:I9" si="0">H2*G2</f>
        <v>0.241130068789344</v>
      </c>
      <c r="J2" s="28">
        <v>44679</v>
      </c>
    </row>
    <row r="3" s="19" customFormat="1" ht="16.5" customHeight="1" spans="1:10">
      <c r="A3" s="29" t="s">
        <v>202</v>
      </c>
      <c r="B3" s="30" t="s">
        <v>611</v>
      </c>
      <c r="C3" s="30" t="s">
        <v>595</v>
      </c>
      <c r="D3" s="29" t="s">
        <v>783</v>
      </c>
      <c r="E3" s="29" t="s">
        <v>784</v>
      </c>
      <c r="F3" s="30" t="s">
        <v>617</v>
      </c>
      <c r="G3" s="35">
        <v>2</v>
      </c>
      <c r="H3" s="18">
        <f>VLOOKUP(D:D,'SHT0012989'!D:H,5,0)</f>
        <v>0.240939692439863</v>
      </c>
      <c r="I3" s="27">
        <f t="shared" si="0"/>
        <v>0.481879384879726</v>
      </c>
      <c r="J3" s="32">
        <v>44679</v>
      </c>
    </row>
    <row r="4" s="19" customFormat="1" ht="16.5" customHeight="1" spans="1:10">
      <c r="A4" s="24" t="s">
        <v>202</v>
      </c>
      <c r="B4" s="25" t="s">
        <v>611</v>
      </c>
      <c r="C4" s="25" t="s">
        <v>595</v>
      </c>
      <c r="D4" s="24" t="s">
        <v>749</v>
      </c>
      <c r="E4" s="24" t="s">
        <v>750</v>
      </c>
      <c r="F4" s="25" t="s">
        <v>751</v>
      </c>
      <c r="G4" s="34">
        <v>0.1</v>
      </c>
      <c r="H4" s="18">
        <f>VLOOKUP(D:D,'SHT0012989'!D:H,5,0)</f>
        <v>1.7257</v>
      </c>
      <c r="I4" s="27">
        <f t="shared" si="0"/>
        <v>0.17257</v>
      </c>
      <c r="J4" s="28">
        <v>44679</v>
      </c>
    </row>
    <row r="5" s="19" customFormat="1" ht="16.5" customHeight="1" spans="1:10">
      <c r="A5" s="29" t="s">
        <v>202</v>
      </c>
      <c r="B5" s="30" t="s">
        <v>611</v>
      </c>
      <c r="C5" s="30" t="s">
        <v>595</v>
      </c>
      <c r="D5" s="29" t="s">
        <v>755</v>
      </c>
      <c r="E5" s="29" t="s">
        <v>756</v>
      </c>
      <c r="F5" s="30" t="s">
        <v>752</v>
      </c>
      <c r="G5" s="35">
        <v>0.1</v>
      </c>
      <c r="H5" s="18">
        <f>VLOOKUP(D:D,'SHT0012989'!D:H,5,0)</f>
        <v>1.6814</v>
      </c>
      <c r="I5" s="27">
        <f t="shared" si="0"/>
        <v>0.16814</v>
      </c>
      <c r="J5" s="32">
        <v>44679</v>
      </c>
    </row>
    <row r="6" s="19" customFormat="1" ht="16.5" customHeight="1" spans="1:10">
      <c r="A6" s="24" t="s">
        <v>202</v>
      </c>
      <c r="B6" s="25" t="s">
        <v>611</v>
      </c>
      <c r="C6" s="25" t="s">
        <v>595</v>
      </c>
      <c r="D6" s="24" t="s">
        <v>785</v>
      </c>
      <c r="E6" s="24" t="s">
        <v>786</v>
      </c>
      <c r="F6" s="25" t="s">
        <v>617</v>
      </c>
      <c r="G6" s="34">
        <v>1</v>
      </c>
      <c r="H6" s="18">
        <f>VLOOKUP(D:D,'SHT0012989'!D:H,5,0)</f>
        <v>0.2655</v>
      </c>
      <c r="I6" s="27">
        <f t="shared" si="0"/>
        <v>0.2655</v>
      </c>
      <c r="J6" s="28">
        <v>44679</v>
      </c>
    </row>
    <row r="7" s="19" customFormat="1" ht="16.5" customHeight="1" spans="1:10">
      <c r="A7" s="29" t="s">
        <v>202</v>
      </c>
      <c r="B7" s="30" t="s">
        <v>611</v>
      </c>
      <c r="C7" s="30" t="s">
        <v>595</v>
      </c>
      <c r="D7" s="29" t="s">
        <v>81</v>
      </c>
      <c r="E7" s="29" t="s">
        <v>435</v>
      </c>
      <c r="F7" s="30" t="s">
        <v>617</v>
      </c>
      <c r="G7" s="35">
        <v>1</v>
      </c>
      <c r="H7" s="18">
        <f>VLOOKUP(D:D,'SHT0012989'!D:H,5,0)</f>
        <v>2.50133419170679</v>
      </c>
      <c r="I7" s="27">
        <f t="shared" si="0"/>
        <v>2.50133419170679</v>
      </c>
      <c r="J7" s="32">
        <v>44679</v>
      </c>
    </row>
    <row r="8" s="19" customFormat="1" ht="16.5" customHeight="1" spans="1:10">
      <c r="A8" s="24" t="s">
        <v>202</v>
      </c>
      <c r="B8" s="25" t="s">
        <v>611</v>
      </c>
      <c r="C8" s="25" t="s">
        <v>595</v>
      </c>
      <c r="D8" s="24" t="s">
        <v>787</v>
      </c>
      <c r="E8" s="24" t="s">
        <v>788</v>
      </c>
      <c r="F8" s="25" t="s">
        <v>789</v>
      </c>
      <c r="G8" s="34">
        <v>2</v>
      </c>
      <c r="H8" s="18">
        <f>VLOOKUP(D:D,'SHT0012989'!D:H,5,0)</f>
        <v>0.1862</v>
      </c>
      <c r="I8" s="27">
        <f t="shared" si="0"/>
        <v>0.3724</v>
      </c>
      <c r="J8" s="28">
        <v>44679</v>
      </c>
    </row>
    <row r="9" s="19" customFormat="1" ht="16.5" customHeight="1" spans="1:10">
      <c r="A9" s="29" t="s">
        <v>202</v>
      </c>
      <c r="B9" s="30" t="s">
        <v>611</v>
      </c>
      <c r="C9" s="30" t="s">
        <v>595</v>
      </c>
      <c r="D9" s="29" t="s">
        <v>605</v>
      </c>
      <c r="E9" s="29" t="s">
        <v>606</v>
      </c>
      <c r="F9" s="30" t="s">
        <v>607</v>
      </c>
      <c r="G9" s="35">
        <v>1</v>
      </c>
      <c r="H9" s="18">
        <f>VLOOKUP(D:D,'SHT0012989'!D:H,5,0)</f>
        <v>0.03</v>
      </c>
      <c r="I9" s="27">
        <f t="shared" si="0"/>
        <v>0.03</v>
      </c>
      <c r="J9" s="32">
        <v>44679</v>
      </c>
    </row>
    <row r="10" spans="1:10">
      <c r="I10" s="20">
        <f>SUM(I2:I9)</f>
        <v>4.23295364537586</v>
      </c>
    </row>
  </sheetData>
  <pageMargins left="0.75" right="0.75" top="1" bottom="1" header="0.5" footer="0.5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6" sqref="$A16:$XFD20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4.5454545454545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248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2</v>
      </c>
      <c r="H2" s="18">
        <v>0.120565034394672</v>
      </c>
      <c r="I2" s="27">
        <f t="shared" ref="I2:I13" si="0">H2*G2</f>
        <v>0.241130068789344</v>
      </c>
      <c r="J2" s="28">
        <v>45363</v>
      </c>
    </row>
    <row r="3" s="19" customFormat="1" ht="16.5" customHeight="1" spans="1:10">
      <c r="A3" s="29" t="s">
        <v>248</v>
      </c>
      <c r="B3" s="30" t="s">
        <v>611</v>
      </c>
      <c r="C3" s="30" t="s">
        <v>595</v>
      </c>
      <c r="D3" s="29" t="s">
        <v>783</v>
      </c>
      <c r="E3" s="29" t="s">
        <v>784</v>
      </c>
      <c r="F3" s="30" t="s">
        <v>617</v>
      </c>
      <c r="G3" s="35">
        <v>2</v>
      </c>
      <c r="H3" s="18">
        <v>0.240939692439863</v>
      </c>
      <c r="I3" s="27">
        <f t="shared" si="0"/>
        <v>0.481879384879726</v>
      </c>
      <c r="J3" s="32">
        <v>45363</v>
      </c>
    </row>
    <row r="4" s="19" customFormat="1" ht="16.5" customHeight="1" spans="1:10">
      <c r="A4" s="24" t="s">
        <v>248</v>
      </c>
      <c r="B4" s="25" t="s">
        <v>611</v>
      </c>
      <c r="C4" s="25" t="s">
        <v>595</v>
      </c>
      <c r="D4" s="24" t="s">
        <v>817</v>
      </c>
      <c r="E4" s="24" t="s">
        <v>818</v>
      </c>
      <c r="F4" s="25" t="s">
        <v>819</v>
      </c>
      <c r="G4" s="34">
        <v>1</v>
      </c>
      <c r="H4" s="18">
        <v>0.23</v>
      </c>
      <c r="I4" s="27">
        <f t="shared" si="0"/>
        <v>0.23</v>
      </c>
      <c r="J4" s="28">
        <v>45363</v>
      </c>
    </row>
    <row r="5" s="19" customFormat="1" ht="16.5" customHeight="1" spans="1:10">
      <c r="A5" s="29" t="s">
        <v>248</v>
      </c>
      <c r="B5" s="30" t="s">
        <v>611</v>
      </c>
      <c r="C5" s="30" t="s">
        <v>595</v>
      </c>
      <c r="D5" s="29" t="s">
        <v>753</v>
      </c>
      <c r="E5" s="29" t="s">
        <v>754</v>
      </c>
      <c r="F5" s="30" t="s">
        <v>751</v>
      </c>
      <c r="G5" s="35">
        <v>0.2</v>
      </c>
      <c r="H5" s="18">
        <v>1.7257</v>
      </c>
      <c r="I5" s="27">
        <f t="shared" si="0"/>
        <v>0.34514</v>
      </c>
      <c r="J5" s="32">
        <v>45363</v>
      </c>
    </row>
    <row r="6" s="19" customFormat="1" ht="16.5" customHeight="1" spans="1:10">
      <c r="A6" s="24" t="s">
        <v>248</v>
      </c>
      <c r="B6" s="25" t="s">
        <v>611</v>
      </c>
      <c r="C6" s="25" t="s">
        <v>595</v>
      </c>
      <c r="D6" s="24" t="s">
        <v>813</v>
      </c>
      <c r="E6" s="24" t="s">
        <v>814</v>
      </c>
      <c r="F6" s="25" t="s">
        <v>617</v>
      </c>
      <c r="G6" s="34">
        <v>2</v>
      </c>
      <c r="H6" s="18">
        <v>0.05</v>
      </c>
      <c r="I6" s="27">
        <f t="shared" si="0"/>
        <v>0.1</v>
      </c>
      <c r="J6" s="28">
        <v>45363</v>
      </c>
    </row>
    <row r="7" s="19" customFormat="1" ht="16.5" customHeight="1" spans="1:10">
      <c r="A7" s="29" t="s">
        <v>248</v>
      </c>
      <c r="B7" s="30" t="s">
        <v>611</v>
      </c>
      <c r="C7" s="30" t="s">
        <v>595</v>
      </c>
      <c r="D7" s="29" t="s">
        <v>755</v>
      </c>
      <c r="E7" s="29" t="s">
        <v>756</v>
      </c>
      <c r="F7" s="30" t="s">
        <v>752</v>
      </c>
      <c r="G7" s="35">
        <v>0.2</v>
      </c>
      <c r="H7" s="18">
        <v>1.6814</v>
      </c>
      <c r="I7" s="27">
        <f t="shared" si="0"/>
        <v>0.33628</v>
      </c>
      <c r="J7" s="32">
        <v>45363</v>
      </c>
    </row>
    <row r="8" s="19" customFormat="1" ht="16.5" customHeight="1" spans="1:10">
      <c r="A8" s="24" t="s">
        <v>248</v>
      </c>
      <c r="B8" s="25" t="s">
        <v>611</v>
      </c>
      <c r="C8" s="25" t="s">
        <v>595</v>
      </c>
      <c r="D8" s="24" t="s">
        <v>826</v>
      </c>
      <c r="E8" s="24" t="s">
        <v>827</v>
      </c>
      <c r="F8" s="25" t="s">
        <v>617</v>
      </c>
      <c r="G8" s="34">
        <v>1</v>
      </c>
      <c r="H8" s="18">
        <v>0.13</v>
      </c>
      <c r="I8" s="27">
        <f t="shared" si="0"/>
        <v>0.13</v>
      </c>
      <c r="J8" s="28">
        <v>45363</v>
      </c>
    </row>
    <row r="9" s="19" customFormat="1" ht="16.5" customHeight="1" spans="1:10">
      <c r="A9" s="29" t="s">
        <v>248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45363</v>
      </c>
    </row>
    <row r="10" s="19" customFormat="1" ht="16.5" customHeight="1" spans="1:10">
      <c r="A10" s="24" t="s">
        <v>248</v>
      </c>
      <c r="B10" s="25" t="s">
        <v>611</v>
      </c>
      <c r="C10" s="25" t="s">
        <v>595</v>
      </c>
      <c r="D10" s="24" t="s">
        <v>85</v>
      </c>
      <c r="E10" s="24" t="s">
        <v>828</v>
      </c>
      <c r="F10" s="25" t="s">
        <v>617</v>
      </c>
      <c r="G10" s="34">
        <v>1</v>
      </c>
      <c r="H10" s="18">
        <f>I20</f>
        <v>3.55741340567766</v>
      </c>
      <c r="I10" s="27">
        <f t="shared" si="0"/>
        <v>3.55741340567766</v>
      </c>
      <c r="J10" s="28">
        <v>45363</v>
      </c>
    </row>
    <row r="11" s="19" customFormat="1" ht="16.5" customHeight="1" spans="1:10">
      <c r="A11" s="29" t="s">
        <v>248</v>
      </c>
      <c r="B11" s="30" t="s">
        <v>611</v>
      </c>
      <c r="C11" s="30" t="s">
        <v>595</v>
      </c>
      <c r="D11" s="29" t="s">
        <v>834</v>
      </c>
      <c r="E11" s="29" t="s">
        <v>835</v>
      </c>
      <c r="F11" s="30" t="s">
        <v>836</v>
      </c>
      <c r="G11" s="35">
        <v>1</v>
      </c>
      <c r="H11" s="18">
        <v>0.35</v>
      </c>
      <c r="I11" s="27">
        <f t="shared" si="0"/>
        <v>0.35</v>
      </c>
      <c r="J11" s="32">
        <v>45363</v>
      </c>
    </row>
    <row r="12" s="19" customFormat="1" ht="16.5" customHeight="1" spans="1:10">
      <c r="A12" s="24" t="s">
        <v>248</v>
      </c>
      <c r="B12" s="25" t="s">
        <v>611</v>
      </c>
      <c r="C12" s="25" t="s">
        <v>595</v>
      </c>
      <c r="D12" s="24" t="s">
        <v>831</v>
      </c>
      <c r="E12" s="24" t="s">
        <v>832</v>
      </c>
      <c r="F12" s="25" t="s">
        <v>833</v>
      </c>
      <c r="G12" s="34">
        <v>1</v>
      </c>
      <c r="H12" s="18">
        <v>0.4036</v>
      </c>
      <c r="I12" s="27">
        <f t="shared" si="0"/>
        <v>0.4036</v>
      </c>
      <c r="J12" s="28">
        <v>45363</v>
      </c>
    </row>
    <row r="13" s="19" customFormat="1" ht="16.5" customHeight="1" spans="1:10">
      <c r="A13" s="29" t="s">
        <v>248</v>
      </c>
      <c r="B13" s="30" t="s">
        <v>611</v>
      </c>
      <c r="C13" s="30" t="s">
        <v>595</v>
      </c>
      <c r="D13" s="29" t="s">
        <v>787</v>
      </c>
      <c r="E13" s="29" t="s">
        <v>788</v>
      </c>
      <c r="F13" s="30" t="s">
        <v>789</v>
      </c>
      <c r="G13" s="35">
        <v>2</v>
      </c>
      <c r="H13" s="18">
        <v>0.1862</v>
      </c>
      <c r="I13" s="27">
        <f t="shared" si="0"/>
        <v>0.3724</v>
      </c>
      <c r="J13" s="32">
        <v>45363</v>
      </c>
    </row>
    <row r="14" spans="1:10">
      <c r="I14" s="20">
        <f>SUM(I2:I13)</f>
        <v>6.57040925934673</v>
      </c>
    </row>
    <row r="16" s="19" customFormat="1" ht="12.5" spans="1:10">
      <c r="A16" s="21" t="s">
        <v>586</v>
      </c>
      <c r="B16" s="21" t="s">
        <v>587</v>
      </c>
      <c r="C16" s="21" t="s">
        <v>588</v>
      </c>
      <c r="D16" s="21" t="s">
        <v>589</v>
      </c>
      <c r="E16" s="21" t="s">
        <v>590</v>
      </c>
      <c r="F16" s="21" t="s">
        <v>590</v>
      </c>
      <c r="G16" s="23" t="s">
        <v>591</v>
      </c>
      <c r="H16" s="23" t="s">
        <v>592</v>
      </c>
      <c r="I16" s="23" t="s">
        <v>593</v>
      </c>
      <c r="J16" s="22" t="s">
        <v>594</v>
      </c>
    </row>
    <row r="17" s="19" customFormat="1" ht="16.5" customHeight="1" spans="1:10">
      <c r="A17" s="24" t="s">
        <v>85</v>
      </c>
      <c r="B17" s="25" t="s">
        <v>611</v>
      </c>
      <c r="C17" s="25" t="s">
        <v>595</v>
      </c>
      <c r="D17" s="24" t="s">
        <v>862</v>
      </c>
      <c r="E17" s="24" t="s">
        <v>863</v>
      </c>
      <c r="F17" s="25" t="s">
        <v>617</v>
      </c>
      <c r="G17" s="34">
        <v>1</v>
      </c>
      <c r="H17" s="18">
        <v>0.291913405677656</v>
      </c>
      <c r="I17" s="27">
        <f>H17*G17</f>
        <v>0.291913405677656</v>
      </c>
      <c r="J17" s="28">
        <v>44835</v>
      </c>
    </row>
    <row r="18" s="19" customFormat="1" ht="16.5" customHeight="1" spans="1:10">
      <c r="A18" s="29" t="s">
        <v>85</v>
      </c>
      <c r="B18" s="30" t="s">
        <v>611</v>
      </c>
      <c r="C18" s="30" t="s">
        <v>595</v>
      </c>
      <c r="D18" s="29" t="s">
        <v>864</v>
      </c>
      <c r="E18" s="29" t="s">
        <v>865</v>
      </c>
      <c r="F18" s="30" t="s">
        <v>617</v>
      </c>
      <c r="G18" s="35">
        <v>1</v>
      </c>
      <c r="H18" s="18">
        <v>3</v>
      </c>
      <c r="I18" s="27">
        <f>H18*G18</f>
        <v>3</v>
      </c>
      <c r="J18" s="32">
        <v>44835</v>
      </c>
    </row>
    <row r="19" s="19" customFormat="1" ht="16.5" customHeight="1" spans="1:10">
      <c r="A19" s="24" t="s">
        <v>85</v>
      </c>
      <c r="B19" s="25" t="s">
        <v>611</v>
      </c>
      <c r="C19" s="25" t="s">
        <v>595</v>
      </c>
      <c r="D19" s="24" t="s">
        <v>866</v>
      </c>
      <c r="E19" s="24" t="s">
        <v>867</v>
      </c>
      <c r="F19" s="25" t="s">
        <v>868</v>
      </c>
      <c r="G19" s="34">
        <v>1</v>
      </c>
      <c r="H19" s="18">
        <v>0.2655</v>
      </c>
      <c r="I19" s="27">
        <f>H19*G19</f>
        <v>0.2655</v>
      </c>
      <c r="J19" s="28">
        <v>44835</v>
      </c>
    </row>
    <row r="20" customFormat="1" spans="1:10">
      <c r="G20" s="20"/>
      <c r="H20" s="20"/>
      <c r="I20" s="20">
        <f>SUM(I17:I19)</f>
        <v>3.55741340567766</v>
      </c>
    </row>
  </sheetData>
  <pageMargins left="0.75" right="0.75" top="1" bottom="1" header="0.5" footer="0.5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N18" sqref="N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1818181818182" customWidth="1"/>
    <col min="6" max="6" width="11" customWidth="1"/>
    <col min="7" max="7" width="9.27272727272727" style="20" customWidth="1"/>
    <col min="8" max="9" width="7.72727272727273" style="20" customWidth="1"/>
    <col min="10" max="10" width="7.72727272727273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249</v>
      </c>
      <c r="B2" s="25" t="s">
        <v>611</v>
      </c>
      <c r="C2" s="25" t="s">
        <v>595</v>
      </c>
      <c r="D2" s="24" t="s">
        <v>74</v>
      </c>
      <c r="E2" s="24" t="s">
        <v>394</v>
      </c>
      <c r="F2" s="25" t="s">
        <v>748</v>
      </c>
      <c r="G2" s="34">
        <v>2</v>
      </c>
      <c r="H2" s="18">
        <v>0.120565034394672</v>
      </c>
      <c r="I2" s="27">
        <f t="shared" ref="I2:I12" si="0">H2*G2</f>
        <v>0.241130068789344</v>
      </c>
      <c r="J2" s="28">
        <v>45383</v>
      </c>
    </row>
    <row r="3" s="19" customFormat="1" ht="16.5" customHeight="1" spans="1:10">
      <c r="A3" s="29" t="s">
        <v>249</v>
      </c>
      <c r="B3" s="30" t="s">
        <v>611</v>
      </c>
      <c r="C3" s="30" t="s">
        <v>595</v>
      </c>
      <c r="D3" s="29" t="s">
        <v>817</v>
      </c>
      <c r="E3" s="29" t="s">
        <v>818</v>
      </c>
      <c r="F3" s="30" t="s">
        <v>819</v>
      </c>
      <c r="G3" s="35">
        <v>1</v>
      </c>
      <c r="H3" s="18">
        <v>0.23</v>
      </c>
      <c r="I3" s="27">
        <f t="shared" si="0"/>
        <v>0.23</v>
      </c>
      <c r="J3" s="32">
        <v>45383</v>
      </c>
    </row>
    <row r="4" s="19" customFormat="1" ht="16.5" customHeight="1" spans="1:10">
      <c r="A4" s="24" t="s">
        <v>249</v>
      </c>
      <c r="B4" s="25" t="s">
        <v>611</v>
      </c>
      <c r="C4" s="25" t="s">
        <v>595</v>
      </c>
      <c r="D4" s="24" t="s">
        <v>783</v>
      </c>
      <c r="E4" s="24" t="s">
        <v>784</v>
      </c>
      <c r="F4" s="25" t="s">
        <v>617</v>
      </c>
      <c r="G4" s="34">
        <v>2</v>
      </c>
      <c r="H4" s="18">
        <v>0.240939692439863</v>
      </c>
      <c r="I4" s="27">
        <f t="shared" si="0"/>
        <v>0.481879384879726</v>
      </c>
      <c r="J4" s="28">
        <v>45383</v>
      </c>
    </row>
    <row r="5" s="19" customFormat="1" ht="16.5" customHeight="1" spans="1:10">
      <c r="A5" s="29" t="s">
        <v>249</v>
      </c>
      <c r="B5" s="30" t="s">
        <v>611</v>
      </c>
      <c r="C5" s="30" t="s">
        <v>595</v>
      </c>
      <c r="D5" s="29" t="s">
        <v>813</v>
      </c>
      <c r="E5" s="29" t="s">
        <v>814</v>
      </c>
      <c r="F5" s="30" t="s">
        <v>617</v>
      </c>
      <c r="G5" s="35">
        <v>2</v>
      </c>
      <c r="H5" s="18">
        <v>0.05</v>
      </c>
      <c r="I5" s="27">
        <f t="shared" si="0"/>
        <v>0.1</v>
      </c>
      <c r="J5" s="32">
        <v>45383</v>
      </c>
    </row>
    <row r="6" s="19" customFormat="1" ht="16.5" customHeight="1" spans="1:10">
      <c r="A6" s="24" t="s">
        <v>249</v>
      </c>
      <c r="B6" s="25" t="s">
        <v>611</v>
      </c>
      <c r="C6" s="25" t="s">
        <v>595</v>
      </c>
      <c r="D6" s="24" t="s">
        <v>749</v>
      </c>
      <c r="E6" s="24" t="s">
        <v>750</v>
      </c>
      <c r="F6" s="25" t="s">
        <v>751</v>
      </c>
      <c r="G6" s="34">
        <v>0.2</v>
      </c>
      <c r="H6" s="18">
        <v>1.7257</v>
      </c>
      <c r="I6" s="27">
        <f t="shared" si="0"/>
        <v>0.34514</v>
      </c>
      <c r="J6" s="28">
        <v>45383</v>
      </c>
    </row>
    <row r="7" s="19" customFormat="1" ht="16.5" customHeight="1" spans="1:10">
      <c r="A7" s="29" t="s">
        <v>249</v>
      </c>
      <c r="B7" s="30" t="s">
        <v>611</v>
      </c>
      <c r="C7" s="30" t="s">
        <v>595</v>
      </c>
      <c r="D7" s="29" t="s">
        <v>755</v>
      </c>
      <c r="E7" s="29" t="s">
        <v>756</v>
      </c>
      <c r="F7" s="30" t="s">
        <v>752</v>
      </c>
      <c r="G7" s="35">
        <v>0.2</v>
      </c>
      <c r="H7" s="18">
        <v>1.6814</v>
      </c>
      <c r="I7" s="27">
        <f t="shared" si="0"/>
        <v>0.33628</v>
      </c>
      <c r="J7" s="32">
        <v>45383</v>
      </c>
    </row>
    <row r="8" s="19" customFormat="1" ht="16.5" customHeight="1" spans="1:10">
      <c r="A8" s="24" t="s">
        <v>249</v>
      </c>
      <c r="B8" s="25" t="s">
        <v>611</v>
      </c>
      <c r="C8" s="25" t="s">
        <v>595</v>
      </c>
      <c r="D8" s="24" t="s">
        <v>826</v>
      </c>
      <c r="E8" s="24" t="s">
        <v>827</v>
      </c>
      <c r="F8" s="25" t="s">
        <v>617</v>
      </c>
      <c r="G8" s="34">
        <v>1</v>
      </c>
      <c r="H8" s="18">
        <v>0.13</v>
      </c>
      <c r="I8" s="27">
        <f t="shared" si="0"/>
        <v>0.13</v>
      </c>
      <c r="J8" s="28">
        <v>45383</v>
      </c>
    </row>
    <row r="9" s="19" customFormat="1" ht="16.5" customHeight="1" spans="1:10">
      <c r="A9" s="29" t="s">
        <v>249</v>
      </c>
      <c r="B9" s="30" t="s">
        <v>611</v>
      </c>
      <c r="C9" s="30" t="s">
        <v>595</v>
      </c>
      <c r="D9" s="29" t="s">
        <v>787</v>
      </c>
      <c r="E9" s="29" t="s">
        <v>788</v>
      </c>
      <c r="F9" s="30" t="s">
        <v>789</v>
      </c>
      <c r="G9" s="35">
        <v>2</v>
      </c>
      <c r="H9" s="18">
        <v>0.1862</v>
      </c>
      <c r="I9" s="27">
        <f t="shared" si="0"/>
        <v>0.3724</v>
      </c>
      <c r="J9" s="32">
        <v>45383</v>
      </c>
    </row>
    <row r="10" s="19" customFormat="1" ht="16.5" customHeight="1" spans="1:10">
      <c r="A10" s="24" t="s">
        <v>249</v>
      </c>
      <c r="B10" s="25" t="s">
        <v>611</v>
      </c>
      <c r="C10" s="25" t="s">
        <v>595</v>
      </c>
      <c r="D10" s="24" t="s">
        <v>85</v>
      </c>
      <c r="E10" s="24" t="s">
        <v>828</v>
      </c>
      <c r="F10" s="25" t="s">
        <v>617</v>
      </c>
      <c r="G10" s="34">
        <v>1</v>
      </c>
      <c r="H10" s="18">
        <v>3.55741340567766</v>
      </c>
      <c r="I10" s="27">
        <f t="shared" si="0"/>
        <v>3.55741340567766</v>
      </c>
      <c r="J10" s="28">
        <v>45383</v>
      </c>
    </row>
    <row r="11" s="19" customFormat="1" ht="16.5" customHeight="1" spans="1:10">
      <c r="A11" s="29" t="s">
        <v>249</v>
      </c>
      <c r="B11" s="30" t="s">
        <v>611</v>
      </c>
      <c r="C11" s="30" t="s">
        <v>595</v>
      </c>
      <c r="D11" s="29" t="s">
        <v>1382</v>
      </c>
      <c r="E11" s="29" t="s">
        <v>835</v>
      </c>
      <c r="F11" s="30" t="s">
        <v>1383</v>
      </c>
      <c r="G11" s="35">
        <v>1</v>
      </c>
      <c r="H11" s="18">
        <v>0.35</v>
      </c>
      <c r="I11" s="27">
        <f t="shared" si="0"/>
        <v>0.35</v>
      </c>
      <c r="J11" s="32">
        <v>45383</v>
      </c>
    </row>
    <row r="12" s="19" customFormat="1" ht="16.5" customHeight="1" spans="1:10">
      <c r="A12" s="24" t="s">
        <v>249</v>
      </c>
      <c r="B12" s="25" t="s">
        <v>611</v>
      </c>
      <c r="C12" s="25" t="s">
        <v>595</v>
      </c>
      <c r="D12" s="24" t="s">
        <v>831</v>
      </c>
      <c r="E12" s="24" t="s">
        <v>832</v>
      </c>
      <c r="F12" s="25" t="s">
        <v>833</v>
      </c>
      <c r="G12" s="34">
        <v>1</v>
      </c>
      <c r="H12" s="18">
        <v>0.4036</v>
      </c>
      <c r="I12" s="27">
        <f t="shared" si="0"/>
        <v>0.4036</v>
      </c>
      <c r="J12" s="28">
        <v>45383</v>
      </c>
    </row>
    <row r="13" spans="1:10">
      <c r="I13" s="20">
        <f>SUM(I2:I12)</f>
        <v>6.54784285934673</v>
      </c>
    </row>
  </sheetData>
  <pageMargins left="0.75" right="0.75" top="1" bottom="1" header="0.5" footer="0.5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4.7272727272727" customWidth="1"/>
    <col min="6" max="6" width="10" customWidth="1"/>
    <col min="7" max="7" width="9.27272727272727" style="20" customWidth="1"/>
    <col min="8" max="9" width="7.72727272727273" style="20" customWidth="1"/>
    <col min="10" max="10" width="8.18181818181818" customWidth="1"/>
  </cols>
  <sheetData>
    <row r="1" s="19" customFormat="1" ht="12.5" spans="1:10">
      <c r="A1" s="21" t="s">
        <v>586</v>
      </c>
      <c r="B1" s="21" t="s">
        <v>587</v>
      </c>
      <c r="C1" s="21" t="s">
        <v>588</v>
      </c>
      <c r="D1" s="21" t="s">
        <v>589</v>
      </c>
      <c r="E1" s="21" t="s">
        <v>590</v>
      </c>
      <c r="F1" s="21" t="s">
        <v>590</v>
      </c>
      <c r="G1" s="23" t="s">
        <v>591</v>
      </c>
      <c r="H1" s="23" t="s">
        <v>592</v>
      </c>
      <c r="I1" s="23" t="s">
        <v>593</v>
      </c>
      <c r="J1" s="22" t="s">
        <v>594</v>
      </c>
    </row>
    <row r="2" s="19" customFormat="1" ht="16.5" customHeight="1" spans="1:10">
      <c r="A2" s="24" t="s">
        <v>195</v>
      </c>
      <c r="B2" s="25" t="s">
        <v>611</v>
      </c>
      <c r="C2" s="25" t="s">
        <v>595</v>
      </c>
      <c r="D2" s="24" t="s">
        <v>1217</v>
      </c>
      <c r="E2" s="24" t="s">
        <v>1218</v>
      </c>
      <c r="F2" s="25" t="s">
        <v>617</v>
      </c>
      <c r="G2" s="34">
        <v>1</v>
      </c>
      <c r="H2" s="18">
        <v>0.992698225510204</v>
      </c>
      <c r="I2" s="27">
        <f t="shared" ref="I2:I9" si="0">H2*G2</f>
        <v>0.992698225510204</v>
      </c>
      <c r="J2" s="28">
        <v>44432</v>
      </c>
    </row>
    <row r="3" s="19" customFormat="1" ht="16.5" customHeight="1" spans="1:10">
      <c r="A3" s="29" t="s">
        <v>195</v>
      </c>
      <c r="B3" s="30" t="s">
        <v>611</v>
      </c>
      <c r="C3" s="30" t="s">
        <v>595</v>
      </c>
      <c r="D3" s="29" t="s">
        <v>1219</v>
      </c>
      <c r="E3" s="29" t="s">
        <v>1220</v>
      </c>
      <c r="F3" s="30" t="s">
        <v>617</v>
      </c>
      <c r="G3" s="35">
        <v>1</v>
      </c>
      <c r="H3" s="18">
        <v>1.36513201190476</v>
      </c>
      <c r="I3" s="27">
        <f t="shared" si="0"/>
        <v>1.36513201190476</v>
      </c>
      <c r="J3" s="32">
        <v>44432</v>
      </c>
    </row>
    <row r="4" s="19" customFormat="1" ht="16.5" customHeight="1" spans="1:10">
      <c r="A4" s="24" t="s">
        <v>195</v>
      </c>
      <c r="B4" s="25" t="s">
        <v>611</v>
      </c>
      <c r="C4" s="25" t="s">
        <v>595</v>
      </c>
      <c r="D4" s="24" t="s">
        <v>1105</v>
      </c>
      <c r="E4" s="24" t="s">
        <v>1106</v>
      </c>
      <c r="F4" s="25" t="s">
        <v>617</v>
      </c>
      <c r="G4" s="34">
        <v>2</v>
      </c>
      <c r="H4" s="18">
        <v>0.5885</v>
      </c>
      <c r="I4" s="27">
        <f t="shared" si="0"/>
        <v>1.177</v>
      </c>
      <c r="J4" s="28">
        <v>44432</v>
      </c>
    </row>
    <row r="5" s="19" customFormat="1" ht="16.5" customHeight="1" spans="1:10">
      <c r="A5" s="29" t="s">
        <v>195</v>
      </c>
      <c r="B5" s="30" t="s">
        <v>611</v>
      </c>
      <c r="C5" s="30" t="s">
        <v>595</v>
      </c>
      <c r="D5" s="29" t="s">
        <v>599</v>
      </c>
      <c r="E5" s="29" t="s">
        <v>600</v>
      </c>
      <c r="F5" s="30" t="s">
        <v>601</v>
      </c>
      <c r="G5" s="35">
        <v>0.01</v>
      </c>
      <c r="H5" s="18">
        <v>6.2128</v>
      </c>
      <c r="I5" s="27">
        <f t="shared" si="0"/>
        <v>0.062128</v>
      </c>
      <c r="J5" s="32">
        <v>44432</v>
      </c>
    </row>
    <row r="6" s="19" customFormat="1" ht="16.5" customHeight="1" spans="1:10">
      <c r="A6" s="24" t="s">
        <v>195</v>
      </c>
      <c r="B6" s="25" t="s">
        <v>611</v>
      </c>
      <c r="C6" s="25" t="s">
        <v>595</v>
      </c>
      <c r="D6" s="24" t="s">
        <v>602</v>
      </c>
      <c r="E6" s="24" t="s">
        <v>603</v>
      </c>
      <c r="F6" s="25" t="s">
        <v>604</v>
      </c>
      <c r="G6" s="34">
        <v>0.07</v>
      </c>
      <c r="H6" s="18">
        <v>0.4035</v>
      </c>
      <c r="I6" s="27">
        <f t="shared" si="0"/>
        <v>0.028245</v>
      </c>
      <c r="J6" s="28">
        <v>44432</v>
      </c>
    </row>
    <row r="7" s="19" customFormat="1" ht="16.5" customHeight="1" spans="1:10">
      <c r="A7" s="29" t="s">
        <v>195</v>
      </c>
      <c r="B7" s="30" t="s">
        <v>611</v>
      </c>
      <c r="C7" s="30" t="s">
        <v>595</v>
      </c>
      <c r="D7" s="29" t="s">
        <v>1389</v>
      </c>
      <c r="E7" s="29" t="s">
        <v>1195</v>
      </c>
      <c r="F7" s="30" t="s">
        <v>617</v>
      </c>
      <c r="G7" s="35">
        <v>1</v>
      </c>
      <c r="H7" s="18">
        <v>2.35464758333333</v>
      </c>
      <c r="I7" s="27">
        <f t="shared" si="0"/>
        <v>2.35464758333333</v>
      </c>
      <c r="J7" s="32">
        <v>44432</v>
      </c>
    </row>
    <row r="8" s="19" customFormat="1" ht="16.5" customHeight="1" spans="1:10">
      <c r="A8" s="24" t="s">
        <v>195</v>
      </c>
      <c r="B8" s="25" t="s">
        <v>611</v>
      </c>
      <c r="C8" s="25" t="s">
        <v>595</v>
      </c>
      <c r="D8" s="24" t="s">
        <v>1390</v>
      </c>
      <c r="E8" s="24" t="s">
        <v>1108</v>
      </c>
      <c r="F8" s="25" t="s">
        <v>617</v>
      </c>
      <c r="G8" s="34">
        <v>1</v>
      </c>
      <c r="H8" s="18">
        <v>2.8</v>
      </c>
      <c r="I8" s="27">
        <f t="shared" si="0"/>
        <v>2.8</v>
      </c>
      <c r="J8" s="28">
        <v>44691</v>
      </c>
    </row>
    <row r="9" s="19" customFormat="1" ht="16.5" customHeight="1" spans="1:10">
      <c r="A9" s="29" t="s">
        <v>195</v>
      </c>
      <c r="B9" s="30" t="s">
        <v>611</v>
      </c>
      <c r="C9" s="30" t="s">
        <v>595</v>
      </c>
      <c r="D9" s="29" t="s">
        <v>652</v>
      </c>
      <c r="E9" s="29" t="s">
        <v>653</v>
      </c>
      <c r="F9" s="30" t="s">
        <v>617</v>
      </c>
      <c r="G9" s="35">
        <v>1</v>
      </c>
      <c r="H9" s="18">
        <v>0.0225664</v>
      </c>
      <c r="I9" s="27">
        <f t="shared" si="0"/>
        <v>0.0225664</v>
      </c>
      <c r="J9" s="32">
        <v>44746</v>
      </c>
    </row>
    <row r="10" spans="1:10">
      <c r="I10" s="20">
        <f>SUM(I2:I9)</f>
        <v>8.80241722074829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174</vt:i4>
      </vt:variant>
    </vt:vector>
  </HeadingPairs>
  <TitlesOfParts>
    <vt:vector size="174" baseType="lpstr">
      <vt:lpstr>Sheet2</vt:lpstr>
      <vt:lpstr>汇总表</vt:lpstr>
      <vt:lpstr>SLT0012613</vt:lpstr>
      <vt:lpstr>SHT0015098</vt:lpstr>
      <vt:lpstr>BEC0010039</vt:lpstr>
      <vt:lpstr>BPC0000002</vt:lpstr>
      <vt:lpstr>BPC0010161</vt:lpstr>
      <vt:lpstr>BPC0010177</vt:lpstr>
      <vt:lpstr>SHT0010230</vt:lpstr>
      <vt:lpstr>SHT0011982</vt:lpstr>
      <vt:lpstr>SHT0012022</vt:lpstr>
      <vt:lpstr>SHT0012172</vt:lpstr>
      <vt:lpstr>SHT0012393</vt:lpstr>
      <vt:lpstr>SHT0012401</vt:lpstr>
      <vt:lpstr>SHT0012447</vt:lpstr>
      <vt:lpstr>SHT0013134</vt:lpstr>
      <vt:lpstr>SHT0013272</vt:lpstr>
      <vt:lpstr>SHT0013298</vt:lpstr>
      <vt:lpstr>SHT0013365</vt:lpstr>
      <vt:lpstr>SHT0013662</vt:lpstr>
      <vt:lpstr>SHT0014013</vt:lpstr>
      <vt:lpstr>SHT0014169</vt:lpstr>
      <vt:lpstr>SHT0014571</vt:lpstr>
      <vt:lpstr>SHT0014645</vt:lpstr>
      <vt:lpstr>SHT0014722</vt:lpstr>
      <vt:lpstr>SHT0014803</vt:lpstr>
      <vt:lpstr>SHT0015090</vt:lpstr>
      <vt:lpstr>SLT0010277</vt:lpstr>
      <vt:lpstr>SHT0015934</vt:lpstr>
      <vt:lpstr>BPC0010060</vt:lpstr>
      <vt:lpstr>BEC0010024</vt:lpstr>
      <vt:lpstr>SHT0000098</vt:lpstr>
      <vt:lpstr>SHT0010251</vt:lpstr>
      <vt:lpstr>BPC0000047</vt:lpstr>
      <vt:lpstr>SHT0016487</vt:lpstr>
      <vt:lpstr>SHT0012024</vt:lpstr>
      <vt:lpstr>SHT0010907</vt:lpstr>
      <vt:lpstr>SHT0011481</vt:lpstr>
      <vt:lpstr>SHT0011509</vt:lpstr>
      <vt:lpstr>BPC0000008</vt:lpstr>
      <vt:lpstr>SHT0000505</vt:lpstr>
      <vt:lpstr>SHT0011480</vt:lpstr>
      <vt:lpstr>SHT0011506</vt:lpstr>
      <vt:lpstr>SHT0014832</vt:lpstr>
      <vt:lpstr>SHT0000144</vt:lpstr>
      <vt:lpstr>SHT0013334</vt:lpstr>
      <vt:lpstr>SHT0011046</vt:lpstr>
      <vt:lpstr>SHT0016099</vt:lpstr>
      <vt:lpstr>SHT0010941</vt:lpstr>
      <vt:lpstr>SHT0014831</vt:lpstr>
      <vt:lpstr>BPC0010220</vt:lpstr>
      <vt:lpstr>SHT0016950</vt:lpstr>
      <vt:lpstr>SHT0017083</vt:lpstr>
      <vt:lpstr>SHT0017132</vt:lpstr>
      <vt:lpstr>SHT0017154</vt:lpstr>
      <vt:lpstr>SLT0012023</vt:lpstr>
      <vt:lpstr>SLT0012154</vt:lpstr>
      <vt:lpstr>SLT0012155</vt:lpstr>
      <vt:lpstr>SHT0015238</vt:lpstr>
      <vt:lpstr>SHT0015241</vt:lpstr>
      <vt:lpstr>SHT0015237</vt:lpstr>
      <vt:lpstr>SHT0015239</vt:lpstr>
      <vt:lpstr>SHT0015536</vt:lpstr>
      <vt:lpstr>SHT0017182</vt:lpstr>
      <vt:lpstr>SHT0015973</vt:lpstr>
      <vt:lpstr>SHT0016241</vt:lpstr>
      <vt:lpstr>SHT0016953</vt:lpstr>
      <vt:lpstr>SHT0016965</vt:lpstr>
      <vt:lpstr>SHT0016966</vt:lpstr>
      <vt:lpstr>SHT0016059</vt:lpstr>
      <vt:lpstr>SHT0014356</vt:lpstr>
      <vt:lpstr>SHT0015535</vt:lpstr>
      <vt:lpstr>SHT0015975</vt:lpstr>
      <vt:lpstr>SHT0016242</vt:lpstr>
      <vt:lpstr>SLT0012246</vt:lpstr>
      <vt:lpstr>SLT0012247</vt:lpstr>
      <vt:lpstr>SHT0013264</vt:lpstr>
      <vt:lpstr>SHT0010904</vt:lpstr>
      <vt:lpstr>SHT0016905</vt:lpstr>
      <vt:lpstr>SHT0017376</vt:lpstr>
      <vt:lpstr>SLT0012307</vt:lpstr>
      <vt:lpstr>SLT0012308</vt:lpstr>
      <vt:lpstr>SHT0017519</vt:lpstr>
      <vt:lpstr>SHT0013273</vt:lpstr>
      <vt:lpstr>SHT0017359</vt:lpstr>
      <vt:lpstr>SHT0017643</vt:lpstr>
      <vt:lpstr>SHT0017687</vt:lpstr>
      <vt:lpstr>SHT0017618</vt:lpstr>
      <vt:lpstr>SHT0015097</vt:lpstr>
      <vt:lpstr>BPC0010251</vt:lpstr>
      <vt:lpstr>SHT0013655</vt:lpstr>
      <vt:lpstr>SHT0012130</vt:lpstr>
      <vt:lpstr>SHT0012131</vt:lpstr>
      <vt:lpstr>SHT0013736</vt:lpstr>
      <vt:lpstr>SHT0012989</vt:lpstr>
      <vt:lpstr>SHT0014603</vt:lpstr>
      <vt:lpstr>SHT0017152</vt:lpstr>
      <vt:lpstr>SHT0017153</vt:lpstr>
      <vt:lpstr>SHT0013737</vt:lpstr>
      <vt:lpstr>SHT0013955</vt:lpstr>
      <vt:lpstr>SHT0014721</vt:lpstr>
      <vt:lpstr>SHT0014777</vt:lpstr>
      <vt:lpstr>SHT0014778</vt:lpstr>
      <vt:lpstr>SHT0014790</vt:lpstr>
      <vt:lpstr>BPC0010181</vt:lpstr>
      <vt:lpstr>SHT0001641</vt:lpstr>
      <vt:lpstr>SHT0012191</vt:lpstr>
      <vt:lpstr>SHT0012958</vt:lpstr>
      <vt:lpstr>SHT0016985</vt:lpstr>
      <vt:lpstr>SHT0015047</vt:lpstr>
      <vt:lpstr>SHT0015961</vt:lpstr>
      <vt:lpstr>SHT0016060</vt:lpstr>
      <vt:lpstr>SHT0014570</vt:lpstr>
      <vt:lpstr>SHT0017412</vt:lpstr>
      <vt:lpstr>BPC0010346</vt:lpstr>
      <vt:lpstr>SHT0000456</vt:lpstr>
      <vt:lpstr>SHT0000701</vt:lpstr>
      <vt:lpstr>SHT0001071</vt:lpstr>
      <vt:lpstr>SHT0012205</vt:lpstr>
      <vt:lpstr>SHT0011472</vt:lpstr>
      <vt:lpstr>SHT0013271</vt:lpstr>
      <vt:lpstr>SHT0013292</vt:lpstr>
      <vt:lpstr>SHT0013274</vt:lpstr>
      <vt:lpstr>SHT0013492</vt:lpstr>
      <vt:lpstr>SHT0012173</vt:lpstr>
      <vt:lpstr>SHT0013261</vt:lpstr>
      <vt:lpstr>SHT0015002</vt:lpstr>
      <vt:lpstr>SHT0015089</vt:lpstr>
      <vt:lpstr>BPC0000046</vt:lpstr>
      <vt:lpstr>BPC0010176</vt:lpstr>
      <vt:lpstr>SHT0013291</vt:lpstr>
      <vt:lpstr>SHT0014945</vt:lpstr>
      <vt:lpstr>SHT0001662</vt:lpstr>
      <vt:lpstr>SHT0012349</vt:lpstr>
      <vt:lpstr>SHT0017644</vt:lpstr>
      <vt:lpstr>SHT0017865</vt:lpstr>
      <vt:lpstr>SHT0015974</vt:lpstr>
      <vt:lpstr>SHT0016419</vt:lpstr>
      <vt:lpstr>SHT0018120</vt:lpstr>
      <vt:lpstr>SHT0017772</vt:lpstr>
      <vt:lpstr>BPC0010348</vt:lpstr>
      <vt:lpstr>SHT0017947</vt:lpstr>
      <vt:lpstr>SHT0015146</vt:lpstr>
      <vt:lpstr>SHT0017773</vt:lpstr>
      <vt:lpstr>SHT0017752</vt:lpstr>
      <vt:lpstr>SHT0018119</vt:lpstr>
      <vt:lpstr>SHT0018509</vt:lpstr>
      <vt:lpstr>SHT0018510</vt:lpstr>
      <vt:lpstr>SHT0018370</vt:lpstr>
      <vt:lpstr>SHT0018720</vt:lpstr>
      <vt:lpstr>SHT0018721</vt:lpstr>
      <vt:lpstr>SHT0014169L</vt:lpstr>
      <vt:lpstr>SHT0014722L</vt:lpstr>
      <vt:lpstr>SHT0016950L</vt:lpstr>
      <vt:lpstr>SHT0017132L</vt:lpstr>
      <vt:lpstr>SHT0017359L</vt:lpstr>
      <vt:lpstr>SHT0017947L</vt:lpstr>
      <vt:lpstr>SHT0018721L</vt:lpstr>
      <vt:lpstr>SHT0016950 (2)</vt:lpstr>
      <vt:lpstr>SHT0017132 (2)</vt:lpstr>
      <vt:lpstr>SHT0014169 (2)</vt:lpstr>
      <vt:lpstr>SHT0014722 (2)</vt:lpstr>
      <vt:lpstr>SHT0015973 (2)</vt:lpstr>
      <vt:lpstr>SHT0017359 (2)</vt:lpstr>
      <vt:lpstr>SHT0012172 (2)</vt:lpstr>
      <vt:lpstr>SHT0017644 (2)</vt:lpstr>
      <vt:lpstr>SHT0017947 (2)</vt:lpstr>
      <vt:lpstr>SHT0017948</vt:lpstr>
      <vt:lpstr>SHT0018120 (2)</vt:lpstr>
      <vt:lpstr>SHT0018509 (2)</vt:lpstr>
      <vt:lpstr>SHT0018721 (2)</vt:lpstr>
      <vt:lpstr>SHT0016965(2)</vt:lpstr>
      <vt:lpstr>SHT0014356 (2)</vt:lpstr>
      <vt:lpstr>SHT0017687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2023-05-12T11:15:00Z</dcterms:created>
  <dcterms:modified xsi:type="dcterms:W3CDTF">2025-12-05T06:25:47Z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3FA670D83EBF4C2E91A703BC98E98D9F_12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