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F:\38-福田A6\2-BOM\福田A6项目BOM更新\"/>
    </mc:Choice>
  </mc:AlternateContent>
  <bookViews>
    <workbookView xWindow="-120" yWindow="-120" windowWidth="29040" windowHeight="15990" tabRatio="713" firstSheet="1" activeTab="2"/>
  </bookViews>
  <sheets>
    <sheet name="KING" sheetId="6" state="veryHidden" r:id="rId1"/>
    <sheet name="驾驶员座椅EBOM首页" sheetId="4" r:id="rId2"/>
    <sheet name="驾驶员座椅EBOM" sheetId="5" r:id="rId3"/>
    <sheet name="3.0平台 靠背骨架 EBOM" sheetId="18" r:id="rId4"/>
  </sheets>
  <definedNames>
    <definedName name="_xlnm._FilterDatabase" localSheetId="3" hidden="1">'3.0平台 靠背骨架 EBOM'!$A$8:$AH$181</definedName>
    <definedName name="_xlnm._FilterDatabase" localSheetId="2" hidden="1">驾驶员座椅EBOM!$A$9:$AL$116</definedName>
    <definedName name="_xlnm.Print_Area" localSheetId="1">驾驶员座椅EBOM首页!$A$1:$AA$32</definedName>
  </definedNames>
  <calcPr calcId="152511"/>
</workbook>
</file>

<file path=xl/calcChain.xml><?xml version="1.0" encoding="utf-8"?>
<calcChain xmlns="http://schemas.openxmlformats.org/spreadsheetml/2006/main">
  <c r="T55" i="5" l="1"/>
  <c r="A54" i="5"/>
  <c r="A55" i="5"/>
  <c r="A56" i="5"/>
  <c r="A57" i="5"/>
  <c r="A58" i="5"/>
  <c r="A59" i="5"/>
  <c r="A60" i="5"/>
  <c r="A61" i="5"/>
  <c r="A62" i="5"/>
  <c r="A63" i="5"/>
  <c r="A64" i="5"/>
  <c r="A65" i="5"/>
  <c r="A66" i="5"/>
  <c r="A67" i="5"/>
  <c r="A68" i="5"/>
  <c r="A69" i="5"/>
  <c r="A70" i="5"/>
  <c r="A71" i="5"/>
  <c r="A72" i="5"/>
  <c r="A73" i="5"/>
  <c r="A74" i="5"/>
  <c r="A75" i="5"/>
  <c r="A76" i="5"/>
  <c r="A77" i="5"/>
  <c r="A78" i="5"/>
  <c r="A79" i="5"/>
  <c r="A80" i="5"/>
  <c r="A81" i="5"/>
  <c r="A82" i="5"/>
  <c r="A83" i="5"/>
  <c r="A84" i="5"/>
  <c r="A85" i="5"/>
  <c r="A86" i="5"/>
  <c r="A87" i="5"/>
  <c r="A88" i="5"/>
  <c r="A89" i="5"/>
  <c r="A90" i="5"/>
  <c r="A91" i="5"/>
  <c r="A92" i="5"/>
  <c r="A93" i="5"/>
  <c r="A94" i="5"/>
  <c r="A95" i="5"/>
  <c r="A96" i="5"/>
  <c r="A97" i="5"/>
  <c r="A98" i="5"/>
  <c r="A99" i="5"/>
  <c r="A100" i="5"/>
  <c r="A101" i="5"/>
  <c r="A102" i="5"/>
  <c r="A103" i="5"/>
  <c r="A104" i="5"/>
  <c r="A105" i="5"/>
  <c r="A106" i="5"/>
  <c r="A107" i="5"/>
  <c r="A108" i="5"/>
  <c r="A109" i="5"/>
  <c r="A110" i="5"/>
  <c r="A111" i="5"/>
  <c r="A112" i="5"/>
  <c r="A113" i="5"/>
  <c r="A114" i="5"/>
  <c r="A115" i="5"/>
  <c r="A116" i="5"/>
  <c r="A117" i="5"/>
  <c r="A118" i="5"/>
  <c r="A119" i="5"/>
  <c r="A120" i="5"/>
  <c r="A121" i="5"/>
  <c r="A122" i="5"/>
  <c r="A123" i="5"/>
  <c r="A124" i="5"/>
  <c r="A125" i="5"/>
  <c r="A126" i="5"/>
  <c r="A127" i="5"/>
  <c r="A128" i="5"/>
  <c r="A129" i="5"/>
  <c r="A130" i="5"/>
  <c r="T54" i="5"/>
  <c r="A181" i="18" l="1"/>
  <c r="A180" i="18"/>
  <c r="A179" i="18"/>
  <c r="A178" i="18"/>
  <c r="A177" i="18"/>
  <c r="A176" i="18"/>
  <c r="A175" i="18"/>
  <c r="A174" i="18"/>
  <c r="A173" i="18"/>
  <c r="A172" i="18"/>
  <c r="A171" i="18"/>
  <c r="AA168" i="18"/>
  <c r="A168" i="18"/>
  <c r="A167" i="18"/>
  <c r="AA166" i="18"/>
  <c r="AA163" i="18" s="1"/>
  <c r="Z166" i="18"/>
  <c r="A166" i="18"/>
  <c r="A165" i="18"/>
  <c r="AA164" i="18"/>
  <c r="Z164" i="18"/>
  <c r="A164" i="18"/>
  <c r="A163" i="18"/>
  <c r="A162" i="18"/>
  <c r="A161" i="18"/>
  <c r="A160" i="18"/>
  <c r="A159" i="18"/>
  <c r="A158" i="18"/>
  <c r="A157" i="18"/>
  <c r="A156" i="18"/>
  <c r="A155" i="18"/>
  <c r="A154" i="18"/>
  <c r="A153" i="18"/>
  <c r="A152" i="18"/>
  <c r="AA151" i="18"/>
  <c r="A151" i="18"/>
  <c r="A150" i="18"/>
  <c r="AA149" i="18"/>
  <c r="A149" i="18"/>
  <c r="A148" i="18"/>
  <c r="AA147" i="18"/>
  <c r="Z147" i="18"/>
  <c r="A147" i="18"/>
  <c r="A146" i="18"/>
  <c r="AA145" i="18"/>
  <c r="Z145" i="18"/>
  <c r="A145" i="18"/>
  <c r="A144" i="18"/>
  <c r="A143" i="18"/>
  <c r="AA142" i="18"/>
  <c r="A142" i="18"/>
  <c r="A141" i="18"/>
  <c r="A140" i="18"/>
  <c r="AA139" i="18"/>
  <c r="Z139" i="18"/>
  <c r="A139" i="18"/>
  <c r="A138" i="18"/>
  <c r="A137" i="18"/>
  <c r="A136" i="18"/>
  <c r="AA135" i="18"/>
  <c r="A135" i="18"/>
  <c r="A134" i="18"/>
  <c r="A133" i="18"/>
  <c r="A132" i="18"/>
  <c r="A131" i="18"/>
  <c r="AA130" i="18"/>
  <c r="A130" i="18"/>
  <c r="A129" i="18"/>
  <c r="AA128" i="18"/>
  <c r="Z128" i="18"/>
  <c r="A128" i="18"/>
  <c r="A127" i="18"/>
  <c r="A126" i="18"/>
  <c r="AA125" i="18"/>
  <c r="Z125" i="18"/>
  <c r="A125" i="18"/>
  <c r="A124" i="18"/>
  <c r="A123" i="18"/>
  <c r="AA122" i="18"/>
  <c r="Z122" i="18"/>
  <c r="A122" i="18"/>
  <c r="AA121" i="18"/>
  <c r="Z121" i="18"/>
  <c r="Z142" i="18" s="1"/>
  <c r="A121" i="18"/>
  <c r="AA120" i="18"/>
  <c r="AA116" i="18" s="1"/>
  <c r="Z120" i="18"/>
  <c r="A120" i="18"/>
  <c r="A119" i="18"/>
  <c r="A118" i="18"/>
  <c r="A117" i="18"/>
  <c r="A116" i="18"/>
  <c r="A115" i="18"/>
  <c r="A114" i="18"/>
  <c r="A113" i="18"/>
  <c r="A112" i="18"/>
  <c r="AA111" i="18"/>
  <c r="A111" i="18"/>
  <c r="A110" i="18"/>
  <c r="A109" i="18"/>
  <c r="A108" i="18"/>
  <c r="A107" i="18"/>
  <c r="A106" i="18"/>
  <c r="AA105" i="18"/>
  <c r="AA146" i="18" s="1"/>
  <c r="Z105" i="18"/>
  <c r="Z146" i="18" s="1"/>
  <c r="A105" i="18"/>
  <c r="A104" i="18"/>
  <c r="A103" i="18"/>
  <c r="AA96" i="18"/>
  <c r="A96" i="18"/>
  <c r="A95" i="18"/>
  <c r="A94" i="18"/>
  <c r="A93" i="18"/>
  <c r="A92" i="18"/>
  <c r="A91" i="18"/>
  <c r="A90" i="18"/>
  <c r="A89" i="18"/>
  <c r="A88" i="18"/>
  <c r="A87" i="18"/>
  <c r="AA86" i="18"/>
  <c r="AA85" i="18" s="1"/>
  <c r="AA134" i="18" s="1"/>
  <c r="A86" i="18"/>
  <c r="A85" i="18"/>
  <c r="AA84" i="18"/>
  <c r="AA82" i="18" s="1"/>
  <c r="A84" i="18"/>
  <c r="A83" i="18"/>
  <c r="A82" i="18"/>
  <c r="A81" i="18"/>
  <c r="A80" i="18"/>
  <c r="AA79" i="18"/>
  <c r="Z79" i="18"/>
  <c r="A79" i="18"/>
  <c r="A78" i="18"/>
  <c r="A77" i="18"/>
  <c r="A76" i="18"/>
  <c r="A75" i="18"/>
  <c r="AA74" i="18"/>
  <c r="A74" i="18"/>
  <c r="A73" i="18"/>
  <c r="AA72" i="18"/>
  <c r="Z72" i="18"/>
  <c r="A72" i="18"/>
  <c r="A71" i="18"/>
  <c r="AA70" i="18"/>
  <c r="Z70" i="18"/>
  <c r="A70" i="18"/>
  <c r="A69" i="18"/>
  <c r="A68" i="18"/>
  <c r="A67" i="18"/>
  <c r="A66" i="18"/>
  <c r="A65" i="18"/>
  <c r="A64" i="18"/>
  <c r="AA63" i="18"/>
  <c r="A63" i="18"/>
  <c r="AA62" i="18"/>
  <c r="A62" i="18"/>
  <c r="A61" i="18"/>
  <c r="A60" i="18"/>
  <c r="A59" i="18"/>
  <c r="AA58" i="18"/>
  <c r="AA69" i="18" s="1"/>
  <c r="Z58" i="18"/>
  <c r="Z69" i="18" s="1"/>
  <c r="A58" i="18"/>
  <c r="A57" i="18"/>
  <c r="A56" i="18"/>
  <c r="A55" i="18"/>
  <c r="A54" i="18"/>
  <c r="A53" i="18"/>
  <c r="A29" i="18"/>
  <c r="A28" i="18"/>
  <c r="A27" i="18"/>
  <c r="A26" i="18"/>
  <c r="A25" i="18"/>
  <c r="A24" i="18"/>
  <c r="A23" i="18"/>
  <c r="AA22" i="18"/>
  <c r="A22" i="18"/>
  <c r="AA21" i="18"/>
  <c r="A21" i="18"/>
  <c r="AA20" i="18"/>
  <c r="A20" i="18"/>
  <c r="A19" i="18"/>
  <c r="A18" i="18"/>
  <c r="A17" i="18"/>
  <c r="A16" i="18"/>
  <c r="A15" i="18"/>
  <c r="A14" i="18"/>
  <c r="A13" i="18"/>
  <c r="A12" i="18"/>
  <c r="A11" i="18"/>
  <c r="A10" i="18"/>
  <c r="A9" i="18"/>
  <c r="AA115" i="18" l="1"/>
  <c r="AA156" i="18"/>
  <c r="AA133" i="18"/>
  <c r="Z127" i="18"/>
  <c r="AA127" i="18"/>
  <c r="AA124" i="18" s="1"/>
  <c r="Z165" i="18"/>
  <c r="AA95" i="18"/>
  <c r="AA81" i="18" s="1"/>
  <c r="AA165" i="18"/>
  <c r="AA131" i="18" l="1"/>
  <c r="AA123" i="18"/>
  <c r="AA144" i="18" s="1"/>
  <c r="AA155" i="18"/>
  <c r="AA110" i="18"/>
  <c r="AA15" i="18" s="1"/>
  <c r="AA109" i="18"/>
  <c r="AA150" i="18" s="1"/>
  <c r="T44" i="5"/>
  <c r="T43" i="5"/>
  <c r="AA14" i="18" l="1"/>
  <c r="AA9" i="18" s="1"/>
  <c r="AA16" i="18"/>
  <c r="A11" i="5"/>
  <c r="A12" i="5"/>
  <c r="A13" i="5"/>
  <c r="A14" i="5"/>
  <c r="A15" i="5"/>
  <c r="A16" i="5"/>
  <c r="A17" i="5"/>
  <c r="A18" i="5"/>
  <c r="A19" i="5"/>
  <c r="A20" i="5"/>
  <c r="A21" i="5"/>
  <c r="A22" i="5"/>
  <c r="A23" i="5"/>
  <c r="A24" i="5"/>
  <c r="A25" i="5"/>
  <c r="A26" i="5"/>
  <c r="A27" i="5"/>
  <c r="A28" i="5"/>
  <c r="A29" i="5"/>
  <c r="A30" i="5"/>
  <c r="A31" i="5"/>
  <c r="A32" i="5"/>
  <c r="A33" i="5"/>
  <c r="A34" i="5"/>
  <c r="A35" i="5"/>
  <c r="A36" i="5"/>
  <c r="A37" i="5"/>
  <c r="A38" i="5"/>
  <c r="A39" i="5"/>
  <c r="A40" i="5"/>
  <c r="A41" i="5"/>
  <c r="A42" i="5"/>
  <c r="A43" i="5"/>
  <c r="A44" i="5"/>
  <c r="A45" i="5"/>
  <c r="A46" i="5"/>
  <c r="A47" i="5"/>
  <c r="A48" i="5"/>
  <c r="A49" i="5"/>
  <c r="A50" i="5"/>
  <c r="A51" i="5"/>
  <c r="A52" i="5"/>
  <c r="A53" i="5"/>
  <c r="AA10" i="18" l="1"/>
  <c r="AA17" i="18"/>
  <c r="T128" i="5" l="1"/>
  <c r="T124" i="5"/>
  <c r="T127" i="5"/>
  <c r="T123" i="5"/>
  <c r="T118" i="5"/>
  <c r="T117" i="5"/>
  <c r="T130" i="5" l="1"/>
  <c r="T129" i="5"/>
  <c r="T126" i="5"/>
  <c r="T125" i="5"/>
  <c r="T122" i="5"/>
  <c r="T121" i="5"/>
  <c r="T120" i="5"/>
  <c r="T119" i="5"/>
  <c r="T23" i="5" l="1"/>
  <c r="T52" i="5" l="1"/>
  <c r="T107" i="5"/>
  <c r="T102" i="5"/>
  <c r="T115" i="5"/>
  <c r="T61" i="5" l="1"/>
  <c r="T22" i="5" l="1"/>
  <c r="T32" i="5" l="1"/>
  <c r="T96" i="5" l="1"/>
  <c r="T95" i="5"/>
  <c r="T112" i="5" l="1"/>
  <c r="T92" i="5" l="1"/>
  <c r="T93" i="5"/>
  <c r="T94" i="5"/>
  <c r="T97" i="5"/>
  <c r="T98" i="5"/>
  <c r="T99" i="5"/>
  <c r="T100" i="5"/>
  <c r="T101" i="5"/>
  <c r="T103" i="5"/>
  <c r="T104" i="5"/>
  <c r="T105" i="5"/>
  <c r="T106" i="5"/>
  <c r="T108" i="5"/>
  <c r="T109" i="5"/>
  <c r="T110" i="5"/>
  <c r="T111" i="5"/>
  <c r="T113" i="5"/>
  <c r="T114" i="5"/>
  <c r="T116" i="5"/>
  <c r="T91" i="5"/>
  <c r="T87" i="5"/>
  <c r="T86" i="5"/>
  <c r="T81" i="5"/>
  <c r="T80" i="5"/>
  <c r="T79" i="5"/>
  <c r="T77" i="5"/>
  <c r="T76" i="5"/>
  <c r="T75" i="5"/>
  <c r="T74" i="5"/>
  <c r="T73" i="5"/>
  <c r="T72" i="5"/>
  <c r="T71" i="5"/>
  <c r="T70" i="5"/>
  <c r="T69" i="5"/>
  <c r="T68" i="5"/>
  <c r="T66" i="5"/>
  <c r="T65" i="5"/>
  <c r="T64" i="5"/>
  <c r="T63" i="5"/>
  <c r="T62" i="5"/>
  <c r="T60" i="5"/>
  <c r="T59" i="5"/>
  <c r="T58" i="5"/>
  <c r="T57" i="5"/>
  <c r="T56" i="5"/>
  <c r="T53" i="5"/>
  <c r="T50" i="5"/>
  <c r="T49" i="5"/>
  <c r="T48" i="5"/>
  <c r="T46" i="5"/>
  <c r="T45" i="5"/>
  <c r="T42" i="5"/>
  <c r="T41" i="5"/>
  <c r="AB40" i="5"/>
  <c r="T40" i="5"/>
  <c r="AB39" i="5"/>
  <c r="T39" i="5"/>
  <c r="T38" i="5"/>
  <c r="T37" i="5"/>
  <c r="T36" i="5"/>
  <c r="T34" i="5"/>
  <c r="T33" i="5"/>
  <c r="T30" i="5"/>
  <c r="T29" i="5"/>
  <c r="T28" i="5"/>
  <c r="T27" i="5"/>
  <c r="T26" i="5"/>
  <c r="T25" i="5"/>
  <c r="T21" i="5"/>
  <c r="T20" i="5"/>
  <c r="T19" i="5"/>
  <c r="T18" i="5"/>
  <c r="T17" i="5"/>
  <c r="T15" i="5"/>
  <c r="T14" i="5"/>
  <c r="T13" i="5"/>
  <c r="T12" i="5"/>
  <c r="T11" i="5"/>
  <c r="T10" i="5"/>
  <c r="A10" i="5"/>
  <c r="AB35" i="5" l="1"/>
</calcChain>
</file>

<file path=xl/comments1.xml><?xml version="1.0" encoding="utf-8"?>
<comments xmlns="http://schemas.openxmlformats.org/spreadsheetml/2006/main">
  <authors>
    <author>作者</author>
    <author>Windows 用户</author>
  </authors>
  <commentList>
    <comment ref="X7" authorId="0" shapeId="0">
      <text>
        <r>
          <rPr>
            <b/>
            <sz val="9"/>
            <rFont val="宋体"/>
            <family val="3"/>
            <charset val="134"/>
          </rPr>
          <t>付园 用户:
5号锌合金（压铸锌合金）6.75g/cm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AA7" authorId="0" shapeId="0">
      <text>
        <r>
          <rPr>
            <b/>
            <sz val="9"/>
            <rFont val="宋体"/>
            <family val="3"/>
            <charset val="134"/>
          </rPr>
          <t>付园用户:碳素钢、圆管密度：7860kg/m³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AB7" authorId="0" shapeId="0">
      <text>
        <r>
          <rPr>
            <b/>
            <sz val="9"/>
            <rFont val="宋体"/>
            <family val="3"/>
            <charset val="134"/>
          </rPr>
          <t>付园用户:</t>
        </r>
        <r>
          <rPr>
            <sz val="9"/>
            <rFont val="宋体"/>
            <family val="3"/>
            <charset val="134"/>
          </rPr>
          <t xml:space="preserve">
镀彩锌盐雾试验96h以上比较合理。蓝白锌48h以上比较合理
QC/T 625-1999《汽车用涂层和化学处理层》</t>
        </r>
      </text>
    </comment>
    <comment ref="AC7" authorId="0" shapeId="0">
      <text>
        <r>
          <rPr>
            <b/>
            <sz val="9"/>
            <rFont val="宋体"/>
            <family val="3"/>
            <charset val="134"/>
          </rPr>
          <t>付园用户:因涉及造型及项目参数特殊要求确认零件属性。</t>
        </r>
        <r>
          <rPr>
            <sz val="9"/>
            <rFont val="宋体"/>
            <family val="3"/>
            <charset val="134"/>
          </rPr>
          <t xml:space="preserve">
所有项目同时使用为平台件</t>
        </r>
      </text>
    </comment>
    <comment ref="X27" authorId="1" shapeId="0">
      <text>
        <r>
          <rPr>
            <b/>
            <sz val="9"/>
            <rFont val="宋体"/>
            <family val="3"/>
            <charset val="134"/>
          </rPr>
          <t>付园用户:最初定义材料为B340LA -20200605更换为QSTE340TM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AC111" authorId="0" shapeId="0">
      <text>
        <r>
          <rPr>
            <b/>
            <sz val="9"/>
            <rFont val="宋体"/>
            <family val="3"/>
            <charset val="134"/>
          </rPr>
          <t>付园用户:该件与靠背角度范围有关（蜗簧卸力角度）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AC151" authorId="0" shapeId="0">
      <text>
        <r>
          <rPr>
            <b/>
            <sz val="9"/>
            <rFont val="宋体"/>
            <family val="3"/>
            <charset val="134"/>
          </rPr>
          <t>付园用户:该件与靠背角度范围有关（蜗簧卸力角度）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X171" authorId="0" shapeId="0">
      <text>
        <r>
          <rPr>
            <b/>
            <sz val="9"/>
            <rFont val="宋体"/>
            <family val="3"/>
            <charset val="134"/>
          </rPr>
          <t>付园 用户:</t>
        </r>
        <r>
          <rPr>
            <sz val="9"/>
            <rFont val="宋体"/>
            <family val="3"/>
            <charset val="134"/>
          </rPr>
          <t xml:space="preserve">
对标样件材料为：ZP5为  DIN EN 12844 标准材料
中国合金代号YX041 gb/t 13821-2009</t>
        </r>
      </text>
    </comment>
  </commentList>
</comments>
</file>

<file path=xl/sharedStrings.xml><?xml version="1.0" encoding="utf-8"?>
<sst xmlns="http://schemas.openxmlformats.org/spreadsheetml/2006/main" count="3909" uniqueCount="922">
  <si>
    <t>版本：0/A0
识别号：GR/ZY/BOM-2017-10-001</t>
  </si>
  <si>
    <t>编号：GR-21-01-23</t>
  </si>
  <si>
    <t xml:space="preserve">    </t>
  </si>
  <si>
    <t>车型</t>
  </si>
  <si>
    <t>A6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</si>
  <si>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</si>
  <si>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</si>
  <si>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</si>
  <si>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</si>
  <si>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</si>
  <si>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</si>
  <si>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</si>
  <si>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</si>
  <si>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</si>
  <si>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</si>
  <si>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</si>
  <si>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</si>
  <si>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</si>
  <si>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</si>
  <si>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</si>
  <si>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驾驶员座椅总成</t>
  </si>
  <si>
    <t>经济型标准-宽车</t>
  </si>
  <si>
    <t>经济型舒适-宽车</t>
  </si>
  <si>
    <t>经济型标准-中宽车</t>
  </si>
  <si>
    <t>经济型舒适-中宽车</t>
  </si>
  <si>
    <t>以下空白</t>
  </si>
  <si>
    <t>变更履历</t>
  </si>
  <si>
    <t>No</t>
  </si>
  <si>
    <t>日期</t>
  </si>
  <si>
    <t>零件号</t>
  </si>
  <si>
    <t>零件名称</t>
  </si>
  <si>
    <t xml:space="preserve">  变更内容</t>
  </si>
  <si>
    <t>变更原因</t>
  </si>
  <si>
    <t>变更来源</t>
  </si>
  <si>
    <t xml:space="preserve"> 日期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</si>
  <si>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</si>
  <si>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</si>
  <si>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</si>
  <si>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会签：</t>
  </si>
  <si>
    <t>中文名称</t>
  </si>
  <si>
    <r>
      <rPr>
        <b/>
        <sz val="14"/>
        <rFont val="宋体"/>
        <family val="3"/>
        <charset val="134"/>
      </rPr>
      <t>批准</t>
    </r>
    <r>
      <rPr>
        <b/>
        <sz val="14"/>
        <rFont val="Arial"/>
        <family val="2"/>
      </rPr>
      <t xml:space="preserve">: </t>
    </r>
  </si>
  <si>
    <t>日期：</t>
  </si>
  <si>
    <t>规格型号</t>
  </si>
  <si>
    <t>版本：A</t>
  </si>
  <si>
    <t>无通风加热</t>
  </si>
  <si>
    <t>通风加热</t>
  </si>
  <si>
    <t>说明：</t>
  </si>
  <si>
    <t>重量(Kg)</t>
  </si>
  <si>
    <t>价格</t>
  </si>
  <si>
    <t>序号</t>
  </si>
  <si>
    <t>装配等级</t>
  </si>
  <si>
    <t>来源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</si>
  <si>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</si>
  <si>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</si>
  <si>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</si>
  <si>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</si>
  <si>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</si>
  <si>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</si>
  <si>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</si>
  <si>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r>
      <rPr>
        <sz val="11"/>
        <rFont val="宋体"/>
        <family val="3"/>
        <charset val="134"/>
      </rPr>
      <t>沿用件</t>
    </r>
    <r>
      <rPr>
        <sz val="11"/>
        <rFont val="Arial"/>
        <family val="2"/>
      </rPr>
      <t xml:space="preserve">            Y/N</t>
    </r>
  </si>
  <si>
    <t>零件类别</t>
  </si>
  <si>
    <t>材料</t>
  </si>
  <si>
    <t>材料标准</t>
  </si>
  <si>
    <t>轮廓尺寸
(长*宽*高)</t>
  </si>
  <si>
    <t>重量
（Kg）</t>
  </si>
  <si>
    <t>表面处理</t>
  </si>
  <si>
    <t>工艺规格</t>
  </si>
  <si>
    <t>工艺用量
（Kg）</t>
  </si>
  <si>
    <t>焊接长度
（cm）</t>
  </si>
  <si>
    <r>
      <rPr>
        <sz val="11"/>
        <rFont val="宋体"/>
        <family val="3"/>
        <charset val="134"/>
        <scheme val="minor"/>
      </rPr>
      <t>涂装面积
（m</t>
    </r>
    <r>
      <rPr>
        <vertAlign val="superscript"/>
        <sz val="11"/>
        <rFont val="宋体"/>
        <family val="3"/>
        <charset val="134"/>
        <scheme val="minor"/>
      </rPr>
      <t>2</t>
    </r>
    <r>
      <rPr>
        <sz val="11"/>
        <rFont val="宋体"/>
        <family val="3"/>
        <charset val="134"/>
        <scheme val="minor"/>
      </rPr>
      <t>）</t>
    </r>
  </si>
  <si>
    <t>外购/ 自制</t>
  </si>
  <si>
    <t>用量</t>
  </si>
  <si>
    <t xml:space="preserve">
用量</t>
  </si>
  <si>
    <t>新开发</t>
  </si>
  <si>
    <t>主驾驶标配靠背总成</t>
  </si>
  <si>
    <t>A</t>
  </si>
  <si>
    <t>ea</t>
  </si>
  <si>
    <t>Y</t>
  </si>
  <si>
    <t>N</t>
  </si>
  <si>
    <t>装配分总成</t>
  </si>
  <si>
    <t>ASSY</t>
  </si>
  <si>
    <t>——</t>
  </si>
  <si>
    <t>主驾驶高配靠背总成</t>
  </si>
  <si>
    <t>B</t>
  </si>
  <si>
    <t>缝纫总成</t>
  </si>
  <si>
    <t>主驾标配靠背泡沫总成</t>
  </si>
  <si>
    <t>发泡总成</t>
  </si>
  <si>
    <t>主驾高配靠背泡沫总成</t>
  </si>
  <si>
    <t>虚拟总成</t>
  </si>
  <si>
    <t>PUR</t>
  </si>
  <si>
    <t>钣金件</t>
  </si>
  <si>
    <t>C</t>
  </si>
  <si>
    <t>标准件</t>
  </si>
  <si>
    <t>SHT0011439</t>
  </si>
  <si>
    <t>织网</t>
  </si>
  <si>
    <t>电器件</t>
  </si>
  <si>
    <t>带双面胶带</t>
  </si>
  <si>
    <t>总成件</t>
  </si>
  <si>
    <t>78*78*21.5</t>
  </si>
  <si>
    <t>双面胶带</t>
  </si>
  <si>
    <t>216*15</t>
  </si>
  <si>
    <t>风扇保护壳</t>
  </si>
  <si>
    <t>塑料件</t>
  </si>
  <si>
    <t>ABS</t>
  </si>
  <si>
    <t>主驾安全带总成</t>
  </si>
  <si>
    <t>安全件</t>
  </si>
  <si>
    <t>GB 14166</t>
  </si>
  <si>
    <t>皮纹</t>
  </si>
  <si>
    <t>SHT0011788</t>
  </si>
  <si>
    <t>主驾驶靠背四气袋腰托总成</t>
  </si>
  <si>
    <t>pp8303</t>
  </si>
  <si>
    <t>150*235*217</t>
  </si>
  <si>
    <t>SHT0011360</t>
  </si>
  <si>
    <t>侧翼塑料支撑板</t>
  </si>
  <si>
    <t>185*105*20</t>
  </si>
  <si>
    <t>BFA0010014</t>
  </si>
  <si>
    <t>扶手锁止销</t>
  </si>
  <si>
    <t>冷墩件</t>
  </si>
  <si>
    <t>65Mn</t>
  </si>
  <si>
    <t>14*14*43（M14）</t>
  </si>
  <si>
    <t>SHT0011330</t>
  </si>
  <si>
    <t>扶手外盖</t>
  </si>
  <si>
    <t>PA6+GF30</t>
  </si>
  <si>
    <t>86*31*43</t>
  </si>
  <si>
    <t>378*63*100</t>
  </si>
  <si>
    <t>0.8482</t>
  </si>
  <si>
    <t>内梅花盘头自攻螺钉（尾端平头）</t>
  </si>
  <si>
    <t>BFA0010041</t>
  </si>
  <si>
    <t>开口挡圈</t>
  </si>
  <si>
    <t>焊接总成件</t>
  </si>
  <si>
    <t>线材件</t>
  </si>
  <si>
    <t>φ8-GB/T 342        Q235-GB/T 700</t>
  </si>
  <si>
    <t>SHT0010759</t>
  </si>
  <si>
    <t>管材件</t>
  </si>
  <si>
    <t>SHT0010294</t>
  </si>
  <si>
    <t>靠背上支撑方管</t>
  </si>
  <si>
    <t>Q235
t=1.5</t>
  </si>
  <si>
    <t>20*20*422</t>
  </si>
  <si>
    <t>25*422*281</t>
  </si>
  <si>
    <t>SHT0010778</t>
  </si>
  <si>
    <t>气袋腰托支撑钣金</t>
  </si>
  <si>
    <t>2.0-GB/T 708   Q235-GB/T 700</t>
  </si>
  <si>
    <t>调角器连动杆</t>
  </si>
  <si>
    <t>6904556X0001A</t>
  </si>
  <si>
    <t>副驾塑料耦合器（自然色）</t>
  </si>
  <si>
    <t>6804556X0001A</t>
  </si>
  <si>
    <t>Minlon 11C40</t>
  </si>
  <si>
    <t>13.7*17.3*13.7</t>
  </si>
  <si>
    <t>BFA0000400</t>
  </si>
  <si>
    <t>汽车安全带用焊接螺母</t>
  </si>
  <si>
    <t>SHT0010779</t>
  </si>
  <si>
    <t>Q235 Φ5</t>
  </si>
  <si>
    <t>φ5-GB/T 342        Q235-GB/T 700</t>
  </si>
  <si>
    <t>SHT0010780</t>
  </si>
  <si>
    <t>气袋腰托下固定点焊接总成</t>
  </si>
  <si>
    <t>SHT0010078</t>
  </si>
  <si>
    <t xml:space="preserve">【N】ECR0006870①名称变更：原 调角器连动杆保护管 变更后 调角器连动杆保护钢丝；
②材料调整：原 圆管φ10*1.5 Q235 变更后 圆钢φ8 Q235;
③结构调整：增加与卷收器的避让空间。 </t>
  </si>
  <si>
    <t>Q235 Φ8</t>
  </si>
  <si>
    <t>42*395*92</t>
  </si>
  <si>
    <t>SHT0010781</t>
  </si>
  <si>
    <t>机械腰托下固定钢丝</t>
  </si>
  <si>
    <t>5*5*350</t>
  </si>
  <si>
    <t>SHT0010256</t>
  </si>
  <si>
    <t>调节器解锁钣金</t>
  </si>
  <si>
    <t>SPFH590 /T=3.0</t>
  </si>
  <si>
    <t>3.0-Q/BQB 301
SPFH590-Q/BQB 310</t>
  </si>
  <si>
    <t>3*20*59.5</t>
  </si>
  <si>
    <t>装配总成件</t>
  </si>
  <si>
    <t>司机主边调角器下连接板焊接总成</t>
  </si>
  <si>
    <t>SHT0010299</t>
  </si>
  <si>
    <t>H6靠背调节手柄安装轴</t>
  </si>
  <si>
    <t>系统原零件名称为：调角器仰角解锁柱。现改为：H6靠背调节手柄安装轴</t>
  </si>
  <si>
    <t>机加工件</t>
  </si>
  <si>
    <t>12.8*12.8*58</t>
  </si>
  <si>
    <t>SHT0010788</t>
  </si>
  <si>
    <t>仰角调节限位柱</t>
  </si>
  <si>
    <t>冷镦</t>
  </si>
  <si>
    <t>SWRCH22A</t>
  </si>
  <si>
    <t>6*6*17.5</t>
  </si>
  <si>
    <t>SHT0011408</t>
  </si>
  <si>
    <t>法兰面焊接螺母</t>
  </si>
  <si>
    <t>SWRCH18A</t>
  </si>
  <si>
    <t>26*26*10</t>
  </si>
  <si>
    <t>SHT0010722</t>
  </si>
  <si>
    <t>司机主边调角器下连接板A</t>
  </si>
  <si>
    <t>【C】SPFH590 /T=1.6</t>
  </si>
  <si>
    <t>1.6-Q/BQB 301   SPFH590-Q/BQB310</t>
  </si>
  <si>
    <t>44.5*215.5*184</t>
  </si>
  <si>
    <t>SHT0010786</t>
  </si>
  <si>
    <t>罩壳固定钣金片</t>
  </si>
  <si>
    <t>SAPH440 T=2.0</t>
  </si>
  <si>
    <t xml:space="preserve">2.0-Q/BQB 301   SAPH440-Q/BQB310    </t>
  </si>
  <si>
    <t>20.4*19*15.6</t>
  </si>
  <si>
    <t>SHT0010259</t>
  </si>
  <si>
    <t>仰角拉线靠背固定钣金</t>
  </si>
  <si>
    <t>25.7*21*41.8</t>
  </si>
  <si>
    <t>SHT0010059</t>
  </si>
  <si>
    <t>靠背调节角度限位片</t>
  </si>
  <si>
    <t>SAPH440 T=4.0</t>
  </si>
  <si>
    <t>40.5*17*9.6</t>
  </si>
  <si>
    <t>SHT0010723</t>
  </si>
  <si>
    <t>司机主边调角器下连接板B</t>
  </si>
  <si>
    <t>191*50.5*192</t>
  </si>
  <si>
    <t>SHT0010291</t>
  </si>
  <si>
    <t>靠背骨架左侧边板焊接总成</t>
  </si>
  <si>
    <t>SHT0010064</t>
  </si>
  <si>
    <t>靠背骨架侧边板</t>
  </si>
  <si>
    <t>SPFH590 /T=2.0</t>
  </si>
  <si>
    <t>2.0-Q /BQB 301
SPFH590-Q /BQB 310</t>
  </si>
  <si>
    <t>29*106515</t>
  </si>
  <si>
    <t>BFA0010062</t>
  </si>
  <si>
    <t>焊接方螺母</t>
  </si>
  <si>
    <t>SHT0010074</t>
  </si>
  <si>
    <t>靠背侧翼支撑钢丝</t>
  </si>
  <si>
    <t>Q235 Φ7</t>
  </si>
  <si>
    <t>φ7-GB/T 342        Q235-GB/T 700</t>
  </si>
  <si>
    <t>SHT0010292</t>
  </si>
  <si>
    <t>SHT0010075</t>
  </si>
  <si>
    <t>38*109*84</t>
  </si>
  <si>
    <t>SHT0010191</t>
  </si>
  <si>
    <t>3.0-Q /BQB 301
SPFH590-Q /BQB 310</t>
  </si>
  <si>
    <t>SHT0010192</t>
  </si>
  <si>
    <t>蜗簧固定钣金片2</t>
  </si>
  <si>
    <t>21*18*40</t>
  </si>
  <si>
    <t>司机副边调角器下连接板焊接总成</t>
  </si>
  <si>
    <t>SHT0010794</t>
  </si>
  <si>
    <t>SHT0010069</t>
  </si>
  <si>
    <t>蜗簧下固定钣金</t>
  </si>
  <si>
    <t>33*36*33</t>
  </si>
  <si>
    <t>SHT0010724</t>
  </si>
  <si>
    <t>司机副边调角器下连接板A</t>
  </si>
  <si>
    <t>SHT0010725</t>
  </si>
  <si>
    <t>司机副边调角器下连接板B</t>
  </si>
  <si>
    <t>SHT0010301</t>
  </si>
  <si>
    <t>靠背骨架右侧边板焊接总成</t>
  </si>
  <si>
    <t>系统原零件名称为：靠背调节钣金.现改为：靠背调节铸件</t>
  </si>
  <si>
    <t>压铸</t>
  </si>
  <si>
    <t>YX041</t>
  </si>
  <si>
    <t xml:space="preserve"> GB/T 13821-2009</t>
  </si>
  <si>
    <t>31.2*16*71.5</t>
  </si>
  <si>
    <t>阳极氧化</t>
  </si>
  <si>
    <t>系统原零件名称为：仰角解锁钣金.现改为：仰角解锁铸件</t>
  </si>
  <si>
    <t>48*7.5*71</t>
  </si>
  <si>
    <t>表面氧化</t>
  </si>
  <si>
    <t>BSP0010008</t>
  </si>
  <si>
    <t>靠背调节铸件回位簧</t>
  </si>
  <si>
    <t>弹簧</t>
  </si>
  <si>
    <t>7*65</t>
  </si>
  <si>
    <t>镀白锌</t>
  </si>
  <si>
    <t>BSP0010006</t>
  </si>
  <si>
    <t>靠背回位蜗簧</t>
  </si>
  <si>
    <t>12*96*128</t>
  </si>
  <si>
    <t>磷皂化</t>
  </si>
  <si>
    <t>BSP0010009</t>
  </si>
  <si>
    <t>仰角解锁铸件回位簧</t>
  </si>
  <si>
    <t>7*10*20</t>
  </si>
  <si>
    <t>SHT0011333</t>
  </si>
  <si>
    <t>96*92*84</t>
  </si>
  <si>
    <t>电泳（ED)</t>
  </si>
  <si>
    <t>96*19*84</t>
  </si>
  <si>
    <t>20</t>
  </si>
  <si>
    <t>GB/T 702       20 GB/T699</t>
  </si>
  <si>
    <t>35</t>
  </si>
  <si>
    <t>GB/T 702       35 GB/T699</t>
  </si>
  <si>
    <t>26*69*26(Φ26)</t>
  </si>
  <si>
    <t>BFA0010018</t>
  </si>
  <si>
    <t>六角头螺栓</t>
  </si>
  <si>
    <t>扶手支架固定使用，GB/T5782等级8.8级 预涂S级锁固胶（标准QC/T 597）</t>
  </si>
  <si>
    <t>表面处理要求：      颜色：黑色               盐雾试验要求：DIN 50021-SS,要求120小时后无基材腐蚀且不允许出现大量锌腐蚀产物，另外在供货状态以及在120℃下进行24h存放后系统抗腐蚀性必须保证。</t>
  </si>
  <si>
    <t>内六角花形低圆柱头螺钉</t>
  </si>
  <si>
    <t>靠背骨架连接使用（梅花内六角）T50 GB/T2671-1 性能等级8.8级 产品等级A级  预涂S级锁固胶（标准QC/T 597）</t>
  </si>
  <si>
    <t>BEC0010024</t>
  </si>
  <si>
    <t>ECU总成</t>
  </si>
  <si>
    <t>80*47*38</t>
  </si>
  <si>
    <t>SHT0016175</t>
  </si>
  <si>
    <t>主驾驶标配坐垫装配分总成</t>
  </si>
  <si>
    <t>SHT0011116</t>
  </si>
  <si>
    <t>493*531*124</t>
  </si>
  <si>
    <t>SHT0016176</t>
  </si>
  <si>
    <t>主驾驶高配坐垫装配分总成</t>
  </si>
  <si>
    <t>SHT0016177</t>
  </si>
  <si>
    <t>主驾标配坐垫泡沫总成</t>
  </si>
  <si>
    <t>主驾高配坐垫泡沫总成</t>
  </si>
  <si>
    <t>SHT0016181</t>
  </si>
  <si>
    <t>主驾标配坐垫泡沫本体</t>
  </si>
  <si>
    <t>SHT0016182</t>
  </si>
  <si>
    <t>主驾高配坐垫泡沫本体</t>
  </si>
  <si>
    <t>468*449*71</t>
  </si>
  <si>
    <t>SHT0010354</t>
  </si>
  <si>
    <t>坐盆延伸手柄</t>
  </si>
  <si>
    <t>34*136*29</t>
  </si>
  <si>
    <t>595*100*263</t>
  </si>
  <si>
    <t>驾驶员左侧罩壳</t>
  </si>
  <si>
    <t>PP-T20</t>
  </si>
  <si>
    <t>通风加热孔盖板</t>
  </si>
  <si>
    <t>22*37*43</t>
  </si>
  <si>
    <t>BEC0010012</t>
  </si>
  <si>
    <t>通风开关总成</t>
  </si>
  <si>
    <t>60*46*20</t>
  </si>
  <si>
    <t>BEC0010011</t>
  </si>
  <si>
    <t>加热开关总成</t>
  </si>
  <si>
    <t>驾驶员右侧罩壳</t>
  </si>
  <si>
    <t>595*89*261</t>
  </si>
  <si>
    <t>BSP0010020</t>
  </si>
  <si>
    <t>罩壳弹簧卡子</t>
  </si>
  <si>
    <t>非标件</t>
  </si>
  <si>
    <t>0.001</t>
  </si>
  <si>
    <t>驾驶员标配前罩壳</t>
  </si>
  <si>
    <t>49*350*62</t>
  </si>
  <si>
    <t>驾驶员靠背调节手柄总成</t>
  </si>
  <si>
    <t>159*61*67</t>
  </si>
  <si>
    <t>159*34*67</t>
  </si>
  <si>
    <t>皮纹/丝印</t>
  </si>
  <si>
    <t>SHT0011264</t>
  </si>
  <si>
    <t>驾驶员靠背调节手柄本体</t>
  </si>
  <si>
    <t>注塑件</t>
  </si>
  <si>
    <t>SHT0010356</t>
  </si>
  <si>
    <t>靠背调节手柄销轴</t>
  </si>
  <si>
    <t>圆钢</t>
  </si>
  <si>
    <t>20#</t>
  </si>
  <si>
    <t>8*8*47.5</t>
  </si>
  <si>
    <t>主驾驶靠背调节手柄卡接簧</t>
  </si>
  <si>
    <t>132*8*30</t>
  </si>
  <si>
    <t>达克罗</t>
  </si>
  <si>
    <t>SHT0010907</t>
  </si>
  <si>
    <t>阻尼调节机构总成</t>
  </si>
  <si>
    <t>58*40*620</t>
  </si>
  <si>
    <t>φ6*1</t>
  </si>
  <si>
    <t>镀黑锌</t>
  </si>
  <si>
    <t>驾驶员六孔腰托开关总成</t>
  </si>
  <si>
    <t>74*33*58</t>
  </si>
  <si>
    <t>主驾驶速降开关按钮帽</t>
  </si>
  <si>
    <t>61*41*29</t>
  </si>
  <si>
    <t>φ28*66</t>
  </si>
  <si>
    <t>PU</t>
  </si>
  <si>
    <t>内梅花盘头三角牙自攻螺钉</t>
  </si>
  <si>
    <t>螺钉固定到钣金上</t>
  </si>
  <si>
    <t>M5*10</t>
  </si>
  <si>
    <t>黑锌</t>
  </si>
  <si>
    <t>SHT0010465</t>
  </si>
  <si>
    <t>气管防护长弹簧</t>
  </si>
  <si>
    <t>φ7*60</t>
  </si>
  <si>
    <t>螺钉固定到塑料件上</t>
  </si>
  <si>
    <t>ST4.2*12
K50*12</t>
  </si>
  <si>
    <t>Fe/Zn12F  镀锌膜厚12um黑色钝化中性盐雾120h(GB/T9799)</t>
  </si>
  <si>
    <t>BFA0000004</t>
  </si>
  <si>
    <t>扎带</t>
  </si>
  <si>
    <t>BCL0010006</t>
  </si>
  <si>
    <t>气管卡扣（2新mm）</t>
  </si>
  <si>
    <t>BPC0000019</t>
  </si>
  <si>
    <t>气管防护管</t>
  </si>
  <si>
    <t>长度550mm</t>
  </si>
  <si>
    <t>SHT0011148</t>
  </si>
  <si>
    <t>靠背防护罩</t>
  </si>
  <si>
    <t>SHT0011149</t>
  </si>
  <si>
    <t>坐垫防护罩</t>
  </si>
  <si>
    <t xml:space="preserve">电泳 </t>
  </si>
  <si>
    <t>SHT0016147</t>
  </si>
  <si>
    <t>左侧钣金焊接分总成</t>
  </si>
  <si>
    <t>焊接分总成件</t>
  </si>
  <si>
    <t>SHT0016148</t>
  </si>
  <si>
    <t>470*48*105</t>
  </si>
  <si>
    <t>M8</t>
  </si>
  <si>
    <t>右侧钣金焊接分总成</t>
  </si>
  <si>
    <t>SHT0016145</t>
  </si>
  <si>
    <t>SHT0016146</t>
  </si>
  <si>
    <t>SHT0016151</t>
  </si>
  <si>
    <t>支撑轴套</t>
  </si>
  <si>
    <t>中宽车主驾驶底部支架焊接总成</t>
  </si>
  <si>
    <t>SHT0016184</t>
  </si>
  <si>
    <t>支架左侧边板焊接分总成</t>
  </si>
  <si>
    <t>SHT0016185</t>
  </si>
  <si>
    <t>SHT0016186</t>
  </si>
  <si>
    <t>支架右侧边板焊接分总成</t>
  </si>
  <si>
    <t>SHT0016187</t>
  </si>
  <si>
    <t>SHT0016188</t>
  </si>
  <si>
    <t>SHT0016189</t>
  </si>
  <si>
    <t>SHT0016190</t>
  </si>
  <si>
    <r>
      <t>8</t>
    </r>
    <r>
      <rPr>
        <sz val="10"/>
        <rFont val="宋体"/>
        <family val="3"/>
        <charset val="134"/>
      </rPr>
      <t>97*585*271</t>
    </r>
    <phoneticPr fontId="38" type="noConversion"/>
  </si>
  <si>
    <r>
      <t>8</t>
    </r>
    <r>
      <rPr>
        <sz val="10"/>
        <rFont val="宋体"/>
        <family val="3"/>
        <charset val="134"/>
      </rPr>
      <t>97*585*271</t>
    </r>
    <phoneticPr fontId="38" type="noConversion"/>
  </si>
  <si>
    <t>BEC0010017</t>
    <phoneticPr fontId="38" type="noConversion"/>
  </si>
  <si>
    <r>
      <t>H</t>
    </r>
    <r>
      <rPr>
        <sz val="10"/>
        <rFont val="宋体"/>
        <family val="3"/>
        <charset val="134"/>
      </rPr>
      <t>6</t>
    </r>
    <phoneticPr fontId="38" type="noConversion"/>
  </si>
  <si>
    <r>
      <t>H</t>
    </r>
    <r>
      <rPr>
        <sz val="10"/>
        <rFont val="宋体"/>
        <family val="3"/>
        <charset val="134"/>
      </rPr>
      <t>6</t>
    </r>
    <phoneticPr fontId="38" type="noConversion"/>
  </si>
  <si>
    <t>新开发</t>
    <phoneticPr fontId="38" type="noConversion"/>
  </si>
  <si>
    <t>靠背3D网格</t>
    <phoneticPr fontId="38" type="noConversion"/>
  </si>
  <si>
    <t>靠背风扇总成</t>
    <phoneticPr fontId="38" type="noConversion"/>
  </si>
  <si>
    <r>
      <t>H</t>
    </r>
    <r>
      <rPr>
        <sz val="10"/>
        <color theme="1"/>
        <rFont val="宋体"/>
        <family val="3"/>
        <charset val="134"/>
      </rPr>
      <t>6</t>
    </r>
    <phoneticPr fontId="38" type="noConversion"/>
  </si>
  <si>
    <r>
      <t>H</t>
    </r>
    <r>
      <rPr>
        <sz val="10"/>
        <rFont val="宋体"/>
        <family val="3"/>
        <charset val="134"/>
      </rPr>
      <t>6</t>
    </r>
    <phoneticPr fontId="38" type="noConversion"/>
  </si>
  <si>
    <t>装配分总成</t>
    <phoneticPr fontId="38" type="noConversion"/>
  </si>
  <si>
    <t>装配分总成</t>
    <phoneticPr fontId="38" type="noConversion"/>
  </si>
  <si>
    <t>钣金件</t>
    <phoneticPr fontId="38" type="noConversion"/>
  </si>
  <si>
    <t>改为吸风</t>
    <phoneticPr fontId="38" type="noConversion"/>
  </si>
  <si>
    <t>粘在保护壳上</t>
    <phoneticPr fontId="38" type="noConversion"/>
  </si>
  <si>
    <t>固定在泡沫上</t>
    <phoneticPr fontId="38" type="noConversion"/>
  </si>
  <si>
    <t>电器件</t>
    <phoneticPr fontId="38" type="noConversion"/>
  </si>
  <si>
    <t>塑料件</t>
    <phoneticPr fontId="38" type="noConversion"/>
  </si>
  <si>
    <t>轴类</t>
    <phoneticPr fontId="38" type="noConversion"/>
  </si>
  <si>
    <t>塑料件</t>
    <phoneticPr fontId="38" type="noConversion"/>
  </si>
  <si>
    <t>装配分总成</t>
    <phoneticPr fontId="38" type="noConversion"/>
  </si>
  <si>
    <t>焊接分总成</t>
    <phoneticPr fontId="38" type="noConversion"/>
  </si>
  <si>
    <t>线材</t>
    <phoneticPr fontId="38" type="noConversion"/>
  </si>
  <si>
    <t>钣金件</t>
    <phoneticPr fontId="38" type="noConversion"/>
  </si>
  <si>
    <t>电器件</t>
    <phoneticPr fontId="38" type="noConversion"/>
  </si>
  <si>
    <t>坐垫3D网格</t>
    <phoneticPr fontId="38" type="noConversion"/>
  </si>
  <si>
    <t>塑料件</t>
    <phoneticPr fontId="38" type="noConversion"/>
  </si>
  <si>
    <t>塑料件</t>
    <phoneticPr fontId="38" type="noConversion"/>
  </si>
  <si>
    <t>装配分总成</t>
    <phoneticPr fontId="38" type="noConversion"/>
  </si>
  <si>
    <t>弹簧件</t>
    <phoneticPr fontId="38" type="noConversion"/>
  </si>
  <si>
    <t>轴类</t>
    <phoneticPr fontId="38" type="noConversion"/>
  </si>
  <si>
    <t>标识</t>
    <phoneticPr fontId="38" type="noConversion"/>
  </si>
  <si>
    <t>装配分总成</t>
    <phoneticPr fontId="38" type="noConversion"/>
  </si>
  <si>
    <t>保护气管</t>
    <phoneticPr fontId="38" type="noConversion"/>
  </si>
  <si>
    <t>固定拉线及防护管</t>
    <phoneticPr fontId="38" type="noConversion"/>
  </si>
  <si>
    <t>固定气管</t>
    <phoneticPr fontId="38" type="noConversion"/>
  </si>
  <si>
    <t>包装袋</t>
    <phoneticPr fontId="38" type="noConversion"/>
  </si>
  <si>
    <t>B</t>
    <phoneticPr fontId="38" type="noConversion"/>
  </si>
  <si>
    <t>A</t>
    <phoneticPr fontId="38" type="noConversion"/>
  </si>
  <si>
    <t>B</t>
    <phoneticPr fontId="38" type="noConversion"/>
  </si>
  <si>
    <t>570*42.5*103</t>
    <phoneticPr fontId="38" type="noConversion"/>
  </si>
  <si>
    <t>570*42.5*103</t>
    <phoneticPr fontId="38" type="noConversion"/>
  </si>
  <si>
    <t>Q/BQB301</t>
    <phoneticPr fontId="38" type="noConversion"/>
  </si>
  <si>
    <t>Q/BQB301</t>
    <phoneticPr fontId="38" type="noConversion"/>
  </si>
  <si>
    <t xml:space="preserve">宽车主驾驶左侧钣金 </t>
    <phoneticPr fontId="38" type="noConversion"/>
  </si>
  <si>
    <t>宽车主驾驶前侧钣金</t>
    <phoneticPr fontId="38" type="noConversion"/>
  </si>
  <si>
    <t>258*116*103</t>
    <phoneticPr fontId="38" type="noConversion"/>
  </si>
  <si>
    <t>宽车主驾驶后侧钣金</t>
    <phoneticPr fontId="38" type="noConversion"/>
  </si>
  <si>
    <t>271*167*90</t>
    <phoneticPr fontId="38" type="noConversion"/>
  </si>
  <si>
    <t>25*25*15</t>
    <phoneticPr fontId="38" type="noConversion"/>
  </si>
  <si>
    <t>中宽车主驾驶左侧钣金</t>
    <phoneticPr fontId="38" type="noConversion"/>
  </si>
  <si>
    <t>565*54*103</t>
    <phoneticPr fontId="38" type="noConversion"/>
  </si>
  <si>
    <t>中宽车主驾驶右侧钣金</t>
    <phoneticPr fontId="38" type="noConversion"/>
  </si>
  <si>
    <t>565*54*103</t>
    <phoneticPr fontId="38" type="noConversion"/>
  </si>
  <si>
    <t>中宽车主驾驶前侧钣金</t>
    <phoneticPr fontId="38" type="noConversion"/>
  </si>
  <si>
    <t>258*116*103</t>
    <phoneticPr fontId="38" type="noConversion"/>
  </si>
  <si>
    <t>中宽车主驾驶后侧钣金</t>
    <phoneticPr fontId="38" type="noConversion"/>
  </si>
  <si>
    <t>271*175*18</t>
    <phoneticPr fontId="38" type="noConversion"/>
  </si>
  <si>
    <t>21*21*5</t>
    <phoneticPr fontId="38" type="noConversion"/>
  </si>
  <si>
    <r>
      <t>20</t>
    </r>
    <r>
      <rPr>
        <sz val="10"/>
        <rFont val="宋体"/>
        <family val="3"/>
        <charset val="134"/>
      </rPr>
      <t>#</t>
    </r>
    <phoneticPr fontId="38" type="noConversion"/>
  </si>
  <si>
    <t xml:space="preserve">GB/T 702       20 </t>
    <phoneticPr fontId="38" type="noConversion"/>
  </si>
  <si>
    <t>固定气管</t>
    <phoneticPr fontId="38" type="noConversion"/>
  </si>
  <si>
    <t>塑料件</t>
    <phoneticPr fontId="38" type="noConversion"/>
  </si>
  <si>
    <t>焊接分总成</t>
    <phoneticPr fontId="38" type="noConversion"/>
  </si>
  <si>
    <t>轴类</t>
    <phoneticPr fontId="38" type="noConversion"/>
  </si>
  <si>
    <t>钣金件</t>
    <phoneticPr fontId="38" type="noConversion"/>
  </si>
  <si>
    <t>轴类</t>
    <phoneticPr fontId="38" type="noConversion"/>
  </si>
  <si>
    <t>C</t>
    <phoneticPr fontId="38" type="noConversion"/>
  </si>
  <si>
    <t>A</t>
    <phoneticPr fontId="38" type="noConversion"/>
  </si>
  <si>
    <t>A</t>
    <phoneticPr fontId="38" type="noConversion"/>
  </si>
  <si>
    <t>Y</t>
    <phoneticPr fontId="38" type="noConversion"/>
  </si>
  <si>
    <t>N</t>
    <phoneticPr fontId="38" type="noConversion"/>
  </si>
  <si>
    <t>N</t>
    <phoneticPr fontId="38" type="noConversion"/>
  </si>
  <si>
    <t>Y</t>
    <phoneticPr fontId="38" type="noConversion"/>
  </si>
  <si>
    <t>A</t>
    <phoneticPr fontId="38" type="noConversion"/>
  </si>
  <si>
    <t>A</t>
    <phoneticPr fontId="38" type="noConversion"/>
  </si>
  <si>
    <t>SHT0014865</t>
    <phoneticPr fontId="38" type="noConversion"/>
  </si>
  <si>
    <t>240*535*10</t>
    <phoneticPr fontId="38" type="noConversion"/>
  </si>
  <si>
    <t>主驾驶靠背骨架装配总成</t>
    <phoneticPr fontId="38" type="noConversion"/>
  </si>
  <si>
    <t>275*430*10</t>
    <phoneticPr fontId="38" type="noConversion"/>
  </si>
  <si>
    <r>
      <t>H</t>
    </r>
    <r>
      <rPr>
        <sz val="10"/>
        <rFont val="宋体"/>
        <family val="3"/>
        <charset val="134"/>
      </rPr>
      <t>4-3.0</t>
    </r>
    <phoneticPr fontId="38" type="noConversion"/>
  </si>
  <si>
    <r>
      <t>H</t>
    </r>
    <r>
      <rPr>
        <sz val="10"/>
        <rFont val="宋体"/>
        <family val="3"/>
        <charset val="134"/>
      </rPr>
      <t>4-3.0</t>
    </r>
    <phoneticPr fontId="38" type="noConversion"/>
  </si>
  <si>
    <t>驾驶员高配左侧罩壳分总成</t>
    <phoneticPr fontId="38" type="noConversion"/>
  </si>
  <si>
    <t>SHT0010874</t>
    <phoneticPr fontId="38" type="noConversion"/>
  </si>
  <si>
    <r>
      <t>H</t>
    </r>
    <r>
      <rPr>
        <sz val="10"/>
        <rFont val="宋体"/>
        <family val="3"/>
        <charset val="134"/>
      </rPr>
      <t>4-3.0</t>
    </r>
    <phoneticPr fontId="38" type="noConversion"/>
  </si>
  <si>
    <r>
      <t>H</t>
    </r>
    <r>
      <rPr>
        <sz val="10"/>
        <rFont val="宋体"/>
        <family val="3"/>
        <charset val="134"/>
      </rPr>
      <t>4-3.0</t>
    </r>
    <phoneticPr fontId="38" type="noConversion"/>
  </si>
  <si>
    <t>SHT0010658</t>
    <phoneticPr fontId="38" type="noConversion"/>
  </si>
  <si>
    <t>SHT0010655</t>
    <phoneticPr fontId="38" type="noConversion"/>
  </si>
  <si>
    <r>
      <t>H</t>
    </r>
    <r>
      <rPr>
        <sz val="10"/>
        <rFont val="宋体"/>
        <family val="3"/>
        <charset val="134"/>
      </rPr>
      <t>4-3.0</t>
    </r>
    <phoneticPr fontId="38" type="noConversion"/>
  </si>
  <si>
    <t>SHT0010908</t>
    <phoneticPr fontId="38" type="noConversion"/>
  </si>
  <si>
    <t>BSP0010026</t>
    <phoneticPr fontId="38" type="noConversion"/>
  </si>
  <si>
    <t>SHT0010659</t>
    <phoneticPr fontId="38" type="noConversion"/>
  </si>
  <si>
    <t>H4-3.0</t>
    <phoneticPr fontId="38" type="noConversion"/>
  </si>
  <si>
    <t>H4-3.0</t>
    <phoneticPr fontId="38" type="noConversion"/>
  </si>
  <si>
    <t>BFA0010062</t>
    <phoneticPr fontId="38" type="noConversion"/>
  </si>
  <si>
    <t>平台件</t>
  </si>
  <si>
    <t>SPFH590  t=2.0</t>
    <phoneticPr fontId="38" type="noConversion"/>
  </si>
  <si>
    <t>⌀2-GB/T 342
Q235-GB/T 700</t>
  </si>
  <si>
    <t>扶手转轴</t>
  </si>
  <si>
    <t>19*10*19(Φ20)</t>
  </si>
  <si>
    <t>焊接轴套</t>
  </si>
  <si>
    <t>SHT0011363</t>
  </si>
  <si>
    <t>焊接件</t>
  </si>
  <si>
    <t>主驾塑料耦合器（黑色）</t>
  </si>
  <si>
    <t>380*10*2</t>
  </si>
  <si>
    <t>横衬板</t>
  </si>
  <si>
    <t>SHT0010763</t>
  </si>
  <si>
    <t>副司机副边调角器下连接板A焊接分总成</t>
  </si>
  <si>
    <t>SHT0010894</t>
  </si>
  <si>
    <t>喷涂</t>
  </si>
  <si>
    <t>副驾蜗簧固定钣金片1</t>
  </si>
  <si>
    <t>SHT0010384</t>
  </si>
  <si>
    <t>副司机蜗簧固定钣金焊接总成</t>
  </si>
  <si>
    <t>SHT0010413</t>
  </si>
  <si>
    <t>SHT0010412</t>
  </si>
  <si>
    <t>Q/BQB 501
SWRCH22A-Q/BQB 517</t>
  </si>
  <si>
    <t>重量</t>
  </si>
  <si>
    <t>吸风风扇</t>
    <phoneticPr fontId="38" type="noConversion"/>
  </si>
  <si>
    <t>进气接头支架</t>
    <phoneticPr fontId="38" type="noConversion"/>
  </si>
  <si>
    <t>M10</t>
    <phoneticPr fontId="38" type="noConversion"/>
  </si>
  <si>
    <t>Q37106</t>
    <phoneticPr fontId="38" type="noConversion"/>
  </si>
  <si>
    <t>M6</t>
    <phoneticPr fontId="38" type="noConversion"/>
  </si>
  <si>
    <t>BFA0000087</t>
    <phoneticPr fontId="38" type="noConversion"/>
  </si>
  <si>
    <t>BFA0010062</t>
    <phoneticPr fontId="38" type="noConversion"/>
  </si>
  <si>
    <t>焊接方螺母</t>
    <phoneticPr fontId="38" type="noConversion"/>
  </si>
  <si>
    <t>BEC0010017</t>
    <phoneticPr fontId="38" type="noConversion"/>
  </si>
  <si>
    <r>
      <t>B</t>
    </r>
    <r>
      <rPr>
        <sz val="10"/>
        <rFont val="宋体"/>
        <family val="3"/>
        <charset val="134"/>
      </rPr>
      <t>EC0010278</t>
    </r>
    <phoneticPr fontId="38" type="noConversion"/>
  </si>
  <si>
    <t>戴姆勒专属</t>
  </si>
  <si>
    <t>BFA0000316</t>
    <phoneticPr fontId="38" type="noConversion"/>
  </si>
  <si>
    <t>左右对称件</t>
  </si>
  <si>
    <t>戴姆勒副司机</t>
  </si>
  <si>
    <t>福田专属</t>
  </si>
  <si>
    <t>SHT0010802</t>
  </si>
  <si>
    <t>福田戴姆勒共用件，</t>
  </si>
  <si>
    <t>SHT0011209</t>
  </si>
  <si>
    <t>扶手固定加强板1</t>
  </si>
  <si>
    <t>SHT0010070</t>
  </si>
  <si>
    <t>与副驾共用共号</t>
  </si>
  <si>
    <t>副司机高配副边调角器下连接板焊接总成</t>
  </si>
  <si>
    <t>SHT0011405</t>
  </si>
  <si>
    <t>与SHT0010075对称</t>
  </si>
  <si>
    <t>副司机高配主边调角器外板总成</t>
  </si>
  <si>
    <t>SHT0011403</t>
  </si>
  <si>
    <t>副司机高配主边调角器下连接板焊接总成</t>
  </si>
  <si>
    <t>与副驾低配存在腰托支撑钢丝差异，与主驾低配对称。</t>
  </si>
  <si>
    <t>160.6*30.6*241</t>
  </si>
  <si>
    <t>SHT0010060</t>
  </si>
  <si>
    <t>与副驾低配共用</t>
  </si>
  <si>
    <t>安全带上支撑钢丝(副司机)</t>
  </si>
  <si>
    <t>SHT0010418</t>
  </si>
  <si>
    <t>40*117*61</t>
  </si>
  <si>
    <t>安全带上支撑钢丝</t>
  </si>
  <si>
    <t>7*412*3</t>
  </si>
  <si>
    <t>靠背板支撑钢丝1</t>
  </si>
  <si>
    <t>SHT0010774</t>
  </si>
  <si>
    <t>SHT0010249</t>
  </si>
  <si>
    <t>298*10*2</t>
  </si>
  <si>
    <t>SHT0010769</t>
  </si>
  <si>
    <t>横衬板（安全带高调骨架）</t>
  </si>
  <si>
    <t>54.3*417*468</t>
  </si>
  <si>
    <t>零件属性</t>
  </si>
  <si>
    <t>H4-3.0</t>
    <phoneticPr fontId="38" type="noConversion"/>
  </si>
  <si>
    <t>装配分总成/通风加热</t>
    <phoneticPr fontId="38" type="noConversion"/>
  </si>
  <si>
    <r>
      <t xml:space="preserve">                          </t>
    </r>
    <r>
      <rPr>
        <b/>
        <u/>
        <sz val="17"/>
        <rFont val="微软雅黑"/>
        <family val="2"/>
        <charset val="134"/>
      </rPr>
      <t xml:space="preserve"> A6驾驶员座椅总成EBOM清单</t>
    </r>
    <phoneticPr fontId="38" type="noConversion"/>
  </si>
  <si>
    <t>驾驶员靠背调节手柄</t>
    <phoneticPr fontId="38" type="noConversion"/>
  </si>
  <si>
    <t>H6</t>
    <phoneticPr fontId="38" type="noConversion"/>
  </si>
  <si>
    <r>
      <t>S</t>
    </r>
    <r>
      <rPr>
        <sz val="10"/>
        <rFont val="宋体"/>
        <family val="3"/>
        <charset val="134"/>
      </rPr>
      <t>HT0016414</t>
    </r>
    <r>
      <rPr>
        <sz val="11"/>
        <color theme="1"/>
        <rFont val="宋体"/>
        <family val="2"/>
        <charset val="134"/>
        <scheme val="minor"/>
      </rPr>
      <t/>
    </r>
    <phoneticPr fontId="38" type="noConversion"/>
  </si>
  <si>
    <t>BEC0010323</t>
  </si>
  <si>
    <t>坐盆骨架总成</t>
    <phoneticPr fontId="38" type="noConversion"/>
  </si>
  <si>
    <t>BEC0010324</t>
    <phoneticPr fontId="38" type="noConversion"/>
  </si>
  <si>
    <t>BEC0010326</t>
    <phoneticPr fontId="38" type="noConversion"/>
  </si>
  <si>
    <t>坐垫风扇装配总成</t>
    <phoneticPr fontId="38" type="noConversion"/>
  </si>
  <si>
    <t>BEC0010325</t>
  </si>
  <si>
    <t>靠背风扇装配总成</t>
  </si>
  <si>
    <t>带双面胶</t>
    <phoneticPr fontId="38" type="noConversion"/>
  </si>
  <si>
    <t xml:space="preserve">右侧钣金 </t>
    <phoneticPr fontId="38" type="noConversion"/>
  </si>
  <si>
    <r>
      <t>Q</t>
    </r>
    <r>
      <rPr>
        <sz val="10"/>
        <rFont val="宋体"/>
        <family val="3"/>
        <charset val="134"/>
      </rPr>
      <t>235 t=2.0</t>
    </r>
    <phoneticPr fontId="38" type="noConversion"/>
  </si>
  <si>
    <t>SPFH590  t=2.0</t>
  </si>
  <si>
    <r>
      <t xml:space="preserve"> </t>
    </r>
    <r>
      <rPr>
        <sz val="10"/>
        <rFont val="宋体"/>
        <family val="3"/>
        <charset val="134"/>
      </rPr>
      <t>SPFH590  t=2.0</t>
    </r>
  </si>
  <si>
    <t>主驾带扣总成</t>
    <phoneticPr fontId="38" type="noConversion"/>
  </si>
  <si>
    <t>包含卷收器、吊环、螺栓</t>
    <phoneticPr fontId="38" type="noConversion"/>
  </si>
  <si>
    <t>升降调节机构总成</t>
    <phoneticPr fontId="38" type="noConversion"/>
  </si>
  <si>
    <t>底座模块化总成</t>
    <phoneticPr fontId="38" type="noConversion"/>
  </si>
  <si>
    <t>宽车主驾驶底部支架焊接总成</t>
    <phoneticPr fontId="38" type="noConversion"/>
  </si>
  <si>
    <t>焊接总成
电泳号：SHT0017258</t>
    <phoneticPr fontId="38" type="noConversion"/>
  </si>
  <si>
    <t>SHT0010036</t>
    <phoneticPr fontId="38" type="noConversion"/>
  </si>
  <si>
    <t>SHT0016783</t>
    <phoneticPr fontId="38" type="noConversion"/>
  </si>
  <si>
    <t>SHT0016784</t>
  </si>
  <si>
    <t>SHT0016785</t>
  </si>
  <si>
    <t>SHT0016786</t>
  </si>
  <si>
    <r>
      <t>J</t>
    </r>
    <r>
      <rPr>
        <sz val="10"/>
        <rFont val="宋体"/>
        <family val="3"/>
        <charset val="134"/>
      </rPr>
      <t>6L</t>
    </r>
    <phoneticPr fontId="38" type="noConversion"/>
  </si>
  <si>
    <t>固定螺母</t>
    <phoneticPr fontId="46" type="noConversion"/>
  </si>
  <si>
    <t>通风加热系统线束总成</t>
  </si>
  <si>
    <t>坐垫风扇总成</t>
    <phoneticPr fontId="38" type="noConversion"/>
  </si>
  <si>
    <t>SHT0016149</t>
    <phoneticPr fontId="38" type="noConversion"/>
  </si>
  <si>
    <t>SHT0016150</t>
    <phoneticPr fontId="38" type="noConversion"/>
  </si>
  <si>
    <t>主驾驶高配靠背面套总成</t>
    <phoneticPr fontId="38" type="noConversion"/>
  </si>
  <si>
    <t>主驾驶标配坐垫面套总成</t>
    <phoneticPr fontId="38" type="noConversion"/>
  </si>
  <si>
    <t>主驾驶高配坐垫面套总成</t>
    <phoneticPr fontId="38" type="noConversion"/>
  </si>
  <si>
    <t>SHT0016178</t>
    <phoneticPr fontId="38" type="noConversion"/>
  </si>
  <si>
    <t>SHT0010981</t>
    <phoneticPr fontId="38" type="noConversion"/>
  </si>
  <si>
    <t>驾驶员塑料件支撑板</t>
  </si>
  <si>
    <t>346*82*123</t>
  </si>
  <si>
    <r>
      <t>H</t>
    </r>
    <r>
      <rPr>
        <sz val="10"/>
        <rFont val="宋体"/>
        <family val="3"/>
        <charset val="134"/>
      </rPr>
      <t>6</t>
    </r>
    <phoneticPr fontId="38" type="noConversion"/>
  </si>
  <si>
    <t>借用</t>
    <phoneticPr fontId="38" type="noConversion"/>
  </si>
  <si>
    <t>BPC0010060</t>
    <phoneticPr fontId="38" type="noConversion"/>
  </si>
  <si>
    <t>SHT0010465</t>
    <phoneticPr fontId="38" type="noConversion"/>
  </si>
  <si>
    <t>BFA0010038</t>
    <phoneticPr fontId="38" type="noConversion"/>
  </si>
  <si>
    <t>BFA0000004</t>
    <phoneticPr fontId="38" type="noConversion"/>
  </si>
  <si>
    <t>BCL0010006</t>
    <phoneticPr fontId="38" type="noConversion"/>
  </si>
  <si>
    <t>SHT0017698</t>
    <phoneticPr fontId="38" type="noConversion"/>
  </si>
  <si>
    <t>在现有的基础上取消SHT0011009后罩壳固定钣金</t>
    <phoneticPr fontId="38" type="noConversion"/>
  </si>
  <si>
    <t>QAD</t>
    <phoneticPr fontId="38" type="noConversion"/>
  </si>
  <si>
    <t>靠背板</t>
    <phoneticPr fontId="38" type="noConversion"/>
  </si>
  <si>
    <t>SHT0017792</t>
    <phoneticPr fontId="38" type="noConversion"/>
  </si>
  <si>
    <t>热熔纤维板</t>
    <phoneticPr fontId="38" type="noConversion"/>
  </si>
  <si>
    <t>355*210*3</t>
    <phoneticPr fontId="38" type="noConversion"/>
  </si>
  <si>
    <t>C型钉</t>
    <phoneticPr fontId="38" type="noConversion"/>
  </si>
  <si>
    <t>GHRC00001</t>
    <phoneticPr fontId="38" type="noConversion"/>
  </si>
  <si>
    <t>主驾驶移印标识</t>
    <phoneticPr fontId="38" type="noConversion"/>
  </si>
  <si>
    <t>内六角圆柱头螺钉</t>
    <phoneticPr fontId="38" type="noConversion"/>
  </si>
  <si>
    <t>H6</t>
    <phoneticPr fontId="38" type="noConversion"/>
  </si>
  <si>
    <t>SHT0011481</t>
    <phoneticPr fontId="38" type="noConversion"/>
  </si>
  <si>
    <t>G3</t>
    <phoneticPr fontId="38" type="noConversion"/>
  </si>
  <si>
    <t>SHT0015232</t>
    <phoneticPr fontId="38" type="noConversion"/>
  </si>
  <si>
    <t>包括带扣线束、安装螺栓、搭铁导线、带刺垫片</t>
    <phoneticPr fontId="38" type="noConversion"/>
  </si>
  <si>
    <t>SHT0010332</t>
    <phoneticPr fontId="38" type="noConversion"/>
  </si>
  <si>
    <t>SHT0016179</t>
    <phoneticPr fontId="38" type="noConversion"/>
  </si>
  <si>
    <t>SHT0016180</t>
    <phoneticPr fontId="38" type="noConversion"/>
  </si>
  <si>
    <t>BFA0010019</t>
    <phoneticPr fontId="38" type="noConversion"/>
  </si>
  <si>
    <t>SHT0010654</t>
    <phoneticPr fontId="38" type="noConversion"/>
  </si>
  <si>
    <t>SHT0011011</t>
    <phoneticPr fontId="38" type="noConversion"/>
  </si>
  <si>
    <t>底座模块化和靠背连接用</t>
    <phoneticPr fontId="38" type="noConversion"/>
  </si>
  <si>
    <t>焊接总成
电泳号：SHT0017257</t>
    <phoneticPr fontId="38" type="noConversion"/>
  </si>
  <si>
    <t>固定阻尼拉线1个和高调拉线2个</t>
    <phoneticPr fontId="38" type="noConversion"/>
  </si>
  <si>
    <t>BFA0000285</t>
    <phoneticPr fontId="38" type="noConversion"/>
  </si>
  <si>
    <t>碳钢</t>
    <phoneticPr fontId="38" type="noConversion"/>
  </si>
  <si>
    <t>BCL0010023</t>
    <phoneticPr fontId="38" type="noConversion"/>
  </si>
  <si>
    <t>海尔曼钣金扎带</t>
    <phoneticPr fontId="38" type="noConversion"/>
  </si>
  <si>
    <t>BFA0000017</t>
    <phoneticPr fontId="38" type="noConversion"/>
  </si>
  <si>
    <t>底支架和滑轨连接，搭铁线装配，用M8*20 (涂胶)</t>
    <phoneticPr fontId="38" type="noConversion"/>
  </si>
  <si>
    <t>座椅速升速降阀</t>
    <phoneticPr fontId="38" type="noConversion"/>
  </si>
  <si>
    <t>有背胶</t>
    <phoneticPr fontId="38" type="noConversion"/>
  </si>
  <si>
    <t>有背胶，粘在泡沫上</t>
    <phoneticPr fontId="38" type="noConversion"/>
  </si>
  <si>
    <t>宽车舒适（栗棕色）</t>
  </si>
  <si>
    <t>SHT0011613</t>
    <phoneticPr fontId="38" type="noConversion"/>
  </si>
  <si>
    <t>右侧扶手本体总成</t>
    <phoneticPr fontId="38" type="noConversion"/>
  </si>
  <si>
    <t>装配分总成-栗棕色</t>
  </si>
  <si>
    <t>主驾驶底部支架焊接总成</t>
    <phoneticPr fontId="38" type="noConversion"/>
  </si>
  <si>
    <t>焊接总成
电泳号：SHT0018099</t>
    <phoneticPr fontId="38" type="noConversion"/>
  </si>
  <si>
    <t xml:space="preserve">主驾底支架左侧钣金 </t>
    <phoneticPr fontId="38" type="noConversion"/>
  </si>
  <si>
    <t>SHT0017892</t>
    <phoneticPr fontId="38" type="noConversion"/>
  </si>
  <si>
    <t xml:space="preserve">主驾底支架右侧钣金 </t>
    <phoneticPr fontId="38" type="noConversion"/>
  </si>
  <si>
    <t>SHT0017893</t>
    <phoneticPr fontId="38" type="noConversion"/>
  </si>
  <si>
    <t>主驾底支架前侧钣金</t>
    <phoneticPr fontId="38" type="noConversion"/>
  </si>
  <si>
    <t>主驾底支架后侧钣金</t>
    <phoneticPr fontId="38" type="noConversion"/>
  </si>
  <si>
    <t>SHT0017890</t>
    <phoneticPr fontId="38" type="noConversion"/>
  </si>
  <si>
    <t>SHT0017891</t>
    <phoneticPr fontId="38" type="noConversion"/>
  </si>
  <si>
    <t>无通风加热 栗棕色（包含舒适性海绵）</t>
  </si>
  <si>
    <t>通风加热 栗棕色（包含舒适性海绵及电加热）</t>
  </si>
  <si>
    <t>SHT0010904</t>
    <phoneticPr fontId="38" type="noConversion"/>
  </si>
  <si>
    <t>BFA0010037</t>
    <phoneticPr fontId="38" type="noConversion"/>
  </si>
  <si>
    <t>M10</t>
    <phoneticPr fontId="38" type="noConversion"/>
  </si>
  <si>
    <t>焊接方螺母</t>
    <phoneticPr fontId="38" type="noConversion"/>
  </si>
  <si>
    <t>主驾驶标配靠背面套总成</t>
    <phoneticPr fontId="38" type="noConversion"/>
  </si>
  <si>
    <t>A6驾员驶座椅总成EBOM清单（3.0平台）</t>
    <phoneticPr fontId="38" type="noConversion"/>
  </si>
  <si>
    <t>装配分总成</t>
    <phoneticPr fontId="38" type="noConversion"/>
  </si>
  <si>
    <r>
      <t>H</t>
    </r>
    <r>
      <rPr>
        <sz val="10"/>
        <rFont val="宋体"/>
        <family val="3"/>
        <charset val="134"/>
      </rPr>
      <t>6</t>
    </r>
    <phoneticPr fontId="38" type="noConversion"/>
  </si>
  <si>
    <t>BFA0010019</t>
    <phoneticPr fontId="38" type="noConversion"/>
  </si>
  <si>
    <t>BEC0010281</t>
    <phoneticPr fontId="38" type="noConversion"/>
  </si>
  <si>
    <t>安全带扣延长线束总成</t>
    <phoneticPr fontId="38" type="noConversion"/>
  </si>
  <si>
    <t>电器件</t>
    <phoneticPr fontId="38" type="noConversion"/>
  </si>
  <si>
    <t>主驾底支架右侧钣金焊接分总成</t>
    <phoneticPr fontId="38" type="noConversion"/>
  </si>
  <si>
    <t>主驾底支架后侧钣金焊接分总成</t>
    <phoneticPr fontId="38" type="noConversion"/>
  </si>
  <si>
    <t>主驾底支架左侧钣金焊接分总成</t>
    <phoneticPr fontId="38" type="noConversion"/>
  </si>
  <si>
    <t>焊接分总成</t>
    <phoneticPr fontId="38" type="noConversion"/>
  </si>
  <si>
    <t>SHT0018281</t>
    <phoneticPr fontId="38" type="noConversion"/>
  </si>
  <si>
    <t>SHT0018282</t>
    <phoneticPr fontId="38" type="noConversion"/>
  </si>
  <si>
    <t>SHT0018283</t>
    <phoneticPr fontId="38" type="noConversion"/>
  </si>
  <si>
    <t>20#</t>
    <phoneticPr fontId="38" type="noConversion"/>
  </si>
  <si>
    <t>SHT0017246</t>
    <phoneticPr fontId="38" type="noConversion"/>
  </si>
  <si>
    <t>在H6底座模块化基础上滑轨手柄,卷收器固定支架新开发</t>
    <phoneticPr fontId="38" type="noConversion"/>
  </si>
  <si>
    <t>SHT0017495</t>
  </si>
  <si>
    <t>拉线防转头</t>
    <phoneticPr fontId="38" type="noConversion"/>
  </si>
  <si>
    <t>A</t>
    <phoneticPr fontId="38" type="noConversion"/>
  </si>
  <si>
    <t>宽车标准（栗棕色）</t>
    <phoneticPr fontId="38" type="noConversion"/>
  </si>
  <si>
    <t>栗棕色+无通风加热</t>
    <phoneticPr fontId="38" type="noConversion"/>
  </si>
  <si>
    <t>栗棕色+通风加热</t>
    <phoneticPr fontId="38" type="noConversion"/>
  </si>
  <si>
    <t>SHT0017897</t>
    <phoneticPr fontId="38" type="noConversion"/>
  </si>
  <si>
    <t>SHT0016862</t>
    <phoneticPr fontId="38" type="noConversion"/>
  </si>
  <si>
    <t>SHT0002359</t>
    <phoneticPr fontId="46" type="noConversion"/>
  </si>
  <si>
    <t>SHT0015987</t>
    <phoneticPr fontId="38" type="noConversion"/>
  </si>
  <si>
    <t>N</t>
    <phoneticPr fontId="38" type="noConversion"/>
  </si>
  <si>
    <t>SHT0016014</t>
    <phoneticPr fontId="38" type="noConversion"/>
  </si>
  <si>
    <t>SHT0011078</t>
    <phoneticPr fontId="38" type="noConversion"/>
  </si>
  <si>
    <t>VOSS接头6-6</t>
    <phoneticPr fontId="38" type="noConversion"/>
  </si>
  <si>
    <t>SHT0018861</t>
    <phoneticPr fontId="38" type="noConversion"/>
  </si>
  <si>
    <t>VOSS接头6-6气路</t>
    <phoneticPr fontId="38" type="noConversion"/>
  </si>
  <si>
    <t>BPC0010344</t>
    <phoneticPr fontId="46" type="noConversion"/>
  </si>
  <si>
    <t>A6</t>
    <phoneticPr fontId="38" type="noConversion"/>
  </si>
  <si>
    <t>SLT0000740</t>
  </si>
  <si>
    <t>钢丝2.5*160</t>
    <phoneticPr fontId="38" type="noConversion"/>
  </si>
  <si>
    <t>侧翼</t>
    <phoneticPr fontId="38" type="noConversion"/>
  </si>
  <si>
    <t>Y</t>
    <phoneticPr fontId="38" type="noConversion"/>
  </si>
  <si>
    <t>20# ⌀2.5</t>
    <phoneticPr fontId="38" type="noConversion"/>
  </si>
  <si>
    <t>⌀2.5*160</t>
    <phoneticPr fontId="38" type="noConversion"/>
  </si>
  <si>
    <t>A6</t>
    <phoneticPr fontId="38" type="noConversion"/>
  </si>
  <si>
    <t>SLT0001092</t>
  </si>
  <si>
    <t>钢丝2.5*220</t>
    <phoneticPr fontId="38" type="noConversion"/>
  </si>
  <si>
    <t>景中</t>
    <phoneticPr fontId="38" type="noConversion"/>
  </si>
  <si>
    <t>N</t>
    <phoneticPr fontId="38" type="noConversion"/>
  </si>
  <si>
    <t xml:space="preserve">20# ⌀2.5 </t>
    <phoneticPr fontId="38" type="noConversion"/>
  </si>
  <si>
    <t>⌀2.5*220</t>
    <phoneticPr fontId="38" type="noConversion"/>
  </si>
  <si>
    <t>安装背板6个，主驾靠背27个，座垫10个</t>
    <phoneticPr fontId="38" type="noConversion"/>
  </si>
  <si>
    <r>
      <rPr>
        <b/>
        <sz val="10"/>
        <color theme="1"/>
        <rFont val="宋体"/>
        <family val="3"/>
        <charset val="134"/>
      </rPr>
      <t>设计</t>
    </r>
    <r>
      <rPr>
        <b/>
        <sz val="10"/>
        <color theme="1"/>
        <rFont val="Arial"/>
        <family val="2"/>
      </rPr>
      <t>:</t>
    </r>
  </si>
  <si>
    <t>3.0平台 靠背骨架 EBOM</t>
  </si>
  <si>
    <t>SHT0010756</t>
  </si>
  <si>
    <t>SHT0010758</t>
  </si>
  <si>
    <t>SHT0010944</t>
  </si>
  <si>
    <t>SHT0010777</t>
  </si>
  <si>
    <t>H6高配靠背骨架总成</t>
  </si>
  <si>
    <t>H6低配靠背骨架总成</t>
  </si>
  <si>
    <t>H6副司机高配靠背骨架总成</t>
  </si>
  <si>
    <t>H4高配靠背骨架总成</t>
  </si>
  <si>
    <r>
      <rPr>
        <b/>
        <sz val="10"/>
        <color theme="1"/>
        <rFont val="宋体"/>
        <family val="3"/>
        <charset val="134"/>
      </rPr>
      <t>批准</t>
    </r>
    <r>
      <rPr>
        <b/>
        <sz val="10"/>
        <color theme="1"/>
        <rFont val="Arial"/>
        <family val="2"/>
      </rPr>
      <t xml:space="preserve">: </t>
    </r>
  </si>
  <si>
    <t>H6主驾高配</t>
  </si>
  <si>
    <t>H6主驾低配</t>
  </si>
  <si>
    <t>H6副驾</t>
  </si>
  <si>
    <t>福田2021高配选装（GTL-C）</t>
  </si>
  <si>
    <t>版本：【AF】</t>
  </si>
  <si>
    <t>安全带高调</t>
  </si>
  <si>
    <t>无安全带高调</t>
  </si>
  <si>
    <r>
      <rPr>
        <sz val="10"/>
        <color theme="1"/>
        <rFont val="宋体"/>
        <family val="3"/>
        <charset val="134"/>
      </rPr>
      <t>沿用件</t>
    </r>
    <r>
      <rPr>
        <sz val="10"/>
        <color theme="1"/>
        <rFont val="Arial"/>
        <family val="2"/>
      </rPr>
      <t xml:space="preserve">            Y/N</t>
    </r>
  </si>
  <si>
    <r>
      <rPr>
        <sz val="10"/>
        <color theme="1"/>
        <rFont val="宋体"/>
        <family val="3"/>
        <charset val="134"/>
      </rPr>
      <t>零件类别</t>
    </r>
  </si>
  <si>
    <t>原名：福田2020司机靠背骨架总成，更新为：H4高配靠背骨架总成20201225</t>
  </si>
  <si>
    <t>XXX</t>
  </si>
  <si>
    <t>SHT0011399</t>
  </si>
  <si>
    <t>润滑脂</t>
  </si>
  <si>
    <t>道达尔-MULTIS EP 2</t>
  </si>
  <si>
    <t>H6高配靠背骨架焊接总成</t>
  </si>
  <si>
    <t>骨架具有：安全带高调、气袋腰托、双扶手【N】ECR0006870</t>
  </si>
  <si>
    <t>D</t>
  </si>
  <si>
    <r>
      <rPr>
        <sz val="10"/>
        <color theme="1"/>
        <rFont val="宋体"/>
        <family val="3"/>
        <charset val="134"/>
        <scheme val="minor"/>
      </rPr>
      <t>SHT0010752</t>
    </r>
  </si>
  <si>
    <t>SHT0010753</t>
  </si>
  <si>
    <t>H4高配靠背骨架焊接总成</t>
  </si>
  <si>
    <t xml:space="preserve">原名：福田2020选装靠背骨架焊接总成 更新为：H4高配靠背骨架焊接总成-20201225  【N】ECR0006870 </t>
  </si>
  <si>
    <t>喷涂/电泳</t>
  </si>
  <si>
    <t>SHT0010754</t>
  </si>
  <si>
    <t>H6低配靠背骨架焊接总成</t>
  </si>
  <si>
    <t>骨架与SHT0010752相比①安全带上有效固定点位置不同。②靠背骨架造型方案不同【N】ECR0006870</t>
  </si>
  <si>
    <t>SHT0011400</t>
  </si>
  <si>
    <t>H6副司机高配靠背骨架焊接总成</t>
  </si>
  <si>
    <t>H6副司机高配靠背骨架焊接总成，与H6低配靠背骨架焊接总成 【N】ECR0006870</t>
  </si>
  <si>
    <t>H6肩部支撑钢丝</t>
  </si>
  <si>
    <t>Q235  Φ8</t>
  </si>
  <si>
    <t>64*130*258</t>
  </si>
  <si>
    <t>SHT0011900</t>
  </si>
  <si>
    <t>福田肩部支撑钢丝</t>
  </si>
  <si>
    <t>原名：福田2020肩部支撑钢丝 更改为：福田肩部支撑钢丝</t>
  </si>
  <si>
    <t>靠背弯管焊接总成（H6低配）</t>
  </si>
  <si>
    <t>主副驾通用件</t>
  </si>
  <si>
    <t>SHT0010760</t>
  </si>
  <si>
    <t>靠背弯管焊接总成（H6高配）</t>
  </si>
  <si>
    <t>安全带高调骨架</t>
  </si>
  <si>
    <t>SHT0010762</t>
  </si>
  <si>
    <t>靠背弯管焊接总成（福田选装）</t>
  </si>
  <si>
    <t>原名：靠背弯管焊接总成（福田2020选装） 更改为：靠背弯管焊接总成（福田选装）</t>
  </si>
  <si>
    <t>SHT0010764</t>
  </si>
  <si>
    <t>H6高配座椅头枕管</t>
  </si>
  <si>
    <t>QSTE340TM   
Φ20*2.0</t>
  </si>
  <si>
    <t>SHT0010765</t>
  </si>
  <si>
    <t>H6低配座椅头枕管</t>
  </si>
  <si>
    <t>SHT0010766</t>
  </si>
  <si>
    <t>福田选装头枕管</t>
  </si>
  <si>
    <t>原名：福田2020选装头枕管  更改为：福田选装头枕管</t>
  </si>
  <si>
    <t>SHT0010076</t>
  </si>
  <si>
    <t>靠背下U形管</t>
  </si>
  <si>
    <t>【B】   QSTE340TM Ø25X2</t>
  </si>
  <si>
    <t>【B】 Q235
 t=2.0</t>
  </si>
  <si>
    <t>SHT0010066</t>
  </si>
  <si>
    <t>Q235
 t=2.0</t>
  </si>
  <si>
    <t>新件号</t>
  </si>
  <si>
    <t>靠背放倒延伸锁止钣金</t>
  </si>
  <si>
    <t>靠背放倒解锁钣金</t>
  </si>
  <si>
    <t>靠背放倒固定钣金</t>
  </si>
  <si>
    <t>延伸锁止钣金固定螺栓</t>
  </si>
  <si>
    <t>BFA0010020</t>
  </si>
  <si>
    <t>全金属六角法兰面锁紧螺母</t>
  </si>
  <si>
    <t>拉簧</t>
  </si>
  <si>
    <t>肩部折叠左边板总成</t>
  </si>
  <si>
    <t>肩部折叠左调角器上边板</t>
  </si>
  <si>
    <t>肩部折叠左调角器下边板</t>
  </si>
  <si>
    <t>H4B-6805105</t>
  </si>
  <si>
    <t>肩部折叠左调角器总成</t>
  </si>
  <si>
    <t>调角器解锁钣金</t>
  </si>
  <si>
    <t>调角器限位支架</t>
  </si>
  <si>
    <t>调角器解锁拉线固定钣金</t>
  </si>
  <si>
    <t>肩部折叠右边板总成</t>
  </si>
  <si>
    <t>肩部折叠右侧上边板</t>
  </si>
  <si>
    <t>肩部折叠右侧下边板</t>
  </si>
  <si>
    <t>H4B-6805108</t>
  </si>
  <si>
    <t>涡簧</t>
  </si>
  <si>
    <t>B406805215</t>
  </si>
  <si>
    <t>涡簧固定座</t>
  </si>
  <si>
    <t>涡簧固定片</t>
  </si>
  <si>
    <t>肩部折叠右边板固定螺栓</t>
  </si>
  <si>
    <t>肩部折叠右边板固定衬套</t>
  </si>
  <si>
    <t>肩部折叠右边板固定轴套</t>
  </si>
  <si>
    <t>肩部折叠右边板固定螺母</t>
  </si>
  <si>
    <t>SHT0010770</t>
  </si>
  <si>
    <t>横衬板（H4-3.0）</t>
  </si>
  <si>
    <t>福田重汽共用件</t>
  </si>
  <si>
    <t>SHT0010296</t>
  </si>
  <si>
    <t>Φ10x1.0 佛吉亚内部编码（S3U）：2830500X</t>
  </si>
  <si>
    <t>50Mn  t=1.0</t>
  </si>
  <si>
    <t>10×425×10</t>
  </si>
  <si>
    <t xml:space="preserve">佛吉亚内部编码（S3U）:1383124X </t>
  </si>
  <si>
    <t>佛吉亚内部编码（S3U）:1383125X</t>
  </si>
  <si>
    <t>SHT0010295</t>
  </si>
  <si>
    <t>安全带上固定钣焊接总成</t>
  </si>
  <si>
    <t>SHT0010073</t>
  </si>
  <si>
    <t>安全带上固定钣金</t>
  </si>
  <si>
    <t>34*170*347</t>
  </si>
  <si>
    <t>7/16-20UNF-2B</t>
  </si>
  <si>
    <t>安全带上固定加强钣金</t>
  </si>
  <si>
    <t>116*19*61</t>
  </si>
  <si>
    <t>安全带高调机构固定板焊接总成</t>
  </si>
  <si>
    <t>SHT0011901</t>
  </si>
  <si>
    <t>福田安全带高调机构固定板焊接总成</t>
  </si>
  <si>
    <t>SHT0010775</t>
  </si>
  <si>
    <t>安全带高调机构固定板1</t>
  </si>
  <si>
    <t>与SHT0010774共图</t>
  </si>
  <si>
    <t>72*173*330</t>
  </si>
  <si>
    <t>SHT0011902</t>
  </si>
  <si>
    <t>福田安全带高调机构固定板1</t>
  </si>
  <si>
    <t>10级</t>
  </si>
  <si>
    <t>BFA0000518</t>
  </si>
  <si>
    <t>SHT0010776</t>
  </si>
  <si>
    <t>安全带高调机构固定板2</t>
  </si>
  <si>
    <t>65.5*170*334</t>
  </si>
  <si>
    <t>SHT0011903</t>
  </si>
  <si>
    <t>福田安全带高调机构固定板2</t>
  </si>
  <si>
    <t>SHT0010416</t>
  </si>
  <si>
    <t>副司机安全带上固定钣焊接总成</t>
  </si>
  <si>
    <t>SHT0010368</t>
  </si>
  <si>
    <t>副司机安全带上固定钣金</t>
  </si>
  <si>
    <t>SHT0010369</t>
  </si>
  <si>
    <t>副司机安全带上固定加强钣金</t>
  </si>
  <si>
    <t>气袋腰托侧翼支撑钢丝</t>
  </si>
  <si>
    <t>【N】ECR0006870 子零件SHT0010078结构调整。</t>
  </si>
  <si>
    <t>调角器连动杆保护钢丝</t>
  </si>
  <si>
    <t>SHT0010081</t>
  </si>
  <si>
    <t>SHT0011260</t>
  </si>
  <si>
    <t>面套钩挂钢丝</t>
  </si>
  <si>
    <t>SHT0010290</t>
  </si>
  <si>
    <t>靠背主边骨架焊接总成</t>
  </si>
  <si>
    <t>SHT0010783</t>
  </si>
  <si>
    <t>福田靠背主边骨架焊接总成</t>
  </si>
  <si>
    <t>原：靠背主边骨架焊接总成（福田标配），更改为：福田靠背主边骨架焊接总成</t>
  </si>
  <si>
    <t>SHT0010297</t>
  </si>
  <si>
    <t>H6主驾驶主动侧圆盘</t>
  </si>
  <si>
    <t>佛吉亚S3U产品（非全齿） 佛吉亚内部编码（S3U）:2830496X(LH)</t>
  </si>
  <si>
    <t>SHT0010071</t>
  </si>
  <si>
    <t>SHT0010298</t>
  </si>
  <si>
    <t>司机主边调角器外板总成</t>
  </si>
  <si>
    <t>系统原零件名称为：司机主边调角器下连接板总成。现改为：司机主边调角器外板总成</t>
  </si>
  <si>
    <t>E</t>
  </si>
  <si>
    <t>10B21</t>
  </si>
  <si>
    <t>Q/BQB 517</t>
  </si>
  <si>
    <t>SHT0011904</t>
  </si>
  <si>
    <t>福田靠背骨架左侧边板焊接总成</t>
  </si>
  <si>
    <t>肩部调节机构钣金件2</t>
  </si>
  <si>
    <t>肩部调节机构阶梯轴</t>
  </si>
  <si>
    <t>肩部调节机构轴套</t>
  </si>
  <si>
    <t>肩部调节机构扭簧</t>
  </si>
  <si>
    <t>肩部调节手柄饰板固定钣金</t>
  </si>
  <si>
    <t>SHT0011905</t>
  </si>
  <si>
    <t>福田靠背骨架侧边板</t>
  </si>
  <si>
    <t>左侧扶手固定加强板焊接总成</t>
  </si>
  <si>
    <t>靠背副边骨架焊接总成</t>
  </si>
  <si>
    <t>SHT0011236</t>
  </si>
  <si>
    <t>福田靠背副边骨架焊接总成</t>
  </si>
  <si>
    <t>原名称：靠背副边骨架焊接总成（福田标配） 更改为：福田靠背副边骨架焊接总成</t>
  </si>
  <si>
    <t>蜗簧固定钣金焊接总成</t>
  </si>
  <si>
    <t>蜗簧固定钣金片1</t>
  </si>
  <si>
    <t>SHT0010300</t>
  </si>
  <si>
    <t>H6主驾驶从动侧圆盘</t>
  </si>
  <si>
    <t>佛吉亚S3U产品（非全齿）。佛吉亚内部编码（S3U）:1492946X</t>
  </si>
  <si>
    <t>SHT0010042</t>
  </si>
  <si>
    <t>司机副边调角器下连接板A焊接分总成</t>
  </si>
  <si>
    <t>SHT0011906</t>
  </si>
  <si>
    <t>福田靠背骨架右侧边板焊接总成</t>
  </si>
  <si>
    <t>SHT0010068</t>
  </si>
  <si>
    <t>右侧扶手固定加强板焊接总成</t>
  </si>
  <si>
    <t>SHT0010245</t>
  </si>
  <si>
    <t>扶手固定加强板2</t>
  </si>
  <si>
    <t>SHT0011401</t>
  </si>
  <si>
    <t>副司机高配主边骨架焊接总成</t>
  </si>
  <si>
    <t>3.0-Q/BQB 301
SPFH590 -Q/BQB310</t>
  </si>
  <si>
    <t>SHT0010406</t>
  </si>
  <si>
    <t>H6副驾驶主动侧圆盘总成</t>
  </si>
  <si>
    <t>佛吉亚S3U产品（非全齿）。佛吉亚内部编码（S3U）:2830499X(RH)</t>
  </si>
  <si>
    <t>SHT0011402</t>
  </si>
  <si>
    <t>系统原零件名称为：司机主边调角器下连接板总成。现改为：司机主边调角器外钣总成</t>
  </si>
  <si>
    <t>SHT0011404</t>
  </si>
  <si>
    <t>副司机高配副边骨架焊接总成</t>
  </si>
  <si>
    <t>H6副驾驶从动侧圆盘总成</t>
  </si>
  <si>
    <t>佛吉亚S3U产品（非全齿）。佛吉亚内部编码（S3U）:1492945X</t>
  </si>
  <si>
    <t>新取号</t>
  </si>
  <si>
    <t>肩部折叠解锁拉线</t>
  </si>
  <si>
    <t>靠背放倒解锁拉线</t>
  </si>
  <si>
    <t>SHT0010257</t>
  </si>
  <si>
    <t>靠背调节铸件</t>
  </si>
  <si>
    <t>SHT0010258</t>
  </si>
  <si>
    <t>仰角解锁铸件</t>
  </si>
  <si>
    <t>扶手支架总成</t>
  </si>
  <si>
    <t>SHT0011362</t>
  </si>
  <si>
    <t>扶手支架</t>
  </si>
  <si>
    <t>SHT0011364</t>
  </si>
  <si>
    <t>新开发</t>
    <phoneticPr fontId="38" type="noConversion"/>
  </si>
  <si>
    <t>SHT0016085参考</t>
    <phoneticPr fontId="38" type="noConversion"/>
  </si>
  <si>
    <t>SHT0016086参考</t>
    <phoneticPr fontId="38" type="noConversion"/>
  </si>
  <si>
    <t>SHT0016087参考</t>
    <phoneticPr fontId="38" type="noConversion"/>
  </si>
  <si>
    <t>SHT0016088参考</t>
    <phoneticPr fontId="38" type="noConversion"/>
  </si>
  <si>
    <t>SHT0016089参考</t>
    <phoneticPr fontId="38" type="noConversion"/>
  </si>
  <si>
    <t>SHT0016090参考</t>
    <phoneticPr fontId="38" type="noConversion"/>
  </si>
  <si>
    <t>SHT0016405参考</t>
    <phoneticPr fontId="38" type="noConversion"/>
  </si>
  <si>
    <r>
      <t>A</t>
    </r>
    <r>
      <rPr>
        <sz val="10"/>
        <rFont val="宋体"/>
        <family val="3"/>
        <charset val="134"/>
      </rPr>
      <t>6</t>
    </r>
    <phoneticPr fontId="38" type="noConversion"/>
  </si>
  <si>
    <t>SHT0016062参考</t>
    <phoneticPr fontId="38" type="noConversion"/>
  </si>
  <si>
    <t>A6</t>
    <phoneticPr fontId="38" type="noConversion"/>
  </si>
  <si>
    <t>SHT0016622</t>
    <phoneticPr fontId="38" type="noConversion"/>
  </si>
  <si>
    <t>A6</t>
    <phoneticPr fontId="38" type="noConversion"/>
  </si>
  <si>
    <t>SHT0019119</t>
    <phoneticPr fontId="38" type="noConversion"/>
  </si>
  <si>
    <t>调高器前护板</t>
    <phoneticPr fontId="38" type="noConversion"/>
  </si>
  <si>
    <t>调高器后护板</t>
    <phoneticPr fontId="38" type="noConversion"/>
  </si>
  <si>
    <t>SHT0019120</t>
  </si>
  <si>
    <t>重新开发</t>
    <phoneticPr fontId="38" type="noConversion"/>
  </si>
  <si>
    <t>新件号</t>
    <phoneticPr fontId="38" type="noConversion"/>
  </si>
  <si>
    <t>新件号</t>
    <phoneticPr fontId="38" type="noConversion"/>
  </si>
  <si>
    <t>新件号</t>
    <phoneticPr fontId="38" type="noConversion"/>
  </si>
  <si>
    <t>无通风加热/</t>
    <phoneticPr fontId="38" type="noConversion"/>
  </si>
  <si>
    <t>带安全带高调</t>
    <phoneticPr fontId="38" type="noConversion"/>
  </si>
  <si>
    <t>A668100000004参考</t>
    <phoneticPr fontId="38" type="noConversion"/>
  </si>
  <si>
    <t>A668100000010参考</t>
    <phoneticPr fontId="3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</si>
</sst>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6">
    <numFmt numFmtId="176" formatCode="0.0000_);[Red]\(0.0000\)"/>
    <numFmt numFmtId="177" formatCode="0.000_);[Red]\(0.000\)"/>
    <numFmt numFmtId="178" formatCode="&quot;√&quot;"/>
    <numFmt numFmtId="180" formatCode="0.000_ "/>
    <numFmt numFmtId="182" formatCode="0.0000_ "/>
    <numFmt numFmtId="183" formatCode="0.0000"/>
  </numFmts>
  <fonts count="59">
    <font>
      <sz val="11"/>
      <color theme="1"/>
      <name val="宋体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name val="Arial"/>
      <family val="2"/>
    </font>
    <font>
      <sz val="10"/>
      <name val="宋体"/>
      <family val="3"/>
      <charset val="134"/>
    </font>
    <font>
      <sz val="10"/>
      <color theme="1"/>
      <name val="宋体"/>
      <family val="3"/>
      <charset val="134"/>
    </font>
    <font>
      <sz val="10"/>
      <name val="Arial"/>
      <family val="2"/>
    </font>
    <font>
      <b/>
      <sz val="14"/>
      <name val="宋体"/>
      <family val="3"/>
      <charset val="134"/>
    </font>
    <font>
      <b/>
      <sz val="14"/>
      <name val="Arial"/>
      <family val="2"/>
    </font>
    <font>
      <sz val="11"/>
      <name val="宋体"/>
      <family val="3"/>
      <charset val="134"/>
    </font>
    <font>
      <sz val="10"/>
      <name val="宋体"/>
      <family val="3"/>
      <charset val="134"/>
      <scheme val="minor"/>
    </font>
    <font>
      <b/>
      <sz val="20"/>
      <name val="宋体"/>
      <family val="3"/>
      <charset val="134"/>
    </font>
    <font>
      <sz val="10"/>
      <name val="仿宋"/>
      <family val="3"/>
      <charset val="134"/>
    </font>
    <font>
      <sz val="1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6"/>
      <name val="微软雅黑"/>
      <family val="2"/>
      <charset val="134"/>
    </font>
    <font>
      <sz val="12"/>
      <name val="微软雅黑"/>
      <family val="2"/>
      <charset val="134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sz val="17"/>
      <name val="微软雅黑"/>
      <family val="2"/>
      <charset val="134"/>
    </font>
    <font>
      <b/>
      <u/>
      <sz val="17"/>
      <name val="微软雅黑"/>
      <family val="2"/>
      <charset val="134"/>
    </font>
    <font>
      <sz val="15"/>
      <name val="微软雅黑"/>
      <family val="2"/>
      <charset val="134"/>
    </font>
    <font>
      <sz val="12"/>
      <name val="宋体"/>
      <family val="3"/>
      <charset val="134"/>
      <scheme val="minor"/>
    </font>
    <font>
      <sz val="14"/>
      <name val="微软雅黑"/>
      <family val="2"/>
      <charset val="134"/>
    </font>
    <font>
      <sz val="11"/>
      <color theme="1"/>
      <name val="宋体"/>
      <family val="3"/>
      <charset val="134"/>
      <scheme val="minor"/>
    </font>
    <font>
      <sz val="9"/>
      <name val="Arial"/>
      <family val="2"/>
    </font>
    <font>
      <sz val="12"/>
      <name val="新細明體"/>
      <family val="1"/>
    </font>
    <font>
      <sz val="11"/>
      <color rgb="FF9C0006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theme="1"/>
      <name val="Tahoma"/>
      <family val="2"/>
    </font>
    <font>
      <sz val="11"/>
      <color rgb="FF006100"/>
      <name val="宋体"/>
      <family val="3"/>
      <charset val="134"/>
      <scheme val="minor"/>
    </font>
    <font>
      <vertAlign val="superscript"/>
      <sz val="11"/>
      <name val="宋体"/>
      <family val="3"/>
      <charset val="134"/>
      <scheme val="minor"/>
    </font>
    <font>
      <sz val="9"/>
      <name val="宋体"/>
      <family val="3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  <scheme val="minor"/>
    </font>
    <font>
      <sz val="10"/>
      <name val="宋体"/>
      <family val="3"/>
      <charset val="134"/>
    </font>
    <font>
      <sz val="10"/>
      <color theme="1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name val="仿宋"/>
      <family val="3"/>
      <charset val="134"/>
    </font>
    <font>
      <sz val="12"/>
      <name val="新細明體"/>
      <family val="1"/>
    </font>
    <font>
      <strike/>
      <sz val="10"/>
      <name val="宋体"/>
      <family val="3"/>
      <charset val="134"/>
    </font>
    <font>
      <sz val="11"/>
      <color theme="1"/>
      <name val="宋体"/>
      <family val="3"/>
      <charset val="134"/>
    </font>
    <font>
      <sz val="9"/>
      <name val="宋体"/>
      <family val="2"/>
      <charset val="134"/>
      <scheme val="minor"/>
    </font>
    <font>
      <b/>
      <sz val="10"/>
      <name val="宋体"/>
      <family val="3"/>
      <charset val="134"/>
      <scheme val="major"/>
    </font>
    <font>
      <u/>
      <sz val="14.3"/>
      <color theme="10"/>
      <name val="宋体"/>
      <family val="3"/>
      <charset val="134"/>
    </font>
    <font>
      <b/>
      <sz val="10"/>
      <color theme="1"/>
      <name val="宋体"/>
      <family val="3"/>
      <charset val="134"/>
    </font>
    <font>
      <sz val="12"/>
      <color rgb="FF000000"/>
      <name val="宋体"/>
      <family val="3"/>
      <charset val="134"/>
    </font>
    <font>
      <sz val="12"/>
      <color theme="1"/>
      <name val="宋体"/>
      <family val="3"/>
      <charset val="134"/>
      <scheme val="minor"/>
    </font>
    <font>
      <b/>
      <sz val="10"/>
      <color theme="1"/>
      <name val="Arial"/>
      <family val="2"/>
    </font>
    <font>
      <b/>
      <sz val="10"/>
      <color theme="1"/>
      <name val="宋体"/>
      <family val="3"/>
      <charset val="134"/>
      <scheme val="major"/>
    </font>
    <font>
      <sz val="10"/>
      <color theme="1"/>
      <name val="宋体"/>
      <family val="3"/>
      <charset val="134"/>
      <scheme val="major"/>
    </font>
    <font>
      <sz val="10"/>
      <color theme="1"/>
      <name val="Arial"/>
      <family val="2"/>
    </font>
    <font>
      <u/>
      <sz val="10"/>
      <color theme="1"/>
      <name val="宋体"/>
      <family val="3"/>
      <charset val="134"/>
    </font>
    <font>
      <sz val="10"/>
      <color theme="1"/>
      <name val="华文楷体"/>
      <family val="3"/>
      <charset val="134"/>
    </font>
    <font>
      <sz val="10"/>
      <color theme="1"/>
      <name val="仿宋"/>
      <family val="3"/>
      <charset val="134"/>
    </font>
  </fonts>
  <fills count="7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</fills>
  <borders count="39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5">
    <xf numFmtId="0" fontId="0" fillId="0" borderId="0">
      <alignment vertical="center"/>
    </xf>
    <xf numFmtId="0" fontId="25" fillId="0" borderId="0">
      <alignment vertical="center"/>
    </xf>
    <xf numFmtId="0" fontId="26" fillId="0" borderId="4" applyNumberFormat="0" applyFill="0" applyBorder="0" applyAlignment="0" applyProtection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7" fillId="0" borderId="0"/>
    <xf numFmtId="0" fontId="28" fillId="3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Border="0" applyProtection="0">
      <alignment vertical="center"/>
    </xf>
    <xf numFmtId="0" fontId="32" fillId="5" borderId="27" applyNumberFormat="0" applyFont="0" applyAlignment="0" applyProtection="0">
      <alignment vertical="center"/>
    </xf>
    <xf numFmtId="0" fontId="33" fillId="0" borderId="0"/>
    <xf numFmtId="0" fontId="29" fillId="0" borderId="0"/>
    <xf numFmtId="0" fontId="34" fillId="4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43" fillId="0" borderId="0"/>
    <xf numFmtId="0" fontId="26" fillId="0" borderId="4" applyNumberFormat="0" applyFill="0" applyBorder="0" applyAlignment="0" applyProtection="0">
      <alignment vertical="center"/>
    </xf>
    <xf numFmtId="0" fontId="45" fillId="0" borderId="0">
      <alignment vertical="center"/>
    </xf>
    <xf numFmtId="0" fontId="25" fillId="0" borderId="0">
      <alignment vertical="center"/>
    </xf>
    <xf numFmtId="9" fontId="25" fillId="0" borderId="0" applyFon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top"/>
      <protection locked="0"/>
    </xf>
    <xf numFmtId="0" fontId="26" fillId="0" borderId="35" applyNumberFormat="0" applyFill="0" applyBorder="0" applyAlignment="0" applyProtection="0">
      <alignment vertical="center"/>
    </xf>
    <xf numFmtId="0" fontId="26" fillId="0" borderId="35" applyNumberFormat="0" applyFill="0" applyBorder="0" applyAlignment="0" applyProtection="0">
      <alignment vertical="center"/>
    </xf>
  </cellStyleXfs>
  <cellXfs count="548">
    <xf numFmtId="0" fontId="0" fillId="0" borderId="0" xfId="0">
      <alignment vertical="center"/>
    </xf>
    <xf numFmtId="0" fontId="50" fillId="0" borderId="35" xfId="0" applyFont="1" applyFill="1" applyBorder="1" applyAlignment="1">
      <alignment horizontal="left" vertical="center" wrapText="1"/>
    </xf>
    <xf numFmtId="0" fontId="2" fillId="0" borderId="0" xfId="2" applyFont="1" applyFill="1" applyBorder="1" applyAlignment="1" applyProtection="1">
      <alignment horizontal="center" vertical="center" wrapText="1"/>
      <protection locked="0"/>
    </xf>
    <xf numFmtId="0" fontId="3" fillId="0" borderId="0" xfId="2" applyFont="1" applyFill="1" applyBorder="1" applyAlignment="1" applyProtection="1">
      <alignment horizontal="left" vertical="center" wrapText="1"/>
      <protection locked="0"/>
    </xf>
    <xf numFmtId="0" fontId="4" fillId="0" borderId="0" xfId="2" applyFont="1" applyFill="1" applyBorder="1" applyAlignment="1" applyProtection="1">
      <alignment horizontal="left" vertical="center" wrapText="1"/>
      <protection locked="0"/>
    </xf>
    <xf numFmtId="0" fontId="5" fillId="0" borderId="0" xfId="2" applyFont="1" applyFill="1" applyBorder="1" applyAlignment="1" applyProtection="1">
      <alignment horizontal="center" vertical="center" wrapText="1"/>
      <protection locked="0"/>
    </xf>
    <xf numFmtId="0" fontId="3" fillId="0" borderId="4" xfId="2" applyNumberFormat="1" applyFont="1" applyFill="1" applyBorder="1" applyAlignment="1" applyProtection="1">
      <alignment horizontal="left" vertical="center" wrapText="1"/>
      <protection locked="0"/>
    </xf>
    <xf numFmtId="0" fontId="4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4" xfId="2" applyFont="1" applyFill="1" applyBorder="1" applyAlignment="1" applyProtection="1">
      <alignment horizontal="left" vertical="center" wrapText="1"/>
      <protection locked="0"/>
    </xf>
    <xf numFmtId="49" fontId="3" fillId="0" borderId="4" xfId="2" applyNumberFormat="1" applyFont="1" applyFill="1" applyBorder="1" applyAlignment="1" applyProtection="1">
      <alignment horizontal="left" vertical="center" wrapText="1"/>
      <protection locked="0"/>
    </xf>
    <xf numFmtId="49" fontId="3" fillId="0" borderId="12" xfId="2" applyNumberFormat="1" applyFont="1" applyFill="1" applyBorder="1" applyAlignment="1" applyProtection="1">
      <alignment horizontal="left" vertical="center" wrapText="1"/>
      <protection locked="0"/>
    </xf>
    <xf numFmtId="49" fontId="9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4" xfId="2" applyNumberFormat="1" applyFont="1" applyFill="1" applyBorder="1" applyAlignment="1" applyProtection="1">
      <alignment vertical="center" wrapText="1"/>
      <protection locked="0"/>
    </xf>
    <xf numFmtId="177" fontId="3" fillId="0" borderId="4" xfId="2" applyNumberFormat="1" applyFont="1" applyFill="1" applyBorder="1" applyAlignment="1" applyProtection="1">
      <alignment horizontal="left" vertical="center" wrapText="1"/>
      <protection locked="0"/>
    </xf>
    <xf numFmtId="0" fontId="4" fillId="0" borderId="4" xfId="2" applyNumberFormat="1" applyFont="1" applyFill="1" applyBorder="1" applyAlignment="1" applyProtection="1">
      <alignment horizontal="left" vertical="center" wrapText="1"/>
      <protection locked="0"/>
    </xf>
    <xf numFmtId="49" fontId="3" fillId="0" borderId="12" xfId="2" applyNumberFormat="1" applyFont="1" applyFill="1" applyBorder="1" applyAlignment="1" applyProtection="1">
      <alignment vertical="center" wrapText="1"/>
      <protection locked="0"/>
    </xf>
    <xf numFmtId="177" fontId="3" fillId="0" borderId="6" xfId="2" applyNumberFormat="1" applyFont="1" applyFill="1" applyBorder="1" applyAlignment="1" applyProtection="1">
      <alignment horizontal="left" vertical="center" wrapText="1"/>
      <protection locked="0"/>
    </xf>
    <xf numFmtId="177" fontId="4" fillId="0" borderId="4" xfId="2" applyNumberFormat="1" applyFont="1" applyFill="1" applyBorder="1" applyAlignment="1" applyProtection="1">
      <alignment horizontal="left" vertical="center" wrapText="1"/>
      <protection locked="0"/>
    </xf>
    <xf numFmtId="177" fontId="4" fillId="0" borderId="6" xfId="2" applyNumberFormat="1" applyFont="1" applyFill="1" applyBorder="1" applyAlignment="1" applyProtection="1">
      <alignment horizontal="left" vertical="center" wrapText="1"/>
      <protection locked="0"/>
    </xf>
    <xf numFmtId="177" fontId="3" fillId="0" borderId="12" xfId="2" applyNumberFormat="1" applyFont="1" applyFill="1" applyBorder="1" applyAlignment="1" applyProtection="1">
      <alignment horizontal="left" vertical="center" wrapText="1"/>
      <protection locked="0"/>
    </xf>
    <xf numFmtId="177" fontId="3" fillId="0" borderId="13" xfId="2" applyNumberFormat="1" applyFont="1" applyFill="1" applyBorder="1" applyAlignment="1" applyProtection="1">
      <alignment horizontal="left" vertical="center" wrapText="1"/>
      <protection locked="0"/>
    </xf>
    <xf numFmtId="49" fontId="3" fillId="0" borderId="4" xfId="2" applyNumberFormat="1" applyFont="1" applyFill="1" applyBorder="1" applyAlignment="1" applyProtection="1">
      <alignment vertical="center" wrapText="1"/>
      <protection locked="0"/>
    </xf>
    <xf numFmtId="49" fontId="9" fillId="0" borderId="4" xfId="2" applyNumberFormat="1" applyFont="1" applyFill="1" applyBorder="1" applyAlignment="1" applyProtection="1">
      <alignment horizontal="left" vertical="center" wrapText="1"/>
      <protection locked="0"/>
    </xf>
    <xf numFmtId="0" fontId="3" fillId="0" borderId="4" xfId="2" applyFont="1" applyFill="1" applyBorder="1" applyAlignment="1" applyProtection="1">
      <alignment horizontal="left" vertical="center" wrapText="1" shrinkToFit="1"/>
      <protection locked="0"/>
    </xf>
    <xf numFmtId="0" fontId="3" fillId="0" borderId="4" xfId="2" applyFont="1" applyFill="1" applyBorder="1" applyAlignment="1" applyProtection="1">
      <alignment horizontal="center" vertical="center" wrapText="1"/>
      <protection locked="0"/>
    </xf>
    <xf numFmtId="0" fontId="5" fillId="0" borderId="4" xfId="2" applyFont="1" applyFill="1" applyBorder="1" applyAlignment="1" applyProtection="1">
      <alignment horizontal="left" vertical="center" wrapText="1"/>
      <protection locked="0"/>
    </xf>
    <xf numFmtId="0" fontId="14" fillId="0" borderId="0" xfId="5" applyFont="1" applyAlignment="1">
      <alignment vertical="center"/>
    </xf>
    <xf numFmtId="0" fontId="15" fillId="0" borderId="0" xfId="5" applyFont="1" applyAlignment="1">
      <alignment vertical="center"/>
    </xf>
    <xf numFmtId="0" fontId="17" fillId="0" borderId="0" xfId="5" applyFont="1" applyAlignment="1">
      <alignment vertical="center"/>
    </xf>
    <xf numFmtId="0" fontId="16" fillId="0" borderId="16" xfId="5" applyFont="1" applyBorder="1" applyAlignment="1">
      <alignment horizontal="left" vertical="center"/>
    </xf>
    <xf numFmtId="0" fontId="16" fillId="0" borderId="0" xfId="5" applyFont="1" applyAlignment="1">
      <alignment horizontal="left" vertical="center"/>
    </xf>
    <xf numFmtId="0" fontId="18" fillId="0" borderId="0" xfId="5" applyFont="1" applyAlignment="1">
      <alignment horizontal="left" vertical="center"/>
    </xf>
    <xf numFmtId="0" fontId="18" fillId="2" borderId="17" xfId="5" applyFont="1" applyFill="1" applyBorder="1" applyAlignment="1">
      <alignment horizontal="center" vertical="center"/>
    </xf>
    <xf numFmtId="0" fontId="18" fillId="2" borderId="13" xfId="5" applyFont="1" applyFill="1" applyBorder="1" applyAlignment="1">
      <alignment horizontal="center" vertical="center"/>
    </xf>
    <xf numFmtId="0" fontId="15" fillId="0" borderId="12" xfId="7" applyFont="1" applyBorder="1" applyAlignment="1">
      <alignment horizontal="center" vertical="center"/>
    </xf>
    <xf numFmtId="0" fontId="15" fillId="0" borderId="19" xfId="7" applyFont="1" applyBorder="1" applyAlignment="1">
      <alignment horizontal="center" vertical="center"/>
    </xf>
    <xf numFmtId="0" fontId="15" fillId="0" borderId="7" xfId="7" applyFont="1" applyBorder="1" applyAlignment="1">
      <alignment horizontal="center" vertical="center"/>
    </xf>
    <xf numFmtId="0" fontId="15" fillId="0" borderId="20" xfId="7" applyFont="1" applyBorder="1" applyAlignment="1">
      <alignment horizontal="center" vertical="center"/>
    </xf>
    <xf numFmtId="0" fontId="15" fillId="0" borderId="9" xfId="7" applyFont="1" applyBorder="1" applyAlignment="1">
      <alignment horizontal="center" vertical="center"/>
    </xf>
    <xf numFmtId="0" fontId="15" fillId="0" borderId="3" xfId="5" applyFont="1" applyBorder="1" applyAlignment="1">
      <alignment horizontal="center" vertical="center"/>
    </xf>
    <xf numFmtId="0" fontId="15" fillId="0" borderId="4" xfId="5" applyFont="1" applyBorder="1" applyAlignment="1">
      <alignment horizontal="center" vertical="center"/>
    </xf>
    <xf numFmtId="0" fontId="15" fillId="0" borderId="4" xfId="5" applyFont="1" applyBorder="1" applyAlignment="1">
      <alignment vertical="center"/>
    </xf>
    <xf numFmtId="0" fontId="15" fillId="0" borderId="8" xfId="5" applyFont="1" applyBorder="1" applyAlignment="1">
      <alignment vertical="center"/>
    </xf>
    <xf numFmtId="0" fontId="23" fillId="0" borderId="4" xfId="5" applyFont="1" applyBorder="1" applyAlignment="1">
      <alignment horizontal="center" vertical="center"/>
    </xf>
    <xf numFmtId="0" fontId="23" fillId="0" borderId="4" xfId="5" applyFont="1" applyBorder="1" applyAlignment="1">
      <alignment vertical="center"/>
    </xf>
    <xf numFmtId="0" fontId="17" fillId="0" borderId="15" xfId="5" applyFont="1" applyBorder="1" applyAlignment="1">
      <alignment vertical="center"/>
    </xf>
    <xf numFmtId="0" fontId="21" fillId="2" borderId="9" xfId="5" applyFont="1" applyFill="1" applyBorder="1" applyAlignment="1">
      <alignment horizontal="center" vertical="center"/>
    </xf>
    <xf numFmtId="0" fontId="6" fillId="0" borderId="4" xfId="5" applyFont="1" applyBorder="1" applyAlignment="1">
      <alignment horizontal="center" vertical="center"/>
    </xf>
    <xf numFmtId="0" fontId="14" fillId="0" borderId="19" xfId="5" applyFont="1" applyBorder="1" applyAlignment="1">
      <alignment vertical="center"/>
    </xf>
    <xf numFmtId="0" fontId="14" fillId="0" borderId="11" xfId="5" applyFont="1" applyBorder="1" applyAlignment="1">
      <alignment vertical="center"/>
    </xf>
    <xf numFmtId="0" fontId="24" fillId="0" borderId="4" xfId="5" applyFont="1" applyBorder="1" applyAlignment="1">
      <alignment horizontal="center" vertical="center"/>
    </xf>
    <xf numFmtId="0" fontId="23" fillId="0" borderId="4" xfId="5" applyFont="1" applyBorder="1" applyAlignment="1">
      <alignment horizontal="left" vertical="center"/>
    </xf>
    <xf numFmtId="0" fontId="6" fillId="0" borderId="4" xfId="7" applyFont="1" applyBorder="1" applyAlignment="1">
      <alignment horizontal="center" vertical="center"/>
    </xf>
    <xf numFmtId="0" fontId="6" fillId="0" borderId="23" xfId="5" applyFont="1" applyBorder="1" applyAlignment="1">
      <alignment horizontal="center" vertical="center"/>
    </xf>
    <xf numFmtId="0" fontId="14" fillId="0" borderId="0" xfId="5" applyFont="1" applyAlignment="1">
      <alignment vertical="center" wrapText="1"/>
    </xf>
    <xf numFmtId="14" fontId="6" fillId="0" borderId="4" xfId="5" applyNumberFormat="1" applyFont="1" applyBorder="1" applyAlignment="1">
      <alignment horizontal="center" vertical="center" shrinkToFit="1"/>
    </xf>
    <xf numFmtId="14" fontId="24" fillId="0" borderId="4" xfId="5" applyNumberFormat="1" applyFont="1" applyBorder="1" applyAlignment="1">
      <alignment horizontal="center" vertical="center" shrinkToFit="1"/>
    </xf>
    <xf numFmtId="14" fontId="24" fillId="0" borderId="23" xfId="5" applyNumberFormat="1" applyFont="1" applyBorder="1" applyAlignment="1">
      <alignment horizontal="center" vertical="center" shrinkToFit="1"/>
    </xf>
    <xf numFmtId="0" fontId="39" fillId="0" borderId="4" xfId="2" applyNumberFormat="1" applyFont="1" applyFill="1" applyBorder="1" applyAlignment="1" applyProtection="1">
      <alignment horizontal="center" vertical="center" wrapText="1"/>
      <protection locked="0"/>
    </xf>
    <xf numFmtId="49" fontId="39" fillId="0" borderId="4" xfId="2" applyNumberFormat="1" applyFont="1" applyFill="1" applyBorder="1" applyAlignment="1" applyProtection="1">
      <alignment horizontal="left" vertical="center" wrapText="1"/>
      <protection locked="0"/>
    </xf>
    <xf numFmtId="49" fontId="39" fillId="0" borderId="4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12" xfId="2" applyNumberFormat="1" applyFont="1" applyFill="1" applyBorder="1" applyAlignment="1" applyProtection="1">
      <alignment horizontal="center" vertical="center" wrapText="1"/>
      <protection locked="0"/>
    </xf>
    <xf numFmtId="0" fontId="39" fillId="0" borderId="12" xfId="2" applyFont="1" applyFill="1" applyBorder="1" applyAlignment="1" applyProtection="1">
      <alignment horizontal="center" vertical="center" wrapText="1"/>
      <protection locked="0"/>
    </xf>
    <xf numFmtId="176" fontId="3" fillId="0" borderId="4" xfId="2" applyNumberFormat="1" applyFont="1" applyFill="1" applyBorder="1" applyAlignment="1" applyProtection="1">
      <alignment horizontal="center" vertical="center" wrapText="1"/>
      <protection locked="0"/>
    </xf>
    <xf numFmtId="176" fontId="4" fillId="0" borderId="4" xfId="2" applyNumberFormat="1" applyFont="1" applyFill="1" applyBorder="1" applyAlignment="1" applyProtection="1">
      <alignment horizontal="center" vertical="center" wrapText="1"/>
      <protection locked="0"/>
    </xf>
    <xf numFmtId="176" fontId="3" fillId="0" borderId="12" xfId="2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18" applyNumberFormat="1" applyFont="1" applyFill="1" applyBorder="1" applyAlignment="1" applyProtection="1">
      <alignment horizontal="center" vertical="center" wrapText="1"/>
      <protection locked="0"/>
    </xf>
    <xf numFmtId="0" fontId="44" fillId="0" borderId="4" xfId="2" applyNumberFormat="1" applyFont="1" applyFill="1" applyBorder="1" applyAlignment="1" applyProtection="1">
      <alignment vertical="center" wrapText="1"/>
      <protection locked="0"/>
    </xf>
    <xf numFmtId="0" fontId="44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44" fillId="0" borderId="4" xfId="2" applyNumberFormat="1" applyFont="1" applyFill="1" applyBorder="1" applyAlignment="1" applyProtection="1">
      <alignment horizontal="left" vertical="center" wrapText="1"/>
      <protection locked="0"/>
    </xf>
    <xf numFmtId="49" fontId="44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9" fillId="0" borderId="30" xfId="18" applyNumberFormat="1" applyFont="1" applyFill="1" applyBorder="1" applyAlignment="1" applyProtection="1">
      <alignment horizontal="left" vertical="center" wrapText="1"/>
      <protection locked="0"/>
    </xf>
    <xf numFmtId="176" fontId="44" fillId="0" borderId="4" xfId="2" applyNumberFormat="1" applyFont="1" applyFill="1" applyBorder="1" applyAlignment="1" applyProtection="1">
      <alignment horizontal="center" vertical="center" wrapText="1"/>
      <protection locked="0"/>
    </xf>
    <xf numFmtId="49" fontId="29" fillId="0" borderId="4" xfId="0" applyNumberFormat="1" applyFont="1" applyBorder="1" applyAlignment="1">
      <alignment vertical="center" wrapText="1"/>
    </xf>
    <xf numFmtId="0" fontId="23" fillId="0" borderId="4" xfId="4" applyFont="1" applyBorder="1" applyAlignment="1">
      <alignment vertical="center" wrapText="1"/>
    </xf>
    <xf numFmtId="0" fontId="29" fillId="0" borderId="4" xfId="15" applyBorder="1" applyAlignment="1" applyProtection="1">
      <alignment vertical="center" wrapText="1"/>
      <protection locked="0"/>
    </xf>
    <xf numFmtId="0" fontId="9" fillId="0" borderId="4" xfId="15" applyFont="1" applyFill="1" applyBorder="1" applyAlignment="1" applyProtection="1">
      <alignment horizontal="left" vertical="center" wrapText="1"/>
      <protection locked="0"/>
    </xf>
    <xf numFmtId="0" fontId="3" fillId="0" borderId="4" xfId="4" applyFont="1" applyFill="1" applyBorder="1" applyAlignment="1">
      <alignment horizontal="center" vertical="center"/>
    </xf>
    <xf numFmtId="0" fontId="9" fillId="0" borderId="4" xfId="15" applyFont="1" applyFill="1" applyBorder="1" applyAlignment="1" applyProtection="1">
      <alignment horizontal="center" vertical="center" wrapText="1"/>
      <protection locked="0"/>
    </xf>
    <xf numFmtId="49" fontId="5" fillId="0" borderId="4" xfId="15" applyNumberFormat="1" applyFont="1" applyFill="1" applyBorder="1" applyAlignment="1" applyProtection="1">
      <alignment horizontal="center" vertical="center" wrapText="1"/>
      <protection locked="0"/>
    </xf>
    <xf numFmtId="177" fontId="44" fillId="0" borderId="4" xfId="2" applyNumberFormat="1" applyFont="1" applyFill="1" applyBorder="1" applyAlignment="1" applyProtection="1">
      <alignment horizontal="left" vertical="center" wrapText="1"/>
      <protection locked="0"/>
    </xf>
    <xf numFmtId="0" fontId="44" fillId="0" borderId="0" xfId="2" applyFont="1" applyFill="1" applyBorder="1" applyAlignment="1" applyProtection="1">
      <alignment horizontal="left" vertical="center" wrapText="1"/>
      <protection locked="0"/>
    </xf>
    <xf numFmtId="0" fontId="8" fillId="0" borderId="2" xfId="15" applyFont="1" applyFill="1" applyBorder="1" applyAlignment="1" applyProtection="1">
      <alignment horizontal="center" vertical="center" wrapText="1"/>
      <protection locked="0"/>
    </xf>
    <xf numFmtId="0" fontId="7" fillId="0" borderId="4" xfId="15" applyFont="1" applyFill="1" applyBorder="1" applyAlignment="1" applyProtection="1">
      <alignment horizontal="center" vertical="center" wrapText="1"/>
      <protection locked="0"/>
    </xf>
    <xf numFmtId="0" fontId="9" fillId="0" borderId="30" xfId="4" applyFont="1" applyFill="1" applyBorder="1" applyAlignment="1">
      <alignment horizontal="left" vertical="center" wrapText="1"/>
    </xf>
    <xf numFmtId="0" fontId="39" fillId="0" borderId="4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left" vertical="center" wrapText="1"/>
    </xf>
    <xf numFmtId="49" fontId="3" fillId="0" borderId="4" xfId="0" applyNumberFormat="1" applyFont="1" applyFill="1" applyBorder="1" applyAlignment="1">
      <alignment horizontal="left" vertical="center" wrapText="1"/>
    </xf>
    <xf numFmtId="0" fontId="3" fillId="0" borderId="4" xfId="4" applyFont="1" applyFill="1" applyBorder="1" applyAlignment="1">
      <alignment horizontal="left" vertical="center"/>
    </xf>
    <xf numFmtId="0" fontId="3" fillId="0" borderId="4" xfId="15" applyFont="1" applyFill="1" applyBorder="1" applyAlignment="1" applyProtection="1">
      <alignment horizontal="left" vertical="center" wrapText="1"/>
      <protection locked="0"/>
    </xf>
    <xf numFmtId="0" fontId="3" fillId="0" borderId="4" xfId="0" applyFont="1" applyFill="1" applyBorder="1" applyAlignment="1">
      <alignment horizontal="left" vertical="center"/>
    </xf>
    <xf numFmtId="0" fontId="44" fillId="0" borderId="4" xfId="0" applyFont="1" applyFill="1" applyBorder="1" applyAlignment="1">
      <alignment horizontal="center" vertical="center" wrapText="1"/>
    </xf>
    <xf numFmtId="49" fontId="44" fillId="0" borderId="4" xfId="0" applyNumberFormat="1" applyFont="1" applyFill="1" applyBorder="1" applyAlignment="1">
      <alignment horizontal="left" vertical="center" wrapText="1"/>
    </xf>
    <xf numFmtId="0" fontId="44" fillId="0" borderId="4" xfId="15" applyFont="1" applyFill="1" applyBorder="1" applyAlignment="1" applyProtection="1">
      <alignment horizontal="left" vertical="center" wrapText="1"/>
      <protection locked="0"/>
    </xf>
    <xf numFmtId="0" fontId="3" fillId="0" borderId="30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 wrapText="1"/>
    </xf>
    <xf numFmtId="0" fontId="3" fillId="0" borderId="4" xfId="4" applyFont="1" applyFill="1" applyBorder="1" applyAlignment="1">
      <alignment horizontal="left" vertical="center" wrapText="1"/>
    </xf>
    <xf numFmtId="0" fontId="3" fillId="0" borderId="4" xfId="15" applyFont="1" applyFill="1" applyBorder="1" applyAlignment="1" applyProtection="1">
      <alignment vertical="center" wrapText="1"/>
      <protection locked="0"/>
    </xf>
    <xf numFmtId="49" fontId="3" fillId="0" borderId="4" xfId="15" applyNumberFormat="1" applyFont="1" applyFill="1" applyBorder="1" applyAlignment="1" applyProtection="1">
      <alignment horizontal="left" vertical="center" wrapText="1"/>
      <protection locked="0"/>
    </xf>
    <xf numFmtId="0" fontId="3" fillId="0" borderId="30" xfId="15" applyFont="1" applyFill="1" applyBorder="1" applyAlignment="1" applyProtection="1">
      <alignment horizontal="center" vertical="center" wrapText="1"/>
      <protection locked="0"/>
    </xf>
    <xf numFmtId="176" fontId="3" fillId="0" borderId="4" xfId="4" applyNumberFormat="1" applyFont="1" applyFill="1" applyBorder="1" applyAlignment="1">
      <alignment horizontal="center" vertical="center"/>
    </xf>
    <xf numFmtId="0" fontId="5" fillId="0" borderId="0" xfId="15" applyFont="1" applyFill="1" applyAlignment="1" applyProtection="1">
      <alignment horizontal="center" vertical="center" wrapText="1"/>
      <protection locked="0"/>
    </xf>
    <xf numFmtId="0" fontId="3" fillId="0" borderId="12" xfId="15" applyFont="1" applyFill="1" applyBorder="1" applyAlignment="1" applyProtection="1">
      <alignment horizontal="left" vertical="center" wrapText="1"/>
      <protection locked="0"/>
    </xf>
    <xf numFmtId="176" fontId="13" fillId="0" borderId="4" xfId="4" applyNumberFormat="1" applyFont="1" applyFill="1" applyBorder="1" applyAlignment="1">
      <alignment horizontal="center" vertical="center"/>
    </xf>
    <xf numFmtId="176" fontId="3" fillId="0" borderId="4" xfId="15" applyNumberFormat="1" applyFont="1" applyFill="1" applyBorder="1" applyAlignment="1" applyProtection="1">
      <alignment horizontal="center" vertical="center" wrapText="1"/>
      <protection locked="0"/>
    </xf>
    <xf numFmtId="0" fontId="3" fillId="0" borderId="30" xfId="15" applyFont="1" applyFill="1" applyBorder="1" applyAlignment="1" applyProtection="1">
      <alignment horizontal="left" vertical="center" wrapText="1"/>
      <protection locked="0"/>
    </xf>
    <xf numFmtId="49" fontId="3" fillId="0" borderId="30" xfId="2" applyNumberFormat="1" applyFont="1" applyFill="1" applyBorder="1" applyAlignment="1" applyProtection="1">
      <alignment horizontal="left" vertical="center" wrapText="1"/>
      <protection locked="0"/>
    </xf>
    <xf numFmtId="49" fontId="3" fillId="0" borderId="30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12" xfId="15" applyFont="1" applyFill="1" applyBorder="1" applyAlignment="1" applyProtection="1">
      <alignment horizontal="center" vertical="center" wrapText="1"/>
      <protection locked="0"/>
    </xf>
    <xf numFmtId="49" fontId="44" fillId="0" borderId="4" xfId="15" applyNumberFormat="1" applyFont="1" applyFill="1" applyBorder="1" applyAlignment="1" applyProtection="1">
      <alignment horizontal="center" vertical="center" wrapText="1"/>
      <protection locked="0"/>
    </xf>
    <xf numFmtId="176" fontId="44" fillId="0" borderId="4" xfId="15" applyNumberFormat="1" applyFont="1" applyFill="1" applyBorder="1" applyAlignment="1" applyProtection="1">
      <alignment horizontal="center" vertical="center" wrapText="1"/>
      <protection locked="0"/>
    </xf>
    <xf numFmtId="49" fontId="3" fillId="0" borderId="4" xfId="0" applyNumberFormat="1" applyFont="1" applyFill="1" applyBorder="1" applyAlignment="1">
      <alignment horizontal="center" vertical="center" wrapText="1"/>
    </xf>
    <xf numFmtId="49" fontId="3" fillId="0" borderId="4" xfId="0" applyNumberFormat="1" applyFont="1" applyFill="1" applyBorder="1" applyAlignment="1">
      <alignment vertical="center" wrapText="1"/>
    </xf>
    <xf numFmtId="0" fontId="9" fillId="0" borderId="4" xfId="0" applyFont="1" applyFill="1" applyBorder="1" applyAlignment="1">
      <alignment horizontal="left" vertical="center" wrapText="1"/>
    </xf>
    <xf numFmtId="0" fontId="12" fillId="0" borderId="4" xfId="15" applyFont="1" applyFill="1" applyBorder="1" applyAlignment="1" applyProtection="1">
      <alignment horizontal="center" vertical="center" wrapText="1"/>
      <protection locked="0"/>
    </xf>
    <xf numFmtId="0" fontId="3" fillId="0" borderId="4" xfId="0" applyFont="1" applyFill="1" applyBorder="1" applyAlignment="1">
      <alignment vertical="center" wrapText="1"/>
    </xf>
    <xf numFmtId="0" fontId="3" fillId="0" borderId="12" xfId="0" applyFont="1" applyFill="1" applyBorder="1" applyAlignment="1">
      <alignment horizontal="left" vertical="center" wrapText="1"/>
    </xf>
    <xf numFmtId="0" fontId="3" fillId="0" borderId="13" xfId="15" applyFont="1" applyFill="1" applyBorder="1" applyAlignment="1" applyProtection="1">
      <alignment horizontal="left" vertical="center" wrapText="1"/>
      <protection locked="0"/>
    </xf>
    <xf numFmtId="0" fontId="5" fillId="0" borderId="4" xfId="15" applyFont="1" applyFill="1" applyBorder="1" applyAlignment="1" applyProtection="1">
      <alignment horizontal="left" vertical="center" wrapText="1"/>
      <protection locked="0"/>
    </xf>
    <xf numFmtId="0" fontId="3" fillId="0" borderId="4" xfId="1" applyFont="1" applyFill="1" applyBorder="1" applyAlignment="1">
      <alignment horizontal="left" vertical="center" wrapText="1"/>
    </xf>
    <xf numFmtId="0" fontId="2" fillId="0" borderId="0" xfId="15" applyFont="1" applyFill="1" applyAlignment="1" applyProtection="1">
      <alignment horizontal="left" vertical="center" wrapText="1"/>
      <protection locked="0"/>
    </xf>
    <xf numFmtId="0" fontId="4" fillId="0" borderId="4" xfId="0" applyFont="1" applyFill="1" applyBorder="1" applyAlignment="1">
      <alignment horizontal="left" vertical="center" wrapText="1"/>
    </xf>
    <xf numFmtId="0" fontId="3" fillId="0" borderId="3" xfId="15" applyFont="1" applyFill="1" applyBorder="1" applyAlignment="1" applyProtection="1">
      <alignment horizontal="center" vertical="center" wrapText="1"/>
      <protection locked="0"/>
    </xf>
    <xf numFmtId="176" fontId="9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39" fillId="0" borderId="4" xfId="0" applyFont="1" applyFill="1" applyBorder="1" applyAlignment="1">
      <alignment horizontal="center" vertical="center"/>
    </xf>
    <xf numFmtId="0" fontId="3" fillId="0" borderId="30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30" xfId="0" applyFont="1" applyFill="1" applyBorder="1" applyAlignment="1">
      <alignment vertical="center" wrapText="1"/>
    </xf>
    <xf numFmtId="49" fontId="3" fillId="0" borderId="30" xfId="0" applyNumberFormat="1" applyFont="1" applyFill="1" applyBorder="1" applyAlignment="1">
      <alignment vertical="center" wrapText="1"/>
    </xf>
    <xf numFmtId="0" fontId="39" fillId="0" borderId="12" xfId="0" applyFont="1" applyFill="1" applyBorder="1" applyAlignment="1">
      <alignment horizontal="center" vertical="center" wrapText="1"/>
    </xf>
    <xf numFmtId="0" fontId="3" fillId="0" borderId="30" xfId="0" applyFont="1" applyFill="1" applyBorder="1" applyAlignment="1">
      <alignment horizontal="left" vertical="center"/>
    </xf>
    <xf numFmtId="0" fontId="3" fillId="0" borderId="30" xfId="15" applyFont="1" applyFill="1" applyBorder="1" applyAlignment="1" applyProtection="1">
      <alignment vertical="center" wrapText="1"/>
      <protection locked="0"/>
    </xf>
    <xf numFmtId="176" fontId="9" fillId="0" borderId="30" xfId="15" applyNumberFormat="1" applyFont="1" applyFill="1" applyBorder="1" applyAlignment="1" applyProtection="1">
      <alignment horizontal="left" vertical="center" wrapText="1"/>
      <protection locked="0"/>
    </xf>
    <xf numFmtId="0" fontId="3" fillId="0" borderId="30" xfId="0" applyFont="1" applyFill="1" applyBorder="1" applyAlignment="1">
      <alignment horizontal="center" vertical="center"/>
    </xf>
    <xf numFmtId="176" fontId="3" fillId="0" borderId="4" xfId="1" applyNumberFormat="1" applyFont="1" applyFill="1" applyBorder="1" applyAlignment="1">
      <alignment horizontal="left" vertical="center" wrapText="1"/>
    </xf>
    <xf numFmtId="0" fontId="44" fillId="0" borderId="4" xfId="0" applyFont="1" applyFill="1" applyBorder="1" applyAlignment="1">
      <alignment horizontal="left" vertical="center" wrapText="1"/>
    </xf>
    <xf numFmtId="0" fontId="13" fillId="0" borderId="2" xfId="0" applyFont="1" applyFill="1" applyBorder="1" applyAlignment="1">
      <alignment horizontal="center" vertical="center" wrapText="1"/>
    </xf>
    <xf numFmtId="0" fontId="4" fillId="0" borderId="4" xfId="15" applyFont="1" applyFill="1" applyBorder="1" applyAlignment="1" applyProtection="1">
      <alignment horizontal="center" vertical="center" wrapText="1"/>
      <protection locked="0"/>
    </xf>
    <xf numFmtId="0" fontId="3" fillId="0" borderId="12" xfId="0" applyFont="1" applyFill="1" applyBorder="1" applyAlignment="1">
      <alignment horizontal="center" vertical="center"/>
    </xf>
    <xf numFmtId="0" fontId="44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 wrapText="1"/>
    </xf>
    <xf numFmtId="176" fontId="9" fillId="0" borderId="4" xfId="15" applyNumberFormat="1" applyFont="1" applyFill="1" applyBorder="1" applyAlignment="1" applyProtection="1">
      <alignment horizontal="center" vertical="center" wrapText="1"/>
      <protection locked="0"/>
    </xf>
    <xf numFmtId="176" fontId="8" fillId="0" borderId="4" xfId="15" applyNumberFormat="1" applyFont="1" applyFill="1" applyBorder="1" applyAlignment="1" applyProtection="1">
      <alignment horizontal="center" vertical="center" wrapText="1"/>
      <protection locked="0"/>
    </xf>
    <xf numFmtId="176" fontId="2" fillId="0" borderId="0" xfId="15" applyNumberFormat="1" applyFont="1" applyFill="1" applyAlignment="1" applyProtection="1">
      <alignment horizontal="left" vertical="center" wrapText="1"/>
      <protection locked="0"/>
    </xf>
    <xf numFmtId="0" fontId="2" fillId="0" borderId="0" xfId="15" applyFont="1" applyFill="1" applyAlignment="1" applyProtection="1">
      <alignment horizontal="center" vertical="top" wrapText="1"/>
      <protection locked="0"/>
    </xf>
    <xf numFmtId="0" fontId="3" fillId="0" borderId="30" xfId="2" applyNumberFormat="1" applyFont="1" applyFill="1" applyBorder="1" applyAlignment="1" applyProtection="1">
      <alignment horizontal="left" vertical="center" wrapText="1"/>
      <protection locked="0"/>
    </xf>
    <xf numFmtId="177" fontId="3" fillId="0" borderId="30" xfId="2" applyNumberFormat="1" applyFont="1" applyFill="1" applyBorder="1" applyAlignment="1" applyProtection="1">
      <alignment horizontal="left" vertical="center" wrapText="1"/>
      <protection locked="0"/>
    </xf>
    <xf numFmtId="0" fontId="44" fillId="0" borderId="4" xfId="0" applyFont="1" applyFill="1" applyBorder="1" applyAlignment="1">
      <alignment horizontal="left" vertical="center"/>
    </xf>
    <xf numFmtId="0" fontId="39" fillId="0" borderId="4" xfId="0" applyFont="1" applyFill="1" applyBorder="1" applyAlignment="1">
      <alignment horizontal="left" vertical="center" wrapText="1"/>
    </xf>
    <xf numFmtId="0" fontId="39" fillId="0" borderId="4" xfId="0" applyFont="1" applyFill="1" applyBorder="1" applyAlignment="1">
      <alignment horizontal="left" vertical="center"/>
    </xf>
    <xf numFmtId="49" fontId="39" fillId="0" borderId="4" xfId="0" applyNumberFormat="1" applyFont="1" applyFill="1" applyBorder="1" applyAlignment="1">
      <alignment horizontal="left" vertical="center" wrapText="1"/>
    </xf>
    <xf numFmtId="0" fontId="40" fillId="0" borderId="4" xfId="0" applyFont="1" applyFill="1" applyBorder="1" applyAlignment="1">
      <alignment horizontal="center" vertical="center" wrapText="1"/>
    </xf>
    <xf numFmtId="49" fontId="4" fillId="0" borderId="4" xfId="0" applyNumberFormat="1" applyFont="1" applyFill="1" applyBorder="1" applyAlignment="1">
      <alignment horizontal="left" vertical="center" wrapText="1"/>
    </xf>
    <xf numFmtId="0" fontId="4" fillId="0" borderId="4" xfId="15" applyFont="1" applyFill="1" applyBorder="1" applyAlignment="1" applyProtection="1">
      <alignment horizontal="left" vertical="center" wrapText="1"/>
      <protection locked="0"/>
    </xf>
    <xf numFmtId="0" fontId="4" fillId="0" borderId="4" xfId="0" applyFont="1" applyFill="1" applyBorder="1" applyAlignment="1">
      <alignment horizontal="left" vertical="center"/>
    </xf>
    <xf numFmtId="0" fontId="4" fillId="0" borderId="4" xfId="0" applyFont="1" applyFill="1" applyBorder="1" applyAlignment="1">
      <alignment horizontal="center" vertical="center" wrapText="1"/>
    </xf>
    <xf numFmtId="0" fontId="39" fillId="0" borderId="4" xfId="4" applyFont="1" applyFill="1" applyBorder="1" applyAlignment="1">
      <alignment horizontal="center" vertical="center"/>
    </xf>
    <xf numFmtId="0" fontId="39" fillId="0" borderId="4" xfId="15" applyFont="1" applyFill="1" applyBorder="1" applyAlignment="1" applyProtection="1">
      <alignment horizontal="center" vertical="center" wrapText="1"/>
      <protection locked="0"/>
    </xf>
    <xf numFmtId="0" fontId="3" fillId="0" borderId="0" xfId="4" applyFont="1" applyFill="1" applyAlignment="1">
      <alignment horizontal="left" vertical="center"/>
    </xf>
    <xf numFmtId="176" fontId="3" fillId="0" borderId="4" xfId="0" applyNumberFormat="1" applyFont="1" applyFill="1" applyBorder="1" applyAlignment="1">
      <alignment horizontal="center" vertical="center"/>
    </xf>
    <xf numFmtId="0" fontId="9" fillId="0" borderId="0" xfId="1" applyFont="1" applyFill="1" applyAlignment="1">
      <alignment horizontal="center" vertical="center"/>
    </xf>
    <xf numFmtId="0" fontId="3" fillId="0" borderId="10" xfId="0" applyFont="1" applyFill="1" applyBorder="1" applyAlignment="1">
      <alignment horizontal="left" vertical="center" wrapText="1"/>
    </xf>
    <xf numFmtId="49" fontId="3" fillId="0" borderId="10" xfId="0" applyNumberFormat="1" applyFont="1" applyFill="1" applyBorder="1" applyAlignment="1">
      <alignment horizontal="left" vertical="center" wrapText="1"/>
    </xf>
    <xf numFmtId="49" fontId="39" fillId="0" borderId="12" xfId="0" applyNumberFormat="1" applyFont="1" applyFill="1" applyBorder="1" applyAlignment="1">
      <alignment horizontal="left" vertical="center" wrapText="1"/>
    </xf>
    <xf numFmtId="0" fontId="25" fillId="0" borderId="0" xfId="0" applyFont="1" applyFill="1">
      <alignment vertical="center"/>
    </xf>
    <xf numFmtId="0" fontId="3" fillId="0" borderId="0" xfId="0" applyFont="1" applyFill="1" applyAlignment="1">
      <alignment horizontal="left" vertical="center"/>
    </xf>
    <xf numFmtId="0" fontId="39" fillId="0" borderId="12" xfId="1" applyFont="1" applyFill="1" applyBorder="1" applyAlignment="1">
      <alignment horizontal="center" vertical="center" wrapText="1"/>
    </xf>
    <xf numFmtId="0" fontId="39" fillId="0" borderId="12" xfId="0" applyFont="1" applyFill="1" applyBorder="1" applyAlignment="1">
      <alignment horizontal="center" vertical="center"/>
    </xf>
    <xf numFmtId="0" fontId="3" fillId="0" borderId="12" xfId="0" applyFont="1" applyFill="1" applyBorder="1" applyAlignment="1">
      <alignment horizontal="left" vertical="center"/>
    </xf>
    <xf numFmtId="0" fontId="3" fillId="0" borderId="12" xfId="15" applyFont="1" applyFill="1" applyBorder="1" applyAlignment="1" applyProtection="1">
      <alignment vertical="center" wrapText="1"/>
      <protection locked="0"/>
    </xf>
    <xf numFmtId="0" fontId="13" fillId="0" borderId="12" xfId="15" applyFont="1" applyFill="1" applyBorder="1" applyAlignment="1" applyProtection="1">
      <alignment horizontal="center" vertical="center" wrapText="1"/>
      <protection locked="0"/>
    </xf>
    <xf numFmtId="176" fontId="13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13" fillId="0" borderId="12" xfId="0" applyFont="1" applyFill="1" applyBorder="1" applyAlignment="1">
      <alignment horizontal="left" vertical="center" wrapText="1"/>
    </xf>
    <xf numFmtId="0" fontId="39" fillId="0" borderId="4" xfId="1" applyFont="1" applyFill="1" applyBorder="1" applyAlignment="1">
      <alignment horizontal="center" vertical="center" wrapText="1"/>
    </xf>
    <xf numFmtId="0" fontId="3" fillId="0" borderId="4" xfId="1" applyFont="1" applyFill="1" applyBorder="1" applyAlignment="1">
      <alignment horizontal="center" vertical="center" wrapText="1"/>
    </xf>
    <xf numFmtId="0" fontId="3" fillId="0" borderId="12" xfId="2" applyFont="1" applyFill="1" applyBorder="1" applyAlignment="1" applyProtection="1">
      <alignment horizontal="left" vertical="center" wrapText="1" shrinkToFit="1"/>
      <protection locked="0"/>
    </xf>
    <xf numFmtId="0" fontId="3" fillId="0" borderId="31" xfId="0" applyFont="1" applyFill="1" applyBorder="1">
      <alignment vertical="center"/>
    </xf>
    <xf numFmtId="49" fontId="3" fillId="0" borderId="31" xfId="0" applyNumberFormat="1" applyFont="1" applyFill="1" applyBorder="1" applyAlignment="1">
      <alignment horizontal="left" vertical="center" wrapText="1"/>
    </xf>
    <xf numFmtId="0" fontId="3" fillId="0" borderId="12" xfId="0" applyFont="1" applyFill="1" applyBorder="1" applyAlignment="1">
      <alignment horizontal="center" vertical="center" wrapText="1"/>
    </xf>
    <xf numFmtId="176" fontId="3" fillId="0" borderId="4" xfId="15" applyNumberFormat="1" applyFont="1" applyFill="1" applyBorder="1" applyAlignment="1" applyProtection="1">
      <alignment horizontal="left" vertical="center" wrapText="1"/>
      <protection locked="0"/>
    </xf>
    <xf numFmtId="0" fontId="11" fillId="0" borderId="4" xfId="0" applyFont="1" applyFill="1" applyBorder="1" applyAlignment="1">
      <alignment horizontal="left" vertical="center" wrapText="1"/>
    </xf>
    <xf numFmtId="0" fontId="44" fillId="0" borderId="12" xfId="0" applyFont="1" applyFill="1" applyBorder="1" applyAlignment="1">
      <alignment horizontal="center" vertical="center" wrapText="1"/>
    </xf>
    <xf numFmtId="0" fontId="44" fillId="0" borderId="12" xfId="0" applyFont="1" applyFill="1" applyBorder="1" applyAlignment="1">
      <alignment horizontal="left" vertical="center" wrapText="1"/>
    </xf>
    <xf numFmtId="0" fontId="44" fillId="0" borderId="4" xfId="2" applyFont="1" applyFill="1" applyBorder="1" applyAlignment="1" applyProtection="1">
      <alignment horizontal="left" vertical="center" wrapText="1"/>
      <protection locked="0"/>
    </xf>
    <xf numFmtId="49" fontId="3" fillId="0" borderId="4" xfId="2" applyNumberFormat="1" applyFont="1" applyFill="1" applyBorder="1" applyAlignment="1" applyProtection="1">
      <alignment horizontal="center" vertical="center" wrapText="1"/>
    </xf>
    <xf numFmtId="0" fontId="3" fillId="0" borderId="0" xfId="2" applyFont="1" applyFill="1" applyBorder="1" applyAlignment="1" applyProtection="1">
      <alignment horizontal="center" vertical="center" wrapText="1"/>
      <protection locked="0"/>
    </xf>
    <xf numFmtId="0" fontId="41" fillId="0" borderId="4" xfId="15" applyFont="1" applyFill="1" applyBorder="1" applyAlignment="1" applyProtection="1">
      <alignment horizontal="center" vertical="center" wrapText="1"/>
      <protection locked="0"/>
    </xf>
    <xf numFmtId="0" fontId="42" fillId="0" borderId="4" xfId="15" applyFont="1" applyFill="1" applyBorder="1" applyAlignment="1" applyProtection="1">
      <alignment horizontal="center" vertical="center" wrapText="1"/>
      <protection locked="0"/>
    </xf>
    <xf numFmtId="49" fontId="2" fillId="0" borderId="0" xfId="15" applyNumberFormat="1" applyFont="1" applyFill="1" applyAlignment="1" applyProtection="1">
      <alignment horizontal="center" vertical="center" wrapText="1"/>
      <protection locked="0"/>
    </xf>
    <xf numFmtId="176" fontId="5" fillId="0" borderId="0" xfId="15" applyNumberFormat="1" applyFont="1" applyFill="1" applyAlignment="1" applyProtection="1">
      <alignment horizontal="center" vertical="center" wrapText="1"/>
      <protection locked="0"/>
    </xf>
    <xf numFmtId="0" fontId="2" fillId="0" borderId="29" xfId="15" applyFont="1" applyFill="1" applyBorder="1" applyAlignment="1" applyProtection="1">
      <alignment horizontal="center" vertical="center" wrapText="1"/>
      <protection locked="0"/>
    </xf>
    <xf numFmtId="0" fontId="3" fillId="0" borderId="29" xfId="15" applyFont="1" applyFill="1" applyBorder="1" applyAlignment="1" applyProtection="1">
      <alignment horizontal="left" vertical="center" wrapText="1"/>
      <protection locked="0"/>
    </xf>
    <xf numFmtId="0" fontId="44" fillId="0" borderId="4" xfId="15" applyFont="1" applyFill="1" applyBorder="1" applyAlignment="1" applyProtection="1">
      <alignment vertical="center" wrapText="1"/>
      <protection locked="0"/>
    </xf>
    <xf numFmtId="0" fontId="9" fillId="0" borderId="4" xfId="15" applyFont="1" applyFill="1" applyBorder="1" applyAlignment="1" applyProtection="1">
      <alignment vertical="center" wrapText="1"/>
      <protection locked="0"/>
    </xf>
    <xf numFmtId="0" fontId="44" fillId="0" borderId="4" xfId="0" applyFont="1" applyFill="1" applyBorder="1" applyAlignment="1">
      <alignment vertical="center" wrapText="1"/>
    </xf>
    <xf numFmtId="0" fontId="9" fillId="0" borderId="6" xfId="2" applyNumberFormat="1" applyFont="1" applyFill="1" applyBorder="1" applyAlignment="1" applyProtection="1">
      <alignment vertical="center" wrapText="1"/>
      <protection locked="0"/>
    </xf>
    <xf numFmtId="0" fontId="4" fillId="0" borderId="4" xfId="0" applyFont="1" applyFill="1" applyBorder="1" applyAlignment="1">
      <alignment vertical="center" wrapText="1"/>
    </xf>
    <xf numFmtId="0" fontId="3" fillId="0" borderId="4" xfId="4" applyFont="1" applyFill="1" applyBorder="1" applyAlignment="1">
      <alignment vertical="center"/>
    </xf>
    <xf numFmtId="0" fontId="9" fillId="0" borderId="4" xfId="2" applyNumberFormat="1" applyFont="1" applyFill="1" applyBorder="1" applyAlignment="1" applyProtection="1">
      <alignment vertical="center" wrapText="1"/>
      <protection locked="0"/>
    </xf>
    <xf numFmtId="0" fontId="3" fillId="0" borderId="4" xfId="2" applyFont="1" applyFill="1" applyBorder="1" applyAlignment="1" applyProtection="1">
      <alignment vertical="center" wrapText="1"/>
      <protection locked="0"/>
    </xf>
    <xf numFmtId="0" fontId="3" fillId="0" borderId="12" xfId="2" applyNumberFormat="1" applyFont="1" applyFill="1" applyBorder="1" applyAlignment="1" applyProtection="1">
      <alignment vertical="center" wrapText="1"/>
      <protection locked="0"/>
    </xf>
    <xf numFmtId="0" fontId="2" fillId="0" borderId="0" xfId="15" applyFont="1" applyFill="1" applyAlignment="1" applyProtection="1">
      <alignment vertical="center" wrapText="1"/>
      <protection locked="0"/>
    </xf>
    <xf numFmtId="0" fontId="3" fillId="0" borderId="34" xfId="15" applyFont="1" applyFill="1" applyBorder="1" applyAlignment="1" applyProtection="1">
      <alignment horizontal="center" vertical="center" wrapText="1"/>
      <protection locked="0"/>
    </xf>
    <xf numFmtId="49" fontId="3" fillId="0" borderId="34" xfId="2" applyNumberFormat="1" applyFont="1" applyFill="1" applyBorder="1" applyAlignment="1" applyProtection="1">
      <alignment horizontal="center" vertical="center" wrapText="1"/>
      <protection locked="0"/>
    </xf>
    <xf numFmtId="183" fontId="13" fillId="0" borderId="34" xfId="4" applyNumberFormat="1" applyFont="1" applyFill="1" applyBorder="1" applyAlignment="1">
      <alignment horizontal="center" vertical="center"/>
    </xf>
    <xf numFmtId="0" fontId="3" fillId="0" borderId="34" xfId="0" applyFont="1" applyFill="1" applyBorder="1" applyAlignment="1">
      <alignment horizontal="left" vertical="center" wrapText="1"/>
    </xf>
    <xf numFmtId="0" fontId="3" fillId="0" borderId="34" xfId="2" applyFont="1" applyFill="1" applyBorder="1" applyAlignment="1" applyProtection="1">
      <alignment horizontal="center" vertical="center" wrapText="1"/>
      <protection locked="0"/>
    </xf>
    <xf numFmtId="49" fontId="3" fillId="0" borderId="34" xfId="15" applyNumberFormat="1" applyFont="1" applyFill="1" applyBorder="1" applyAlignment="1" applyProtection="1">
      <alignment horizontal="left" vertical="center" wrapText="1"/>
      <protection locked="0"/>
    </xf>
    <xf numFmtId="0" fontId="4" fillId="0" borderId="34" xfId="0" applyFont="1" applyFill="1" applyBorder="1" applyAlignment="1">
      <alignment horizontal="left" vertical="center" wrapText="1"/>
    </xf>
    <xf numFmtId="0" fontId="3" fillId="0" borderId="34" xfId="0" applyFont="1" applyFill="1" applyBorder="1" applyAlignment="1">
      <alignment horizontal="left" vertical="center"/>
    </xf>
    <xf numFmtId="0" fontId="3" fillId="0" borderId="34" xfId="0" applyFont="1" applyFill="1" applyBorder="1" applyAlignment="1">
      <alignment horizontal="center" vertical="center" wrapText="1"/>
    </xf>
    <xf numFmtId="0" fontId="3" fillId="0" borderId="34" xfId="15" applyFont="1" applyFill="1" applyBorder="1" applyAlignment="1" applyProtection="1">
      <alignment horizontal="left" vertical="center" wrapText="1"/>
      <protection locked="0"/>
    </xf>
    <xf numFmtId="0" fontId="3" fillId="0" borderId="34" xfId="2" applyNumberFormat="1" applyFont="1" applyFill="1" applyBorder="1" applyAlignment="1" applyProtection="1">
      <alignment horizontal="left" vertical="center" wrapText="1"/>
      <protection locked="0"/>
    </xf>
    <xf numFmtId="49" fontId="5" fillId="0" borderId="34" xfId="15" applyNumberFormat="1" applyFont="1" applyFill="1" applyBorder="1" applyAlignment="1" applyProtection="1">
      <alignment horizontal="center" vertical="center" wrapText="1"/>
      <protection locked="0"/>
    </xf>
    <xf numFmtId="49" fontId="9" fillId="0" borderId="34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34" xfId="2" applyNumberFormat="1" applyFont="1" applyFill="1" applyBorder="1" applyAlignment="1" applyProtection="1">
      <alignment horizontal="left" vertical="center" wrapText="1"/>
      <protection locked="0"/>
    </xf>
    <xf numFmtId="177" fontId="3" fillId="0" borderId="34" xfId="2" applyNumberFormat="1" applyFont="1" applyFill="1" applyBorder="1" applyAlignment="1" applyProtection="1">
      <alignment horizontal="left" vertical="center" wrapText="1"/>
      <protection locked="0"/>
    </xf>
    <xf numFmtId="49" fontId="9" fillId="0" borderId="34" xfId="2" applyNumberFormat="1" applyFont="1" applyFill="1" applyBorder="1" applyAlignment="1" applyProtection="1">
      <alignment horizontal="left" vertical="center" wrapText="1"/>
      <protection locked="0"/>
    </xf>
    <xf numFmtId="176" fontId="3" fillId="0" borderId="34" xfId="15" applyNumberFormat="1" applyFont="1" applyFill="1" applyBorder="1" applyAlignment="1">
      <alignment horizontal="center" vertical="center" wrapText="1"/>
    </xf>
    <xf numFmtId="0" fontId="5" fillId="0" borderId="34" xfId="2" applyFont="1" applyFill="1" applyBorder="1" applyAlignment="1" applyProtection="1">
      <alignment horizontal="left" vertical="center" wrapText="1"/>
      <protection locked="0"/>
    </xf>
    <xf numFmtId="0" fontId="9" fillId="0" borderId="34" xfId="0" applyFont="1" applyFill="1" applyBorder="1" applyAlignment="1">
      <alignment horizontal="left" vertical="center" wrapText="1"/>
    </xf>
    <xf numFmtId="0" fontId="5" fillId="0" borderId="34" xfId="15" applyFont="1" applyFill="1" applyBorder="1" applyAlignment="1" applyProtection="1">
      <alignment horizontal="left" vertical="center" wrapText="1"/>
      <protection locked="0"/>
    </xf>
    <xf numFmtId="49" fontId="39" fillId="0" borderId="34" xfId="2" applyNumberFormat="1" applyFont="1" applyFill="1" applyBorder="1" applyAlignment="1" applyProtection="1">
      <alignment horizontal="center" vertical="center" wrapText="1"/>
      <protection locked="0"/>
    </xf>
    <xf numFmtId="0" fontId="15" fillId="0" borderId="35" xfId="5" applyFont="1" applyBorder="1" applyAlignment="1">
      <alignment vertical="center"/>
    </xf>
    <xf numFmtId="0" fontId="3" fillId="0" borderId="34" xfId="0" applyFont="1" applyFill="1" applyBorder="1" applyAlignment="1">
      <alignment vertical="center" wrapText="1"/>
    </xf>
    <xf numFmtId="0" fontId="3" fillId="0" borderId="34" xfId="2" applyNumberFormat="1" applyFont="1" applyFill="1" applyBorder="1" applyAlignment="1" applyProtection="1">
      <alignment horizontal="center" vertical="center" wrapText="1"/>
      <protection locked="0"/>
    </xf>
    <xf numFmtId="0" fontId="39" fillId="0" borderId="34" xfId="2" applyNumberFormat="1" applyFont="1" applyFill="1" applyBorder="1" applyAlignment="1" applyProtection="1">
      <alignment horizontal="center" vertical="center" wrapText="1"/>
      <protection locked="0"/>
    </xf>
    <xf numFmtId="0" fontId="9" fillId="0" borderId="34" xfId="15" applyFont="1" applyFill="1" applyBorder="1" applyAlignment="1" applyProtection="1">
      <alignment vertical="center" wrapText="1"/>
      <protection locked="0"/>
    </xf>
    <xf numFmtId="0" fontId="9" fillId="0" borderId="34" xfId="15" applyFont="1" applyFill="1" applyBorder="1" applyAlignment="1" applyProtection="1">
      <alignment horizontal="center" vertical="center" wrapText="1"/>
      <protection locked="0"/>
    </xf>
    <xf numFmtId="0" fontId="9" fillId="0" borderId="34" xfId="2" applyNumberFormat="1" applyFont="1" applyFill="1" applyBorder="1" applyAlignment="1" applyProtection="1">
      <alignment vertical="center" wrapText="1"/>
      <protection locked="0"/>
    </xf>
    <xf numFmtId="49" fontId="3" fillId="0" borderId="34" xfId="15" applyNumberFormat="1" applyFont="1" applyFill="1" applyBorder="1" applyAlignment="1" applyProtection="1">
      <alignment horizontal="center" vertical="center" wrapText="1"/>
      <protection locked="0"/>
    </xf>
    <xf numFmtId="0" fontId="3" fillId="6" borderId="4" xfId="15" applyFont="1" applyFill="1" applyBorder="1" applyAlignment="1" applyProtection="1">
      <alignment horizontal="center" vertical="center" wrapText="1"/>
      <protection locked="0"/>
    </xf>
    <xf numFmtId="0" fontId="3" fillId="0" borderId="35" xfId="15" applyFont="1" applyFill="1" applyBorder="1" applyAlignment="1" applyProtection="1">
      <alignment horizontal="center" vertical="center" wrapText="1"/>
      <protection locked="0"/>
    </xf>
    <xf numFmtId="0" fontId="3" fillId="6" borderId="35" xfId="15" applyFont="1" applyFill="1" applyBorder="1" applyAlignment="1" applyProtection="1">
      <alignment horizontal="center" vertical="center" wrapText="1"/>
      <protection locked="0"/>
    </xf>
    <xf numFmtId="0" fontId="3" fillId="0" borderId="35" xfId="0" applyFont="1" applyFill="1" applyBorder="1" applyAlignment="1">
      <alignment horizontal="center" vertical="center" wrapText="1"/>
    </xf>
    <xf numFmtId="0" fontId="3" fillId="6" borderId="4" xfId="2" applyNumberFormat="1" applyFont="1" applyFill="1" applyBorder="1" applyAlignment="1" applyProtection="1">
      <alignment horizontal="center" vertical="center" wrapText="1"/>
      <protection locked="0"/>
    </xf>
    <xf numFmtId="49" fontId="5" fillId="6" borderId="4" xfId="15" applyNumberFormat="1" applyFont="1" applyFill="1" applyBorder="1" applyAlignment="1" applyProtection="1">
      <alignment horizontal="center" vertical="center" wrapText="1"/>
      <protection locked="0"/>
    </xf>
    <xf numFmtId="49" fontId="3" fillId="6" borderId="4" xfId="2" applyNumberFormat="1" applyFont="1" applyFill="1" applyBorder="1" applyAlignment="1" applyProtection="1">
      <alignment horizontal="center" vertical="center" wrapText="1"/>
      <protection locked="0"/>
    </xf>
    <xf numFmtId="0" fontId="44" fillId="0" borderId="4" xfId="15" applyFont="1" applyFill="1" applyBorder="1" applyAlignment="1" applyProtection="1">
      <alignment horizontal="center" vertical="center" wrapText="1"/>
      <protection locked="0"/>
    </xf>
    <xf numFmtId="0" fontId="3" fillId="0" borderId="35" xfId="2" applyNumberFormat="1" applyFont="1" applyFill="1" applyBorder="1" applyAlignment="1" applyProtection="1">
      <alignment horizontal="center" vertical="center" wrapText="1"/>
      <protection locked="0"/>
    </xf>
    <xf numFmtId="0" fontId="9" fillId="0" borderId="35" xfId="15" applyFont="1" applyFill="1" applyBorder="1" applyAlignment="1" applyProtection="1">
      <alignment horizontal="center" vertical="center" wrapText="1"/>
      <protection locked="0"/>
    </xf>
    <xf numFmtId="49" fontId="3" fillId="0" borderId="35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35" xfId="15" applyFont="1" applyFill="1" applyBorder="1" applyAlignment="1" applyProtection="1">
      <alignment horizontal="left" vertical="center" wrapText="1"/>
      <protection locked="0"/>
    </xf>
    <xf numFmtId="0" fontId="3" fillId="0" borderId="35" xfId="1" applyFont="1" applyFill="1" applyBorder="1" applyAlignment="1">
      <alignment horizontal="left" vertical="center" wrapText="1"/>
    </xf>
    <xf numFmtId="0" fontId="3" fillId="0" borderId="35" xfId="1" applyFont="1" applyFill="1" applyBorder="1" applyAlignment="1">
      <alignment horizontal="center" vertical="center" wrapText="1"/>
    </xf>
    <xf numFmtId="0" fontId="3" fillId="0" borderId="35" xfId="0" applyFont="1" applyFill="1" applyBorder="1" applyAlignment="1">
      <alignment horizontal="center" vertical="center"/>
    </xf>
    <xf numFmtId="0" fontId="51" fillId="0" borderId="17" xfId="0" applyFont="1" applyFill="1" applyBorder="1" applyAlignment="1">
      <alignment horizontal="center" vertical="center" wrapText="1"/>
    </xf>
    <xf numFmtId="0" fontId="9" fillId="0" borderId="35" xfId="15" applyFont="1" applyFill="1" applyBorder="1" applyAlignment="1" applyProtection="1">
      <alignment horizontal="left" vertical="center" wrapText="1"/>
      <protection locked="0"/>
    </xf>
    <xf numFmtId="180" fontId="9" fillId="0" borderId="36" xfId="4" applyNumberFormat="1" applyFont="1" applyFill="1" applyBorder="1" applyAlignment="1">
      <alignment horizontal="center" vertical="center" wrapText="1"/>
    </xf>
    <xf numFmtId="0" fontId="3" fillId="6" borderId="0" xfId="2" applyFont="1" applyFill="1" applyBorder="1" applyAlignment="1" applyProtection="1">
      <alignment horizontal="left" vertical="center" wrapText="1"/>
      <protection locked="0"/>
    </xf>
    <xf numFmtId="0" fontId="3" fillId="0" borderId="35" xfId="4" applyFont="1" applyFill="1" applyBorder="1" applyAlignment="1">
      <alignment horizontal="center" vertical="center"/>
    </xf>
    <xf numFmtId="0" fontId="3" fillId="0" borderId="35" xfId="0" applyFont="1" applyFill="1" applyBorder="1" applyAlignment="1">
      <alignment vertical="center" wrapText="1"/>
    </xf>
    <xf numFmtId="49" fontId="3" fillId="0" borderId="35" xfId="0" applyNumberFormat="1" applyFont="1" applyFill="1" applyBorder="1" applyAlignment="1">
      <alignment horizontal="left" vertical="center" wrapText="1"/>
    </xf>
    <xf numFmtId="0" fontId="3" fillId="0" borderId="35" xfId="2" applyNumberFormat="1" applyFont="1" applyFill="1" applyBorder="1" applyAlignment="1" applyProtection="1">
      <alignment horizontal="left" vertical="center" wrapText="1"/>
      <protection locked="0"/>
    </xf>
    <xf numFmtId="177" fontId="3" fillId="0" borderId="35" xfId="2" applyNumberFormat="1" applyFont="1" applyFill="1" applyBorder="1" applyAlignment="1" applyProtection="1">
      <alignment horizontal="left" vertical="center" wrapText="1"/>
      <protection locked="0"/>
    </xf>
    <xf numFmtId="0" fontId="3" fillId="6" borderId="35" xfId="15" applyFont="1" applyFill="1" applyBorder="1" applyAlignment="1" applyProtection="1">
      <alignment horizontal="left" vertical="center" wrapText="1"/>
      <protection locked="0"/>
    </xf>
    <xf numFmtId="180" fontId="9" fillId="0" borderId="36" xfId="4" applyNumberFormat="1" applyFont="1" applyFill="1" applyBorder="1" applyAlignment="1">
      <alignment horizontal="left" vertical="center" wrapText="1"/>
    </xf>
    <xf numFmtId="0" fontId="9" fillId="0" borderId="35" xfId="4" applyFont="1" applyFill="1" applyBorder="1" applyAlignment="1">
      <alignment horizontal="left" vertical="center" wrapText="1"/>
    </xf>
    <xf numFmtId="0" fontId="9" fillId="0" borderId="35" xfId="20" applyFont="1" applyFill="1" applyBorder="1" applyAlignment="1">
      <alignment horizontal="left" vertical="center" wrapText="1"/>
    </xf>
    <xf numFmtId="49" fontId="5" fillId="0" borderId="35" xfId="15" applyNumberFormat="1" applyFont="1" applyFill="1" applyBorder="1" applyAlignment="1" applyProtection="1">
      <alignment horizontal="center" vertical="center" wrapText="1"/>
      <protection locked="0"/>
    </xf>
    <xf numFmtId="176" fontId="3" fillId="0" borderId="35" xfId="15" applyNumberFormat="1" applyFont="1" applyFill="1" applyBorder="1" applyAlignment="1" applyProtection="1">
      <alignment horizontal="center" vertical="center" wrapText="1"/>
      <protection locked="0"/>
    </xf>
    <xf numFmtId="0" fontId="23" fillId="0" borderId="4" xfId="5" applyFont="1" applyBorder="1" applyAlignment="1">
      <alignment horizontal="center" vertical="center"/>
    </xf>
    <xf numFmtId="0" fontId="15" fillId="0" borderId="3" xfId="5" applyFont="1" applyBorder="1" applyAlignment="1">
      <alignment horizontal="center" vertical="center"/>
    </xf>
    <xf numFmtId="0" fontId="2" fillId="0" borderId="0" xfId="15" applyFont="1" applyFill="1" applyAlignment="1" applyProtection="1">
      <alignment horizontal="center" vertical="center" wrapText="1"/>
      <protection locked="0"/>
    </xf>
    <xf numFmtId="0" fontId="8" fillId="0" borderId="4" xfId="15" applyFont="1" applyFill="1" applyBorder="1" applyAlignment="1" applyProtection="1">
      <alignment horizontal="center" vertical="center" wrapText="1"/>
      <protection locked="0"/>
    </xf>
    <xf numFmtId="49" fontId="3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15" applyFont="1" applyFill="1" applyBorder="1" applyAlignment="1" applyProtection="1">
      <alignment horizontal="center" vertical="center"/>
      <protection locked="0"/>
    </xf>
    <xf numFmtId="0" fontId="3" fillId="0" borderId="4" xfId="15" applyFont="1" applyFill="1" applyBorder="1" applyAlignment="1" applyProtection="1">
      <alignment horizontal="center" vertical="center" wrapText="1"/>
      <protection locked="0"/>
    </xf>
    <xf numFmtId="0" fontId="3" fillId="0" borderId="4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4" xfId="15" applyNumberFormat="1" applyFont="1" applyFill="1" applyBorder="1" applyAlignment="1" applyProtection="1">
      <alignment horizontal="center" vertical="center" wrapText="1"/>
      <protection locked="0"/>
    </xf>
    <xf numFmtId="49" fontId="3" fillId="0" borderId="4" xfId="2" applyNumberFormat="1" applyFont="1" applyFill="1" applyBorder="1" applyAlignment="1" applyProtection="1">
      <alignment horizontal="center" vertical="center" wrapText="1"/>
      <protection locked="0"/>
    </xf>
    <xf numFmtId="176" fontId="3" fillId="0" borderId="4" xfId="15" applyNumberFormat="1" applyFont="1" applyFill="1" applyBorder="1" applyAlignment="1">
      <alignment horizontal="center" vertical="center" wrapText="1"/>
    </xf>
    <xf numFmtId="0" fontId="9" fillId="0" borderId="4" xfId="2" applyFont="1" applyFill="1" applyBorder="1" applyAlignment="1" applyProtection="1">
      <alignment horizontal="center" vertical="center" wrapText="1" shrinkToFit="1"/>
      <protection locked="0"/>
    </xf>
    <xf numFmtId="0" fontId="3" fillId="0" borderId="35" xfId="0" applyFont="1" applyFill="1" applyBorder="1" applyAlignment="1">
      <alignment horizontal="left" vertical="center" wrapText="1"/>
    </xf>
    <xf numFmtId="0" fontId="3" fillId="6" borderId="35" xfId="2" applyNumberFormat="1" applyFont="1" applyFill="1" applyBorder="1" applyAlignment="1" applyProtection="1">
      <alignment vertical="center" wrapText="1"/>
      <protection locked="0"/>
    </xf>
    <xf numFmtId="0" fontId="3" fillId="6" borderId="3" xfId="15" applyFont="1" applyFill="1" applyBorder="1" applyAlignment="1" applyProtection="1">
      <alignment horizontal="center" vertical="center" wrapText="1"/>
      <protection locked="0"/>
    </xf>
    <xf numFmtId="0" fontId="3" fillId="6" borderId="4" xfId="0" applyFont="1" applyFill="1" applyBorder="1" applyAlignment="1">
      <alignment vertical="center" wrapText="1"/>
    </xf>
    <xf numFmtId="0" fontId="3" fillId="6" borderId="4" xfId="0" applyFont="1" applyFill="1" applyBorder="1" applyAlignment="1">
      <alignment horizontal="center" vertical="center" wrapText="1"/>
    </xf>
    <xf numFmtId="176" fontId="9" fillId="6" borderId="12" xfId="15" applyNumberFormat="1" applyFont="1" applyFill="1" applyBorder="1" applyAlignment="1" applyProtection="1">
      <alignment horizontal="center" vertical="center" wrapText="1"/>
      <protection locked="0"/>
    </xf>
    <xf numFmtId="0" fontId="3" fillId="0" borderId="4" xfId="15" applyFont="1" applyFill="1" applyBorder="1" applyAlignment="1" applyProtection="1">
      <alignment horizontal="center" vertical="center" wrapText="1"/>
      <protection locked="0"/>
    </xf>
    <xf numFmtId="49" fontId="3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4" xfId="2" applyNumberFormat="1" applyFont="1" applyFill="1" applyBorder="1" applyAlignment="1" applyProtection="1">
      <alignment horizontal="center" vertical="center" wrapText="1"/>
      <protection locked="0"/>
    </xf>
    <xf numFmtId="0" fontId="15" fillId="0" borderId="36" xfId="5" applyFont="1" applyBorder="1" applyAlignment="1">
      <alignment horizontal="center" vertical="center"/>
    </xf>
    <xf numFmtId="0" fontId="15" fillId="0" borderId="37" xfId="5" applyFont="1" applyBorder="1" applyAlignment="1">
      <alignment horizontal="center" vertical="center"/>
    </xf>
    <xf numFmtId="0" fontId="15" fillId="0" borderId="38" xfId="5" applyFont="1" applyBorder="1" applyAlignment="1">
      <alignment horizontal="center" vertical="center"/>
    </xf>
    <xf numFmtId="49" fontId="23" fillId="0" borderId="36" xfId="5" applyNumberFormat="1" applyFont="1" applyBorder="1" applyAlignment="1">
      <alignment horizontal="center" vertical="center"/>
    </xf>
    <xf numFmtId="49" fontId="23" fillId="0" borderId="38" xfId="5" applyNumberFormat="1" applyFont="1" applyBorder="1" applyAlignment="1">
      <alignment horizontal="center" vertical="center"/>
    </xf>
    <xf numFmtId="0" fontId="50" fillId="0" borderId="32" xfId="0" applyFont="1" applyFill="1" applyBorder="1" applyAlignment="1">
      <alignment horizontal="center" vertical="center" wrapText="1"/>
    </xf>
    <xf numFmtId="0" fontId="23" fillId="0" borderId="36" xfId="5" applyFont="1" applyBorder="1" applyAlignment="1">
      <alignment horizontal="center" vertical="center"/>
    </xf>
    <xf numFmtId="0" fontId="23" fillId="0" borderId="38" xfId="5" applyFont="1" applyBorder="1" applyAlignment="1">
      <alignment horizontal="center" vertical="center"/>
    </xf>
    <xf numFmtId="0" fontId="23" fillId="0" borderId="37" xfId="5" applyFont="1" applyBorder="1" applyAlignment="1">
      <alignment horizontal="center" vertical="center"/>
    </xf>
    <xf numFmtId="0" fontId="23" fillId="0" borderId="26" xfId="5" applyFont="1" applyBorder="1" applyAlignment="1">
      <alignment horizontal="center" vertical="center"/>
    </xf>
    <xf numFmtId="0" fontId="15" fillId="0" borderId="13" xfId="5" applyFont="1" applyBorder="1" applyAlignment="1">
      <alignment horizontal="center" vertical="center"/>
    </xf>
    <xf numFmtId="0" fontId="15" fillId="0" borderId="19" xfId="5" applyFont="1" applyBorder="1" applyAlignment="1">
      <alignment horizontal="center" vertical="center"/>
    </xf>
    <xf numFmtId="0" fontId="15" fillId="0" borderId="11" xfId="5" applyFont="1" applyBorder="1" applyAlignment="1">
      <alignment horizontal="center" vertical="center"/>
    </xf>
    <xf numFmtId="49" fontId="23" fillId="0" borderId="4" xfId="5" applyNumberFormat="1" applyFont="1" applyBorder="1" applyAlignment="1">
      <alignment horizontal="center" vertical="center"/>
    </xf>
    <xf numFmtId="0" fontId="23" fillId="0" borderId="4" xfId="5" applyFont="1" applyBorder="1" applyAlignment="1">
      <alignment horizontal="center" vertical="center"/>
    </xf>
    <xf numFmtId="0" fontId="23" fillId="0" borderId="6" xfId="5" applyFont="1" applyBorder="1" applyAlignment="1">
      <alignment horizontal="center" vertical="center"/>
    </xf>
    <xf numFmtId="0" fontId="23" fillId="0" borderId="20" xfId="5" applyFont="1" applyBorder="1" applyAlignment="1">
      <alignment horizontal="center" vertical="center"/>
    </xf>
    <xf numFmtId="0" fontId="23" fillId="0" borderId="6" xfId="5" applyFont="1" applyBorder="1" applyAlignment="1">
      <alignment vertical="center"/>
    </xf>
    <xf numFmtId="0" fontId="23" fillId="0" borderId="7" xfId="5" applyFont="1" applyBorder="1" applyAlignment="1">
      <alignment vertical="center"/>
    </xf>
    <xf numFmtId="0" fontId="23" fillId="0" borderId="20" xfId="5" applyFont="1" applyBorder="1" applyAlignment="1">
      <alignment vertical="center"/>
    </xf>
    <xf numFmtId="0" fontId="23" fillId="0" borderId="6" xfId="5" applyFont="1" applyBorder="1" applyAlignment="1">
      <alignment vertical="center" wrapText="1"/>
    </xf>
    <xf numFmtId="0" fontId="23" fillId="0" borderId="7" xfId="5" applyFont="1" applyBorder="1" applyAlignment="1">
      <alignment vertical="center" wrapText="1"/>
    </xf>
    <xf numFmtId="0" fontId="23" fillId="0" borderId="20" xfId="5" applyFont="1" applyBorder="1" applyAlignment="1">
      <alignment vertical="center" wrapText="1"/>
    </xf>
    <xf numFmtId="0" fontId="23" fillId="0" borderId="23" xfId="5" applyFont="1" applyBorder="1" applyAlignment="1">
      <alignment horizontal="center" vertical="center"/>
    </xf>
    <xf numFmtId="49" fontId="23" fillId="0" borderId="4" xfId="17" applyNumberFormat="1" applyFont="1" applyBorder="1" applyAlignment="1">
      <alignment horizontal="center" vertical="center" wrapText="1"/>
    </xf>
    <xf numFmtId="49" fontId="29" fillId="0" borderId="6" xfId="15" applyNumberFormat="1" applyBorder="1" applyAlignment="1" applyProtection="1">
      <alignment horizontal="center" vertical="center" wrapText="1"/>
      <protection locked="0"/>
    </xf>
    <xf numFmtId="49" fontId="29" fillId="0" borderId="20" xfId="15" applyNumberFormat="1" applyBorder="1" applyAlignment="1" applyProtection="1">
      <alignment horizontal="center" vertical="center" wrapText="1"/>
      <protection locked="0"/>
    </xf>
    <xf numFmtId="0" fontId="23" fillId="0" borderId="6" xfId="5" applyFont="1" applyBorder="1" applyAlignment="1">
      <alignment horizontal="left" vertical="center" wrapText="1"/>
    </xf>
    <xf numFmtId="0" fontId="23" fillId="0" borderId="7" xfId="5" applyFont="1" applyBorder="1" applyAlignment="1">
      <alignment horizontal="left" vertical="center" wrapText="1"/>
    </xf>
    <xf numFmtId="0" fontId="23" fillId="0" borderId="20" xfId="5" applyFont="1" applyBorder="1" applyAlignment="1">
      <alignment horizontal="left" vertical="center" wrapText="1"/>
    </xf>
    <xf numFmtId="0" fontId="29" fillId="0" borderId="6" xfId="0" applyFont="1" applyBorder="1" applyAlignment="1">
      <alignment horizontal="center" vertical="center" wrapText="1"/>
    </xf>
    <xf numFmtId="0" fontId="29" fillId="0" borderId="20" xfId="0" applyFont="1" applyBorder="1" applyAlignment="1">
      <alignment horizontal="center" vertical="center" wrapText="1"/>
    </xf>
    <xf numFmtId="0" fontId="23" fillId="0" borderId="6" xfId="4" applyFont="1" applyBorder="1" applyAlignment="1">
      <alignment horizontal="center" vertical="center" wrapText="1"/>
    </xf>
    <xf numFmtId="0" fontId="23" fillId="0" borderId="20" xfId="4" applyFont="1" applyBorder="1" applyAlignment="1">
      <alignment horizontal="center" vertical="center" wrapText="1"/>
    </xf>
    <xf numFmtId="0" fontId="23" fillId="0" borderId="6" xfId="17" applyFont="1" applyBorder="1" applyAlignment="1">
      <alignment horizontal="left" vertical="center" wrapText="1"/>
    </xf>
    <xf numFmtId="0" fontId="23" fillId="0" borderId="7" xfId="17" applyFont="1" applyBorder="1" applyAlignment="1">
      <alignment horizontal="left" vertical="center" wrapText="1"/>
    </xf>
    <xf numFmtId="0" fontId="23" fillId="0" borderId="20" xfId="17" applyFont="1" applyBorder="1" applyAlignment="1">
      <alignment horizontal="left" vertical="center" wrapText="1"/>
    </xf>
    <xf numFmtId="0" fontId="16" fillId="0" borderId="28" xfId="5" applyFont="1" applyBorder="1" applyAlignment="1">
      <alignment horizontal="center" vertical="center"/>
    </xf>
    <xf numFmtId="0" fontId="16" fillId="0" borderId="0" xfId="5" applyFont="1" applyAlignment="1">
      <alignment horizontal="center" vertical="center"/>
    </xf>
    <xf numFmtId="0" fontId="17" fillId="0" borderId="0" xfId="5" applyFont="1" applyAlignment="1">
      <alignment vertical="center"/>
    </xf>
    <xf numFmtId="0" fontId="16" fillId="0" borderId="14" xfId="5" applyFont="1" applyBorder="1" applyAlignment="1">
      <alignment horizontal="left" vertical="center"/>
    </xf>
    <xf numFmtId="0" fontId="16" fillId="0" borderId="15" xfId="5" applyFont="1" applyBorder="1" applyAlignment="1">
      <alignment horizontal="left" vertical="center"/>
    </xf>
    <xf numFmtId="0" fontId="18" fillId="0" borderId="15" xfId="5" applyFont="1" applyBorder="1" applyAlignment="1">
      <alignment horizontal="center" vertical="center"/>
    </xf>
    <xf numFmtId="0" fontId="19" fillId="0" borderId="0" xfId="5" applyFont="1" applyAlignment="1">
      <alignment horizontal="center" vertical="center"/>
    </xf>
    <xf numFmtId="0" fontId="20" fillId="0" borderId="18" xfId="5" applyFont="1" applyBorder="1" applyAlignment="1">
      <alignment horizontal="center" vertical="center"/>
    </xf>
    <xf numFmtId="0" fontId="21" fillId="0" borderId="18" xfId="5" applyFont="1" applyBorder="1" applyAlignment="1">
      <alignment horizontal="center" vertical="center"/>
    </xf>
    <xf numFmtId="0" fontId="6" fillId="0" borderId="20" xfId="5" applyFont="1" applyBorder="1" applyAlignment="1">
      <alignment horizontal="center" vertical="center"/>
    </xf>
    <xf numFmtId="0" fontId="6" fillId="0" borderId="4" xfId="5" applyFont="1" applyBorder="1" applyAlignment="1">
      <alignment horizontal="center" vertical="center"/>
    </xf>
    <xf numFmtId="0" fontId="20" fillId="2" borderId="19" xfId="5" applyFont="1" applyFill="1" applyBorder="1" applyAlignment="1">
      <alignment horizontal="center" vertical="center"/>
    </xf>
    <xf numFmtId="0" fontId="24" fillId="0" borderId="20" xfId="5" applyFont="1" applyBorder="1" applyAlignment="1">
      <alignment horizontal="center" vertical="center"/>
    </xf>
    <xf numFmtId="0" fontId="24" fillId="0" borderId="4" xfId="5" applyFont="1" applyBorder="1" applyAlignment="1">
      <alignment horizontal="center" vertical="center"/>
    </xf>
    <xf numFmtId="0" fontId="15" fillId="0" borderId="16" xfId="7" applyFont="1" applyBorder="1" applyAlignment="1">
      <alignment horizontal="center" vertical="center" wrapText="1"/>
    </xf>
    <xf numFmtId="0" fontId="15" fillId="0" borderId="0" xfId="7" applyFont="1" applyAlignment="1">
      <alignment horizontal="center" vertical="center" wrapText="1"/>
    </xf>
    <xf numFmtId="0" fontId="15" fillId="0" borderId="13" xfId="7" applyFont="1" applyBorder="1" applyAlignment="1">
      <alignment horizontal="center" vertical="center"/>
    </xf>
    <xf numFmtId="0" fontId="15" fillId="0" borderId="19" xfId="7" applyFont="1" applyBorder="1" applyAlignment="1">
      <alignment horizontal="center" vertical="center"/>
    </xf>
    <xf numFmtId="0" fontId="15" fillId="0" borderId="11" xfId="7" applyFont="1" applyBorder="1" applyAlignment="1">
      <alignment horizontal="center" vertical="center"/>
    </xf>
    <xf numFmtId="0" fontId="15" fillId="0" borderId="12" xfId="7" applyFont="1" applyBorder="1" applyAlignment="1">
      <alignment horizontal="center" vertical="center"/>
    </xf>
    <xf numFmtId="0" fontId="15" fillId="0" borderId="24" xfId="5" applyFont="1" applyBorder="1" applyAlignment="1">
      <alignment horizontal="center" vertical="center"/>
    </xf>
    <xf numFmtId="0" fontId="22" fillId="0" borderId="4" xfId="7" applyFont="1" applyBorder="1" applyAlignment="1">
      <alignment horizontal="center" vertical="center"/>
    </xf>
    <xf numFmtId="0" fontId="22" fillId="0" borderId="6" xfId="7" applyFont="1" applyBorder="1" applyAlignment="1">
      <alignment horizontal="left" vertical="center" wrapText="1"/>
    </xf>
    <xf numFmtId="0" fontId="22" fillId="0" borderId="7" xfId="7" applyFont="1" applyBorder="1" applyAlignment="1">
      <alignment horizontal="left" vertical="center" wrapText="1"/>
    </xf>
    <xf numFmtId="0" fontId="22" fillId="0" borderId="20" xfId="7" applyFont="1" applyBorder="1" applyAlignment="1">
      <alignment horizontal="left" vertical="center" wrapText="1"/>
    </xf>
    <xf numFmtId="0" fontId="22" fillId="0" borderId="6" xfId="7" applyFont="1" applyBorder="1" applyAlignment="1">
      <alignment horizontal="center" vertical="center"/>
    </xf>
    <xf numFmtId="0" fontId="22" fillId="0" borderId="20" xfId="7" applyFont="1" applyBorder="1" applyAlignment="1">
      <alignment horizontal="center" vertical="center"/>
    </xf>
    <xf numFmtId="0" fontId="22" fillId="0" borderId="6" xfId="5" applyFont="1" applyBorder="1" applyAlignment="1">
      <alignment horizontal="center" vertical="center"/>
    </xf>
    <xf numFmtId="0" fontId="22" fillId="0" borderId="7" xfId="5" applyFont="1" applyBorder="1" applyAlignment="1">
      <alignment horizontal="center" vertical="center"/>
    </xf>
    <xf numFmtId="0" fontId="22" fillId="0" borderId="20" xfId="5" applyFont="1" applyBorder="1" applyAlignment="1">
      <alignment horizontal="center" vertical="center"/>
    </xf>
    <xf numFmtId="0" fontId="14" fillId="0" borderId="4" xfId="5" applyFont="1" applyBorder="1" applyAlignment="1">
      <alignment horizontal="center" vertical="center" wrapText="1"/>
    </xf>
    <xf numFmtId="0" fontId="14" fillId="0" borderId="23" xfId="5" applyFont="1" applyBorder="1" applyAlignment="1">
      <alignment horizontal="center" vertical="center"/>
    </xf>
    <xf numFmtId="0" fontId="22" fillId="0" borderId="7" xfId="7" applyFont="1" applyBorder="1" applyAlignment="1">
      <alignment horizontal="center" vertical="center"/>
    </xf>
    <xf numFmtId="0" fontId="22" fillId="0" borderId="6" xfId="7" applyFont="1" applyBorder="1" applyAlignment="1">
      <alignment horizontal="center" vertical="center" wrapText="1"/>
    </xf>
    <xf numFmtId="0" fontId="22" fillId="0" borderId="7" xfId="7" applyFont="1" applyBorder="1" applyAlignment="1">
      <alignment horizontal="center" vertical="center" wrapText="1"/>
    </xf>
    <xf numFmtId="0" fontId="22" fillId="0" borderId="20" xfId="7" applyFont="1" applyBorder="1" applyAlignment="1">
      <alignment horizontal="center" vertical="center" wrapText="1"/>
    </xf>
    <xf numFmtId="0" fontId="15" fillId="0" borderId="4" xfId="5" applyFont="1" applyBorder="1" applyAlignment="1">
      <alignment horizontal="center" vertical="center"/>
    </xf>
    <xf numFmtId="0" fontId="15" fillId="0" borderId="23" xfId="5" applyFont="1" applyBorder="1" applyAlignment="1">
      <alignment horizontal="center" vertical="center"/>
    </xf>
    <xf numFmtId="0" fontId="22" fillId="0" borderId="17" xfId="7" applyFont="1" applyBorder="1" applyAlignment="1">
      <alignment horizontal="center" vertical="center"/>
    </xf>
    <xf numFmtId="0" fontId="22" fillId="0" borderId="18" xfId="7" applyFont="1" applyBorder="1" applyAlignment="1">
      <alignment horizontal="center" vertical="center"/>
    </xf>
    <xf numFmtId="0" fontId="22" fillId="0" borderId="9" xfId="7" applyFont="1" applyBorder="1" applyAlignment="1">
      <alignment horizontal="center" vertical="center"/>
    </xf>
    <xf numFmtId="0" fontId="22" fillId="0" borderId="10" xfId="7" applyFont="1" applyBorder="1" applyAlignment="1">
      <alignment horizontal="center" vertical="center"/>
    </xf>
    <xf numFmtId="0" fontId="22" fillId="0" borderId="17" xfId="5" applyFont="1" applyBorder="1" applyAlignment="1">
      <alignment horizontal="center" vertical="center"/>
    </xf>
    <xf numFmtId="0" fontId="22" fillId="0" borderId="18" xfId="5" applyFont="1" applyBorder="1" applyAlignment="1">
      <alignment horizontal="center" vertical="center"/>
    </xf>
    <xf numFmtId="0" fontId="22" fillId="0" borderId="9" xfId="5" applyFont="1" applyBorder="1" applyAlignment="1">
      <alignment horizontal="center" vertical="center"/>
    </xf>
    <xf numFmtId="0" fontId="15" fillId="0" borderId="10" xfId="5" applyFont="1" applyBorder="1" applyAlignment="1">
      <alignment horizontal="center" vertical="center"/>
    </xf>
    <xf numFmtId="0" fontId="15" fillId="0" borderId="25" xfId="5" applyFont="1" applyBorder="1" applyAlignment="1">
      <alignment horizontal="center" vertical="center"/>
    </xf>
    <xf numFmtId="0" fontId="15" fillId="0" borderId="3" xfId="5" applyFont="1" applyBorder="1" applyAlignment="1">
      <alignment horizontal="center" vertical="center"/>
    </xf>
    <xf numFmtId="0" fontId="15" fillId="0" borderId="12" xfId="5" applyFont="1" applyBorder="1" applyAlignment="1">
      <alignment horizontal="center" vertical="center"/>
    </xf>
    <xf numFmtId="0" fontId="15" fillId="0" borderId="20" xfId="5" applyFont="1" applyBorder="1" applyAlignment="1">
      <alignment horizontal="center" vertical="center"/>
    </xf>
    <xf numFmtId="0" fontId="17" fillId="0" borderId="15" xfId="5" applyFont="1" applyBorder="1" applyAlignment="1">
      <alignment horizontal="left" vertical="center" wrapText="1"/>
    </xf>
    <xf numFmtId="0" fontId="17" fillId="0" borderId="21" xfId="5" applyFont="1" applyBorder="1" applyAlignment="1">
      <alignment horizontal="left" vertical="center" wrapText="1"/>
    </xf>
    <xf numFmtId="0" fontId="17" fillId="0" borderId="0" xfId="5" applyFont="1" applyAlignment="1">
      <alignment horizontal="left" vertical="center" wrapText="1"/>
    </xf>
    <xf numFmtId="0" fontId="17" fillId="0" borderId="22" xfId="5" applyFont="1" applyBorder="1" applyAlignment="1">
      <alignment horizontal="left" vertical="center" wrapText="1"/>
    </xf>
    <xf numFmtId="0" fontId="16" fillId="2" borderId="3" xfId="5" applyFont="1" applyFill="1" applyBorder="1" applyAlignment="1">
      <alignment horizontal="center" vertical="center" wrapText="1"/>
    </xf>
    <xf numFmtId="0" fontId="16" fillId="2" borderId="4" xfId="5" applyFont="1" applyFill="1" applyBorder="1" applyAlignment="1">
      <alignment horizontal="center" vertical="center" wrapText="1"/>
    </xf>
    <xf numFmtId="0" fontId="18" fillId="2" borderId="4" xfId="5" applyFont="1" applyFill="1" applyBorder="1" applyAlignment="1">
      <alignment horizontal="center" vertical="center"/>
    </xf>
    <xf numFmtId="0" fontId="18" fillId="2" borderId="6" xfId="5" applyFont="1" applyFill="1" applyBorder="1" applyAlignment="1">
      <alignment horizontal="center" vertical="center"/>
    </xf>
    <xf numFmtId="0" fontId="15" fillId="0" borderId="3" xfId="7" applyFont="1" applyBorder="1" applyAlignment="1">
      <alignment horizontal="center" vertical="center"/>
    </xf>
    <xf numFmtId="0" fontId="15" fillId="0" borderId="4" xfId="7" applyFont="1" applyBorder="1" applyAlignment="1">
      <alignment horizontal="center" vertical="center"/>
    </xf>
    <xf numFmtId="0" fontId="8" fillId="0" borderId="4" xfId="15" applyFont="1" applyFill="1" applyBorder="1" applyAlignment="1" applyProtection="1">
      <alignment horizontal="center" vertical="top" wrapText="1"/>
      <protection locked="0"/>
    </xf>
    <xf numFmtId="0" fontId="2" fillId="0" borderId="0" xfId="15" applyFont="1" applyFill="1" applyAlignment="1" applyProtection="1">
      <alignment horizontal="center" vertical="center" wrapText="1"/>
      <protection locked="0"/>
    </xf>
    <xf numFmtId="0" fontId="6" fillId="0" borderId="1" xfId="15" applyFont="1" applyFill="1" applyBorder="1" applyAlignment="1" applyProtection="1">
      <alignment horizontal="left" vertical="center"/>
      <protection locked="0"/>
    </xf>
    <xf numFmtId="0" fontId="7" fillId="0" borderId="2" xfId="15" applyFont="1" applyFill="1" applyBorder="1" applyAlignment="1" applyProtection="1">
      <alignment horizontal="left" vertical="center"/>
      <protection locked="0"/>
    </xf>
    <xf numFmtId="0" fontId="6" fillId="0" borderId="2" xfId="15" applyFont="1" applyFill="1" applyBorder="1" applyAlignment="1" applyProtection="1">
      <alignment vertical="center"/>
      <protection locked="0"/>
    </xf>
    <xf numFmtId="0" fontId="6" fillId="0" borderId="2" xfId="15" applyFont="1" applyFill="1" applyBorder="1" applyAlignment="1" applyProtection="1">
      <alignment horizontal="left" vertical="center" wrapText="1"/>
      <protection locked="0"/>
    </xf>
    <xf numFmtId="0" fontId="7" fillId="0" borderId="2" xfId="15" applyFont="1" applyFill="1" applyBorder="1" applyAlignment="1" applyProtection="1">
      <alignment horizontal="left" vertical="center" wrapText="1"/>
      <protection locked="0"/>
    </xf>
    <xf numFmtId="0" fontId="6" fillId="0" borderId="3" xfId="15" applyFont="1" applyFill="1" applyBorder="1" applyAlignment="1" applyProtection="1">
      <alignment horizontal="left" vertical="center"/>
      <protection locked="0"/>
    </xf>
    <xf numFmtId="0" fontId="6" fillId="0" borderId="4" xfId="15" applyFont="1" applyFill="1" applyBorder="1" applyAlignment="1" applyProtection="1">
      <alignment horizontal="left" vertical="center"/>
      <protection locked="0"/>
    </xf>
    <xf numFmtId="0" fontId="10" fillId="0" borderId="2" xfId="15" applyFont="1" applyFill="1" applyBorder="1" applyAlignment="1" applyProtection="1">
      <alignment horizontal="center" vertical="center" wrapText="1"/>
      <protection locked="0"/>
    </xf>
    <xf numFmtId="0" fontId="10" fillId="0" borderId="4" xfId="15" applyFont="1" applyFill="1" applyBorder="1" applyAlignment="1" applyProtection="1">
      <alignment horizontal="center" vertical="center" wrapText="1"/>
      <protection locked="0"/>
    </xf>
    <xf numFmtId="176" fontId="10" fillId="0" borderId="4" xfId="15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15" applyFont="1" applyFill="1" applyBorder="1" applyAlignment="1" applyProtection="1">
      <alignment horizontal="left" vertical="center" wrapText="1"/>
      <protection locked="0"/>
    </xf>
    <xf numFmtId="0" fontId="7" fillId="0" borderId="4" xfId="15" applyFont="1" applyFill="1" applyBorder="1" applyAlignment="1" applyProtection="1">
      <alignment horizontal="left" vertical="center" wrapText="1"/>
      <protection locked="0"/>
    </xf>
    <xf numFmtId="0" fontId="6" fillId="0" borderId="4" xfId="15" applyFont="1" applyFill="1" applyBorder="1" applyAlignment="1" applyProtection="1">
      <alignment horizontal="left" vertical="center" wrapText="1"/>
      <protection locked="0"/>
    </xf>
    <xf numFmtId="176" fontId="6" fillId="0" borderId="3" xfId="15" applyNumberFormat="1" applyFont="1" applyFill="1" applyBorder="1" applyAlignment="1" applyProtection="1">
      <alignment horizontal="left" vertical="top" wrapText="1"/>
      <protection locked="0"/>
    </xf>
    <xf numFmtId="176" fontId="6" fillId="0" borderId="4" xfId="15" applyNumberFormat="1" applyFont="1" applyFill="1" applyBorder="1" applyAlignment="1" applyProtection="1">
      <alignment horizontal="left" vertical="top" wrapText="1"/>
      <protection locked="0"/>
    </xf>
    <xf numFmtId="0" fontId="6" fillId="0" borderId="3" xfId="15" applyFont="1" applyFill="1" applyBorder="1" applyAlignment="1" applyProtection="1">
      <alignment horizontal="left" vertical="top" wrapText="1"/>
      <protection locked="0"/>
    </xf>
    <xf numFmtId="0" fontId="6" fillId="0" borderId="4" xfId="15" applyFont="1" applyFill="1" applyBorder="1" applyAlignment="1" applyProtection="1">
      <alignment horizontal="left" vertical="top" wrapText="1"/>
      <protection locked="0"/>
    </xf>
    <xf numFmtId="0" fontId="8" fillId="0" borderId="6" xfId="15" applyFont="1" applyFill="1" applyBorder="1" applyAlignment="1" applyProtection="1">
      <alignment vertical="center" wrapText="1"/>
      <protection locked="0"/>
    </xf>
    <xf numFmtId="0" fontId="8" fillId="0" borderId="7" xfId="15" applyFont="1" applyFill="1" applyBorder="1" applyAlignment="1" applyProtection="1">
      <alignment vertical="center" wrapText="1"/>
      <protection locked="0"/>
    </xf>
    <xf numFmtId="0" fontId="8" fillId="0" borderId="5" xfId="2" applyNumberFormat="1" applyFont="1" applyFill="1" applyBorder="1" applyAlignment="1" applyProtection="1">
      <alignment horizontal="center" vertical="center" wrapText="1"/>
      <protection locked="0"/>
    </xf>
    <xf numFmtId="0" fontId="8" fillId="0" borderId="8" xfId="2" applyNumberFormat="1" applyFont="1" applyFill="1" applyBorder="1" applyAlignment="1" applyProtection="1">
      <alignment horizontal="center" vertical="center" wrapText="1"/>
      <protection locked="0"/>
    </xf>
    <xf numFmtId="0" fontId="8" fillId="0" borderId="9" xfId="15" applyFont="1" applyFill="1" applyBorder="1" applyAlignment="1" applyProtection="1">
      <alignment horizontal="center" vertical="center" wrapText="1"/>
      <protection locked="0"/>
    </xf>
    <xf numFmtId="0" fontId="8" fillId="0" borderId="11" xfId="15" applyFont="1" applyFill="1" applyBorder="1" applyAlignment="1" applyProtection="1">
      <alignment horizontal="center" vertical="center" wrapText="1"/>
      <protection locked="0"/>
    </xf>
    <xf numFmtId="49" fontId="8" fillId="0" borderId="10" xfId="15" applyNumberFormat="1" applyFont="1" applyFill="1" applyBorder="1" applyAlignment="1" applyProtection="1">
      <alignment horizontal="center" vertical="center" wrapText="1"/>
      <protection locked="0"/>
    </xf>
    <xf numFmtId="49" fontId="8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8" fillId="0" borderId="10" xfId="15" applyFont="1" applyFill="1" applyBorder="1" applyAlignment="1" applyProtection="1">
      <alignment horizontal="center" vertical="center" wrapText="1"/>
      <protection locked="0"/>
    </xf>
    <xf numFmtId="0" fontId="2" fillId="0" borderId="12" xfId="15" applyFont="1" applyFill="1" applyBorder="1" applyAlignment="1" applyProtection="1">
      <alignment horizontal="center" vertical="center" wrapText="1"/>
      <protection locked="0"/>
    </xf>
    <xf numFmtId="49" fontId="2" fillId="0" borderId="12" xfId="15" applyNumberFormat="1" applyFont="1" applyFill="1" applyBorder="1" applyAlignment="1" applyProtection="1">
      <alignment horizontal="center" vertical="center" wrapText="1"/>
      <protection locked="0"/>
    </xf>
    <xf numFmtId="49" fontId="8" fillId="0" borderId="9" xfId="2" applyNumberFormat="1" applyFont="1" applyFill="1" applyBorder="1" applyAlignment="1" applyProtection="1">
      <alignment horizontal="center" vertical="center" wrapText="1"/>
      <protection locked="0"/>
    </xf>
    <xf numFmtId="49" fontId="2" fillId="0" borderId="11" xfId="2" applyNumberFormat="1" applyFont="1" applyFill="1" applyBorder="1" applyAlignment="1" applyProtection="1">
      <alignment horizontal="center" vertical="center" wrapText="1"/>
      <protection locked="0"/>
    </xf>
    <xf numFmtId="0" fontId="8" fillId="0" borderId="12" xfId="15" applyFont="1" applyFill="1" applyBorder="1" applyAlignment="1" applyProtection="1">
      <alignment horizontal="center" vertical="center" wrapText="1"/>
      <protection locked="0"/>
    </xf>
    <xf numFmtId="0" fontId="8" fillId="0" borderId="10" xfId="2" applyFont="1" applyFill="1" applyBorder="1" applyAlignment="1" applyProtection="1">
      <alignment horizontal="center" vertical="center" wrapText="1" shrinkToFit="1"/>
      <protection locked="0"/>
    </xf>
    <xf numFmtId="0" fontId="2" fillId="0" borderId="12" xfId="2" applyFont="1" applyFill="1" applyBorder="1" applyAlignment="1" applyProtection="1">
      <alignment horizontal="center" vertical="center" wrapText="1" shrinkToFit="1"/>
      <protection locked="0"/>
    </xf>
    <xf numFmtId="0" fontId="12" fillId="0" borderId="10" xfId="0" applyFont="1" applyFill="1" applyBorder="1" applyAlignment="1">
      <alignment horizontal="center" vertical="center" wrapText="1"/>
    </xf>
    <xf numFmtId="0" fontId="12" fillId="0" borderId="12" xfId="0" applyFont="1" applyFill="1" applyBorder="1" applyAlignment="1">
      <alignment horizontal="center" vertical="center" wrapText="1"/>
    </xf>
    <xf numFmtId="49" fontId="8" fillId="0" borderId="10" xfId="2" applyNumberFormat="1" applyFont="1" applyFill="1" applyBorder="1" applyAlignment="1" applyProtection="1">
      <alignment horizontal="center" vertical="center" wrapText="1"/>
      <protection locked="0"/>
    </xf>
    <xf numFmtId="49" fontId="8" fillId="0" borderId="12" xfId="2" applyNumberFormat="1" applyFont="1" applyFill="1" applyBorder="1" applyAlignment="1" applyProtection="1">
      <alignment horizontal="center" vertical="center" wrapText="1"/>
      <protection locked="0"/>
    </xf>
    <xf numFmtId="176" fontId="3" fillId="0" borderId="10" xfId="15" applyNumberFormat="1" applyFont="1" applyFill="1" applyBorder="1" applyAlignment="1" applyProtection="1">
      <alignment horizontal="center" vertical="center" wrapText="1"/>
      <protection locked="0"/>
    </xf>
    <xf numFmtId="176" fontId="3" fillId="0" borderId="12" xfId="15" applyNumberFormat="1" applyFont="1" applyFill="1" applyBorder="1" applyAlignment="1" applyProtection="1">
      <alignment horizontal="center" vertical="center" wrapText="1"/>
      <protection locked="0"/>
    </xf>
    <xf numFmtId="0" fontId="52" fillId="0" borderId="35" xfId="15" applyFont="1" applyBorder="1" applyAlignment="1" applyProtection="1">
      <alignment horizontal="left" vertical="center"/>
      <protection locked="0"/>
    </xf>
    <xf numFmtId="0" fontId="49" fillId="0" borderId="35" xfId="15" applyFont="1" applyBorder="1" applyAlignment="1" applyProtection="1">
      <alignment horizontal="left" vertical="center"/>
      <protection locked="0"/>
    </xf>
    <xf numFmtId="0" fontId="49" fillId="0" borderId="35" xfId="15" applyFont="1" applyBorder="1" applyAlignment="1" applyProtection="1">
      <alignment horizontal="left" vertical="center" wrapText="1"/>
      <protection locked="0"/>
    </xf>
    <xf numFmtId="0" fontId="52" fillId="0" borderId="35" xfId="15" applyFont="1" applyBorder="1" applyAlignment="1" applyProtection="1">
      <alignment horizontal="left" vertical="center" wrapText="1"/>
      <protection locked="0"/>
    </xf>
    <xf numFmtId="0" fontId="49" fillId="0" borderId="35" xfId="15" applyFont="1" applyBorder="1" applyAlignment="1" applyProtection="1">
      <alignment horizontal="center" vertical="center" wrapText="1"/>
      <protection locked="0"/>
    </xf>
    <xf numFmtId="0" fontId="53" fillId="0" borderId="35" xfId="15" applyFont="1" applyBorder="1" applyAlignment="1" applyProtection="1">
      <alignment horizontal="center" vertical="center" wrapText="1"/>
      <protection locked="0"/>
    </xf>
    <xf numFmtId="0" fontId="49" fillId="0" borderId="35" xfId="15" applyFont="1" applyBorder="1" applyAlignment="1" applyProtection="1">
      <alignment horizontal="center" vertical="center" wrapText="1"/>
      <protection locked="0"/>
    </xf>
    <xf numFmtId="0" fontId="13" fillId="0" borderId="35" xfId="15" applyFont="1" applyBorder="1" applyAlignment="1" applyProtection="1">
      <alignment horizontal="center" vertical="center" wrapText="1"/>
      <protection locked="0"/>
    </xf>
    <xf numFmtId="49" fontId="4" fillId="0" borderId="35" xfId="15" applyNumberFormat="1" applyFont="1" applyBorder="1" applyAlignment="1" applyProtection="1">
      <alignment horizontal="center" vertical="center" wrapText="1"/>
      <protection locked="0"/>
    </xf>
    <xf numFmtId="0" fontId="5" fillId="0" borderId="0" xfId="15" applyFont="1" applyAlignment="1" applyProtection="1">
      <alignment horizontal="center" vertical="center" wrapText="1"/>
      <protection locked="0"/>
    </xf>
    <xf numFmtId="0" fontId="4" fillId="0" borderId="35" xfId="15" applyFont="1" applyBorder="1" applyAlignment="1" applyProtection="1">
      <alignment horizontal="center" vertical="center" wrapText="1"/>
      <protection locked="0"/>
    </xf>
    <xf numFmtId="0" fontId="4" fillId="0" borderId="35" xfId="16" applyFont="1" applyBorder="1" applyAlignment="1" applyProtection="1">
      <alignment horizontal="center" vertical="center" wrapText="1"/>
      <protection locked="0"/>
    </xf>
    <xf numFmtId="0" fontId="4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15" applyFont="1" applyBorder="1" applyAlignment="1" applyProtection="1">
      <alignment horizontal="center" vertical="center" wrapText="1"/>
      <protection locked="0"/>
    </xf>
    <xf numFmtId="49" fontId="4" fillId="0" borderId="35" xfId="15" applyNumberFormat="1" applyFont="1" applyBorder="1" applyAlignment="1" applyProtection="1">
      <alignment horizontal="center" vertical="center" wrapText="1"/>
      <protection locked="0"/>
    </xf>
    <xf numFmtId="0" fontId="54" fillId="0" borderId="35" xfId="15" applyFont="1" applyBorder="1" applyAlignment="1" applyProtection="1">
      <alignment horizontal="center" vertical="center" wrapText="1"/>
      <protection locked="0"/>
    </xf>
    <xf numFmtId="49" fontId="54" fillId="0" borderId="35" xfId="15" applyNumberFormat="1" applyFont="1" applyBorder="1" applyAlignment="1" applyProtection="1">
      <alignment horizontal="center" vertical="center" wrapText="1"/>
      <protection locked="0"/>
    </xf>
    <xf numFmtId="49" fontId="55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4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15" applyFont="1" applyBorder="1" applyAlignment="1">
      <alignment horizontal="center" vertical="center" wrapText="1"/>
    </xf>
    <xf numFmtId="176" fontId="4" fillId="0" borderId="35" xfId="15" applyNumberFormat="1" applyFont="1" applyBorder="1" applyAlignment="1">
      <alignment horizontal="center" vertical="center" wrapText="1"/>
    </xf>
    <xf numFmtId="0" fontId="13" fillId="0" borderId="35" xfId="24" applyFont="1" applyFill="1" applyBorder="1" applyAlignment="1" applyProtection="1">
      <alignment horizontal="center" vertical="center" wrapText="1" shrinkToFit="1"/>
      <protection locked="0"/>
    </xf>
    <xf numFmtId="0" fontId="4" fillId="0" borderId="33" xfId="15" applyFont="1" applyBorder="1" applyAlignment="1" applyProtection="1">
      <alignment horizontal="center" vertical="center" wrapText="1"/>
      <protection locked="0"/>
    </xf>
    <xf numFmtId="0" fontId="13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4" fillId="0" borderId="12" xfId="15" applyFont="1" applyBorder="1" applyAlignment="1" applyProtection="1">
      <alignment horizontal="center" vertical="center" wrapText="1"/>
      <protection locked="0"/>
    </xf>
    <xf numFmtId="0" fontId="5" fillId="0" borderId="0" xfId="24" applyFont="1" applyFill="1" applyBorder="1" applyAlignment="1" applyProtection="1">
      <alignment horizontal="center" vertical="center" wrapText="1"/>
      <protection locked="0"/>
    </xf>
    <xf numFmtId="0" fontId="4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13" fillId="0" borderId="35" xfId="4" applyFont="1" applyBorder="1" applyAlignment="1">
      <alignment horizontal="center" vertical="center" wrapText="1"/>
    </xf>
    <xf numFmtId="49" fontId="54" fillId="0" borderId="35" xfId="15" applyNumberFormat="1" applyFont="1" applyBorder="1" applyAlignment="1" applyProtection="1">
      <alignment horizontal="center" vertical="center" wrapText="1"/>
      <protection locked="0"/>
    </xf>
    <xf numFmtId="49" fontId="13" fillId="0" borderId="35" xfId="24" applyNumberFormat="1" applyFont="1" applyFill="1" applyBorder="1" applyAlignment="1" applyProtection="1">
      <alignment horizontal="center" vertical="center" wrapText="1"/>
      <protection locked="0"/>
    </xf>
    <xf numFmtId="49" fontId="4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15" applyFont="1" applyBorder="1" applyAlignment="1">
      <alignment horizontal="center" vertical="center" wrapText="1"/>
    </xf>
    <xf numFmtId="176" fontId="4" fillId="0" borderId="35" xfId="15" applyNumberFormat="1" applyFont="1" applyBorder="1" applyAlignment="1">
      <alignment horizontal="center" vertical="center" wrapText="1"/>
    </xf>
    <xf numFmtId="0" fontId="13" fillId="0" borderId="35" xfId="24" applyFont="1" applyFill="1" applyBorder="1" applyAlignment="1" applyProtection="1">
      <alignment horizontal="center" vertical="center" wrapText="1" shrinkToFit="1"/>
      <protection locked="0"/>
    </xf>
    <xf numFmtId="49" fontId="13" fillId="0" borderId="35" xfId="15" applyNumberFormat="1" applyFont="1" applyBorder="1" applyAlignment="1" applyProtection="1">
      <alignment horizontal="center" vertical="center" wrapText="1"/>
      <protection locked="0"/>
    </xf>
    <xf numFmtId="176" fontId="4" fillId="0" borderId="35" xfId="15" applyNumberFormat="1" applyFont="1" applyBorder="1" applyAlignment="1" applyProtection="1">
      <alignment horizontal="center" vertical="center" wrapText="1"/>
      <protection locked="0"/>
    </xf>
    <xf numFmtId="49" fontId="55" fillId="0" borderId="35" xfId="15" applyNumberFormat="1" applyFont="1" applyBorder="1" applyAlignment="1" applyProtection="1">
      <alignment horizontal="center" vertical="center" wrapText="1"/>
      <protection locked="0"/>
    </xf>
    <xf numFmtId="0" fontId="4" fillId="0" borderId="35" xfId="4" applyFont="1" applyBorder="1" applyAlignment="1">
      <alignment horizontal="center" vertical="center" wrapText="1"/>
    </xf>
    <xf numFmtId="0" fontId="13" fillId="0" borderId="35" xfId="24" applyFont="1" applyFill="1" applyBorder="1" applyAlignment="1" applyProtection="1">
      <alignment horizontal="center" vertical="center" wrapText="1"/>
      <protection locked="0"/>
    </xf>
    <xf numFmtId="182" fontId="13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4" fillId="0" borderId="35" xfId="4" applyFont="1" applyBorder="1" applyAlignment="1">
      <alignment horizontal="center" vertical="center"/>
    </xf>
    <xf numFmtId="0" fontId="56" fillId="0" borderId="35" xfId="22" applyFont="1" applyFill="1" applyBorder="1" applyAlignment="1" applyProtection="1">
      <alignment horizontal="center" vertical="center" wrapText="1"/>
    </xf>
    <xf numFmtId="0" fontId="4" fillId="6" borderId="35" xfId="24" applyNumberFormat="1" applyFont="1" applyFill="1" applyBorder="1" applyAlignment="1" applyProtection="1">
      <alignment horizontal="center" vertical="center" wrapText="1"/>
      <protection locked="0"/>
    </xf>
    <xf numFmtId="0" fontId="13" fillId="6" borderId="35" xfId="15" applyFont="1" applyFill="1" applyBorder="1" applyAlignment="1" applyProtection="1">
      <alignment horizontal="center" vertical="center" wrapText="1"/>
      <protection locked="0"/>
    </xf>
    <xf numFmtId="0" fontId="13" fillId="6" borderId="35" xfId="24" applyNumberFormat="1" applyFont="1" applyFill="1" applyBorder="1" applyAlignment="1" applyProtection="1">
      <alignment horizontal="center" vertical="center" wrapText="1"/>
      <protection locked="0"/>
    </xf>
    <xf numFmtId="49" fontId="4" fillId="6" borderId="35" xfId="15" applyNumberFormat="1" applyFont="1" applyFill="1" applyBorder="1" applyAlignment="1" applyProtection="1">
      <alignment horizontal="center" vertical="center" wrapText="1"/>
      <protection locked="0"/>
    </xf>
    <xf numFmtId="0" fontId="4" fillId="6" borderId="35" xfId="4" applyFont="1" applyFill="1" applyBorder="1" applyAlignment="1">
      <alignment horizontal="center" vertical="center" wrapText="1"/>
    </xf>
    <xf numFmtId="0" fontId="56" fillId="6" borderId="35" xfId="22" applyFont="1" applyFill="1" applyBorder="1" applyAlignment="1" applyProtection="1">
      <alignment horizontal="center" vertical="center" wrapText="1"/>
    </xf>
    <xf numFmtId="0" fontId="4" fillId="6" borderId="35" xfId="15" applyFont="1" applyFill="1" applyBorder="1" applyAlignment="1" applyProtection="1">
      <alignment horizontal="center" vertical="center" wrapText="1"/>
      <protection locked="0"/>
    </xf>
    <xf numFmtId="0" fontId="13" fillId="6" borderId="35" xfId="4" applyFont="1" applyFill="1" applyBorder="1" applyAlignment="1">
      <alignment horizontal="center" vertical="center" wrapText="1"/>
    </xf>
    <xf numFmtId="49" fontId="55" fillId="6" borderId="35" xfId="15" applyNumberFormat="1" applyFont="1" applyFill="1" applyBorder="1" applyAlignment="1" applyProtection="1">
      <alignment horizontal="center" vertical="center" wrapText="1"/>
      <protection locked="0"/>
    </xf>
    <xf numFmtId="49" fontId="13" fillId="6" borderId="35" xfId="24" applyNumberFormat="1" applyFont="1" applyFill="1" applyBorder="1" applyAlignment="1" applyProtection="1">
      <alignment horizontal="center" vertical="center" wrapText="1"/>
      <protection locked="0"/>
    </xf>
    <xf numFmtId="49" fontId="4" fillId="6" borderId="35" xfId="24" applyNumberFormat="1" applyFont="1" applyFill="1" applyBorder="1" applyAlignment="1" applyProtection="1">
      <alignment horizontal="center" vertical="center" wrapText="1"/>
      <protection locked="0"/>
    </xf>
    <xf numFmtId="176" fontId="4" fillId="6" borderId="35" xfId="15" applyNumberFormat="1" applyFont="1" applyFill="1" applyBorder="1" applyAlignment="1">
      <alignment horizontal="center" vertical="center" wrapText="1"/>
    </xf>
    <xf numFmtId="0" fontId="13" fillId="6" borderId="35" xfId="24" applyFont="1" applyFill="1" applyBorder="1" applyAlignment="1" applyProtection="1">
      <alignment horizontal="center" vertical="center" wrapText="1" shrinkToFit="1"/>
      <protection locked="0"/>
    </xf>
    <xf numFmtId="0" fontId="5" fillId="6" borderId="0" xfId="24" applyFont="1" applyFill="1" applyBorder="1" applyAlignment="1" applyProtection="1">
      <alignment horizontal="center" vertical="center" wrapText="1"/>
      <protection locked="0"/>
    </xf>
    <xf numFmtId="49" fontId="13" fillId="6" borderId="35" xfId="15" applyNumberFormat="1" applyFont="1" applyFill="1" applyBorder="1" applyAlignment="1" applyProtection="1">
      <alignment horizontal="center" vertical="center" wrapText="1"/>
      <protection locked="0"/>
    </xf>
    <xf numFmtId="178" fontId="13" fillId="0" borderId="35" xfId="15" applyNumberFormat="1" applyFont="1" applyBorder="1" applyAlignment="1" applyProtection="1">
      <alignment horizontal="center" vertical="center" wrapText="1"/>
      <protection locked="0"/>
    </xf>
    <xf numFmtId="0" fontId="4" fillId="0" borderId="35" xfId="10" applyFont="1" applyBorder="1" applyAlignment="1">
      <alignment horizontal="center" vertical="center" wrapText="1"/>
    </xf>
    <xf numFmtId="0" fontId="4" fillId="0" borderId="35" xfId="10" applyFont="1" applyBorder="1" applyAlignment="1">
      <alignment horizontal="center" vertical="center"/>
    </xf>
    <xf numFmtId="0" fontId="13" fillId="0" borderId="35" xfId="15" applyFont="1" applyBorder="1" applyAlignment="1">
      <alignment horizontal="center" vertical="center" wrapText="1"/>
    </xf>
    <xf numFmtId="176" fontId="4" fillId="0" borderId="35" xfId="4" applyNumberFormat="1" applyFont="1" applyBorder="1" applyAlignment="1">
      <alignment horizontal="center" vertical="center"/>
    </xf>
    <xf numFmtId="0" fontId="13" fillId="0" borderId="35" xfId="10" applyFont="1" applyBorder="1" applyAlignment="1">
      <alignment horizontal="center" vertical="center"/>
    </xf>
    <xf numFmtId="177" fontId="13" fillId="0" borderId="35" xfId="24" applyNumberFormat="1" applyFont="1" applyFill="1" applyBorder="1" applyAlignment="1" applyProtection="1">
      <alignment horizontal="center" vertical="center" wrapText="1"/>
      <protection locked="0"/>
    </xf>
    <xf numFmtId="0" fontId="13" fillId="0" borderId="35" xfId="23" applyNumberFormat="1" applyFont="1" applyFill="1" applyBorder="1" applyAlignment="1" applyProtection="1">
      <alignment horizontal="center" vertical="center" wrapText="1"/>
      <protection locked="0"/>
    </xf>
    <xf numFmtId="180" fontId="57" fillId="0" borderId="35" xfId="4" applyNumberFormat="1" applyFont="1" applyBorder="1" applyAlignment="1">
      <alignment horizontal="center" vertical="center" wrapText="1"/>
    </xf>
    <xf numFmtId="0" fontId="13" fillId="0" borderId="35" xfId="4" applyFont="1" applyBorder="1" applyAlignment="1">
      <alignment horizontal="center" vertical="center"/>
    </xf>
    <xf numFmtId="0" fontId="4" fillId="6" borderId="35" xfId="15" applyFont="1" applyFill="1" applyBorder="1" applyAlignment="1">
      <alignment horizontal="center" vertical="center" wrapText="1"/>
    </xf>
    <xf numFmtId="176" fontId="13" fillId="0" borderId="35" xfId="4" applyNumberFormat="1" applyFont="1" applyBorder="1" applyAlignment="1">
      <alignment horizontal="center" vertical="center"/>
    </xf>
    <xf numFmtId="0" fontId="58" fillId="0" borderId="35" xfId="15" applyFont="1" applyBorder="1" applyAlignment="1" applyProtection="1">
      <alignment horizontal="center" vertical="center" wrapText="1"/>
      <protection locked="0"/>
    </xf>
    <xf numFmtId="0" fontId="47" fillId="0" borderId="0" xfId="15" applyFont="1" applyAlignment="1" applyProtection="1">
      <alignment horizontal="center" vertical="center" wrapText="1"/>
      <protection locked="0"/>
    </xf>
    <xf numFmtId="49" fontId="5" fillId="0" borderId="0" xfId="15" applyNumberFormat="1" applyFont="1" applyAlignment="1" applyProtection="1">
      <alignment horizontal="center" vertical="center" wrapText="1"/>
      <protection locked="0"/>
    </xf>
    <xf numFmtId="176" fontId="5" fillId="0" borderId="0" xfId="15" applyNumberFormat="1" applyFont="1" applyAlignment="1" applyProtection="1">
      <alignment horizontal="center" vertical="center" wrapText="1"/>
      <protection locked="0"/>
    </xf>
    <xf numFmtId="0" fontId="9" fillId="0" borderId="0" xfId="15" applyFont="1" applyAlignment="1" applyProtection="1">
      <alignment horizontal="center" vertical="center" wrapText="1"/>
      <protection locked="0"/>
    </xf>
    <xf numFmtId="0" fontId="8" fillId="0" borderId="33" xfId="15" applyFont="1" applyFill="1" applyBorder="1" applyAlignment="1" applyProtection="1">
      <alignment horizontal="center" vertical="center" wrapText="1"/>
      <protection locked="0"/>
    </xf>
    <xf numFmtId="49" fontId="54" fillId="6" borderId="35" xfId="15" applyNumberFormat="1" applyFont="1" applyFill="1" applyBorder="1" applyAlignment="1" applyProtection="1">
      <alignment horizontal="center" vertical="center" wrapText="1"/>
      <protection locked="0"/>
    </xf>
    <xf numFmtId="176" fontId="4" fillId="6" borderId="35" xfId="15" applyNumberFormat="1" applyFont="1" applyFill="1" applyBorder="1" applyAlignment="1" applyProtection="1">
      <alignment horizontal="center" vertical="center" wrapText="1"/>
      <protection locked="0"/>
    </xf>
    <xf numFmtId="0" fontId="3" fillId="6" borderId="4" xfId="15" applyFont="1" applyFill="1" applyBorder="1" applyAlignment="1" applyProtection="1">
      <alignment vertical="center" wrapText="1"/>
      <protection locked="0"/>
    </xf>
    <xf numFmtId="0" fontId="3" fillId="6" borderId="4" xfId="2" applyNumberFormat="1" applyFont="1" applyFill="1" applyBorder="1" applyAlignment="1" applyProtection="1">
      <alignment vertical="center" wrapText="1"/>
      <protection locked="0"/>
    </xf>
    <xf numFmtId="0" fontId="3" fillId="6" borderId="34" xfId="0" applyFont="1" applyFill="1" applyBorder="1" applyAlignment="1">
      <alignment horizontal="center" vertical="center"/>
    </xf>
    <xf numFmtId="0" fontId="3" fillId="6" borderId="34" xfId="0" applyFont="1" applyFill="1" applyBorder="1" applyAlignment="1">
      <alignment horizontal="left" vertical="center" wrapText="1"/>
    </xf>
    <xf numFmtId="0" fontId="3" fillId="6" borderId="12" xfId="15" applyFont="1" applyFill="1" applyBorder="1" applyAlignment="1" applyProtection="1">
      <alignment horizontal="left" vertical="center" wrapText="1"/>
      <protection locked="0"/>
    </xf>
    <xf numFmtId="0" fontId="3" fillId="6" borderId="34" xfId="15" applyFont="1" applyFill="1" applyBorder="1" applyAlignment="1" applyProtection="1">
      <alignment horizontal="center" vertical="center" wrapText="1"/>
      <protection locked="0"/>
    </xf>
    <xf numFmtId="49" fontId="3" fillId="6" borderId="34" xfId="2" applyNumberFormat="1" applyFont="1" applyFill="1" applyBorder="1" applyAlignment="1" applyProtection="1">
      <alignment horizontal="center" vertical="center" wrapText="1"/>
      <protection locked="0"/>
    </xf>
    <xf numFmtId="183" fontId="13" fillId="6" borderId="34" xfId="4" applyNumberFormat="1" applyFont="1" applyFill="1" applyBorder="1" applyAlignment="1">
      <alignment horizontal="center" vertical="center"/>
    </xf>
    <xf numFmtId="0" fontId="3" fillId="6" borderId="4" xfId="15" applyFont="1" applyFill="1" applyBorder="1" applyAlignment="1" applyProtection="1">
      <alignment horizontal="left" vertical="center" wrapText="1"/>
      <protection locked="0"/>
    </xf>
    <xf numFmtId="49" fontId="3" fillId="6" borderId="4" xfId="2" applyNumberFormat="1" applyFont="1" applyFill="1" applyBorder="1" applyAlignment="1" applyProtection="1">
      <alignment horizontal="left" vertical="center" wrapText="1"/>
      <protection locked="0"/>
    </xf>
    <xf numFmtId="49" fontId="3" fillId="6" borderId="12" xfId="2" applyNumberFormat="1" applyFont="1" applyFill="1" applyBorder="1" applyAlignment="1" applyProtection="1">
      <alignment horizontal="center" vertical="center" wrapText="1"/>
      <protection locked="0"/>
    </xf>
    <xf numFmtId="49" fontId="3" fillId="6" borderId="12" xfId="2" applyNumberFormat="1" applyFont="1" applyFill="1" applyBorder="1" applyAlignment="1" applyProtection="1">
      <alignment horizontal="left" vertical="center" wrapText="1"/>
      <protection locked="0"/>
    </xf>
    <xf numFmtId="176" fontId="3" fillId="6" borderId="12" xfId="15" applyNumberFormat="1" applyFont="1" applyFill="1" applyBorder="1" applyAlignment="1" applyProtection="1">
      <alignment horizontal="center" vertical="center" wrapText="1"/>
      <protection locked="0"/>
    </xf>
    <xf numFmtId="176" fontId="3" fillId="6" borderId="12" xfId="15" applyNumberFormat="1" applyFont="1" applyFill="1" applyBorder="1" applyAlignment="1" applyProtection="1">
      <alignment horizontal="left" vertical="center" wrapText="1"/>
      <protection locked="0"/>
    </xf>
    <xf numFmtId="0" fontId="3" fillId="6" borderId="12" xfId="0" applyFont="1" applyFill="1" applyBorder="1" applyAlignment="1">
      <alignment horizontal="left" vertical="center" wrapText="1"/>
    </xf>
    <xf numFmtId="0" fontId="3" fillId="6" borderId="12" xfId="15" applyFont="1" applyFill="1" applyBorder="1" applyAlignment="1" applyProtection="1">
      <alignment horizontal="center" vertical="center" wrapText="1"/>
      <protection locked="0"/>
    </xf>
    <xf numFmtId="0" fontId="9" fillId="0" borderId="35" xfId="23" applyNumberFormat="1" applyFont="1" applyFill="1" applyBorder="1" applyAlignment="1" applyProtection="1">
      <alignment horizontal="center" vertical="center" wrapText="1"/>
      <protection locked="0"/>
    </xf>
    <xf numFmtId="49" fontId="9" fillId="0" borderId="35" xfId="23" applyNumberFormat="1" applyFont="1" applyFill="1" applyBorder="1" applyAlignment="1" applyProtection="1">
      <alignment horizontal="center" vertical="center" wrapText="1"/>
      <protection locked="0"/>
    </xf>
    <xf numFmtId="176" fontId="9" fillId="0" borderId="35" xfId="20" applyNumberFormat="1" applyFont="1" applyFill="1" applyBorder="1" applyAlignment="1">
      <alignment horizontal="center" vertical="center" wrapText="1"/>
    </xf>
    <xf numFmtId="49" fontId="3" fillId="0" borderId="12" xfId="23" applyNumberFormat="1" applyFont="1" applyFill="1" applyBorder="1" applyAlignment="1" applyProtection="1">
      <alignment vertical="center" wrapText="1"/>
      <protection locked="0"/>
    </xf>
    <xf numFmtId="0" fontId="3" fillId="0" borderId="35" xfId="23" applyNumberFormat="1" applyFont="1" applyFill="1" applyBorder="1" applyAlignment="1" applyProtection="1">
      <alignment horizontal="left" vertical="center" wrapText="1"/>
      <protection locked="0"/>
    </xf>
    <xf numFmtId="177" fontId="3" fillId="0" borderId="35" xfId="23" applyNumberFormat="1" applyFont="1" applyFill="1" applyBorder="1" applyAlignment="1" applyProtection="1">
      <alignment horizontal="left" vertical="center" wrapText="1"/>
      <protection locked="0"/>
    </xf>
    <xf numFmtId="0" fontId="3" fillId="6" borderId="35" xfId="15" applyFont="1" applyFill="1" applyBorder="1" applyAlignment="1" applyProtection="1">
      <alignment vertical="center" wrapText="1"/>
      <protection locked="0"/>
    </xf>
    <xf numFmtId="0" fontId="3" fillId="6" borderId="12" xfId="2" applyNumberFormat="1" applyFont="1" applyFill="1" applyBorder="1" applyAlignment="1" applyProtection="1">
      <alignment horizontal="center" vertical="center" wrapText="1"/>
      <protection locked="0"/>
    </xf>
    <xf numFmtId="49" fontId="3" fillId="6" borderId="35" xfId="15" applyNumberFormat="1" applyFont="1" applyFill="1" applyBorder="1" applyAlignment="1" applyProtection="1">
      <alignment horizontal="left" vertical="center" wrapText="1"/>
      <protection locked="0"/>
    </xf>
    <xf numFmtId="176" fontId="3" fillId="6" borderId="12" xfId="2" applyNumberFormat="1" applyFont="1" applyFill="1" applyBorder="1" applyAlignment="1" applyProtection="1">
      <alignment horizontal="center" vertical="center" wrapText="1"/>
      <protection locked="0"/>
    </xf>
    <xf numFmtId="49" fontId="3" fillId="6" borderId="12" xfId="2" applyNumberFormat="1" applyFont="1" applyFill="1" applyBorder="1" applyAlignment="1" applyProtection="1">
      <alignment vertical="center" wrapText="1"/>
      <protection locked="0"/>
    </xf>
    <xf numFmtId="0" fontId="3" fillId="6" borderId="12" xfId="0" applyFont="1" applyFill="1" applyBorder="1" applyAlignment="1">
      <alignment horizontal="center" vertical="center"/>
    </xf>
    <xf numFmtId="0" fontId="3" fillId="6" borderId="4" xfId="0" applyFont="1" applyFill="1" applyBorder="1" applyAlignment="1">
      <alignment horizontal="left" vertical="center" wrapText="1"/>
    </xf>
    <xf numFmtId="49" fontId="3" fillId="6" borderId="4" xfId="0" applyNumberFormat="1" applyFont="1" applyFill="1" applyBorder="1" applyAlignment="1">
      <alignment horizontal="left" vertical="center" wrapText="1"/>
    </xf>
    <xf numFmtId="0" fontId="9" fillId="6" borderId="4" xfId="8" applyFont="1" applyFill="1" applyBorder="1" applyAlignment="1">
      <alignment horizontal="center" vertical="center" wrapText="1"/>
    </xf>
    <xf numFmtId="0" fontId="3" fillId="6" borderId="4" xfId="2" applyNumberFormat="1" applyFont="1" applyFill="1" applyBorder="1" applyAlignment="1" applyProtection="1">
      <alignment horizontal="left" vertical="center" wrapText="1"/>
      <protection locked="0"/>
    </xf>
    <xf numFmtId="0" fontId="39" fillId="6" borderId="4" xfId="2" applyNumberFormat="1" applyFont="1" applyFill="1" applyBorder="1" applyAlignment="1" applyProtection="1">
      <alignment horizontal="center" vertical="center" wrapText="1"/>
      <protection locked="0"/>
    </xf>
    <xf numFmtId="176" fontId="3" fillId="6" borderId="4" xfId="2" applyNumberFormat="1" applyFont="1" applyFill="1" applyBorder="1" applyAlignment="1" applyProtection="1">
      <alignment horizontal="center" vertical="center" wrapText="1"/>
      <protection locked="0"/>
    </xf>
    <xf numFmtId="177" fontId="3" fillId="6" borderId="4" xfId="2" applyNumberFormat="1" applyFont="1" applyFill="1" applyBorder="1" applyAlignment="1" applyProtection="1">
      <alignment horizontal="left" vertical="center" wrapText="1"/>
      <protection locked="0"/>
    </xf>
    <xf numFmtId="0" fontId="41" fillId="6" borderId="4" xfId="8" applyFont="1" applyFill="1" applyBorder="1" applyAlignment="1">
      <alignment horizontal="center" vertical="center" wrapText="1"/>
    </xf>
    <xf numFmtId="0" fontId="3" fillId="6" borderId="4" xfId="0" applyFont="1" applyFill="1" applyBorder="1" applyAlignment="1">
      <alignment horizontal="left" vertical="center"/>
    </xf>
    <xf numFmtId="177" fontId="3" fillId="6" borderId="4" xfId="2" applyNumberFormat="1" applyFont="1" applyFill="1" applyBorder="1" applyAlignment="1" applyProtection="1">
      <alignment horizontal="center" vertical="center" wrapText="1"/>
      <protection locked="0"/>
    </xf>
    <xf numFmtId="0" fontId="3" fillId="6" borderId="4" xfId="0" applyFont="1" applyFill="1" applyBorder="1" applyAlignment="1">
      <alignment vertical="center"/>
    </xf>
    <xf numFmtId="0" fontId="3" fillId="6" borderId="4" xfId="0" applyFont="1" applyFill="1" applyBorder="1" applyAlignment="1">
      <alignment horizontal="center" vertical="center"/>
    </xf>
    <xf numFmtId="0" fontId="39" fillId="6" borderId="4" xfId="0" applyFont="1" applyFill="1" applyBorder="1" applyAlignment="1">
      <alignment horizontal="center" vertical="center"/>
    </xf>
    <xf numFmtId="49" fontId="39" fillId="6" borderId="4" xfId="0" applyNumberFormat="1" applyFont="1" applyFill="1" applyBorder="1" applyAlignment="1">
      <alignment horizontal="left" vertical="center" wrapText="1"/>
    </xf>
    <xf numFmtId="0" fontId="3" fillId="6" borderId="4" xfId="2" applyNumberFormat="1" applyFont="1" applyFill="1" applyBorder="1" applyAlignment="1" applyProtection="1">
      <alignment horizontal="center" vertical="center"/>
      <protection locked="0"/>
    </xf>
    <xf numFmtId="49" fontId="39" fillId="6" borderId="4" xfId="2" applyNumberFormat="1" applyFont="1" applyFill="1" applyBorder="1" applyAlignment="1" applyProtection="1">
      <alignment horizontal="center" vertical="center" wrapText="1"/>
      <protection locked="0"/>
    </xf>
    <xf numFmtId="49" fontId="3" fillId="6" borderId="4" xfId="2" applyNumberFormat="1" applyFont="1" applyFill="1" applyBorder="1" applyAlignment="1" applyProtection="1">
      <alignment horizontal="left" vertical="center"/>
      <protection locked="0"/>
    </xf>
    <xf numFmtId="0" fontId="3" fillId="6" borderId="4" xfId="2" applyNumberFormat="1" applyFont="1" applyFill="1" applyBorder="1" applyAlignment="1" applyProtection="1">
      <alignment horizontal="left" vertical="center"/>
      <protection locked="0"/>
    </xf>
    <xf numFmtId="176" fontId="3" fillId="6" borderId="4" xfId="2" applyNumberFormat="1" applyFont="1" applyFill="1" applyBorder="1" applyAlignment="1" applyProtection="1">
      <alignment horizontal="center" vertical="center"/>
      <protection locked="0"/>
    </xf>
    <xf numFmtId="177" fontId="3" fillId="6" borderId="4" xfId="2" applyNumberFormat="1" applyFont="1" applyFill="1" applyBorder="1" applyAlignment="1" applyProtection="1">
      <alignment horizontal="left" vertical="center"/>
      <protection locked="0"/>
    </xf>
    <xf numFmtId="0" fontId="3" fillId="6" borderId="4" xfId="15" applyFont="1" applyFill="1" applyBorder="1" applyAlignment="1" applyProtection="1">
      <alignment horizontal="left" vertical="center"/>
      <protection locked="0"/>
    </xf>
    <xf numFmtId="0" fontId="3" fillId="6" borderId="4" xfId="15" applyFont="1" applyFill="1" applyBorder="1" applyAlignment="1" applyProtection="1">
      <alignment horizontal="center" vertical="center"/>
      <protection locked="0"/>
    </xf>
    <xf numFmtId="0" fontId="3" fillId="6" borderId="0" xfId="2" applyFont="1" applyFill="1" applyBorder="1" applyAlignment="1" applyProtection="1">
      <alignment horizontal="left" vertical="center"/>
      <protection locked="0"/>
    </xf>
  </cellXfs>
  <cellStyles count="25">
    <cellStyle name="BOM_Level_1" xfId="9"/>
    <cellStyle name="BOM_Level_Below3" xfId="2"/>
    <cellStyle name="BOM_Level_Below3 2" xfId="24"/>
    <cellStyle name="BOM_Level_Below3 3" xfId="18"/>
    <cellStyle name="BOM_Level_Below3 3 2" xfId="23"/>
    <cellStyle name="百分比 2" xfId="21"/>
    <cellStyle name="差_KING" xfId="6"/>
    <cellStyle name="常规" xfId="0" builtinId="0"/>
    <cellStyle name="常规 10" xfId="8"/>
    <cellStyle name="常规 2" xfId="10"/>
    <cellStyle name="常规 2 2" xfId="7"/>
    <cellStyle name="常规 2 27" xfId="4"/>
    <cellStyle name="常规 2 28 2" xfId="19"/>
    <cellStyle name="常规 3" xfId="12"/>
    <cellStyle name="常规 3 29" xfId="1"/>
    <cellStyle name="常规 3 30" xfId="20"/>
    <cellStyle name="常规 4 2" xfId="13"/>
    <cellStyle name="常规 40" xfId="3"/>
    <cellStyle name="常规 5 2" xfId="5"/>
    <cellStyle name="常规 5 2 2" xfId="17"/>
    <cellStyle name="超链接 2" xfId="22"/>
    <cellStyle name="好_KING" xfId="14"/>
    <cellStyle name="样式 1" xfId="15"/>
    <cellStyle name="样式 1 10" xfId="16"/>
    <cellStyle name="注释 10" xfId="11"/>
  </cellStyles>
  <dxfs count="84"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9" tint="-0.499984740745262"/>
        </patternFill>
      </fill>
    </dxf>
    <dxf>
      <fill>
        <patternFill>
          <bgColor theme="9" tint="-0.499984740745262"/>
        </patternFill>
      </fill>
    </dxf>
    <dxf>
      <fill>
        <patternFill>
          <bgColor theme="9" tint="-0.499984740745262"/>
        </patternFill>
      </fill>
    </dxf>
    <dxf>
      <fill>
        <patternFill>
          <bgColor theme="9" tint="-0.499984740745262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</dxfs>
  <tableStyles count="0" defaultTableStyle="TableStyleMedium9" defaultPivotStyle="PivotStyleLight16"/>
  <colors>
    <mruColors>
      <color rgb="FFFF33CC"/>
      <color rgb="FFFF3399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26" Type="http://schemas.openxmlformats.org/officeDocument/2006/relationships/image" Target="../media/image27.emf"/><Relationship Id="rId39" Type="http://schemas.openxmlformats.org/officeDocument/2006/relationships/image" Target="../media/image40.emf"/><Relationship Id="rId21" Type="http://schemas.openxmlformats.org/officeDocument/2006/relationships/image" Target="../media/image22.emf"/><Relationship Id="rId34" Type="http://schemas.openxmlformats.org/officeDocument/2006/relationships/image" Target="../media/image35.emf"/><Relationship Id="rId42" Type="http://schemas.openxmlformats.org/officeDocument/2006/relationships/image" Target="../media/image43.emf"/><Relationship Id="rId47" Type="http://schemas.openxmlformats.org/officeDocument/2006/relationships/image" Target="../media/image48.png"/><Relationship Id="rId50" Type="http://schemas.openxmlformats.org/officeDocument/2006/relationships/image" Target="../media/image51.emf"/><Relationship Id="rId55" Type="http://schemas.openxmlformats.org/officeDocument/2006/relationships/image" Target="../media/image56.emf"/><Relationship Id="rId7" Type="http://schemas.openxmlformats.org/officeDocument/2006/relationships/image" Target="../media/image8.wmf"/><Relationship Id="rId2" Type="http://schemas.openxmlformats.org/officeDocument/2006/relationships/image" Target="../media/image3.wmf"/><Relationship Id="rId16" Type="http://schemas.openxmlformats.org/officeDocument/2006/relationships/image" Target="../media/image17.emf"/><Relationship Id="rId29" Type="http://schemas.openxmlformats.org/officeDocument/2006/relationships/image" Target="../media/image30.emf"/><Relationship Id="rId11" Type="http://schemas.openxmlformats.org/officeDocument/2006/relationships/image" Target="../media/image12.png"/><Relationship Id="rId24" Type="http://schemas.openxmlformats.org/officeDocument/2006/relationships/image" Target="../media/image25.emf"/><Relationship Id="rId32" Type="http://schemas.openxmlformats.org/officeDocument/2006/relationships/image" Target="../media/image33.png"/><Relationship Id="rId37" Type="http://schemas.openxmlformats.org/officeDocument/2006/relationships/image" Target="../media/image38.emf"/><Relationship Id="rId40" Type="http://schemas.openxmlformats.org/officeDocument/2006/relationships/image" Target="../media/image41.emf"/><Relationship Id="rId45" Type="http://schemas.openxmlformats.org/officeDocument/2006/relationships/image" Target="../media/image46.emf"/><Relationship Id="rId53" Type="http://schemas.openxmlformats.org/officeDocument/2006/relationships/image" Target="../media/image54.emf"/><Relationship Id="rId58" Type="http://schemas.openxmlformats.org/officeDocument/2006/relationships/image" Target="../media/image59.png"/><Relationship Id="rId5" Type="http://schemas.openxmlformats.org/officeDocument/2006/relationships/image" Target="../media/image6.wmf"/><Relationship Id="rId19" Type="http://schemas.openxmlformats.org/officeDocument/2006/relationships/image" Target="../media/image20.emf"/><Relationship Id="rId4" Type="http://schemas.openxmlformats.org/officeDocument/2006/relationships/image" Target="../media/image5.wmf"/><Relationship Id="rId9" Type="http://schemas.openxmlformats.org/officeDocument/2006/relationships/image" Target="../media/image10.wmf"/><Relationship Id="rId14" Type="http://schemas.openxmlformats.org/officeDocument/2006/relationships/image" Target="../media/image15.png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emf"/><Relationship Id="rId35" Type="http://schemas.openxmlformats.org/officeDocument/2006/relationships/image" Target="../media/image36.emf"/><Relationship Id="rId43" Type="http://schemas.openxmlformats.org/officeDocument/2006/relationships/image" Target="../media/image44.emf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8" Type="http://schemas.openxmlformats.org/officeDocument/2006/relationships/image" Target="../media/image9.wmf"/><Relationship Id="rId51" Type="http://schemas.openxmlformats.org/officeDocument/2006/relationships/image" Target="../media/image52.emf"/><Relationship Id="rId3" Type="http://schemas.openxmlformats.org/officeDocument/2006/relationships/image" Target="../media/image4.wmf"/><Relationship Id="rId12" Type="http://schemas.openxmlformats.org/officeDocument/2006/relationships/image" Target="../media/image13.emf"/><Relationship Id="rId17" Type="http://schemas.openxmlformats.org/officeDocument/2006/relationships/image" Target="../media/image18.emf"/><Relationship Id="rId25" Type="http://schemas.openxmlformats.org/officeDocument/2006/relationships/image" Target="../media/image26.png"/><Relationship Id="rId33" Type="http://schemas.openxmlformats.org/officeDocument/2006/relationships/image" Target="../media/image34.jpeg"/><Relationship Id="rId38" Type="http://schemas.openxmlformats.org/officeDocument/2006/relationships/image" Target="../media/image39.emf"/><Relationship Id="rId46" Type="http://schemas.openxmlformats.org/officeDocument/2006/relationships/image" Target="../media/image47.emf"/><Relationship Id="rId59" Type="http://schemas.openxmlformats.org/officeDocument/2006/relationships/image" Target="../media/image60.emf"/><Relationship Id="rId20" Type="http://schemas.openxmlformats.org/officeDocument/2006/relationships/image" Target="../media/image21.emf"/><Relationship Id="rId41" Type="http://schemas.openxmlformats.org/officeDocument/2006/relationships/image" Target="../media/image42.emf"/><Relationship Id="rId54" Type="http://schemas.openxmlformats.org/officeDocument/2006/relationships/image" Target="../media/image55.emf"/><Relationship Id="rId1" Type="http://schemas.openxmlformats.org/officeDocument/2006/relationships/image" Target="../media/image2.png"/><Relationship Id="rId6" Type="http://schemas.openxmlformats.org/officeDocument/2006/relationships/image" Target="../media/image7.wmf"/><Relationship Id="rId15" Type="http://schemas.openxmlformats.org/officeDocument/2006/relationships/image" Target="../media/image16.emf"/><Relationship Id="rId23" Type="http://schemas.openxmlformats.org/officeDocument/2006/relationships/image" Target="../media/image24.emf"/><Relationship Id="rId28" Type="http://schemas.openxmlformats.org/officeDocument/2006/relationships/image" Target="../media/image29.emf"/><Relationship Id="rId36" Type="http://schemas.openxmlformats.org/officeDocument/2006/relationships/image" Target="../media/image37.emf"/><Relationship Id="rId49" Type="http://schemas.openxmlformats.org/officeDocument/2006/relationships/image" Target="../media/image50.png"/><Relationship Id="rId57" Type="http://schemas.openxmlformats.org/officeDocument/2006/relationships/image" Target="../media/image58.png"/><Relationship Id="rId10" Type="http://schemas.openxmlformats.org/officeDocument/2006/relationships/image" Target="../media/image11.wmf"/><Relationship Id="rId31" Type="http://schemas.openxmlformats.org/officeDocument/2006/relationships/image" Target="../media/image32.emf"/><Relationship Id="rId44" Type="http://schemas.openxmlformats.org/officeDocument/2006/relationships/image" Target="../media/image45.emf"/><Relationship Id="rId52" Type="http://schemas.openxmlformats.org/officeDocument/2006/relationships/image" Target="../media/image53.emf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6.emf"/><Relationship Id="rId21" Type="http://schemas.openxmlformats.org/officeDocument/2006/relationships/image" Target="../media/image81.emf"/><Relationship Id="rId42" Type="http://schemas.openxmlformats.org/officeDocument/2006/relationships/image" Target="../media/image102.emf"/><Relationship Id="rId47" Type="http://schemas.openxmlformats.org/officeDocument/2006/relationships/image" Target="../media/image107.emf"/><Relationship Id="rId63" Type="http://schemas.openxmlformats.org/officeDocument/2006/relationships/image" Target="../media/image122.emf"/><Relationship Id="rId68" Type="http://schemas.openxmlformats.org/officeDocument/2006/relationships/image" Target="../media/image127.emf"/><Relationship Id="rId16" Type="http://schemas.openxmlformats.org/officeDocument/2006/relationships/image" Target="../media/image76.emf"/><Relationship Id="rId11" Type="http://schemas.openxmlformats.org/officeDocument/2006/relationships/image" Target="../media/image71.emf"/><Relationship Id="rId24" Type="http://schemas.openxmlformats.org/officeDocument/2006/relationships/image" Target="../media/image84.emf"/><Relationship Id="rId32" Type="http://schemas.openxmlformats.org/officeDocument/2006/relationships/image" Target="../media/image92.emf"/><Relationship Id="rId37" Type="http://schemas.openxmlformats.org/officeDocument/2006/relationships/image" Target="../media/image97.png"/><Relationship Id="rId40" Type="http://schemas.openxmlformats.org/officeDocument/2006/relationships/image" Target="../media/image100.png"/><Relationship Id="rId45" Type="http://schemas.openxmlformats.org/officeDocument/2006/relationships/image" Target="../media/image105.emf"/><Relationship Id="rId53" Type="http://schemas.openxmlformats.org/officeDocument/2006/relationships/image" Target="../media/image113.emf"/><Relationship Id="rId58" Type="http://schemas.openxmlformats.org/officeDocument/2006/relationships/image" Target="../media/image118.emf"/><Relationship Id="rId66" Type="http://schemas.openxmlformats.org/officeDocument/2006/relationships/image" Target="../media/image125.emf"/><Relationship Id="rId74" Type="http://schemas.openxmlformats.org/officeDocument/2006/relationships/image" Target="../media/image133.emf"/><Relationship Id="rId5" Type="http://schemas.openxmlformats.org/officeDocument/2006/relationships/image" Target="../media/image65.emf"/><Relationship Id="rId61" Type="http://schemas.openxmlformats.org/officeDocument/2006/relationships/image" Target="../media/image120.png"/><Relationship Id="rId19" Type="http://schemas.openxmlformats.org/officeDocument/2006/relationships/image" Target="../media/image79.emf"/><Relationship Id="rId14" Type="http://schemas.openxmlformats.org/officeDocument/2006/relationships/image" Target="../media/image74.emf"/><Relationship Id="rId22" Type="http://schemas.openxmlformats.org/officeDocument/2006/relationships/image" Target="../media/image82.emf"/><Relationship Id="rId27" Type="http://schemas.openxmlformats.org/officeDocument/2006/relationships/image" Target="../media/image87.emf"/><Relationship Id="rId30" Type="http://schemas.openxmlformats.org/officeDocument/2006/relationships/image" Target="../media/image90.emf"/><Relationship Id="rId35" Type="http://schemas.openxmlformats.org/officeDocument/2006/relationships/image" Target="../media/image95.emf"/><Relationship Id="rId43" Type="http://schemas.openxmlformats.org/officeDocument/2006/relationships/image" Target="../media/image103.emf"/><Relationship Id="rId48" Type="http://schemas.openxmlformats.org/officeDocument/2006/relationships/image" Target="../media/image108.emf"/><Relationship Id="rId56" Type="http://schemas.openxmlformats.org/officeDocument/2006/relationships/image" Target="../media/image116.emf"/><Relationship Id="rId64" Type="http://schemas.openxmlformats.org/officeDocument/2006/relationships/image" Target="../media/image123.emf"/><Relationship Id="rId69" Type="http://schemas.openxmlformats.org/officeDocument/2006/relationships/image" Target="../media/image128.emf"/><Relationship Id="rId77" Type="http://schemas.openxmlformats.org/officeDocument/2006/relationships/image" Target="../media/image136.emf"/><Relationship Id="rId8" Type="http://schemas.openxmlformats.org/officeDocument/2006/relationships/image" Target="../media/image68.emf"/><Relationship Id="rId51" Type="http://schemas.openxmlformats.org/officeDocument/2006/relationships/image" Target="../media/image111.emf"/><Relationship Id="rId72" Type="http://schemas.openxmlformats.org/officeDocument/2006/relationships/image" Target="../media/image131.emf"/><Relationship Id="rId3" Type="http://schemas.openxmlformats.org/officeDocument/2006/relationships/image" Target="../media/image63.emf"/><Relationship Id="rId12" Type="http://schemas.openxmlformats.org/officeDocument/2006/relationships/image" Target="../media/image72.emf"/><Relationship Id="rId17" Type="http://schemas.openxmlformats.org/officeDocument/2006/relationships/image" Target="../media/image77.emf"/><Relationship Id="rId25" Type="http://schemas.openxmlformats.org/officeDocument/2006/relationships/image" Target="../media/image85.emf"/><Relationship Id="rId33" Type="http://schemas.openxmlformats.org/officeDocument/2006/relationships/image" Target="../media/image93.emf"/><Relationship Id="rId38" Type="http://schemas.openxmlformats.org/officeDocument/2006/relationships/image" Target="../media/image98.emf"/><Relationship Id="rId46" Type="http://schemas.openxmlformats.org/officeDocument/2006/relationships/image" Target="../media/image106.emf"/><Relationship Id="rId59" Type="http://schemas.openxmlformats.org/officeDocument/2006/relationships/image" Target="../media/image119.png"/><Relationship Id="rId67" Type="http://schemas.openxmlformats.org/officeDocument/2006/relationships/image" Target="../media/image126.emf"/><Relationship Id="rId20" Type="http://schemas.openxmlformats.org/officeDocument/2006/relationships/image" Target="../media/image80.emf"/><Relationship Id="rId41" Type="http://schemas.openxmlformats.org/officeDocument/2006/relationships/image" Target="../media/image101.emf"/><Relationship Id="rId54" Type="http://schemas.openxmlformats.org/officeDocument/2006/relationships/image" Target="../media/image114.emf"/><Relationship Id="rId62" Type="http://schemas.openxmlformats.org/officeDocument/2006/relationships/image" Target="../media/image121.emf"/><Relationship Id="rId70" Type="http://schemas.openxmlformats.org/officeDocument/2006/relationships/image" Target="../media/image129.emf"/><Relationship Id="rId75" Type="http://schemas.openxmlformats.org/officeDocument/2006/relationships/image" Target="../media/image134.emf"/><Relationship Id="rId1" Type="http://schemas.openxmlformats.org/officeDocument/2006/relationships/image" Target="../media/image61.emf"/><Relationship Id="rId6" Type="http://schemas.openxmlformats.org/officeDocument/2006/relationships/image" Target="../media/image66.emf"/><Relationship Id="rId15" Type="http://schemas.openxmlformats.org/officeDocument/2006/relationships/image" Target="../media/image75.emf"/><Relationship Id="rId23" Type="http://schemas.openxmlformats.org/officeDocument/2006/relationships/image" Target="../media/image83.emf"/><Relationship Id="rId28" Type="http://schemas.openxmlformats.org/officeDocument/2006/relationships/image" Target="../media/image88.emf"/><Relationship Id="rId36" Type="http://schemas.openxmlformats.org/officeDocument/2006/relationships/image" Target="../media/image96.png"/><Relationship Id="rId49" Type="http://schemas.openxmlformats.org/officeDocument/2006/relationships/image" Target="../media/image109.emf"/><Relationship Id="rId57" Type="http://schemas.openxmlformats.org/officeDocument/2006/relationships/image" Target="../media/image117.emf"/><Relationship Id="rId10" Type="http://schemas.openxmlformats.org/officeDocument/2006/relationships/image" Target="../media/image70.emf"/><Relationship Id="rId31" Type="http://schemas.openxmlformats.org/officeDocument/2006/relationships/image" Target="../media/image91.emf"/><Relationship Id="rId44" Type="http://schemas.openxmlformats.org/officeDocument/2006/relationships/image" Target="../media/image104.emf"/><Relationship Id="rId52" Type="http://schemas.openxmlformats.org/officeDocument/2006/relationships/image" Target="../media/image112.emf"/><Relationship Id="rId60" Type="http://schemas.openxmlformats.org/officeDocument/2006/relationships/image" Target="../media/image12.png"/><Relationship Id="rId65" Type="http://schemas.openxmlformats.org/officeDocument/2006/relationships/image" Target="../media/image124.emf"/><Relationship Id="rId73" Type="http://schemas.openxmlformats.org/officeDocument/2006/relationships/image" Target="../media/image132.emf"/><Relationship Id="rId78" Type="http://schemas.openxmlformats.org/officeDocument/2006/relationships/image" Target="../media/image137.emf"/><Relationship Id="rId4" Type="http://schemas.openxmlformats.org/officeDocument/2006/relationships/image" Target="../media/image64.emf"/><Relationship Id="rId9" Type="http://schemas.openxmlformats.org/officeDocument/2006/relationships/image" Target="../media/image69.emf"/><Relationship Id="rId13" Type="http://schemas.openxmlformats.org/officeDocument/2006/relationships/image" Target="../media/image73.emf"/><Relationship Id="rId18" Type="http://schemas.openxmlformats.org/officeDocument/2006/relationships/image" Target="../media/image78.emf"/><Relationship Id="rId39" Type="http://schemas.openxmlformats.org/officeDocument/2006/relationships/image" Target="../media/image99.emf"/><Relationship Id="rId34" Type="http://schemas.openxmlformats.org/officeDocument/2006/relationships/image" Target="../media/image94.emf"/><Relationship Id="rId50" Type="http://schemas.openxmlformats.org/officeDocument/2006/relationships/image" Target="../media/image110.emf"/><Relationship Id="rId55" Type="http://schemas.openxmlformats.org/officeDocument/2006/relationships/image" Target="../media/image115.emf"/><Relationship Id="rId76" Type="http://schemas.openxmlformats.org/officeDocument/2006/relationships/image" Target="../media/image135.emf"/><Relationship Id="rId7" Type="http://schemas.openxmlformats.org/officeDocument/2006/relationships/image" Target="../media/image67.emf"/><Relationship Id="rId71" Type="http://schemas.openxmlformats.org/officeDocument/2006/relationships/image" Target="../media/image130.wmf"/><Relationship Id="rId2" Type="http://schemas.openxmlformats.org/officeDocument/2006/relationships/image" Target="../media/image62.emf"/><Relationship Id="rId29" Type="http://schemas.openxmlformats.org/officeDocument/2006/relationships/image" Target="../media/image8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68036</xdr:colOff>
      <xdr:row>7</xdr:row>
      <xdr:rowOff>1632857</xdr:rowOff>
    </xdr:from>
    <xdr:to>
      <xdr:col>1</xdr:col>
      <xdr:colOff>383507</xdr:colOff>
      <xdr:row>9</xdr:row>
      <xdr:rowOff>22036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796782F5-7110-C856-8049-4BF1A5A43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036" y="5565321"/>
          <a:ext cx="1292464" cy="18045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63040</xdr:colOff>
      <xdr:row>83</xdr:row>
      <xdr:rowOff>158750</xdr:rowOff>
    </xdr:from>
    <xdr:to>
      <xdr:col>17</xdr:col>
      <xdr:colOff>510715</xdr:colOff>
      <xdr:row>83</xdr:row>
      <xdr:rowOff>256540</xdr:rowOff>
    </xdr:to>
    <xdr:pic>
      <xdr:nvPicPr>
        <xdr:cNvPr id="50" name="图片 49" descr="4">
          <a:extLst>
            <a:ext uri="{FF2B5EF4-FFF2-40B4-BE49-F238E27FC236}">
              <a16:creationId xmlns="" xmlns:a16="http://schemas.microsoft.com/office/drawing/2014/main" id="{00000000-0008-0000-02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66457" y="61224583"/>
          <a:ext cx="447675" cy="97790"/>
        </a:xfrm>
        <a:prstGeom prst="rect">
          <a:avLst/>
        </a:prstGeom>
      </xdr:spPr>
    </xdr:pic>
    <xdr:clientData/>
  </xdr:twoCellAnchor>
  <xdr:twoCellAnchor editAs="oneCell">
    <xdr:from>
      <xdr:col>17</xdr:col>
      <xdr:colOff>63500</xdr:colOff>
      <xdr:row>90</xdr:row>
      <xdr:rowOff>92709</xdr:rowOff>
    </xdr:from>
    <xdr:to>
      <xdr:col>17</xdr:col>
      <xdr:colOff>518970</xdr:colOff>
      <xdr:row>90</xdr:row>
      <xdr:rowOff>320444</xdr:rowOff>
    </xdr:to>
    <xdr:pic>
      <xdr:nvPicPr>
        <xdr:cNvPr id="51" name="图片 50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66917" y="63444542"/>
          <a:ext cx="455470" cy="2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45260</xdr:colOff>
      <xdr:row>91</xdr:row>
      <xdr:rowOff>62018</xdr:rowOff>
    </xdr:from>
    <xdr:to>
      <xdr:col>17</xdr:col>
      <xdr:colOff>484045</xdr:colOff>
      <xdr:row>91</xdr:row>
      <xdr:rowOff>281728</xdr:rowOff>
    </xdr:to>
    <xdr:pic>
      <xdr:nvPicPr>
        <xdr:cNvPr id="52" name="图片 51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48677" y="63794851"/>
          <a:ext cx="438785" cy="21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90769</xdr:colOff>
      <xdr:row>96</xdr:row>
      <xdr:rowOff>135044</xdr:rowOff>
    </xdr:from>
    <xdr:to>
      <xdr:col>17</xdr:col>
      <xdr:colOff>472404</xdr:colOff>
      <xdr:row>97</xdr:row>
      <xdr:rowOff>2329</xdr:rowOff>
    </xdr:to>
    <xdr:pic>
      <xdr:nvPicPr>
        <xdr:cNvPr id="53" name="图片 52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94186" y="65772877"/>
          <a:ext cx="381635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163793</xdr:colOff>
      <xdr:row>99</xdr:row>
      <xdr:rowOff>13335</xdr:rowOff>
    </xdr:from>
    <xdr:to>
      <xdr:col>17</xdr:col>
      <xdr:colOff>497803</xdr:colOff>
      <xdr:row>99</xdr:row>
      <xdr:rowOff>354965</xdr:rowOff>
    </xdr:to>
    <xdr:pic>
      <xdr:nvPicPr>
        <xdr:cNvPr id="54" name="图片 53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567210" y="66794168"/>
          <a:ext cx="334010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73835</xdr:colOff>
      <xdr:row>100</xdr:row>
      <xdr:rowOff>41910</xdr:rowOff>
    </xdr:from>
    <xdr:to>
      <xdr:col>17</xdr:col>
      <xdr:colOff>397685</xdr:colOff>
      <xdr:row>100</xdr:row>
      <xdr:rowOff>372110</xdr:rowOff>
    </xdr:to>
    <xdr:pic>
      <xdr:nvPicPr>
        <xdr:cNvPr id="55" name="图片 54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77252" y="67203743"/>
          <a:ext cx="3238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70660</xdr:colOff>
      <xdr:row>103</xdr:row>
      <xdr:rowOff>121285</xdr:rowOff>
    </xdr:from>
    <xdr:to>
      <xdr:col>17</xdr:col>
      <xdr:colOff>548815</xdr:colOff>
      <xdr:row>103</xdr:row>
      <xdr:rowOff>318770</xdr:rowOff>
    </xdr:to>
    <xdr:pic>
      <xdr:nvPicPr>
        <xdr:cNvPr id="56" name="图片 55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74077" y="68426118"/>
          <a:ext cx="478155" cy="19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97119</xdr:colOff>
      <xdr:row>107</xdr:row>
      <xdr:rowOff>108585</xdr:rowOff>
    </xdr:from>
    <xdr:to>
      <xdr:col>17</xdr:col>
      <xdr:colOff>487644</xdr:colOff>
      <xdr:row>107</xdr:row>
      <xdr:rowOff>300990</xdr:rowOff>
    </xdr:to>
    <xdr:pic>
      <xdr:nvPicPr>
        <xdr:cNvPr id="57" name="图片 56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500536" y="69937418"/>
          <a:ext cx="390525" cy="19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46318</xdr:colOff>
      <xdr:row>110</xdr:row>
      <xdr:rowOff>91652</xdr:rowOff>
    </xdr:from>
    <xdr:to>
      <xdr:col>17</xdr:col>
      <xdr:colOff>436843</xdr:colOff>
      <xdr:row>110</xdr:row>
      <xdr:rowOff>284057</xdr:rowOff>
    </xdr:to>
    <xdr:pic>
      <xdr:nvPicPr>
        <xdr:cNvPr id="58" name="图片 57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flipH="1">
          <a:off x="10449735" y="71063485"/>
          <a:ext cx="390525" cy="19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83360</xdr:colOff>
      <xdr:row>112</xdr:row>
      <xdr:rowOff>62018</xdr:rowOff>
    </xdr:from>
    <xdr:to>
      <xdr:col>17</xdr:col>
      <xdr:colOff>416100</xdr:colOff>
      <xdr:row>112</xdr:row>
      <xdr:rowOff>376343</xdr:rowOff>
    </xdr:to>
    <xdr:pic>
      <xdr:nvPicPr>
        <xdr:cNvPr id="59" name="图片 58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486777" y="71795851"/>
          <a:ext cx="332740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54785</xdr:colOff>
      <xdr:row>113</xdr:row>
      <xdr:rowOff>104351</xdr:rowOff>
    </xdr:from>
    <xdr:to>
      <xdr:col>17</xdr:col>
      <xdr:colOff>464995</xdr:colOff>
      <xdr:row>113</xdr:row>
      <xdr:rowOff>332951</xdr:rowOff>
    </xdr:to>
    <xdr:pic>
      <xdr:nvPicPr>
        <xdr:cNvPr id="60" name="图片 59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458202" y="72219184"/>
          <a:ext cx="41021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49137</xdr:colOff>
      <xdr:row>102</xdr:row>
      <xdr:rowOff>72074</xdr:rowOff>
    </xdr:from>
    <xdr:to>
      <xdr:col>17</xdr:col>
      <xdr:colOff>470575</xdr:colOff>
      <xdr:row>103</xdr:row>
      <xdr:rowOff>37676</xdr:rowOff>
    </xdr:to>
    <xdr:pic>
      <xdr:nvPicPr>
        <xdr:cNvPr id="61" name="图片 60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452554" y="67995907"/>
          <a:ext cx="421438" cy="346602"/>
        </a:xfrm>
        <a:prstGeom prst="rect">
          <a:avLst/>
        </a:prstGeom>
      </xdr:spPr>
    </xdr:pic>
    <xdr:clientData/>
  </xdr:twoCellAnchor>
  <xdr:twoCellAnchor>
    <xdr:from>
      <xdr:col>17</xdr:col>
      <xdr:colOff>38555</xdr:colOff>
      <xdr:row>115</xdr:row>
      <xdr:rowOff>8574</xdr:rowOff>
    </xdr:from>
    <xdr:to>
      <xdr:col>17</xdr:col>
      <xdr:colOff>459993</xdr:colOff>
      <xdr:row>115</xdr:row>
      <xdr:rowOff>355176</xdr:rowOff>
    </xdr:to>
    <xdr:pic>
      <xdr:nvPicPr>
        <xdr:cNvPr id="62" name="图片 61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441972" y="72885407"/>
          <a:ext cx="421438" cy="346602"/>
        </a:xfrm>
        <a:prstGeom prst="rect">
          <a:avLst/>
        </a:prstGeom>
      </xdr:spPr>
    </xdr:pic>
    <xdr:clientData/>
  </xdr:twoCellAnchor>
  <xdr:twoCellAnchor editAs="oneCell">
    <xdr:from>
      <xdr:col>17</xdr:col>
      <xdr:colOff>73835</xdr:colOff>
      <xdr:row>92</xdr:row>
      <xdr:rowOff>63077</xdr:rowOff>
    </xdr:from>
    <xdr:to>
      <xdr:col>17</xdr:col>
      <xdr:colOff>512620</xdr:colOff>
      <xdr:row>92</xdr:row>
      <xdr:rowOff>282787</xdr:rowOff>
    </xdr:to>
    <xdr:pic>
      <xdr:nvPicPr>
        <xdr:cNvPr id="63" name="图片 62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252" y="64176910"/>
          <a:ext cx="438785" cy="21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200180</xdr:colOff>
      <xdr:row>93</xdr:row>
      <xdr:rowOff>71229</xdr:rowOff>
    </xdr:from>
    <xdr:to>
      <xdr:col>17</xdr:col>
      <xdr:colOff>429806</xdr:colOff>
      <xdr:row>93</xdr:row>
      <xdr:rowOff>289296</xdr:rowOff>
    </xdr:to>
    <xdr:pic>
      <xdr:nvPicPr>
        <xdr:cNvPr id="64" name="图片 63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03597" y="6456606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210764</xdr:colOff>
      <xdr:row>98</xdr:row>
      <xdr:rowOff>134729</xdr:rowOff>
    </xdr:from>
    <xdr:to>
      <xdr:col>17</xdr:col>
      <xdr:colOff>440390</xdr:colOff>
      <xdr:row>98</xdr:row>
      <xdr:rowOff>352796</xdr:rowOff>
    </xdr:to>
    <xdr:pic>
      <xdr:nvPicPr>
        <xdr:cNvPr id="65" name="图片 64">
          <a:extLst>
            <a:ext uri="{FF2B5EF4-FFF2-40B4-BE49-F238E27FC236}">
              <a16:creationId xmlns="" xmlns:a16="http://schemas.microsoft.com/office/drawing/2014/main" id="{00000000-0008-0000-02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4181" y="6653456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48435</xdr:colOff>
      <xdr:row>97</xdr:row>
      <xdr:rowOff>95885</xdr:rowOff>
    </xdr:from>
    <xdr:to>
      <xdr:col>17</xdr:col>
      <xdr:colOff>544370</xdr:colOff>
      <xdr:row>98</xdr:row>
      <xdr:rowOff>635</xdr:rowOff>
    </xdr:to>
    <xdr:pic>
      <xdr:nvPicPr>
        <xdr:cNvPr id="66" name="图片 65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51852" y="66114718"/>
          <a:ext cx="49593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157847</xdr:colOff>
      <xdr:row>105</xdr:row>
      <xdr:rowOff>92396</xdr:rowOff>
    </xdr:from>
    <xdr:to>
      <xdr:col>17</xdr:col>
      <xdr:colOff>387473</xdr:colOff>
      <xdr:row>105</xdr:row>
      <xdr:rowOff>310463</xdr:rowOff>
    </xdr:to>
    <xdr:pic>
      <xdr:nvPicPr>
        <xdr:cNvPr id="67" name="图片 66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1264" y="69159229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168431</xdr:colOff>
      <xdr:row>109</xdr:row>
      <xdr:rowOff>39478</xdr:rowOff>
    </xdr:from>
    <xdr:to>
      <xdr:col>17</xdr:col>
      <xdr:colOff>398057</xdr:colOff>
      <xdr:row>109</xdr:row>
      <xdr:rowOff>257545</xdr:rowOff>
    </xdr:to>
    <xdr:pic>
      <xdr:nvPicPr>
        <xdr:cNvPr id="68" name="图片 67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71848" y="70630311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32560</xdr:colOff>
      <xdr:row>104</xdr:row>
      <xdr:rowOff>151977</xdr:rowOff>
    </xdr:from>
    <xdr:to>
      <xdr:col>17</xdr:col>
      <xdr:colOff>423085</xdr:colOff>
      <xdr:row>104</xdr:row>
      <xdr:rowOff>344382</xdr:rowOff>
    </xdr:to>
    <xdr:pic>
      <xdr:nvPicPr>
        <xdr:cNvPr id="69" name="图片 68">
          <a:extLst>
            <a:ext uri="{FF2B5EF4-FFF2-40B4-BE49-F238E27FC236}">
              <a16:creationId xmlns=""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35977" y="68837810"/>
          <a:ext cx="390525" cy="19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102410</xdr:colOff>
      <xdr:row>108</xdr:row>
      <xdr:rowOff>74718</xdr:rowOff>
    </xdr:from>
    <xdr:to>
      <xdr:col>17</xdr:col>
      <xdr:colOff>492935</xdr:colOff>
      <xdr:row>108</xdr:row>
      <xdr:rowOff>267123</xdr:rowOff>
    </xdr:to>
    <xdr:pic>
      <xdr:nvPicPr>
        <xdr:cNvPr id="70" name="图片 69">
          <a:extLst>
            <a:ext uri="{FF2B5EF4-FFF2-40B4-BE49-F238E27FC236}">
              <a16:creationId xmlns=""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flipH="1">
          <a:off x="10505827" y="70284551"/>
          <a:ext cx="390525" cy="19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142915</xdr:colOff>
      <xdr:row>111</xdr:row>
      <xdr:rowOff>39505</xdr:rowOff>
    </xdr:from>
    <xdr:to>
      <xdr:col>17</xdr:col>
      <xdr:colOff>410568</xdr:colOff>
      <xdr:row>111</xdr:row>
      <xdr:rowOff>351233</xdr:rowOff>
    </xdr:to>
    <xdr:pic>
      <xdr:nvPicPr>
        <xdr:cNvPr id="71" name="图片 70">
          <a:extLst>
            <a:ext uri="{FF2B5EF4-FFF2-40B4-BE49-F238E27FC236}">
              <a16:creationId xmlns="" xmlns:a16="http://schemas.microsoft.com/office/drawing/2014/main" id="{077EA064-AE94-1D4A-9B2B-B70D2435C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6332" y="71392338"/>
          <a:ext cx="267653" cy="311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115409</xdr:colOff>
      <xdr:row>89</xdr:row>
      <xdr:rowOff>66317</xdr:rowOff>
    </xdr:from>
    <xdr:to>
      <xdr:col>17</xdr:col>
      <xdr:colOff>387088</xdr:colOff>
      <xdr:row>89</xdr:row>
      <xdr:rowOff>321405</xdr:rowOff>
    </xdr:to>
    <xdr:pic>
      <xdr:nvPicPr>
        <xdr:cNvPr id="72" name="图片 71">
          <a:extLst>
            <a:ext uri="{FF2B5EF4-FFF2-40B4-BE49-F238E27FC236}">
              <a16:creationId xmlns="" xmlns:a16="http://schemas.microsoft.com/office/drawing/2014/main" id="{B0670336-ABB6-4F8D-BE59-6763C766BA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7368" t="59322" r="34088" b="25602"/>
        <a:stretch/>
      </xdr:blipFill>
      <xdr:spPr>
        <a:xfrm flipH="1">
          <a:off x="10518826" y="63037150"/>
          <a:ext cx="271679" cy="255088"/>
        </a:xfrm>
        <a:prstGeom prst="rect">
          <a:avLst/>
        </a:prstGeom>
      </xdr:spPr>
    </xdr:pic>
    <xdr:clientData/>
  </xdr:twoCellAnchor>
  <xdr:twoCellAnchor>
    <xdr:from>
      <xdr:col>17</xdr:col>
      <xdr:colOff>210764</xdr:colOff>
      <xdr:row>94</xdr:row>
      <xdr:rowOff>102979</xdr:rowOff>
    </xdr:from>
    <xdr:to>
      <xdr:col>17</xdr:col>
      <xdr:colOff>440390</xdr:colOff>
      <xdr:row>94</xdr:row>
      <xdr:rowOff>321046</xdr:rowOff>
    </xdr:to>
    <xdr:pic>
      <xdr:nvPicPr>
        <xdr:cNvPr id="74" name="图片 73">
          <a:extLst>
            <a:ext uri="{FF2B5EF4-FFF2-40B4-BE49-F238E27FC236}">
              <a16:creationId xmlns="" xmlns:a16="http://schemas.microsoft.com/office/drawing/2014/main" id="{062DD7B5-6EE2-40C5-9E91-662DD0AA1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4181" y="6497881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179014</xdr:colOff>
      <xdr:row>95</xdr:row>
      <xdr:rowOff>60645</xdr:rowOff>
    </xdr:from>
    <xdr:to>
      <xdr:col>17</xdr:col>
      <xdr:colOff>408640</xdr:colOff>
      <xdr:row>95</xdr:row>
      <xdr:rowOff>278712</xdr:rowOff>
    </xdr:to>
    <xdr:pic>
      <xdr:nvPicPr>
        <xdr:cNvPr id="75" name="图片 74">
          <a:extLst>
            <a:ext uri="{FF2B5EF4-FFF2-40B4-BE49-F238E27FC236}">
              <a16:creationId xmlns="" xmlns:a16="http://schemas.microsoft.com/office/drawing/2014/main" id="{1EC290D9-C2D5-493E-A91B-94A4292B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82431" y="65317478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157847</xdr:colOff>
      <xdr:row>114</xdr:row>
      <xdr:rowOff>71229</xdr:rowOff>
    </xdr:from>
    <xdr:to>
      <xdr:col>17</xdr:col>
      <xdr:colOff>387473</xdr:colOff>
      <xdr:row>114</xdr:row>
      <xdr:rowOff>289296</xdr:rowOff>
    </xdr:to>
    <xdr:pic>
      <xdr:nvPicPr>
        <xdr:cNvPr id="76" name="图片 75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1264" y="7256706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179014</xdr:colOff>
      <xdr:row>101</xdr:row>
      <xdr:rowOff>145312</xdr:rowOff>
    </xdr:from>
    <xdr:to>
      <xdr:col>17</xdr:col>
      <xdr:colOff>408640</xdr:colOff>
      <xdr:row>101</xdr:row>
      <xdr:rowOff>363379</xdr:rowOff>
    </xdr:to>
    <xdr:pic>
      <xdr:nvPicPr>
        <xdr:cNvPr id="77" name="图片 76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82431" y="67688145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221347</xdr:colOff>
      <xdr:row>106</xdr:row>
      <xdr:rowOff>81812</xdr:rowOff>
    </xdr:from>
    <xdr:to>
      <xdr:col>17</xdr:col>
      <xdr:colOff>450973</xdr:colOff>
      <xdr:row>106</xdr:row>
      <xdr:rowOff>299879</xdr:rowOff>
    </xdr:to>
    <xdr:pic>
      <xdr:nvPicPr>
        <xdr:cNvPr id="78" name="图片 77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24764" y="69529645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42333</xdr:colOff>
      <xdr:row>116</xdr:row>
      <xdr:rowOff>71543</xdr:rowOff>
    </xdr:from>
    <xdr:ext cx="455470" cy="227735"/>
    <xdr:pic>
      <xdr:nvPicPr>
        <xdr:cNvPr id="79" name="图片 78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45750" y="73329376"/>
          <a:ext cx="455470" cy="22773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17</xdr:col>
      <xdr:colOff>55843</xdr:colOff>
      <xdr:row>117</xdr:row>
      <xdr:rowOff>68369</xdr:rowOff>
    </xdr:from>
    <xdr:ext cx="438785" cy="219710"/>
    <xdr:pic>
      <xdr:nvPicPr>
        <xdr:cNvPr id="80" name="图片 79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59260" y="73707202"/>
          <a:ext cx="438785" cy="2197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17</xdr:col>
      <xdr:colOff>69601</xdr:colOff>
      <xdr:row>122</xdr:row>
      <xdr:rowOff>110702</xdr:rowOff>
    </xdr:from>
    <xdr:ext cx="381635" cy="248285"/>
    <xdr:pic>
      <xdr:nvPicPr>
        <xdr:cNvPr id="81" name="图片 80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73018" y="75654535"/>
          <a:ext cx="381635" cy="2482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17</xdr:col>
      <xdr:colOff>121460</xdr:colOff>
      <xdr:row>125</xdr:row>
      <xdr:rowOff>34502</xdr:rowOff>
    </xdr:from>
    <xdr:ext cx="334010" cy="341630"/>
    <xdr:pic>
      <xdr:nvPicPr>
        <xdr:cNvPr id="82" name="图片 81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524877" y="76721335"/>
          <a:ext cx="334010" cy="3416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17</xdr:col>
      <xdr:colOff>105585</xdr:colOff>
      <xdr:row>128</xdr:row>
      <xdr:rowOff>20743</xdr:rowOff>
    </xdr:from>
    <xdr:ext cx="323850" cy="330200"/>
    <xdr:pic>
      <xdr:nvPicPr>
        <xdr:cNvPr id="83" name="图片 82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509002" y="77850576"/>
          <a:ext cx="323850" cy="330200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17</xdr:col>
      <xdr:colOff>49137</xdr:colOff>
      <xdr:row>128</xdr:row>
      <xdr:rowOff>378992</xdr:rowOff>
    </xdr:from>
    <xdr:to>
      <xdr:col>17</xdr:col>
      <xdr:colOff>470575</xdr:colOff>
      <xdr:row>129</xdr:row>
      <xdr:rowOff>344594</xdr:rowOff>
    </xdr:to>
    <xdr:pic>
      <xdr:nvPicPr>
        <xdr:cNvPr id="84" name="图片 83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452554" y="78208825"/>
          <a:ext cx="421438" cy="346602"/>
        </a:xfrm>
        <a:prstGeom prst="rect">
          <a:avLst/>
        </a:prstGeom>
      </xdr:spPr>
    </xdr:pic>
    <xdr:clientData/>
  </xdr:twoCellAnchor>
  <xdr:twoCellAnchor>
    <xdr:from>
      <xdr:col>17</xdr:col>
      <xdr:colOff>189597</xdr:colOff>
      <xdr:row>119</xdr:row>
      <xdr:rowOff>134728</xdr:rowOff>
    </xdr:from>
    <xdr:to>
      <xdr:col>17</xdr:col>
      <xdr:colOff>419223</xdr:colOff>
      <xdr:row>119</xdr:row>
      <xdr:rowOff>352795</xdr:rowOff>
    </xdr:to>
    <xdr:pic>
      <xdr:nvPicPr>
        <xdr:cNvPr id="85" name="图片 8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93014" y="74535561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189598</xdr:colOff>
      <xdr:row>120</xdr:row>
      <xdr:rowOff>124145</xdr:rowOff>
    </xdr:from>
    <xdr:to>
      <xdr:col>17</xdr:col>
      <xdr:colOff>419224</xdr:colOff>
      <xdr:row>120</xdr:row>
      <xdr:rowOff>342212</xdr:rowOff>
    </xdr:to>
    <xdr:pic>
      <xdr:nvPicPr>
        <xdr:cNvPr id="86" name="图片 85">
          <a:extLst>
            <a:ext uri="{FF2B5EF4-FFF2-40B4-BE49-F238E27FC236}">
              <a16:creationId xmlns="" xmlns:a16="http://schemas.microsoft.com/office/drawing/2014/main" id="{062DD7B5-6EE2-40C5-9E91-662DD0AA1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93015" y="74905978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157847</xdr:colOff>
      <xdr:row>121</xdr:row>
      <xdr:rowOff>81812</xdr:rowOff>
    </xdr:from>
    <xdr:to>
      <xdr:col>17</xdr:col>
      <xdr:colOff>387473</xdr:colOff>
      <xdr:row>121</xdr:row>
      <xdr:rowOff>299879</xdr:rowOff>
    </xdr:to>
    <xdr:pic>
      <xdr:nvPicPr>
        <xdr:cNvPr id="87" name="图片 86">
          <a:extLst>
            <a:ext uri="{FF2B5EF4-FFF2-40B4-BE49-F238E27FC236}">
              <a16:creationId xmlns="" xmlns:a16="http://schemas.microsoft.com/office/drawing/2014/main" id="{1EC290D9-C2D5-493E-A91B-94A4292B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1264" y="75244645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210764</xdr:colOff>
      <xdr:row>123</xdr:row>
      <xdr:rowOff>102979</xdr:rowOff>
    </xdr:from>
    <xdr:to>
      <xdr:col>17</xdr:col>
      <xdr:colOff>440390</xdr:colOff>
      <xdr:row>123</xdr:row>
      <xdr:rowOff>321046</xdr:rowOff>
    </xdr:to>
    <xdr:pic>
      <xdr:nvPicPr>
        <xdr:cNvPr id="88" name="图片 87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4181" y="76027812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189597</xdr:colOff>
      <xdr:row>127</xdr:row>
      <xdr:rowOff>92395</xdr:rowOff>
    </xdr:from>
    <xdr:to>
      <xdr:col>17</xdr:col>
      <xdr:colOff>419223</xdr:colOff>
      <xdr:row>127</xdr:row>
      <xdr:rowOff>310462</xdr:rowOff>
    </xdr:to>
    <xdr:pic>
      <xdr:nvPicPr>
        <xdr:cNvPr id="89" name="图片 88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93014" y="77541228"/>
          <a:ext cx="229626" cy="218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145802</xdr:colOff>
      <xdr:row>126</xdr:row>
      <xdr:rowOff>36618</xdr:rowOff>
    </xdr:from>
    <xdr:ext cx="334010" cy="341630"/>
    <xdr:pic>
      <xdr:nvPicPr>
        <xdr:cNvPr id="90" name="图片 8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549219" y="77104451"/>
          <a:ext cx="334010" cy="3416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17</xdr:col>
      <xdr:colOff>63251</xdr:colOff>
      <xdr:row>124</xdr:row>
      <xdr:rowOff>72601</xdr:rowOff>
    </xdr:from>
    <xdr:ext cx="381635" cy="248285"/>
    <xdr:pic>
      <xdr:nvPicPr>
        <xdr:cNvPr id="91" name="图片 90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66668" y="76378434"/>
          <a:ext cx="381635" cy="2482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17</xdr:col>
      <xdr:colOff>50552</xdr:colOff>
      <xdr:row>118</xdr:row>
      <xdr:rowOff>57786</xdr:rowOff>
    </xdr:from>
    <xdr:ext cx="438785" cy="219710"/>
    <xdr:pic>
      <xdr:nvPicPr>
        <xdr:cNvPr id="92" name="图片 91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53969" y="74077619"/>
          <a:ext cx="438785" cy="219710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17</xdr:col>
      <xdr:colOff>53587</xdr:colOff>
      <xdr:row>55</xdr:row>
      <xdr:rowOff>65423</xdr:rowOff>
    </xdr:from>
    <xdr:to>
      <xdr:col>17</xdr:col>
      <xdr:colOff>483751</xdr:colOff>
      <xdr:row>55</xdr:row>
      <xdr:rowOff>317423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xmlns="" id="{00000000-0008-0000-0200-0000D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57004" y="50473840"/>
          <a:ext cx="430164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118661</xdr:colOff>
      <xdr:row>56</xdr:row>
      <xdr:rowOff>13895</xdr:rowOff>
    </xdr:from>
    <xdr:to>
      <xdr:col>17</xdr:col>
      <xdr:colOff>262661</xdr:colOff>
      <xdr:row>56</xdr:row>
      <xdr:rowOff>265895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xmlns="" id="{00000000-0008-0000-0200-0000DE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22078" y="5080331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215257</xdr:colOff>
      <xdr:row>61</xdr:row>
      <xdr:rowOff>98287</xdr:rowOff>
    </xdr:from>
    <xdr:to>
      <xdr:col>17</xdr:col>
      <xdr:colOff>359257</xdr:colOff>
      <xdr:row>61</xdr:row>
      <xdr:rowOff>350287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xmlns="" id="{00000000-0008-0000-0200-0000E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8674" y="5279270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155690</xdr:colOff>
      <xdr:row>62</xdr:row>
      <xdr:rowOff>84392</xdr:rowOff>
    </xdr:from>
    <xdr:to>
      <xdr:col>17</xdr:col>
      <xdr:colOff>299690</xdr:colOff>
      <xdr:row>62</xdr:row>
      <xdr:rowOff>336392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xmlns="" id="{00000000-0008-0000-0200-0000E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9107" y="5314922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158651</xdr:colOff>
      <xdr:row>63</xdr:row>
      <xdr:rowOff>95598</xdr:rowOff>
    </xdr:from>
    <xdr:to>
      <xdr:col>17</xdr:col>
      <xdr:colOff>302651</xdr:colOff>
      <xdr:row>63</xdr:row>
      <xdr:rowOff>347598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xmlns="" id="{00000000-0008-0000-0200-0000E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2068" y="5354143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177231</xdr:colOff>
      <xdr:row>52</xdr:row>
      <xdr:rowOff>74084</xdr:rowOff>
    </xdr:from>
    <xdr:to>
      <xdr:col>17</xdr:col>
      <xdr:colOff>321231</xdr:colOff>
      <xdr:row>52</xdr:row>
      <xdr:rowOff>326084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xmlns="" id="{00000000-0008-0000-0200-0000EB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80648" y="5010150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106011</xdr:colOff>
      <xdr:row>64</xdr:row>
      <xdr:rowOff>109419</xdr:rowOff>
    </xdr:from>
    <xdr:to>
      <xdr:col>17</xdr:col>
      <xdr:colOff>423333</xdr:colOff>
      <xdr:row>64</xdr:row>
      <xdr:rowOff>349250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xmlns="" id="{00000000-0008-0000-0200-0000EF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09428" y="53936252"/>
          <a:ext cx="317322" cy="239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66989</xdr:colOff>
      <xdr:row>65</xdr:row>
      <xdr:rowOff>87182</xdr:rowOff>
    </xdr:from>
    <xdr:to>
      <xdr:col>17</xdr:col>
      <xdr:colOff>391583</xdr:colOff>
      <xdr:row>65</xdr:row>
      <xdr:rowOff>338667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xmlns="" id="{00000000-0008-0000-0200-0000F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70406" y="54295015"/>
          <a:ext cx="324594" cy="25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164115</xdr:colOff>
      <xdr:row>67</xdr:row>
      <xdr:rowOff>124730</xdr:rowOff>
    </xdr:from>
    <xdr:to>
      <xdr:col>17</xdr:col>
      <xdr:colOff>308115</xdr:colOff>
      <xdr:row>67</xdr:row>
      <xdr:rowOff>376730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xmlns="" id="{00000000-0008-0000-0200-0000F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7532" y="5509456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45473</xdr:colOff>
      <xdr:row>58</xdr:row>
      <xdr:rowOff>81154</xdr:rowOff>
    </xdr:from>
    <xdr:to>
      <xdr:col>17</xdr:col>
      <xdr:colOff>370220</xdr:colOff>
      <xdr:row>58</xdr:row>
      <xdr:rowOff>338014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xmlns="" id="{00000000-0008-0000-0200-000065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48890" y="51632571"/>
          <a:ext cx="324747" cy="256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166027</xdr:colOff>
      <xdr:row>57</xdr:row>
      <xdr:rowOff>66913</xdr:rowOff>
    </xdr:from>
    <xdr:to>
      <xdr:col>17</xdr:col>
      <xdr:colOff>310027</xdr:colOff>
      <xdr:row>57</xdr:row>
      <xdr:rowOff>318913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xmlns="" id="{00000000-0008-0000-0200-0000B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9444" y="5123733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110618</xdr:colOff>
      <xdr:row>70</xdr:row>
      <xdr:rowOff>126999</xdr:rowOff>
    </xdr:from>
    <xdr:to>
      <xdr:col>17</xdr:col>
      <xdr:colOff>370416</xdr:colOff>
      <xdr:row>70</xdr:row>
      <xdr:rowOff>366970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xmlns="" id="{00000000-0008-0000-0200-0000B7000000}"/>
            </a:ext>
          </a:extLst>
        </xdr:cNvPr>
        <xdr:cNvPicPr preferRelativeResize="0"/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514035" y="56239832"/>
          <a:ext cx="259798" cy="2399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130167</xdr:colOff>
      <xdr:row>71</xdr:row>
      <xdr:rowOff>49852</xdr:rowOff>
    </xdr:from>
    <xdr:to>
      <xdr:col>17</xdr:col>
      <xdr:colOff>391583</xdr:colOff>
      <xdr:row>71</xdr:row>
      <xdr:rowOff>328083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xmlns="" id="{00000000-0008-0000-0200-000007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3584" y="56543685"/>
          <a:ext cx="261416" cy="27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191340</xdr:colOff>
      <xdr:row>79</xdr:row>
      <xdr:rowOff>110904</xdr:rowOff>
    </xdr:from>
    <xdr:to>
      <xdr:col>17</xdr:col>
      <xdr:colOff>335340</xdr:colOff>
      <xdr:row>79</xdr:row>
      <xdr:rowOff>362904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xmlns="" id="{00000000-0008-0000-0200-000025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94757" y="5965273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202881</xdr:colOff>
      <xdr:row>76</xdr:row>
      <xdr:rowOff>75876</xdr:rowOff>
    </xdr:from>
    <xdr:to>
      <xdr:col>17</xdr:col>
      <xdr:colOff>346881</xdr:colOff>
      <xdr:row>76</xdr:row>
      <xdr:rowOff>327876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xmlns="" id="{00000000-0008-0000-0200-000027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06298" y="5847470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166276</xdr:colOff>
      <xdr:row>78</xdr:row>
      <xdr:rowOff>86460</xdr:rowOff>
    </xdr:from>
    <xdr:to>
      <xdr:col>17</xdr:col>
      <xdr:colOff>310276</xdr:colOff>
      <xdr:row>78</xdr:row>
      <xdr:rowOff>338460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xmlns="" id="{00000000-0008-0000-0200-000028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9693" y="5924729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52917</xdr:colOff>
      <xdr:row>73</xdr:row>
      <xdr:rowOff>47701</xdr:rowOff>
    </xdr:from>
    <xdr:to>
      <xdr:col>17</xdr:col>
      <xdr:colOff>528971</xdr:colOff>
      <xdr:row>73</xdr:row>
      <xdr:rowOff>363992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xmlns="" id="{00000000-0008-0000-0200-00002A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56334" y="57303534"/>
          <a:ext cx="476054" cy="316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210956</xdr:colOff>
      <xdr:row>75</xdr:row>
      <xdr:rowOff>116627</xdr:rowOff>
    </xdr:from>
    <xdr:to>
      <xdr:col>17</xdr:col>
      <xdr:colOff>354956</xdr:colOff>
      <xdr:row>75</xdr:row>
      <xdr:rowOff>368627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xmlns="" id="{00000000-0008-0000-0200-00002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14373" y="5813446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146451</xdr:colOff>
      <xdr:row>59</xdr:row>
      <xdr:rowOff>1343</xdr:rowOff>
    </xdr:from>
    <xdr:to>
      <xdr:col>17</xdr:col>
      <xdr:colOff>366373</xdr:colOff>
      <xdr:row>59</xdr:row>
      <xdr:rowOff>253343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xmlns="" id="{00000000-0008-0000-0200-000041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9868" y="51933760"/>
          <a:ext cx="219922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89660</xdr:colOff>
      <xdr:row>80</xdr:row>
      <xdr:rowOff>109514</xdr:rowOff>
    </xdr:from>
    <xdr:to>
      <xdr:col>17</xdr:col>
      <xdr:colOff>402166</xdr:colOff>
      <xdr:row>80</xdr:row>
      <xdr:rowOff>380999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xmlns="" id="{00000000-0008-0000-0200-0000FB000000}"/>
            </a:ext>
          </a:extLst>
        </xdr:cNvPr>
        <xdr:cNvPicPr preferRelativeResize="0"/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493077" y="60032347"/>
          <a:ext cx="312506" cy="271485"/>
        </a:xfrm>
        <a:prstGeom prst="rect">
          <a:avLst/>
        </a:prstGeom>
      </xdr:spPr>
    </xdr:pic>
    <xdr:clientData/>
  </xdr:twoCellAnchor>
  <xdr:twoCellAnchor>
    <xdr:from>
      <xdr:col>17</xdr:col>
      <xdr:colOff>184560</xdr:colOff>
      <xdr:row>72</xdr:row>
      <xdr:rowOff>90639</xdr:rowOff>
    </xdr:from>
    <xdr:to>
      <xdr:col>17</xdr:col>
      <xdr:colOff>328560</xdr:colOff>
      <xdr:row>72</xdr:row>
      <xdr:rowOff>342639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xmlns="" id="{00000000-0008-0000-0200-00006801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0587977" y="56965472"/>
          <a:ext cx="144000" cy="25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134897</xdr:colOff>
      <xdr:row>66</xdr:row>
      <xdr:rowOff>167267</xdr:rowOff>
    </xdr:from>
    <xdr:to>
      <xdr:col>17</xdr:col>
      <xdr:colOff>360696</xdr:colOff>
      <xdr:row>66</xdr:row>
      <xdr:rowOff>278223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xmlns="" id="{00000000-0008-0000-02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8314" y="54756100"/>
          <a:ext cx="225799" cy="1109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96112</xdr:colOff>
      <xdr:row>74</xdr:row>
      <xdr:rowOff>71893</xdr:rowOff>
    </xdr:from>
    <xdr:to>
      <xdr:col>17</xdr:col>
      <xdr:colOff>428985</xdr:colOff>
      <xdr:row>74</xdr:row>
      <xdr:rowOff>338593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xmlns="" id="{00000000-0008-0000-02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99529" y="57708726"/>
          <a:ext cx="332873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98167</xdr:colOff>
      <xdr:row>77</xdr:row>
      <xdr:rowOff>64514</xdr:rowOff>
    </xdr:from>
    <xdr:to>
      <xdr:col>17</xdr:col>
      <xdr:colOff>456755</xdr:colOff>
      <xdr:row>77</xdr:row>
      <xdr:rowOff>324761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xmlns="" id="{00000000-0008-0000-02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01584" y="58844347"/>
          <a:ext cx="358588" cy="260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143689</xdr:colOff>
      <xdr:row>60</xdr:row>
      <xdr:rowOff>91217</xdr:rowOff>
    </xdr:from>
    <xdr:to>
      <xdr:col>17</xdr:col>
      <xdr:colOff>455083</xdr:colOff>
      <xdr:row>60</xdr:row>
      <xdr:rowOff>328083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xmlns="" id="{DD391C84-3FFB-46AF-A17F-BC4837BAD97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7106" y="52404634"/>
          <a:ext cx="311394" cy="236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230148</xdr:colOff>
      <xdr:row>51</xdr:row>
      <xdr:rowOff>116416</xdr:rowOff>
    </xdr:from>
    <xdr:to>
      <xdr:col>17</xdr:col>
      <xdr:colOff>374148</xdr:colOff>
      <xdr:row>51</xdr:row>
      <xdr:rowOff>368416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xmlns="" id="{00000000-0008-0000-0200-0000EB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633565" y="4976283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111307</xdr:colOff>
      <xdr:row>40</xdr:row>
      <xdr:rowOff>84666</xdr:rowOff>
    </xdr:from>
    <xdr:to>
      <xdr:col>17</xdr:col>
      <xdr:colOff>455082</xdr:colOff>
      <xdr:row>40</xdr:row>
      <xdr:rowOff>348159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xmlns="" id="{00000000-0008-0000-0200-0000C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14724" y="44016083"/>
          <a:ext cx="343775" cy="263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42062</xdr:colOff>
      <xdr:row>38</xdr:row>
      <xdr:rowOff>59525</xdr:rowOff>
    </xdr:from>
    <xdr:to>
      <xdr:col>17</xdr:col>
      <xdr:colOff>433916</xdr:colOff>
      <xdr:row>38</xdr:row>
      <xdr:rowOff>296333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xmlns="" id="{00000000-0008-0000-0200-0000C9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45479" y="43228942"/>
          <a:ext cx="391854" cy="2368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152551</xdr:colOff>
      <xdr:row>44</xdr:row>
      <xdr:rowOff>58645</xdr:rowOff>
    </xdr:from>
    <xdr:to>
      <xdr:col>17</xdr:col>
      <xdr:colOff>296551</xdr:colOff>
      <xdr:row>44</xdr:row>
      <xdr:rowOff>310645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xmlns="" id="{00000000-0008-0000-0200-0000CD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5968" y="4627606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147895</xdr:colOff>
      <xdr:row>41</xdr:row>
      <xdr:rowOff>75155</xdr:rowOff>
    </xdr:from>
    <xdr:to>
      <xdr:col>17</xdr:col>
      <xdr:colOff>291895</xdr:colOff>
      <xdr:row>41</xdr:row>
      <xdr:rowOff>327155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xmlns="" id="{00000000-0008-0000-0200-0000D5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1312" y="4438757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67884</xdr:colOff>
      <xdr:row>39</xdr:row>
      <xdr:rowOff>63500</xdr:rowOff>
    </xdr:from>
    <xdr:to>
      <xdr:col>17</xdr:col>
      <xdr:colOff>433916</xdr:colOff>
      <xdr:row>39</xdr:row>
      <xdr:rowOff>355942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xmlns="" id="{00000000-0008-0000-0200-0000D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71301" y="43613917"/>
          <a:ext cx="366032" cy="292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126004</xdr:colOff>
      <xdr:row>45</xdr:row>
      <xdr:rowOff>81703</xdr:rowOff>
    </xdr:from>
    <xdr:to>
      <xdr:col>17</xdr:col>
      <xdr:colOff>402166</xdr:colOff>
      <xdr:row>45</xdr:row>
      <xdr:rowOff>317500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xmlns="" id="{00000000-0008-0000-0200-0000D7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29421" y="46680120"/>
          <a:ext cx="276162" cy="235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133607</xdr:colOff>
      <xdr:row>48</xdr:row>
      <xdr:rowOff>82279</xdr:rowOff>
    </xdr:from>
    <xdr:to>
      <xdr:col>17</xdr:col>
      <xdr:colOff>473591</xdr:colOff>
      <xdr:row>48</xdr:row>
      <xdr:rowOff>334279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xmlns="" id="{00000000-0008-0000-0200-0000D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7024" y="47823696"/>
          <a:ext cx="339984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87830</xdr:colOff>
      <xdr:row>49</xdr:row>
      <xdr:rowOff>71194</xdr:rowOff>
    </xdr:from>
    <xdr:to>
      <xdr:col>17</xdr:col>
      <xdr:colOff>529165</xdr:colOff>
      <xdr:row>49</xdr:row>
      <xdr:rowOff>317500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xmlns="" id="{00000000-0008-0000-0200-00002E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91247" y="18782527"/>
          <a:ext cx="441335" cy="2463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158750</xdr:colOff>
      <xdr:row>47</xdr:row>
      <xdr:rowOff>51644</xdr:rowOff>
    </xdr:from>
    <xdr:to>
      <xdr:col>17</xdr:col>
      <xdr:colOff>423508</xdr:colOff>
      <xdr:row>47</xdr:row>
      <xdr:rowOff>286968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xmlns="" id="{00000000-0008-0000-02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62167" y="47412061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148790</xdr:colOff>
      <xdr:row>46</xdr:row>
      <xdr:rowOff>72812</xdr:rowOff>
    </xdr:from>
    <xdr:to>
      <xdr:col>17</xdr:col>
      <xdr:colOff>413548</xdr:colOff>
      <xdr:row>46</xdr:row>
      <xdr:rowOff>308136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xmlns="" id="{00000000-0008-0000-02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2207" y="47052229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137584</xdr:colOff>
      <xdr:row>34</xdr:row>
      <xdr:rowOff>31750</xdr:rowOff>
    </xdr:from>
    <xdr:to>
      <xdr:col>17</xdr:col>
      <xdr:colOff>452768</xdr:colOff>
      <xdr:row>34</xdr:row>
      <xdr:rowOff>326084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xmlns="" id="{00000000-0008-0000-0200-00008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1001" y="37867167"/>
          <a:ext cx="315184" cy="29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116417</xdr:colOff>
      <xdr:row>35</xdr:row>
      <xdr:rowOff>52917</xdr:rowOff>
    </xdr:from>
    <xdr:to>
      <xdr:col>17</xdr:col>
      <xdr:colOff>431601</xdr:colOff>
      <xdr:row>35</xdr:row>
      <xdr:rowOff>347251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xmlns="" id="{00000000-0008-0000-0200-00008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19834" y="38269334"/>
          <a:ext cx="315184" cy="29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116416</xdr:colOff>
      <xdr:row>36</xdr:row>
      <xdr:rowOff>63500</xdr:rowOff>
    </xdr:from>
    <xdr:to>
      <xdr:col>17</xdr:col>
      <xdr:colOff>431600</xdr:colOff>
      <xdr:row>36</xdr:row>
      <xdr:rowOff>357834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xmlns="" id="{00000000-0008-0000-0200-00008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19833" y="40184917"/>
          <a:ext cx="315184" cy="29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137583</xdr:colOff>
      <xdr:row>37</xdr:row>
      <xdr:rowOff>42333</xdr:rowOff>
    </xdr:from>
    <xdr:to>
      <xdr:col>17</xdr:col>
      <xdr:colOff>452767</xdr:colOff>
      <xdr:row>37</xdr:row>
      <xdr:rowOff>336667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xmlns="" id="{00000000-0008-0000-0200-00008F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1000" y="40544750"/>
          <a:ext cx="315184" cy="29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124358</xdr:colOff>
      <xdr:row>24</xdr:row>
      <xdr:rowOff>47836</xdr:rowOff>
    </xdr:from>
    <xdr:to>
      <xdr:col>17</xdr:col>
      <xdr:colOff>514883</xdr:colOff>
      <xdr:row>24</xdr:row>
      <xdr:rowOff>299296</xdr:rowOff>
    </xdr:to>
    <xdr:pic>
      <xdr:nvPicPr>
        <xdr:cNvPr id="114" name="Picture 34">
          <a:extLst>
            <a:ext uri="{FF2B5EF4-FFF2-40B4-BE49-F238E27FC236}">
              <a16:creationId xmlns="" xmlns:a16="http://schemas.microsoft.com/office/drawing/2014/main" id="{00000000-0008-0000-0200-00001B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0527775" y="27374003"/>
          <a:ext cx="39052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175159</xdr:colOff>
      <xdr:row>26</xdr:row>
      <xdr:rowOff>32007</xdr:rowOff>
    </xdr:from>
    <xdr:to>
      <xdr:col>17</xdr:col>
      <xdr:colOff>319159</xdr:colOff>
      <xdr:row>26</xdr:row>
      <xdr:rowOff>284007</xdr:rowOff>
    </xdr:to>
    <xdr:pic>
      <xdr:nvPicPr>
        <xdr:cNvPr id="115" name="图片 114">
          <a:extLst>
            <a:ext uri="{FF2B5EF4-FFF2-40B4-BE49-F238E27FC236}">
              <a16:creationId xmlns="" xmlns:a16="http://schemas.microsoft.com/office/drawing/2014/main" id="{00000000-0008-0000-0200-00003C010000}"/>
            </a:ext>
          </a:extLst>
        </xdr:cNvPr>
        <xdr:cNvPicPr preferRelativeResize="0"/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578576" y="28120174"/>
          <a:ext cx="144000" cy="252000"/>
        </a:xfrm>
        <a:prstGeom prst="rect">
          <a:avLst/>
        </a:prstGeom>
      </xdr:spPr>
    </xdr:pic>
    <xdr:clientData/>
  </xdr:twoCellAnchor>
  <xdr:twoCellAnchor>
    <xdr:from>
      <xdr:col>17</xdr:col>
      <xdr:colOff>116689</xdr:colOff>
      <xdr:row>27</xdr:row>
      <xdr:rowOff>10172</xdr:rowOff>
    </xdr:from>
    <xdr:to>
      <xdr:col>17</xdr:col>
      <xdr:colOff>455082</xdr:colOff>
      <xdr:row>27</xdr:row>
      <xdr:rowOff>359832</xdr:rowOff>
    </xdr:to>
    <xdr:pic>
      <xdr:nvPicPr>
        <xdr:cNvPr id="116" name="图片 115">
          <a:extLst>
            <a:ext uri="{FF2B5EF4-FFF2-40B4-BE49-F238E27FC236}">
              <a16:creationId xmlns="" xmlns:a16="http://schemas.microsoft.com/office/drawing/2014/main" id="{00000000-0008-0000-0200-00003D010000}"/>
            </a:ext>
          </a:extLst>
        </xdr:cNvPr>
        <xdr:cNvPicPr preferRelativeResize="0"/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520106" y="28479339"/>
          <a:ext cx="338393" cy="349660"/>
        </a:xfrm>
        <a:prstGeom prst="rect">
          <a:avLst/>
        </a:prstGeom>
      </xdr:spPr>
    </xdr:pic>
    <xdr:clientData/>
  </xdr:twoCellAnchor>
  <xdr:twoCellAnchor>
    <xdr:from>
      <xdr:col>17</xdr:col>
      <xdr:colOff>61069</xdr:colOff>
      <xdr:row>28</xdr:row>
      <xdr:rowOff>56937</xdr:rowOff>
    </xdr:from>
    <xdr:to>
      <xdr:col>18</xdr:col>
      <xdr:colOff>1</xdr:colOff>
      <xdr:row>29</xdr:row>
      <xdr:rowOff>0</xdr:rowOff>
    </xdr:to>
    <xdr:pic>
      <xdr:nvPicPr>
        <xdr:cNvPr id="117" name="图片 116">
          <a:extLst>
            <a:ext uri="{FF2B5EF4-FFF2-40B4-BE49-F238E27FC236}">
              <a16:creationId xmlns="" xmlns:a16="http://schemas.microsoft.com/office/drawing/2014/main" id="{00000000-0008-0000-0200-000040010000}"/>
            </a:ext>
          </a:extLst>
        </xdr:cNvPr>
        <xdr:cNvPicPr preferRelativeResize="0"/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464486" y="28907104"/>
          <a:ext cx="499848" cy="324063"/>
        </a:xfrm>
        <a:prstGeom prst="rect">
          <a:avLst/>
        </a:prstGeom>
      </xdr:spPr>
    </xdr:pic>
    <xdr:clientData/>
  </xdr:twoCellAnchor>
  <xdr:twoCellAnchor>
    <xdr:from>
      <xdr:col>17</xdr:col>
      <xdr:colOff>100976</xdr:colOff>
      <xdr:row>33</xdr:row>
      <xdr:rowOff>2490</xdr:rowOff>
    </xdr:from>
    <xdr:to>
      <xdr:col>17</xdr:col>
      <xdr:colOff>470769</xdr:colOff>
      <xdr:row>33</xdr:row>
      <xdr:rowOff>266585</xdr:rowOff>
    </xdr:to>
    <xdr:pic>
      <xdr:nvPicPr>
        <xdr:cNvPr id="118" name="图片 117">
          <a:extLst>
            <a:ext uri="{FF2B5EF4-FFF2-40B4-BE49-F238E27FC236}">
              <a16:creationId xmlns="" xmlns:a16="http://schemas.microsoft.com/office/drawing/2014/main" id="{00000000-0008-0000-02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04393" y="36694907"/>
          <a:ext cx="369793" cy="264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131070</xdr:colOff>
      <xdr:row>25</xdr:row>
      <xdr:rowOff>1209</xdr:rowOff>
    </xdr:from>
    <xdr:to>
      <xdr:col>17</xdr:col>
      <xdr:colOff>361589</xdr:colOff>
      <xdr:row>25</xdr:row>
      <xdr:rowOff>208037</xdr:rowOff>
    </xdr:to>
    <xdr:pic>
      <xdr:nvPicPr>
        <xdr:cNvPr id="119" name="图片 118">
          <a:extLst>
            <a:ext uri="{FF2B5EF4-FFF2-40B4-BE49-F238E27FC236}">
              <a16:creationId xmlns="" xmlns:a16="http://schemas.microsoft.com/office/drawing/2014/main" id="{00000000-0008-0000-02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4487" y="27708376"/>
          <a:ext cx="230519" cy="206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135669</xdr:colOff>
      <xdr:row>30</xdr:row>
      <xdr:rowOff>91120</xdr:rowOff>
    </xdr:from>
    <xdr:to>
      <xdr:col>17</xdr:col>
      <xdr:colOff>517018</xdr:colOff>
      <xdr:row>30</xdr:row>
      <xdr:rowOff>374752</xdr:rowOff>
    </xdr:to>
    <xdr:pic>
      <xdr:nvPicPr>
        <xdr:cNvPr id="120" name="图片 119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9086" y="35460620"/>
          <a:ext cx="381349" cy="283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127814</xdr:colOff>
      <xdr:row>20</xdr:row>
      <xdr:rowOff>56203</xdr:rowOff>
    </xdr:from>
    <xdr:to>
      <xdr:col>17</xdr:col>
      <xdr:colOff>271814</xdr:colOff>
      <xdr:row>20</xdr:row>
      <xdr:rowOff>308203</xdr:rowOff>
    </xdr:to>
    <xdr:pic>
      <xdr:nvPicPr>
        <xdr:cNvPr id="138" name="图片 137">
          <a:extLst>
            <a:ext uri="{FF2B5EF4-FFF2-40B4-BE49-F238E27FC236}">
              <a16:creationId xmlns="" xmlns:a16="http://schemas.microsoft.com/office/drawing/2014/main" id="{00000000-0008-0000-0200-00002301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1231" y="2395337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166906</xdr:colOff>
      <xdr:row>15</xdr:row>
      <xdr:rowOff>100293</xdr:rowOff>
    </xdr:from>
    <xdr:to>
      <xdr:col>17</xdr:col>
      <xdr:colOff>310906</xdr:colOff>
      <xdr:row>15</xdr:row>
      <xdr:rowOff>352293</xdr:rowOff>
    </xdr:to>
    <xdr:pic>
      <xdr:nvPicPr>
        <xdr:cNvPr id="139" name="图片 138">
          <a:extLst>
            <a:ext uri="{FF2B5EF4-FFF2-40B4-BE49-F238E27FC236}">
              <a16:creationId xmlns="" xmlns:a16="http://schemas.microsoft.com/office/drawing/2014/main" id="{00000000-0008-0000-0200-00009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70323" y="2209246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147296</xdr:colOff>
      <xdr:row>16</xdr:row>
      <xdr:rowOff>53788</xdr:rowOff>
    </xdr:from>
    <xdr:to>
      <xdr:col>17</xdr:col>
      <xdr:colOff>291296</xdr:colOff>
      <xdr:row>16</xdr:row>
      <xdr:rowOff>305788</xdr:rowOff>
    </xdr:to>
    <xdr:pic>
      <xdr:nvPicPr>
        <xdr:cNvPr id="152" name="图片 151">
          <a:extLst>
            <a:ext uri="{FF2B5EF4-FFF2-40B4-BE49-F238E27FC236}">
              <a16:creationId xmlns="" xmlns:a16="http://schemas.microsoft.com/office/drawing/2014/main" id="{00000000-0008-0000-0200-0000A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50713" y="2242695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145053</xdr:colOff>
      <xdr:row>17</xdr:row>
      <xdr:rowOff>67234</xdr:rowOff>
    </xdr:from>
    <xdr:to>
      <xdr:col>17</xdr:col>
      <xdr:colOff>409811</xdr:colOff>
      <xdr:row>17</xdr:row>
      <xdr:rowOff>302558</xdr:rowOff>
    </xdr:to>
    <xdr:pic>
      <xdr:nvPicPr>
        <xdr:cNvPr id="153" name="图片 152">
          <a:extLst>
            <a:ext uri="{FF2B5EF4-FFF2-40B4-BE49-F238E27FC236}">
              <a16:creationId xmlns="" xmlns:a16="http://schemas.microsoft.com/office/drawing/2014/main" id="{00000000-0008-0000-02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8470" y="22821401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182668</xdr:colOff>
      <xdr:row>19</xdr:row>
      <xdr:rowOff>77470</xdr:rowOff>
    </xdr:from>
    <xdr:to>
      <xdr:col>17</xdr:col>
      <xdr:colOff>447426</xdr:colOff>
      <xdr:row>19</xdr:row>
      <xdr:rowOff>312794</xdr:rowOff>
    </xdr:to>
    <xdr:pic>
      <xdr:nvPicPr>
        <xdr:cNvPr id="154" name="图片 153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86085" y="23593637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127814</xdr:colOff>
      <xdr:row>21</xdr:row>
      <xdr:rowOff>56203</xdr:rowOff>
    </xdr:from>
    <xdr:to>
      <xdr:col>17</xdr:col>
      <xdr:colOff>271814</xdr:colOff>
      <xdr:row>21</xdr:row>
      <xdr:rowOff>308203</xdr:rowOff>
    </xdr:to>
    <xdr:pic>
      <xdr:nvPicPr>
        <xdr:cNvPr id="159" name="图片 158">
          <a:extLst>
            <a:ext uri="{FF2B5EF4-FFF2-40B4-BE49-F238E27FC236}">
              <a16:creationId xmlns="" xmlns:a16="http://schemas.microsoft.com/office/drawing/2014/main" id="{D84E3DF8-5A81-4146-B00F-3CCC041770C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1231" y="2433437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105833</xdr:colOff>
      <xdr:row>15</xdr:row>
      <xdr:rowOff>0</xdr:rowOff>
    </xdr:from>
    <xdr:ext cx="303158" cy="371475"/>
    <xdr:pic>
      <xdr:nvPicPr>
        <xdr:cNvPr id="177" name="图片 176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16658167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17</xdr:col>
      <xdr:colOff>63500</xdr:colOff>
      <xdr:row>22</xdr:row>
      <xdr:rowOff>10583</xdr:rowOff>
    </xdr:from>
    <xdr:to>
      <xdr:col>18</xdr:col>
      <xdr:colOff>45175</xdr:colOff>
      <xdr:row>22</xdr:row>
      <xdr:rowOff>351989</xdr:rowOff>
    </xdr:to>
    <xdr:pic>
      <xdr:nvPicPr>
        <xdr:cNvPr id="178" name="图片 177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0466917" y="12784666"/>
          <a:ext cx="542591" cy="341406"/>
        </a:xfrm>
        <a:prstGeom prst="rect">
          <a:avLst/>
        </a:prstGeom>
      </xdr:spPr>
    </xdr:pic>
    <xdr:clientData/>
  </xdr:twoCellAnchor>
  <xdr:oneCellAnchor>
    <xdr:from>
      <xdr:col>17</xdr:col>
      <xdr:colOff>95250</xdr:colOff>
      <xdr:row>15</xdr:row>
      <xdr:rowOff>0</xdr:rowOff>
    </xdr:from>
    <xdr:ext cx="303158" cy="371475"/>
    <xdr:pic>
      <xdr:nvPicPr>
        <xdr:cNvPr id="180" name="图片 179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8667" y="16308917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127000</xdr:colOff>
      <xdr:row>14</xdr:row>
      <xdr:rowOff>10584</xdr:rowOff>
    </xdr:from>
    <xdr:ext cx="303158" cy="371475"/>
    <xdr:pic>
      <xdr:nvPicPr>
        <xdr:cNvPr id="183" name="图片 182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417" y="15144751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131233</xdr:colOff>
      <xdr:row>13</xdr:row>
      <xdr:rowOff>25400</xdr:rowOff>
    </xdr:from>
    <xdr:ext cx="303158" cy="371475"/>
    <xdr:pic>
      <xdr:nvPicPr>
        <xdr:cNvPr id="184" name="图片 183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4650" y="14778567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116416</xdr:colOff>
      <xdr:row>12</xdr:row>
      <xdr:rowOff>10583</xdr:rowOff>
    </xdr:from>
    <xdr:ext cx="303158" cy="371475"/>
    <xdr:pic>
      <xdr:nvPicPr>
        <xdr:cNvPr id="198" name="图片 197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19833" y="4402666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95250</xdr:colOff>
      <xdr:row>11</xdr:row>
      <xdr:rowOff>10583</xdr:rowOff>
    </xdr:from>
    <xdr:ext cx="303158" cy="371475"/>
    <xdr:pic>
      <xdr:nvPicPr>
        <xdr:cNvPr id="200" name="图片 199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8667" y="4021666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137583</xdr:colOff>
      <xdr:row>9</xdr:row>
      <xdr:rowOff>21167</xdr:rowOff>
    </xdr:from>
    <xdr:ext cx="303158" cy="371475"/>
    <xdr:pic>
      <xdr:nvPicPr>
        <xdr:cNvPr id="206" name="图片 205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1000" y="3344334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127000</xdr:colOff>
      <xdr:row>10</xdr:row>
      <xdr:rowOff>21167</xdr:rowOff>
    </xdr:from>
    <xdr:ext cx="303158" cy="371475"/>
    <xdr:pic>
      <xdr:nvPicPr>
        <xdr:cNvPr id="215" name="图片 214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0417" y="3725334"/>
          <a:ext cx="303158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17</xdr:col>
      <xdr:colOff>31750</xdr:colOff>
      <xdr:row>88</xdr:row>
      <xdr:rowOff>74083</xdr:rowOff>
    </xdr:from>
    <xdr:to>
      <xdr:col>17</xdr:col>
      <xdr:colOff>544899</xdr:colOff>
      <xdr:row>88</xdr:row>
      <xdr:rowOff>349250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435167" y="63044916"/>
          <a:ext cx="513149" cy="275167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87</xdr:row>
      <xdr:rowOff>95251</xdr:rowOff>
    </xdr:from>
    <xdr:to>
      <xdr:col>17</xdr:col>
      <xdr:colOff>558505</xdr:colOff>
      <xdr:row>87</xdr:row>
      <xdr:rowOff>264585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403417" y="62685084"/>
          <a:ext cx="558505" cy="169334"/>
        </a:xfrm>
        <a:prstGeom prst="rect">
          <a:avLst/>
        </a:prstGeom>
      </xdr:spPr>
    </xdr:pic>
    <xdr:clientData/>
  </xdr:twoCellAnchor>
  <xdr:twoCellAnchor>
    <xdr:from>
      <xdr:col>17</xdr:col>
      <xdr:colOff>275167</xdr:colOff>
      <xdr:row>42</xdr:row>
      <xdr:rowOff>84667</xdr:rowOff>
    </xdr:from>
    <xdr:to>
      <xdr:col>17</xdr:col>
      <xdr:colOff>419167</xdr:colOff>
      <xdr:row>42</xdr:row>
      <xdr:rowOff>336667</xdr:rowOff>
    </xdr:to>
    <xdr:pic>
      <xdr:nvPicPr>
        <xdr:cNvPr id="219" name="图片 218">
          <a:extLst>
            <a:ext uri="{FF2B5EF4-FFF2-40B4-BE49-F238E27FC236}">
              <a16:creationId xmlns="" xmlns:a16="http://schemas.microsoft.com/office/drawing/2014/main" id="{C49A554E-7618-4BCD-A072-EF912184973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33667" y="2566881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285750</xdr:colOff>
      <xdr:row>43</xdr:row>
      <xdr:rowOff>74083</xdr:rowOff>
    </xdr:from>
    <xdr:to>
      <xdr:col>17</xdr:col>
      <xdr:colOff>429750</xdr:colOff>
      <xdr:row>43</xdr:row>
      <xdr:rowOff>326083</xdr:rowOff>
    </xdr:to>
    <xdr:pic>
      <xdr:nvPicPr>
        <xdr:cNvPr id="220" name="图片 219">
          <a:extLst>
            <a:ext uri="{FF2B5EF4-FFF2-40B4-BE49-F238E27FC236}">
              <a16:creationId xmlns="" xmlns:a16="http://schemas.microsoft.com/office/drawing/2014/main" id="{C49A554E-7618-4BCD-A072-EF912184973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44250" y="2603923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117033</xdr:colOff>
      <xdr:row>83</xdr:row>
      <xdr:rowOff>33639</xdr:rowOff>
    </xdr:from>
    <xdr:to>
      <xdr:col>16</xdr:col>
      <xdr:colOff>381000</xdr:colOff>
      <xdr:row>83</xdr:row>
      <xdr:rowOff>346972</xdr:rowOff>
    </xdr:to>
    <xdr:pic>
      <xdr:nvPicPr>
        <xdr:cNvPr id="2" name="图片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37008" y="20474289"/>
          <a:ext cx="263967" cy="313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148637</xdr:colOff>
      <xdr:row>28</xdr:row>
      <xdr:rowOff>44011</xdr:rowOff>
    </xdr:from>
    <xdr:to>
      <xdr:col>16</xdr:col>
      <xdr:colOff>388030</xdr:colOff>
      <xdr:row>28</xdr:row>
      <xdr:rowOff>259145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8612" y="5581650"/>
          <a:ext cx="23939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195012</xdr:colOff>
      <xdr:row>107</xdr:row>
      <xdr:rowOff>40105</xdr:rowOff>
    </xdr:from>
    <xdr:to>
      <xdr:col>16</xdr:col>
      <xdr:colOff>444126</xdr:colOff>
      <xdr:row>107</xdr:row>
      <xdr:rowOff>359019</xdr:rowOff>
    </xdr:to>
    <xdr:pic>
      <xdr:nvPicPr>
        <xdr:cNvPr id="4" name="图片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4987" y="28862755"/>
          <a:ext cx="249114" cy="3189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145018</xdr:colOff>
      <xdr:row>76</xdr:row>
      <xdr:rowOff>35991</xdr:rowOff>
    </xdr:from>
    <xdr:to>
      <xdr:col>16</xdr:col>
      <xdr:colOff>420413</xdr:colOff>
      <xdr:row>76</xdr:row>
      <xdr:rowOff>328869</xdr:rowOff>
    </xdr:to>
    <xdr:pic>
      <xdr:nvPicPr>
        <xdr:cNvPr id="5" name="图片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4993" y="18571641"/>
          <a:ext cx="275395" cy="292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215515</xdr:colOff>
      <xdr:row>60</xdr:row>
      <xdr:rowOff>26151</xdr:rowOff>
    </xdr:from>
    <xdr:to>
      <xdr:col>16</xdr:col>
      <xdr:colOff>400153</xdr:colOff>
      <xdr:row>60</xdr:row>
      <xdr:rowOff>346253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5490" y="15487650"/>
          <a:ext cx="18463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177361</xdr:colOff>
      <xdr:row>59</xdr:row>
      <xdr:rowOff>38758</xdr:rowOff>
    </xdr:from>
    <xdr:to>
      <xdr:col>16</xdr:col>
      <xdr:colOff>453946</xdr:colOff>
      <xdr:row>59</xdr:row>
      <xdr:rowOff>342900</xdr:rowOff>
    </xdr:to>
    <xdr:pic>
      <xdr:nvPicPr>
        <xdr:cNvPr id="7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30425" t="19721" r="22829" b="11000"/>
        <a:stretch>
          <a:fillRect/>
        </a:stretch>
      </xdr:blipFill>
      <xdr:spPr>
        <a:xfrm>
          <a:off x="7597336" y="15487650"/>
          <a:ext cx="276585" cy="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184830</xdr:colOff>
      <xdr:row>102</xdr:row>
      <xdr:rowOff>46553</xdr:rowOff>
    </xdr:from>
    <xdr:to>
      <xdr:col>16</xdr:col>
      <xdr:colOff>337860</xdr:colOff>
      <xdr:row>102</xdr:row>
      <xdr:rowOff>285410</xdr:rowOff>
    </xdr:to>
    <xdr:pic>
      <xdr:nvPicPr>
        <xdr:cNvPr id="8" name="图片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4805" y="27345203"/>
          <a:ext cx="153030" cy="238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160816</xdr:colOff>
      <xdr:row>26</xdr:row>
      <xdr:rowOff>42123</xdr:rowOff>
    </xdr:from>
    <xdr:to>
      <xdr:col>16</xdr:col>
      <xdr:colOff>462538</xdr:colOff>
      <xdr:row>26</xdr:row>
      <xdr:rowOff>329710</xdr:rowOff>
    </xdr:to>
    <xdr:pic>
      <xdr:nvPicPr>
        <xdr:cNvPr id="9" name="图片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0791" y="4861773"/>
          <a:ext cx="301722" cy="287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178468</xdr:colOff>
      <xdr:row>105</xdr:row>
      <xdr:rowOff>26068</xdr:rowOff>
    </xdr:from>
    <xdr:to>
      <xdr:col>16</xdr:col>
      <xdr:colOff>428345</xdr:colOff>
      <xdr:row>105</xdr:row>
      <xdr:rowOff>245555</xdr:rowOff>
    </xdr:to>
    <xdr:pic>
      <xdr:nvPicPr>
        <xdr:cNvPr id="10" name="图片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8443" y="28086718"/>
          <a:ext cx="249877" cy="219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75036</xdr:colOff>
      <xdr:row>54</xdr:row>
      <xdr:rowOff>100501</xdr:rowOff>
    </xdr:from>
    <xdr:to>
      <xdr:col>16</xdr:col>
      <xdr:colOff>550373</xdr:colOff>
      <xdr:row>54</xdr:row>
      <xdr:rowOff>293076</xdr:rowOff>
    </xdr:to>
    <xdr:pic>
      <xdr:nvPicPr>
        <xdr:cNvPr id="11" name="Picture 1360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7495011" y="14826151"/>
          <a:ext cx="475337" cy="19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119083</xdr:colOff>
      <xdr:row>57</xdr:row>
      <xdr:rowOff>30219</xdr:rowOff>
    </xdr:from>
    <xdr:to>
      <xdr:col>16</xdr:col>
      <xdr:colOff>510377</xdr:colOff>
      <xdr:row>57</xdr:row>
      <xdr:rowOff>329714</xdr:rowOff>
    </xdr:to>
    <xdr:pic>
      <xdr:nvPicPr>
        <xdr:cNvPr id="12" name="图片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734705" y="15292003"/>
          <a:ext cx="0" cy="391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175306</xdr:colOff>
      <xdr:row>94</xdr:row>
      <xdr:rowOff>60227</xdr:rowOff>
    </xdr:from>
    <xdr:to>
      <xdr:col>16</xdr:col>
      <xdr:colOff>493464</xdr:colOff>
      <xdr:row>94</xdr:row>
      <xdr:rowOff>351692</xdr:rowOff>
    </xdr:to>
    <xdr:pic>
      <xdr:nvPicPr>
        <xdr:cNvPr id="13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5281" y="24691877"/>
          <a:ext cx="318158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213168</xdr:colOff>
      <xdr:row>80</xdr:row>
      <xdr:rowOff>32586</xdr:rowOff>
    </xdr:from>
    <xdr:to>
      <xdr:col>16</xdr:col>
      <xdr:colOff>433551</xdr:colOff>
      <xdr:row>80</xdr:row>
      <xdr:rowOff>348641</xdr:rowOff>
    </xdr:to>
    <xdr:pic>
      <xdr:nvPicPr>
        <xdr:cNvPr id="1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3143" y="19711236"/>
          <a:ext cx="220383" cy="316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140156</xdr:colOff>
      <xdr:row>58</xdr:row>
      <xdr:rowOff>33373</xdr:rowOff>
    </xdr:from>
    <xdr:to>
      <xdr:col>16</xdr:col>
      <xdr:colOff>508992</xdr:colOff>
      <xdr:row>58</xdr:row>
      <xdr:rowOff>366349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744549" y="15303232"/>
          <a:ext cx="0" cy="3688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51515</xdr:colOff>
      <xdr:row>74</xdr:row>
      <xdr:rowOff>45224</xdr:rowOff>
    </xdr:from>
    <xdr:to>
      <xdr:col>16</xdr:col>
      <xdr:colOff>486102</xdr:colOff>
      <xdr:row>74</xdr:row>
      <xdr:rowOff>273824</xdr:rowOff>
    </xdr:to>
    <xdr:pic>
      <xdr:nvPicPr>
        <xdr:cNvPr id="16" name="图片 1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1490" y="17818874"/>
          <a:ext cx="434587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111718</xdr:colOff>
      <xdr:row>85</xdr:row>
      <xdr:rowOff>42111</xdr:rowOff>
    </xdr:from>
    <xdr:to>
      <xdr:col>16</xdr:col>
      <xdr:colOff>400859</xdr:colOff>
      <xdr:row>85</xdr:row>
      <xdr:rowOff>303725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31693" y="21244761"/>
          <a:ext cx="289141" cy="261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197518</xdr:colOff>
      <xdr:row>89</xdr:row>
      <xdr:rowOff>38101</xdr:rowOff>
    </xdr:from>
    <xdr:to>
      <xdr:col>16</xdr:col>
      <xdr:colOff>356252</xdr:colOff>
      <xdr:row>89</xdr:row>
      <xdr:rowOff>270711</xdr:rowOff>
    </xdr:to>
    <xdr:pic>
      <xdr:nvPicPr>
        <xdr:cNvPr id="18" name="图片 1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7493" y="22764751"/>
          <a:ext cx="158734" cy="232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132871</xdr:colOff>
      <xdr:row>113</xdr:row>
      <xdr:rowOff>22940</xdr:rowOff>
    </xdr:from>
    <xdr:to>
      <xdr:col>16</xdr:col>
      <xdr:colOff>551670</xdr:colOff>
      <xdr:row>113</xdr:row>
      <xdr:rowOff>337038</xdr:rowOff>
    </xdr:to>
    <xdr:pic>
      <xdr:nvPicPr>
        <xdr:cNvPr id="19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7552846" y="30750590"/>
          <a:ext cx="418799" cy="3140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153126</xdr:colOff>
      <xdr:row>110</xdr:row>
      <xdr:rowOff>56838</xdr:rowOff>
    </xdr:from>
    <xdr:to>
      <xdr:col>16</xdr:col>
      <xdr:colOff>496293</xdr:colOff>
      <xdr:row>110</xdr:row>
      <xdr:rowOff>351691</xdr:rowOff>
    </xdr:to>
    <xdr:pic>
      <xdr:nvPicPr>
        <xdr:cNvPr id="20" name="图片 1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3101" y="29641488"/>
          <a:ext cx="343167" cy="294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146885</xdr:colOff>
      <xdr:row>111</xdr:row>
      <xdr:rowOff>47626</xdr:rowOff>
    </xdr:from>
    <xdr:to>
      <xdr:col>16</xdr:col>
      <xdr:colOff>489808</xdr:colOff>
      <xdr:row>111</xdr:row>
      <xdr:rowOff>351692</xdr:rowOff>
    </xdr:to>
    <xdr:pic>
      <xdr:nvPicPr>
        <xdr:cNvPr id="21" name="图片 2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860" y="30013276"/>
          <a:ext cx="342923" cy="30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137362</xdr:colOff>
      <xdr:row>112</xdr:row>
      <xdr:rowOff>36095</xdr:rowOff>
    </xdr:from>
    <xdr:to>
      <xdr:col>16</xdr:col>
      <xdr:colOff>356436</xdr:colOff>
      <xdr:row>112</xdr:row>
      <xdr:rowOff>275529</xdr:rowOff>
    </xdr:to>
    <xdr:pic>
      <xdr:nvPicPr>
        <xdr:cNvPr id="22" name="图片 2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7337" y="30382745"/>
          <a:ext cx="219074" cy="239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147193</xdr:colOff>
      <xdr:row>114</xdr:row>
      <xdr:rowOff>50632</xdr:rowOff>
    </xdr:from>
    <xdr:to>
      <xdr:col>16</xdr:col>
      <xdr:colOff>489518</xdr:colOff>
      <xdr:row>114</xdr:row>
      <xdr:rowOff>351691</xdr:rowOff>
    </xdr:to>
    <xdr:pic>
      <xdr:nvPicPr>
        <xdr:cNvPr id="23" name="图片 2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7168" y="31159282"/>
          <a:ext cx="342325" cy="301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194300</xdr:colOff>
      <xdr:row>120</xdr:row>
      <xdr:rowOff>47103</xdr:rowOff>
    </xdr:from>
    <xdr:to>
      <xdr:col>16</xdr:col>
      <xdr:colOff>380536</xdr:colOff>
      <xdr:row>120</xdr:row>
      <xdr:rowOff>257107</xdr:rowOff>
    </xdr:to>
    <xdr:pic>
      <xdr:nvPicPr>
        <xdr:cNvPr id="24" name="图片 2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4275" y="33441753"/>
          <a:ext cx="186236" cy="2100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167034</xdr:colOff>
      <xdr:row>118</xdr:row>
      <xdr:rowOff>27711</xdr:rowOff>
    </xdr:from>
    <xdr:to>
      <xdr:col>16</xdr:col>
      <xdr:colOff>370974</xdr:colOff>
      <xdr:row>118</xdr:row>
      <xdr:rowOff>285750</xdr:rowOff>
    </xdr:to>
    <xdr:pic>
      <xdr:nvPicPr>
        <xdr:cNvPr id="25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7009" y="32660361"/>
          <a:ext cx="203940" cy="258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149857</xdr:colOff>
      <xdr:row>129</xdr:row>
      <xdr:rowOff>70878</xdr:rowOff>
    </xdr:from>
    <xdr:to>
      <xdr:col>16</xdr:col>
      <xdr:colOff>493742</xdr:colOff>
      <xdr:row>129</xdr:row>
      <xdr:rowOff>323850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9832" y="36132528"/>
          <a:ext cx="343885" cy="252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194204</xdr:colOff>
      <xdr:row>124</xdr:row>
      <xdr:rowOff>55146</xdr:rowOff>
    </xdr:from>
    <xdr:to>
      <xdr:col>16</xdr:col>
      <xdr:colOff>364642</xdr:colOff>
      <xdr:row>124</xdr:row>
      <xdr:rowOff>266157</xdr:rowOff>
    </xdr:to>
    <xdr:pic>
      <xdr:nvPicPr>
        <xdr:cNvPr id="27" name="图片 2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4179" y="34592796"/>
          <a:ext cx="170438" cy="211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202242</xdr:colOff>
      <xdr:row>122</xdr:row>
      <xdr:rowOff>47238</xdr:rowOff>
    </xdr:from>
    <xdr:to>
      <xdr:col>16</xdr:col>
      <xdr:colOff>327416</xdr:colOff>
      <xdr:row>122</xdr:row>
      <xdr:rowOff>265697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2217" y="34203888"/>
          <a:ext cx="125174" cy="218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106790</xdr:colOff>
      <xdr:row>127</xdr:row>
      <xdr:rowOff>58905</xdr:rowOff>
    </xdr:from>
    <xdr:to>
      <xdr:col>16</xdr:col>
      <xdr:colOff>453631</xdr:colOff>
      <xdr:row>127</xdr:row>
      <xdr:rowOff>256793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6765" y="35358555"/>
          <a:ext cx="346841" cy="19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172846</xdr:colOff>
      <xdr:row>180</xdr:row>
      <xdr:rowOff>35594</xdr:rowOff>
    </xdr:from>
    <xdr:to>
      <xdr:col>16</xdr:col>
      <xdr:colOff>539038</xdr:colOff>
      <xdr:row>180</xdr:row>
      <xdr:rowOff>352425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2821" y="41050244"/>
          <a:ext cx="366192" cy="316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157412</xdr:colOff>
      <xdr:row>170</xdr:row>
      <xdr:rowOff>17546</xdr:rowOff>
    </xdr:from>
    <xdr:to>
      <xdr:col>16</xdr:col>
      <xdr:colOff>400049</xdr:colOff>
      <xdr:row>170</xdr:row>
      <xdr:rowOff>359792</xdr:rowOff>
    </xdr:to>
    <xdr:pic>
      <xdr:nvPicPr>
        <xdr:cNvPr id="31" name="图片 3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7387" y="37222196"/>
          <a:ext cx="242637" cy="342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92783</xdr:colOff>
      <xdr:row>171</xdr:row>
      <xdr:rowOff>42690</xdr:rowOff>
    </xdr:from>
    <xdr:to>
      <xdr:col>16</xdr:col>
      <xdr:colOff>447675</xdr:colOff>
      <xdr:row>171</xdr:row>
      <xdr:rowOff>323849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2758" y="37628340"/>
          <a:ext cx="354892" cy="281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39995</xdr:colOff>
      <xdr:row>173</xdr:row>
      <xdr:rowOff>48159</xdr:rowOff>
    </xdr:from>
    <xdr:to>
      <xdr:col>16</xdr:col>
      <xdr:colOff>590708</xdr:colOff>
      <xdr:row>173</xdr:row>
      <xdr:rowOff>337039</xdr:rowOff>
    </xdr:to>
    <xdr:pic>
      <xdr:nvPicPr>
        <xdr:cNvPr id="33" name="图片 3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9970" y="38395809"/>
          <a:ext cx="550713" cy="288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220078</xdr:colOff>
      <xdr:row>81</xdr:row>
      <xdr:rowOff>23562</xdr:rowOff>
    </xdr:from>
    <xdr:to>
      <xdr:col>16</xdr:col>
      <xdr:colOff>407276</xdr:colOff>
      <xdr:row>81</xdr:row>
      <xdr:rowOff>352552</xdr:rowOff>
    </xdr:to>
    <xdr:pic>
      <xdr:nvPicPr>
        <xdr:cNvPr id="34" name="图片 3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40053" y="20059650"/>
          <a:ext cx="18719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163429</xdr:colOff>
      <xdr:row>93</xdr:row>
      <xdr:rowOff>76199</xdr:rowOff>
    </xdr:from>
    <xdr:to>
      <xdr:col>16</xdr:col>
      <xdr:colOff>496568</xdr:colOff>
      <xdr:row>93</xdr:row>
      <xdr:rowOff>344364</xdr:rowOff>
    </xdr:to>
    <xdr:pic>
      <xdr:nvPicPr>
        <xdr:cNvPr id="35" name="图片 3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3404" y="24326849"/>
          <a:ext cx="333139" cy="268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182441</xdr:colOff>
      <xdr:row>119</xdr:row>
      <xdr:rowOff>55206</xdr:rowOff>
    </xdr:from>
    <xdr:to>
      <xdr:col>16</xdr:col>
      <xdr:colOff>355876</xdr:colOff>
      <xdr:row>119</xdr:row>
      <xdr:rowOff>240323</xdr:rowOff>
    </xdr:to>
    <xdr:pic>
      <xdr:nvPicPr>
        <xdr:cNvPr id="36" name="图片 3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2416" y="33068856"/>
          <a:ext cx="173435" cy="185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87360</xdr:colOff>
      <xdr:row>90</xdr:row>
      <xdr:rowOff>63253</xdr:rowOff>
    </xdr:from>
    <xdr:to>
      <xdr:col>16</xdr:col>
      <xdr:colOff>580599</xdr:colOff>
      <xdr:row>90</xdr:row>
      <xdr:rowOff>342900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7335" y="23170903"/>
          <a:ext cx="493239" cy="279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213013</xdr:colOff>
      <xdr:row>53</xdr:row>
      <xdr:rowOff>50580</xdr:rowOff>
    </xdr:from>
    <xdr:to>
      <xdr:col>16</xdr:col>
      <xdr:colOff>414306</xdr:colOff>
      <xdr:row>53</xdr:row>
      <xdr:rowOff>265714</xdr:rowOff>
    </xdr:to>
    <xdr:pic>
      <xdr:nvPicPr>
        <xdr:cNvPr id="38" name="图片 3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2988" y="14725650"/>
          <a:ext cx="20129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119809</xdr:colOff>
      <xdr:row>25</xdr:row>
      <xdr:rowOff>66674</xdr:rowOff>
    </xdr:from>
    <xdr:to>
      <xdr:col>16</xdr:col>
      <xdr:colOff>554993</xdr:colOff>
      <xdr:row>25</xdr:row>
      <xdr:rowOff>322384</xdr:rowOff>
    </xdr:to>
    <xdr:pic>
      <xdr:nvPicPr>
        <xdr:cNvPr id="39" name="图片 3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39784" y="4505324"/>
          <a:ext cx="435184" cy="255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44132</xdr:colOff>
      <xdr:row>73</xdr:row>
      <xdr:rowOff>65828</xdr:rowOff>
    </xdr:from>
    <xdr:to>
      <xdr:col>16</xdr:col>
      <xdr:colOff>604345</xdr:colOff>
      <xdr:row>73</xdr:row>
      <xdr:rowOff>328447</xdr:rowOff>
    </xdr:to>
    <xdr:pic>
      <xdr:nvPicPr>
        <xdr:cNvPr id="40" name="图片 39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107" y="17458478"/>
          <a:ext cx="560213" cy="262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55222</xdr:colOff>
      <xdr:row>27</xdr:row>
      <xdr:rowOff>47547</xdr:rowOff>
    </xdr:from>
    <xdr:to>
      <xdr:col>16</xdr:col>
      <xdr:colOff>649833</xdr:colOff>
      <xdr:row>27</xdr:row>
      <xdr:rowOff>263769</xdr:rowOff>
    </xdr:to>
    <xdr:pic>
      <xdr:nvPicPr>
        <xdr:cNvPr id="41" name="图片 4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5197" y="5248197"/>
          <a:ext cx="594611" cy="2162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112265</xdr:colOff>
      <xdr:row>72</xdr:row>
      <xdr:rowOff>56840</xdr:rowOff>
    </xdr:from>
    <xdr:to>
      <xdr:col>16</xdr:col>
      <xdr:colOff>442167</xdr:colOff>
      <xdr:row>72</xdr:row>
      <xdr:rowOff>321879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32240" y="17068490"/>
          <a:ext cx="329902" cy="265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108214</xdr:colOff>
      <xdr:row>52</xdr:row>
      <xdr:rowOff>70059</xdr:rowOff>
    </xdr:from>
    <xdr:to>
      <xdr:col>16</xdr:col>
      <xdr:colOff>524288</xdr:colOff>
      <xdr:row>52</xdr:row>
      <xdr:rowOff>278422</xdr:rowOff>
    </xdr:to>
    <xdr:pic>
      <xdr:nvPicPr>
        <xdr:cNvPr id="43" name="图片 4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8189" y="14414709"/>
          <a:ext cx="416074" cy="2083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186886</xdr:colOff>
      <xdr:row>55</xdr:row>
      <xdr:rowOff>54852</xdr:rowOff>
    </xdr:from>
    <xdr:to>
      <xdr:col>16</xdr:col>
      <xdr:colOff>492185</xdr:colOff>
      <xdr:row>55</xdr:row>
      <xdr:rowOff>366346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606861" y="15106650"/>
          <a:ext cx="305299" cy="0"/>
        </a:xfrm>
        <a:prstGeom prst="rect">
          <a:avLst/>
        </a:prstGeom>
      </xdr:spPr>
    </xdr:pic>
    <xdr:clientData/>
  </xdr:twoCellAnchor>
  <xdr:twoCellAnchor>
    <xdr:from>
      <xdr:col>16</xdr:col>
      <xdr:colOff>140369</xdr:colOff>
      <xdr:row>104</xdr:row>
      <xdr:rowOff>38145</xdr:rowOff>
    </xdr:from>
    <xdr:to>
      <xdr:col>16</xdr:col>
      <xdr:colOff>413899</xdr:colOff>
      <xdr:row>104</xdr:row>
      <xdr:rowOff>255671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560344" y="27717795"/>
          <a:ext cx="273530" cy="217526"/>
        </a:xfrm>
        <a:prstGeom prst="rect">
          <a:avLst/>
        </a:prstGeom>
      </xdr:spPr>
    </xdr:pic>
    <xdr:clientData/>
  </xdr:twoCellAnchor>
  <xdr:twoCellAnchor>
    <xdr:from>
      <xdr:col>16</xdr:col>
      <xdr:colOff>167054</xdr:colOff>
      <xdr:row>84</xdr:row>
      <xdr:rowOff>46892</xdr:rowOff>
    </xdr:from>
    <xdr:to>
      <xdr:col>16</xdr:col>
      <xdr:colOff>418790</xdr:colOff>
      <xdr:row>84</xdr:row>
      <xdr:rowOff>308464</xdr:rowOff>
    </xdr:to>
    <xdr:pic>
      <xdr:nvPicPr>
        <xdr:cNvPr id="46" name="图片 45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7029" y="20868542"/>
          <a:ext cx="251736" cy="2615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89851</xdr:colOff>
      <xdr:row>79</xdr:row>
      <xdr:rowOff>23523</xdr:rowOff>
    </xdr:from>
    <xdr:to>
      <xdr:col>16</xdr:col>
      <xdr:colOff>490001</xdr:colOff>
      <xdr:row>79</xdr:row>
      <xdr:rowOff>335017</xdr:rowOff>
    </xdr:to>
    <xdr:pic>
      <xdr:nvPicPr>
        <xdr:cNvPr id="47" name="图片 46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9826" y="19321173"/>
          <a:ext cx="400150" cy="311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76200</xdr:colOff>
      <xdr:row>172</xdr:row>
      <xdr:rowOff>19050</xdr:rowOff>
    </xdr:from>
    <xdr:to>
      <xdr:col>16</xdr:col>
      <xdr:colOff>342900</xdr:colOff>
      <xdr:row>172</xdr:row>
      <xdr:rowOff>352425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40"/>
        <a:srcRect l="18456" t="12034" r="22359" b="12876"/>
        <a:stretch>
          <a:fillRect/>
        </a:stretch>
      </xdr:blipFill>
      <xdr:spPr>
        <a:xfrm>
          <a:off x="7496175" y="37985700"/>
          <a:ext cx="266700" cy="333375"/>
        </a:xfrm>
        <a:prstGeom prst="rect">
          <a:avLst/>
        </a:prstGeom>
      </xdr:spPr>
    </xdr:pic>
    <xdr:clientData/>
  </xdr:twoCellAnchor>
  <xdr:twoCellAnchor>
    <xdr:from>
      <xdr:col>16</xdr:col>
      <xdr:colOff>180036</xdr:colOff>
      <xdr:row>70</xdr:row>
      <xdr:rowOff>71710</xdr:rowOff>
    </xdr:from>
    <xdr:to>
      <xdr:col>16</xdr:col>
      <xdr:colOff>446689</xdr:colOff>
      <xdr:row>70</xdr:row>
      <xdr:rowOff>344628</xdr:rowOff>
    </xdr:to>
    <xdr:pic>
      <xdr:nvPicPr>
        <xdr:cNvPr id="49" name="图片 4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0011" y="17011650"/>
          <a:ext cx="26665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67832</xdr:colOff>
      <xdr:row>69</xdr:row>
      <xdr:rowOff>32338</xdr:rowOff>
    </xdr:from>
    <xdr:to>
      <xdr:col>16</xdr:col>
      <xdr:colOff>558362</xdr:colOff>
      <xdr:row>69</xdr:row>
      <xdr:rowOff>345799</xdr:rowOff>
    </xdr:to>
    <xdr:pic>
      <xdr:nvPicPr>
        <xdr:cNvPr id="50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7807" y="17011650"/>
          <a:ext cx="4905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65350</xdr:colOff>
      <xdr:row>71</xdr:row>
      <xdr:rowOff>63179</xdr:rowOff>
    </xdr:from>
    <xdr:to>
      <xdr:col>16</xdr:col>
      <xdr:colOff>452350</xdr:colOff>
      <xdr:row>71</xdr:row>
      <xdr:rowOff>335016</xdr:rowOff>
    </xdr:to>
    <xdr:pic>
      <xdr:nvPicPr>
        <xdr:cNvPr id="51" name="图片 50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5325" y="17011650"/>
          <a:ext cx="387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82534</xdr:colOff>
      <xdr:row>68</xdr:row>
      <xdr:rowOff>32590</xdr:rowOff>
    </xdr:from>
    <xdr:to>
      <xdr:col>16</xdr:col>
      <xdr:colOff>437784</xdr:colOff>
      <xdr:row>68</xdr:row>
      <xdr:rowOff>315309</xdr:rowOff>
    </xdr:to>
    <xdr:pic>
      <xdr:nvPicPr>
        <xdr:cNvPr id="52" name="图片 5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680134" y="16834025"/>
          <a:ext cx="0" cy="35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75296</xdr:colOff>
      <xdr:row>78</xdr:row>
      <xdr:rowOff>82524</xdr:rowOff>
    </xdr:from>
    <xdr:to>
      <xdr:col>16</xdr:col>
      <xdr:colOff>467337</xdr:colOff>
      <xdr:row>78</xdr:row>
      <xdr:rowOff>315310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5271" y="19297650"/>
          <a:ext cx="39204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173919</xdr:colOff>
      <xdr:row>132</xdr:row>
      <xdr:rowOff>29755</xdr:rowOff>
    </xdr:from>
    <xdr:to>
      <xdr:col>16</xdr:col>
      <xdr:colOff>345909</xdr:colOff>
      <xdr:row>132</xdr:row>
      <xdr:rowOff>293076</xdr:rowOff>
    </xdr:to>
    <xdr:pic>
      <xdr:nvPicPr>
        <xdr:cNvPr id="54" name="图片 53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3894" y="36442650"/>
          <a:ext cx="1719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56562</xdr:colOff>
      <xdr:row>135</xdr:row>
      <xdr:rowOff>115804</xdr:rowOff>
    </xdr:from>
    <xdr:to>
      <xdr:col>16</xdr:col>
      <xdr:colOff>596347</xdr:colOff>
      <xdr:row>135</xdr:row>
      <xdr:rowOff>312657</xdr:rowOff>
    </xdr:to>
    <xdr:pic>
      <xdr:nvPicPr>
        <xdr:cNvPr id="55" name="图片 54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6537" y="36442650"/>
          <a:ext cx="5397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</xdr:colOff>
      <xdr:row>136</xdr:row>
      <xdr:rowOff>28576</xdr:rowOff>
    </xdr:from>
    <xdr:to>
      <xdr:col>16</xdr:col>
      <xdr:colOff>552450</xdr:colOff>
      <xdr:row>136</xdr:row>
      <xdr:rowOff>347812</xdr:rowOff>
    </xdr:to>
    <xdr:pic>
      <xdr:nvPicPr>
        <xdr:cNvPr id="56" name="图片 55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75" t="23221" r="10123" b="36840"/>
        <a:stretch>
          <a:fillRect/>
        </a:stretch>
      </xdr:blipFill>
      <xdr:spPr>
        <a:xfrm>
          <a:off x="7448550" y="36442650"/>
          <a:ext cx="5238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107303</xdr:colOff>
      <xdr:row>140</xdr:row>
      <xdr:rowOff>46993</xdr:rowOff>
    </xdr:from>
    <xdr:to>
      <xdr:col>16</xdr:col>
      <xdr:colOff>414088</xdr:colOff>
      <xdr:row>140</xdr:row>
      <xdr:rowOff>287603</xdr:rowOff>
    </xdr:to>
    <xdr:pic>
      <xdr:nvPicPr>
        <xdr:cNvPr id="57" name="图片 56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7278" y="36442650"/>
          <a:ext cx="3067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115258</xdr:colOff>
      <xdr:row>141</xdr:row>
      <xdr:rowOff>40106</xdr:rowOff>
    </xdr:from>
    <xdr:to>
      <xdr:col>16</xdr:col>
      <xdr:colOff>537158</xdr:colOff>
      <xdr:row>141</xdr:row>
      <xdr:rowOff>352425</xdr:rowOff>
    </xdr:to>
    <xdr:pic>
      <xdr:nvPicPr>
        <xdr:cNvPr id="58" name="图片 57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35233" y="36442650"/>
          <a:ext cx="4219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92010</xdr:colOff>
      <xdr:row>138</xdr:row>
      <xdr:rowOff>26801</xdr:rowOff>
    </xdr:from>
    <xdr:to>
      <xdr:col>16</xdr:col>
      <xdr:colOff>327872</xdr:colOff>
      <xdr:row>138</xdr:row>
      <xdr:rowOff>333375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1985" y="36442650"/>
          <a:ext cx="23586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109905</xdr:colOff>
      <xdr:row>148</xdr:row>
      <xdr:rowOff>68593</xdr:rowOff>
    </xdr:from>
    <xdr:to>
      <xdr:col>16</xdr:col>
      <xdr:colOff>304800</xdr:colOff>
      <xdr:row>148</xdr:row>
      <xdr:rowOff>264098</xdr:rowOff>
    </xdr:to>
    <xdr:pic>
      <xdr:nvPicPr>
        <xdr:cNvPr id="60" name="图片 5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9880" y="36442650"/>
          <a:ext cx="1948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183907</xdr:colOff>
      <xdr:row>144</xdr:row>
      <xdr:rowOff>36362</xdr:rowOff>
    </xdr:from>
    <xdr:to>
      <xdr:col>16</xdr:col>
      <xdr:colOff>432275</xdr:colOff>
      <xdr:row>144</xdr:row>
      <xdr:rowOff>342900</xdr:rowOff>
    </xdr:to>
    <xdr:pic>
      <xdr:nvPicPr>
        <xdr:cNvPr id="61" name="图片 6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3882" y="36442650"/>
          <a:ext cx="24836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187548</xdr:colOff>
      <xdr:row>143</xdr:row>
      <xdr:rowOff>49669</xdr:rowOff>
    </xdr:from>
    <xdr:to>
      <xdr:col>16</xdr:col>
      <xdr:colOff>419099</xdr:colOff>
      <xdr:row>143</xdr:row>
      <xdr:rowOff>351588</xdr:rowOff>
    </xdr:to>
    <xdr:pic>
      <xdr:nvPicPr>
        <xdr:cNvPr id="62" name="图片 61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7523" y="36442650"/>
          <a:ext cx="23155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92136</xdr:colOff>
      <xdr:row>146</xdr:row>
      <xdr:rowOff>53120</xdr:rowOff>
    </xdr:from>
    <xdr:to>
      <xdr:col>16</xdr:col>
      <xdr:colOff>602027</xdr:colOff>
      <xdr:row>146</xdr:row>
      <xdr:rowOff>342900</xdr:rowOff>
    </xdr:to>
    <xdr:pic>
      <xdr:nvPicPr>
        <xdr:cNvPr id="63" name="图片 62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2111" y="36442650"/>
          <a:ext cx="50989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138480</xdr:colOff>
      <xdr:row>152</xdr:row>
      <xdr:rowOff>47625</xdr:rowOff>
    </xdr:from>
    <xdr:to>
      <xdr:col>16</xdr:col>
      <xdr:colOff>476680</xdr:colOff>
      <xdr:row>152</xdr:row>
      <xdr:rowOff>314324</xdr:rowOff>
    </xdr:to>
    <xdr:pic>
      <xdr:nvPicPr>
        <xdr:cNvPr id="64" name="图片 63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8455" y="36442650"/>
          <a:ext cx="338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161193</xdr:colOff>
      <xdr:row>150</xdr:row>
      <xdr:rowOff>27071</xdr:rowOff>
    </xdr:from>
    <xdr:to>
      <xdr:col>16</xdr:col>
      <xdr:colOff>501766</xdr:colOff>
      <xdr:row>150</xdr:row>
      <xdr:rowOff>371474</xdr:rowOff>
    </xdr:to>
    <xdr:pic>
      <xdr:nvPicPr>
        <xdr:cNvPr id="65" name="图片 64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1168" y="36442650"/>
          <a:ext cx="34057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146537</xdr:colOff>
      <xdr:row>151</xdr:row>
      <xdr:rowOff>54259</xdr:rowOff>
    </xdr:from>
    <xdr:to>
      <xdr:col>16</xdr:col>
      <xdr:colOff>532470</xdr:colOff>
      <xdr:row>151</xdr:row>
      <xdr:rowOff>352425</xdr:rowOff>
    </xdr:to>
    <xdr:pic>
      <xdr:nvPicPr>
        <xdr:cNvPr id="66" name="图片 65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512" y="36442650"/>
          <a:ext cx="38593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102869</xdr:colOff>
      <xdr:row>153</xdr:row>
      <xdr:rowOff>35471</xdr:rowOff>
    </xdr:from>
    <xdr:to>
      <xdr:col>16</xdr:col>
      <xdr:colOff>480024</xdr:colOff>
      <xdr:row>153</xdr:row>
      <xdr:rowOff>333375</xdr:rowOff>
    </xdr:to>
    <xdr:pic>
      <xdr:nvPicPr>
        <xdr:cNvPr id="67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7522844" y="36442650"/>
          <a:ext cx="37715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148736</xdr:colOff>
      <xdr:row>154</xdr:row>
      <xdr:rowOff>49090</xdr:rowOff>
    </xdr:from>
    <xdr:to>
      <xdr:col>16</xdr:col>
      <xdr:colOff>475676</xdr:colOff>
      <xdr:row>154</xdr:row>
      <xdr:rowOff>342900</xdr:rowOff>
    </xdr:to>
    <xdr:pic>
      <xdr:nvPicPr>
        <xdr:cNvPr id="68" name="图片 67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8711" y="36442650"/>
          <a:ext cx="3269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147176</xdr:colOff>
      <xdr:row>155</xdr:row>
      <xdr:rowOff>61100</xdr:rowOff>
    </xdr:from>
    <xdr:to>
      <xdr:col>16</xdr:col>
      <xdr:colOff>513435</xdr:colOff>
      <xdr:row>155</xdr:row>
      <xdr:rowOff>342900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7151" y="36442650"/>
          <a:ext cx="36625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342900</xdr:colOff>
      <xdr:row>155</xdr:row>
      <xdr:rowOff>0</xdr:rowOff>
    </xdr:from>
    <xdr:to>
      <xdr:col>16</xdr:col>
      <xdr:colOff>619125</xdr:colOff>
      <xdr:row>155</xdr:row>
      <xdr:rowOff>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62875" y="36442650"/>
          <a:ext cx="2762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170877</xdr:colOff>
      <xdr:row>159</xdr:row>
      <xdr:rowOff>50788</xdr:rowOff>
    </xdr:from>
    <xdr:to>
      <xdr:col>16</xdr:col>
      <xdr:colOff>453479</xdr:colOff>
      <xdr:row>159</xdr:row>
      <xdr:rowOff>352425</xdr:rowOff>
    </xdr:to>
    <xdr:pic>
      <xdr:nvPicPr>
        <xdr:cNvPr id="71" name="图片 70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0852" y="36442650"/>
          <a:ext cx="28260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152400</xdr:colOff>
      <xdr:row>158</xdr:row>
      <xdr:rowOff>38101</xdr:rowOff>
    </xdr:from>
    <xdr:to>
      <xdr:col>16</xdr:col>
      <xdr:colOff>419100</xdr:colOff>
      <xdr:row>158</xdr:row>
      <xdr:rowOff>360361</xdr:rowOff>
    </xdr:to>
    <xdr:pic>
      <xdr:nvPicPr>
        <xdr:cNvPr id="72" name="图片 71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2375" y="36442650"/>
          <a:ext cx="2667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179972</xdr:colOff>
      <xdr:row>167</xdr:row>
      <xdr:rowOff>36094</xdr:rowOff>
    </xdr:from>
    <xdr:to>
      <xdr:col>16</xdr:col>
      <xdr:colOff>412188</xdr:colOff>
      <xdr:row>167</xdr:row>
      <xdr:rowOff>333375</xdr:rowOff>
    </xdr:to>
    <xdr:pic>
      <xdr:nvPicPr>
        <xdr:cNvPr id="73" name="图片 7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9947" y="36442650"/>
          <a:ext cx="232216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172297</xdr:colOff>
      <xdr:row>163</xdr:row>
      <xdr:rowOff>57582</xdr:rowOff>
    </xdr:from>
    <xdr:to>
      <xdr:col>16</xdr:col>
      <xdr:colOff>428625</xdr:colOff>
      <xdr:row>163</xdr:row>
      <xdr:rowOff>345990</xdr:rowOff>
    </xdr:to>
    <xdr:pic>
      <xdr:nvPicPr>
        <xdr:cNvPr id="74" name="图片 7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2272" y="36442650"/>
          <a:ext cx="25632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188494</xdr:colOff>
      <xdr:row>165</xdr:row>
      <xdr:rowOff>51134</xdr:rowOff>
    </xdr:from>
    <xdr:to>
      <xdr:col>16</xdr:col>
      <xdr:colOff>438371</xdr:colOff>
      <xdr:row>165</xdr:row>
      <xdr:rowOff>270621</xdr:rowOff>
    </xdr:to>
    <xdr:pic>
      <xdr:nvPicPr>
        <xdr:cNvPr id="75" name="图片 7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8469" y="36442650"/>
          <a:ext cx="24987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87123</xdr:colOff>
      <xdr:row>162</xdr:row>
      <xdr:rowOff>85725</xdr:rowOff>
    </xdr:from>
    <xdr:to>
      <xdr:col>16</xdr:col>
      <xdr:colOff>611383</xdr:colOff>
      <xdr:row>162</xdr:row>
      <xdr:rowOff>336225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7769228" y="36180520"/>
          <a:ext cx="0" cy="524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213561</xdr:colOff>
      <xdr:row>161</xdr:row>
      <xdr:rowOff>36094</xdr:rowOff>
    </xdr:from>
    <xdr:to>
      <xdr:col>16</xdr:col>
      <xdr:colOff>496694</xdr:colOff>
      <xdr:row>161</xdr:row>
      <xdr:rowOff>352425</xdr:rowOff>
    </xdr:to>
    <xdr:pic>
      <xdr:nvPicPr>
        <xdr:cNvPr id="77" name="图片 76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3536" y="36442650"/>
          <a:ext cx="28313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150396</xdr:colOff>
      <xdr:row>164</xdr:row>
      <xdr:rowOff>43159</xdr:rowOff>
    </xdr:from>
    <xdr:to>
      <xdr:col>16</xdr:col>
      <xdr:colOff>398712</xdr:colOff>
      <xdr:row>164</xdr:row>
      <xdr:rowOff>240633</xdr:rowOff>
    </xdr:to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570371" y="36442650"/>
          <a:ext cx="248316" cy="0"/>
        </a:xfrm>
        <a:prstGeom prst="rect">
          <a:avLst/>
        </a:prstGeom>
      </xdr:spPr>
    </xdr:pic>
    <xdr:clientData/>
  </xdr:twoCellAnchor>
  <xdr:twoCellAnchor>
    <xdr:from>
      <xdr:col>16</xdr:col>
      <xdr:colOff>178988</xdr:colOff>
      <xdr:row>92</xdr:row>
      <xdr:rowOff>42685</xdr:rowOff>
    </xdr:from>
    <xdr:to>
      <xdr:col>16</xdr:col>
      <xdr:colOff>516157</xdr:colOff>
      <xdr:row>92</xdr:row>
      <xdr:rowOff>329711</xdr:rowOff>
    </xdr:to>
    <xdr:pic>
      <xdr:nvPicPr>
        <xdr:cNvPr id="79" name="图片 78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8963" y="23912335"/>
          <a:ext cx="337169" cy="287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172314</xdr:colOff>
      <xdr:row>121</xdr:row>
      <xdr:rowOff>79973</xdr:rowOff>
    </xdr:from>
    <xdr:to>
      <xdr:col>16</xdr:col>
      <xdr:colOff>353314</xdr:colOff>
      <xdr:row>121</xdr:row>
      <xdr:rowOff>228291</xdr:rowOff>
    </xdr:to>
    <xdr:pic>
      <xdr:nvPicPr>
        <xdr:cNvPr id="80" name="图片 79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2289" y="33855623"/>
          <a:ext cx="181000" cy="148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99920</xdr:colOff>
      <xdr:row>142</xdr:row>
      <xdr:rowOff>15202</xdr:rowOff>
    </xdr:from>
    <xdr:to>
      <xdr:col>16</xdr:col>
      <xdr:colOff>504825</xdr:colOff>
      <xdr:row>142</xdr:row>
      <xdr:rowOff>359891</xdr:rowOff>
    </xdr:to>
    <xdr:pic>
      <xdr:nvPicPr>
        <xdr:cNvPr id="81" name="图片 80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9895" y="36442650"/>
          <a:ext cx="4049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180465</xdr:colOff>
      <xdr:row>160</xdr:row>
      <xdr:rowOff>50517</xdr:rowOff>
    </xdr:from>
    <xdr:to>
      <xdr:col>16</xdr:col>
      <xdr:colOff>446665</xdr:colOff>
      <xdr:row>160</xdr:row>
      <xdr:rowOff>333375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0440" y="36442650"/>
          <a:ext cx="266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98534</xdr:colOff>
      <xdr:row>63</xdr:row>
      <xdr:rowOff>26276</xdr:rowOff>
    </xdr:from>
    <xdr:to>
      <xdr:col>16</xdr:col>
      <xdr:colOff>394138</xdr:colOff>
      <xdr:row>63</xdr:row>
      <xdr:rowOff>332981</xdr:rowOff>
    </xdr:to>
    <xdr:pic>
      <xdr:nvPicPr>
        <xdr:cNvPr id="83" name="图片 8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8509" y="15894926"/>
          <a:ext cx="295604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79586</xdr:colOff>
      <xdr:row>61</xdr:row>
      <xdr:rowOff>21982</xdr:rowOff>
    </xdr:from>
    <xdr:to>
      <xdr:col>16</xdr:col>
      <xdr:colOff>393018</xdr:colOff>
      <xdr:row>61</xdr:row>
      <xdr:rowOff>341586</xdr:rowOff>
    </xdr:to>
    <xdr:pic>
      <xdr:nvPicPr>
        <xdr:cNvPr id="84" name="图片 8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9561" y="15509632"/>
          <a:ext cx="313432" cy="3196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114299</xdr:colOff>
      <xdr:row>147</xdr:row>
      <xdr:rowOff>47625</xdr:rowOff>
    </xdr:from>
    <xdr:to>
      <xdr:col>16</xdr:col>
      <xdr:colOff>445836</xdr:colOff>
      <xdr:row>147</xdr:row>
      <xdr:rowOff>352425</xdr:rowOff>
    </xdr:to>
    <xdr:pic>
      <xdr:nvPicPr>
        <xdr:cNvPr id="85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31327" t="12302" r="24454" b="14187"/>
        <a:stretch>
          <a:fillRect/>
        </a:stretch>
      </xdr:blipFill>
      <xdr:spPr>
        <a:xfrm>
          <a:off x="7534274" y="36442650"/>
          <a:ext cx="331537" cy="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95250</xdr:colOff>
      <xdr:row>166</xdr:row>
      <xdr:rowOff>19050</xdr:rowOff>
    </xdr:from>
    <xdr:to>
      <xdr:col>16</xdr:col>
      <xdr:colOff>485775</xdr:colOff>
      <xdr:row>166</xdr:row>
      <xdr:rowOff>348885</xdr:rowOff>
    </xdr:to>
    <xdr:pic>
      <xdr:nvPicPr>
        <xdr:cNvPr id="86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29734" t="16160" r="22281" b="10553"/>
        <a:stretch>
          <a:fillRect/>
        </a:stretch>
      </xdr:blipFill>
      <xdr:spPr>
        <a:xfrm>
          <a:off x="7515225" y="36442650"/>
          <a:ext cx="390525" cy="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191039</xdr:colOff>
      <xdr:row>115</xdr:row>
      <xdr:rowOff>51090</xdr:rowOff>
    </xdr:from>
    <xdr:to>
      <xdr:col>16</xdr:col>
      <xdr:colOff>505557</xdr:colOff>
      <xdr:row>115</xdr:row>
      <xdr:rowOff>351692</xdr:rowOff>
    </xdr:to>
    <xdr:pic>
      <xdr:nvPicPr>
        <xdr:cNvPr id="87" name="图片 86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1014" y="31540740"/>
          <a:ext cx="314518" cy="3006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155408</xdr:colOff>
      <xdr:row>86</xdr:row>
      <xdr:rowOff>41661</xdr:rowOff>
    </xdr:from>
    <xdr:to>
      <xdr:col>16</xdr:col>
      <xdr:colOff>322970</xdr:colOff>
      <xdr:row>86</xdr:row>
      <xdr:rowOff>282800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5383" y="21625311"/>
          <a:ext cx="167562" cy="241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172425</xdr:colOff>
      <xdr:row>87</xdr:row>
      <xdr:rowOff>64195</xdr:rowOff>
    </xdr:from>
    <xdr:to>
      <xdr:col>16</xdr:col>
      <xdr:colOff>396038</xdr:colOff>
      <xdr:row>87</xdr:row>
      <xdr:rowOff>231636</xdr:rowOff>
    </xdr:to>
    <xdr:pic>
      <xdr:nvPicPr>
        <xdr:cNvPr id="89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92400" y="22028845"/>
          <a:ext cx="223613" cy="167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203143</xdr:colOff>
      <xdr:row>117</xdr:row>
      <xdr:rowOff>81737</xdr:rowOff>
    </xdr:from>
    <xdr:to>
      <xdr:col>16</xdr:col>
      <xdr:colOff>340841</xdr:colOff>
      <xdr:row>117</xdr:row>
      <xdr:rowOff>272237</xdr:rowOff>
    </xdr:to>
    <xdr:pic>
      <xdr:nvPicPr>
        <xdr:cNvPr id="90" name="图片 89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3118" y="32333387"/>
          <a:ext cx="137698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163995</xdr:colOff>
      <xdr:row>157</xdr:row>
      <xdr:rowOff>42655</xdr:rowOff>
    </xdr:from>
    <xdr:to>
      <xdr:col>16</xdr:col>
      <xdr:colOff>390524</xdr:colOff>
      <xdr:row>157</xdr:row>
      <xdr:rowOff>356049</xdr:rowOff>
    </xdr:to>
    <xdr:pic>
      <xdr:nvPicPr>
        <xdr:cNvPr id="91" name="图片 9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3970" y="36442650"/>
          <a:ext cx="22652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196311</xdr:colOff>
      <xdr:row>17</xdr:row>
      <xdr:rowOff>61347</xdr:rowOff>
    </xdr:from>
    <xdr:to>
      <xdr:col>16</xdr:col>
      <xdr:colOff>450148</xdr:colOff>
      <xdr:row>17</xdr:row>
      <xdr:rowOff>337038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6286" y="3356997"/>
          <a:ext cx="253837" cy="275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65017</xdr:colOff>
      <xdr:row>176</xdr:row>
      <xdr:rowOff>36172</xdr:rowOff>
    </xdr:from>
    <xdr:to>
      <xdr:col>16</xdr:col>
      <xdr:colOff>590551</xdr:colOff>
      <xdr:row>176</xdr:row>
      <xdr:rowOff>360494</xdr:rowOff>
    </xdr:to>
    <xdr:pic>
      <xdr:nvPicPr>
        <xdr:cNvPr id="93" name="图片 92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4992" y="39526822"/>
          <a:ext cx="525534" cy="324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100263</xdr:colOff>
      <xdr:row>177</xdr:row>
      <xdr:rowOff>25181</xdr:rowOff>
    </xdr:from>
    <xdr:to>
      <xdr:col>16</xdr:col>
      <xdr:colOff>470820</xdr:colOff>
      <xdr:row>177</xdr:row>
      <xdr:rowOff>352425</xdr:rowOff>
    </xdr:to>
    <xdr:pic>
      <xdr:nvPicPr>
        <xdr:cNvPr id="94" name="图片 93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520238" y="39896831"/>
          <a:ext cx="370557" cy="327244"/>
        </a:xfrm>
        <a:prstGeom prst="rect">
          <a:avLst/>
        </a:prstGeom>
      </xdr:spPr>
    </xdr:pic>
    <xdr:clientData/>
  </xdr:twoCellAnchor>
  <xdr:twoCellAnchor>
    <xdr:from>
      <xdr:col>16</xdr:col>
      <xdr:colOff>62086</xdr:colOff>
      <xdr:row>178</xdr:row>
      <xdr:rowOff>24873</xdr:rowOff>
    </xdr:from>
    <xdr:to>
      <xdr:col>16</xdr:col>
      <xdr:colOff>483524</xdr:colOff>
      <xdr:row>178</xdr:row>
      <xdr:rowOff>371475</xdr:rowOff>
    </xdr:to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482061" y="40277523"/>
          <a:ext cx="421438" cy="346602"/>
        </a:xfrm>
        <a:prstGeom prst="rect">
          <a:avLst/>
        </a:prstGeom>
      </xdr:spPr>
    </xdr:pic>
    <xdr:clientData/>
  </xdr:twoCellAnchor>
  <xdr:twoCellAnchor>
    <xdr:from>
      <xdr:col>16</xdr:col>
      <xdr:colOff>158837</xdr:colOff>
      <xdr:row>179</xdr:row>
      <xdr:rowOff>19697</xdr:rowOff>
    </xdr:from>
    <xdr:to>
      <xdr:col>16</xdr:col>
      <xdr:colOff>475796</xdr:colOff>
      <xdr:row>179</xdr:row>
      <xdr:rowOff>340790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21333770">
          <a:off x="7578812" y="40653347"/>
          <a:ext cx="316959" cy="321093"/>
        </a:xfrm>
        <a:prstGeom prst="rect">
          <a:avLst/>
        </a:prstGeom>
      </xdr:spPr>
    </xdr:pic>
    <xdr:clientData/>
  </xdr:twoCellAnchor>
  <xdr:twoCellAnchor>
    <xdr:from>
      <xdr:col>16</xdr:col>
      <xdr:colOff>64399</xdr:colOff>
      <xdr:row>175</xdr:row>
      <xdr:rowOff>81135</xdr:rowOff>
    </xdr:from>
    <xdr:to>
      <xdr:col>16</xdr:col>
      <xdr:colOff>672044</xdr:colOff>
      <xdr:row>175</xdr:row>
      <xdr:rowOff>326780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4374" y="39190785"/>
          <a:ext cx="607645" cy="24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198976</xdr:colOff>
      <xdr:row>56</xdr:row>
      <xdr:rowOff>46757</xdr:rowOff>
    </xdr:from>
    <xdr:to>
      <xdr:col>16</xdr:col>
      <xdr:colOff>520211</xdr:colOff>
      <xdr:row>56</xdr:row>
      <xdr:rowOff>357634</xdr:rowOff>
    </xdr:to>
    <xdr:pic>
      <xdr:nvPicPr>
        <xdr:cNvPr id="98" name="图片 97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618951" y="15153407"/>
          <a:ext cx="321235" cy="310877"/>
        </a:xfrm>
        <a:prstGeom prst="rect">
          <a:avLst/>
        </a:prstGeom>
      </xdr:spPr>
    </xdr:pic>
    <xdr:clientData/>
  </xdr:twoCellAnchor>
  <xdr:twoCellAnchor>
    <xdr:from>
      <xdr:col>16</xdr:col>
      <xdr:colOff>69605</xdr:colOff>
      <xdr:row>174</xdr:row>
      <xdr:rowOff>35169</xdr:rowOff>
    </xdr:from>
    <xdr:to>
      <xdr:col>16</xdr:col>
      <xdr:colOff>442068</xdr:colOff>
      <xdr:row>174</xdr:row>
      <xdr:rowOff>351693</xdr:rowOff>
    </xdr:to>
    <xdr:pic>
      <xdr:nvPicPr>
        <xdr:cNvPr id="99" name="图片 98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9580" y="38763819"/>
          <a:ext cx="372463" cy="316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141514</xdr:colOff>
      <xdr:row>23</xdr:row>
      <xdr:rowOff>48987</xdr:rowOff>
    </xdr:from>
    <xdr:to>
      <xdr:col>16</xdr:col>
      <xdr:colOff>432288</xdr:colOff>
      <xdr:row>23</xdr:row>
      <xdr:rowOff>347891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1489" y="4438650"/>
          <a:ext cx="29077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94335</xdr:colOff>
      <xdr:row>15</xdr:row>
      <xdr:rowOff>46709</xdr:rowOff>
    </xdr:from>
    <xdr:to>
      <xdr:col>16</xdr:col>
      <xdr:colOff>337038</xdr:colOff>
      <xdr:row>15</xdr:row>
      <xdr:rowOff>349781</xdr:rowOff>
    </xdr:to>
    <xdr:pic>
      <xdr:nvPicPr>
        <xdr:cNvPr id="101" name="图片 100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4310" y="3295650"/>
          <a:ext cx="24270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142875</xdr:colOff>
      <xdr:row>16</xdr:row>
      <xdr:rowOff>47625</xdr:rowOff>
    </xdr:from>
    <xdr:to>
      <xdr:col>16</xdr:col>
      <xdr:colOff>389282</xdr:colOff>
      <xdr:row>16</xdr:row>
      <xdr:rowOff>292553</xdr:rowOff>
    </xdr:to>
    <xdr:pic>
      <xdr:nvPicPr>
        <xdr:cNvPr id="102" name="图片 101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562850" y="3295650"/>
          <a:ext cx="24640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131885</xdr:colOff>
      <xdr:row>22</xdr:row>
      <xdr:rowOff>36634</xdr:rowOff>
    </xdr:from>
    <xdr:to>
      <xdr:col>16</xdr:col>
      <xdr:colOff>426970</xdr:colOff>
      <xdr:row>22</xdr:row>
      <xdr:rowOff>337037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1860" y="4094284"/>
          <a:ext cx="295085" cy="300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106806</xdr:colOff>
      <xdr:row>13</xdr:row>
      <xdr:rowOff>33618</xdr:rowOff>
    </xdr:from>
    <xdr:to>
      <xdr:col>16</xdr:col>
      <xdr:colOff>337038</xdr:colOff>
      <xdr:row>13</xdr:row>
      <xdr:rowOff>349664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6781" y="2948268"/>
          <a:ext cx="230232" cy="316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140805</xdr:colOff>
      <xdr:row>126</xdr:row>
      <xdr:rowOff>41413</xdr:rowOff>
    </xdr:from>
    <xdr:to>
      <xdr:col>16</xdr:col>
      <xdr:colOff>312357</xdr:colOff>
      <xdr:row>126</xdr:row>
      <xdr:rowOff>274433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0780" y="34960063"/>
          <a:ext cx="171552" cy="233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107674</xdr:colOff>
      <xdr:row>130</xdr:row>
      <xdr:rowOff>57979</xdr:rowOff>
    </xdr:from>
    <xdr:to>
      <xdr:col>16</xdr:col>
      <xdr:colOff>423756</xdr:colOff>
      <xdr:row>130</xdr:row>
      <xdr:rowOff>223631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7649" y="36442650"/>
          <a:ext cx="31608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145360</xdr:colOff>
      <xdr:row>145</xdr:row>
      <xdr:rowOff>26920</xdr:rowOff>
    </xdr:from>
    <xdr:to>
      <xdr:col>16</xdr:col>
      <xdr:colOff>428625</xdr:colOff>
      <xdr:row>145</xdr:row>
      <xdr:rowOff>357394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5335" y="36442650"/>
          <a:ext cx="2832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126720</xdr:colOff>
      <xdr:row>133</xdr:row>
      <xdr:rowOff>35719</xdr:rowOff>
    </xdr:from>
    <xdr:to>
      <xdr:col>16</xdr:col>
      <xdr:colOff>367350</xdr:colOff>
      <xdr:row>133</xdr:row>
      <xdr:rowOff>285751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546695" y="36442650"/>
          <a:ext cx="2406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105968</xdr:colOff>
      <xdr:row>134</xdr:row>
      <xdr:rowOff>29307</xdr:rowOff>
    </xdr:from>
    <xdr:to>
      <xdr:col>16</xdr:col>
      <xdr:colOff>351692</xdr:colOff>
      <xdr:row>134</xdr:row>
      <xdr:rowOff>290921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525943" y="36442650"/>
          <a:ext cx="24572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141034</xdr:colOff>
      <xdr:row>19</xdr:row>
      <xdr:rowOff>62311</xdr:rowOff>
    </xdr:from>
    <xdr:to>
      <xdr:col>16</xdr:col>
      <xdr:colOff>381607</xdr:colOff>
      <xdr:row>19</xdr:row>
      <xdr:rowOff>344364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1009" y="3676650"/>
          <a:ext cx="24057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193675</xdr:colOff>
      <xdr:row>131</xdr:row>
      <xdr:rowOff>53975</xdr:rowOff>
    </xdr:from>
    <xdr:to>
      <xdr:col>16</xdr:col>
      <xdr:colOff>370840</xdr:colOff>
      <xdr:row>131</xdr:row>
      <xdr:rowOff>267970</xdr:rowOff>
    </xdr:to>
    <xdr:pic>
      <xdr:nvPicPr>
        <xdr:cNvPr id="111" name="图片 110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613650" y="36442650"/>
          <a:ext cx="17716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125751</xdr:colOff>
      <xdr:row>82</xdr:row>
      <xdr:rowOff>46968</xdr:rowOff>
    </xdr:from>
    <xdr:to>
      <xdr:col>16</xdr:col>
      <xdr:colOff>354723</xdr:colOff>
      <xdr:row>82</xdr:row>
      <xdr:rowOff>323540</xdr:rowOff>
    </xdr:to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545726" y="20106618"/>
          <a:ext cx="228972" cy="2765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196311</xdr:colOff>
      <xdr:row>18</xdr:row>
      <xdr:rowOff>61347</xdr:rowOff>
    </xdr:from>
    <xdr:to>
      <xdr:col>16</xdr:col>
      <xdr:colOff>450148</xdr:colOff>
      <xdr:row>18</xdr:row>
      <xdr:rowOff>337038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6286" y="3676650"/>
          <a:ext cx="25383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53310</xdr:colOff>
      <xdr:row>62</xdr:row>
      <xdr:rowOff>21982</xdr:rowOff>
    </xdr:from>
    <xdr:to>
      <xdr:col>16</xdr:col>
      <xdr:colOff>379626</xdr:colOff>
      <xdr:row>62</xdr:row>
      <xdr:rowOff>354724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3285" y="15868650"/>
          <a:ext cx="326316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124810</xdr:colOff>
      <xdr:row>64</xdr:row>
      <xdr:rowOff>19707</xdr:rowOff>
    </xdr:from>
    <xdr:to>
      <xdr:col>16</xdr:col>
      <xdr:colOff>446690</xdr:colOff>
      <xdr:row>64</xdr:row>
      <xdr:rowOff>353675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4785" y="16249650"/>
          <a:ext cx="321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123766</xdr:colOff>
      <xdr:row>95</xdr:row>
      <xdr:rowOff>43300</xdr:rowOff>
    </xdr:from>
    <xdr:to>
      <xdr:col>16</xdr:col>
      <xdr:colOff>500253</xdr:colOff>
      <xdr:row>95</xdr:row>
      <xdr:rowOff>322385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3741" y="25012650"/>
          <a:ext cx="37648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184830</xdr:colOff>
      <xdr:row>103</xdr:row>
      <xdr:rowOff>46553</xdr:rowOff>
    </xdr:from>
    <xdr:to>
      <xdr:col>16</xdr:col>
      <xdr:colOff>337860</xdr:colOff>
      <xdr:row>103</xdr:row>
      <xdr:rowOff>285410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4805" y="27679650"/>
          <a:ext cx="153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202242</xdr:colOff>
      <xdr:row>123</xdr:row>
      <xdr:rowOff>47238</xdr:rowOff>
    </xdr:from>
    <xdr:to>
      <xdr:col>16</xdr:col>
      <xdr:colOff>327416</xdr:colOff>
      <xdr:row>123</xdr:row>
      <xdr:rowOff>265697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2217" y="34537650"/>
          <a:ext cx="12517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194204</xdr:colOff>
      <xdr:row>125</xdr:row>
      <xdr:rowOff>55146</xdr:rowOff>
    </xdr:from>
    <xdr:to>
      <xdr:col>16</xdr:col>
      <xdr:colOff>364642</xdr:colOff>
      <xdr:row>125</xdr:row>
      <xdr:rowOff>266157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4179" y="34918650"/>
          <a:ext cx="17043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118504</xdr:colOff>
      <xdr:row>24</xdr:row>
      <xdr:rowOff>44791</xdr:rowOff>
    </xdr:from>
    <xdr:to>
      <xdr:col>16</xdr:col>
      <xdr:colOff>404834</xdr:colOff>
      <xdr:row>24</xdr:row>
      <xdr:rowOff>351692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38479" y="4438650"/>
          <a:ext cx="2863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56067</xdr:colOff>
      <xdr:row>21</xdr:row>
      <xdr:rowOff>29307</xdr:rowOff>
    </xdr:from>
    <xdr:to>
      <xdr:col>16</xdr:col>
      <xdr:colOff>335246</xdr:colOff>
      <xdr:row>21</xdr:row>
      <xdr:rowOff>363160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6042" y="4057650"/>
          <a:ext cx="27917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75</xdr:row>
      <xdr:rowOff>57150</xdr:rowOff>
    </xdr:from>
    <xdr:to>
      <xdr:col>16</xdr:col>
      <xdr:colOff>433552</xdr:colOff>
      <xdr:row>75</xdr:row>
      <xdr:rowOff>354546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3325" y="18211800"/>
          <a:ext cx="300202" cy="29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101819</xdr:colOff>
      <xdr:row>65</xdr:row>
      <xdr:rowOff>57807</xdr:rowOff>
    </xdr:from>
    <xdr:to>
      <xdr:col>16</xdr:col>
      <xdr:colOff>383809</xdr:colOff>
      <xdr:row>65</xdr:row>
      <xdr:rowOff>335017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1794" y="16307457"/>
          <a:ext cx="281990" cy="277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88243</xdr:colOff>
      <xdr:row>14</xdr:row>
      <xdr:rowOff>38865</xdr:rowOff>
    </xdr:from>
    <xdr:to>
      <xdr:col>16</xdr:col>
      <xdr:colOff>319073</xdr:colOff>
      <xdr:row>14</xdr:row>
      <xdr:rowOff>337038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8218" y="3295650"/>
          <a:ext cx="2308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123825</xdr:colOff>
      <xdr:row>106</xdr:row>
      <xdr:rowOff>57150</xdr:rowOff>
    </xdr:from>
    <xdr:to>
      <xdr:col>16</xdr:col>
      <xdr:colOff>381000</xdr:colOff>
      <xdr:row>106</xdr:row>
      <xdr:rowOff>309966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3800" y="28498800"/>
          <a:ext cx="257175" cy="2528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128</xdr:row>
      <xdr:rowOff>76200</xdr:rowOff>
    </xdr:from>
    <xdr:to>
      <xdr:col>16</xdr:col>
      <xdr:colOff>409575</xdr:colOff>
      <xdr:row>128</xdr:row>
      <xdr:rowOff>347743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3325" y="35756850"/>
          <a:ext cx="276225" cy="271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91</xdr:row>
      <xdr:rowOff>11206</xdr:rowOff>
    </xdr:from>
    <xdr:to>
      <xdr:col>16</xdr:col>
      <xdr:colOff>318491</xdr:colOff>
      <xdr:row>91</xdr:row>
      <xdr:rowOff>369794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799" y="23499856"/>
          <a:ext cx="273667" cy="358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28576</xdr:colOff>
      <xdr:row>137</xdr:row>
      <xdr:rowOff>19050</xdr:rowOff>
    </xdr:from>
    <xdr:to>
      <xdr:col>16</xdr:col>
      <xdr:colOff>352426</xdr:colOff>
      <xdr:row>137</xdr:row>
      <xdr:rowOff>359625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1" y="36442650"/>
          <a:ext cx="323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38100</xdr:colOff>
      <xdr:row>156</xdr:row>
      <xdr:rowOff>28575</xdr:rowOff>
    </xdr:from>
    <xdr:to>
      <xdr:col>16</xdr:col>
      <xdr:colOff>361950</xdr:colOff>
      <xdr:row>156</xdr:row>
      <xdr:rowOff>369150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8075" y="36442650"/>
          <a:ext cx="323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</xdr:colOff>
      <xdr:row>88</xdr:row>
      <xdr:rowOff>19050</xdr:rowOff>
    </xdr:from>
    <xdr:to>
      <xdr:col>16</xdr:col>
      <xdr:colOff>352425</xdr:colOff>
      <xdr:row>88</xdr:row>
      <xdr:rowOff>359625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22364700"/>
          <a:ext cx="323850" cy="34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</xdr:colOff>
      <xdr:row>116</xdr:row>
      <xdr:rowOff>28575</xdr:rowOff>
    </xdr:from>
    <xdr:to>
      <xdr:col>16</xdr:col>
      <xdr:colOff>352425</xdr:colOff>
      <xdr:row>116</xdr:row>
      <xdr:rowOff>369150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31899225"/>
          <a:ext cx="323850" cy="34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19050</xdr:colOff>
      <xdr:row>139</xdr:row>
      <xdr:rowOff>19050</xdr:rowOff>
    </xdr:from>
    <xdr:to>
      <xdr:col>16</xdr:col>
      <xdr:colOff>292717</xdr:colOff>
      <xdr:row>139</xdr:row>
      <xdr:rowOff>377638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39025" y="36442650"/>
          <a:ext cx="27366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" defaultRowHeight="13.5"/>
  <sheetData/>
  <phoneticPr fontId="38" type="noConversion"/>
  <pageMargins left="0.7" right="0.7" top="0.75" bottom="0.75" header="0.3" footer="0.3"/>
  <pageSetup paperSize="9"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32"/>
  <sheetViews>
    <sheetView view="pageBreakPreview" topLeftCell="A7" zoomScale="90" zoomScaleNormal="100" zoomScaleSheetLayoutView="90" workbookViewId="0">
      <selection activeCell="E7" sqref="E7:T10"/>
    </sheetView>
  </sheetViews>
  <sheetFormatPr defaultColWidth="9" defaultRowHeight="17.25"/>
  <cols>
    <col min="1" max="1" width="12.75" style="27" customWidth="1"/>
    <col min="2" max="2" width="10.875" style="27" customWidth="1"/>
    <col min="3" max="3" width="3.625" style="27" customWidth="1"/>
    <col min="4" max="4" width="8.75" style="27" customWidth="1"/>
    <col min="5" max="5" width="8.875" style="27" customWidth="1"/>
    <col min="6" max="6" width="27" style="27" customWidth="1"/>
    <col min="7" max="8" width="9" style="27" customWidth="1"/>
    <col min="9" max="9" width="8.5" style="27" customWidth="1"/>
    <col min="10" max="10" width="36.375" style="27" customWidth="1"/>
    <col min="11" max="11" width="37" style="27" customWidth="1"/>
    <col min="12" max="12" width="10.875" style="27" customWidth="1"/>
    <col min="13" max="13" width="3.5" style="27" customWidth="1"/>
    <col min="14" max="14" width="17.375" style="27" customWidth="1"/>
    <col min="15" max="15" width="6.75" style="27" customWidth="1"/>
    <col min="16" max="16" width="5.875" style="27" customWidth="1"/>
    <col min="17" max="17" width="7.875" style="27" customWidth="1"/>
    <col min="18" max="18" width="6.125" style="27" customWidth="1"/>
    <col min="19" max="19" width="13.125" style="27" customWidth="1"/>
    <col min="20" max="20" width="24.75" style="27" customWidth="1"/>
    <col min="21" max="21" width="4.625" style="27" customWidth="1"/>
    <col min="22" max="22" width="8" style="27" customWidth="1"/>
    <col min="23" max="23" width="11.5" style="27" customWidth="1"/>
    <col min="24" max="24" width="11.625" style="27" customWidth="1"/>
    <col min="25" max="25" width="13.125" style="27" customWidth="1"/>
    <col min="26" max="26" width="10" style="27" customWidth="1"/>
    <col min="27" max="27" width="11.25" style="27" customWidth="1"/>
    <col min="28" max="248" width="9" style="27"/>
    <col min="249" max="249" width="3.125" style="27" customWidth="1"/>
    <col min="250" max="250" width="7.625" style="27" customWidth="1"/>
    <col min="251" max="251" width="4.125" style="27" customWidth="1"/>
    <col min="252" max="252" width="17" style="27" customWidth="1"/>
    <col min="253" max="253" width="3.625" style="27" customWidth="1"/>
    <col min="254" max="254" width="9.125" style="27" customWidth="1"/>
    <col min="255" max="255" width="3.625" style="27" customWidth="1"/>
    <col min="256" max="256" width="4.625" style="27" customWidth="1"/>
    <col min="257" max="257" width="9.625" style="27" customWidth="1"/>
    <col min="258" max="258" width="10.125" style="27" customWidth="1"/>
    <col min="259" max="259" width="10.25" style="27" customWidth="1"/>
    <col min="260" max="260" width="4.625" style="27" customWidth="1"/>
    <col min="261" max="261" width="5" style="27" customWidth="1"/>
    <col min="262" max="262" width="11.125" style="27" customWidth="1"/>
    <col min="263" max="263" width="16.125" style="27" customWidth="1"/>
    <col min="264" max="264" width="4.75" style="27" customWidth="1"/>
    <col min="265" max="265" width="3.625" style="27" customWidth="1"/>
    <col min="266" max="266" width="5.125" style="27" customWidth="1"/>
    <col min="267" max="267" width="3.125" style="27" customWidth="1"/>
    <col min="268" max="268" width="4.625" style="27" customWidth="1"/>
    <col min="269" max="269" width="5" style="27" customWidth="1"/>
    <col min="270" max="271" width="9.75" style="27" customWidth="1"/>
    <col min="272" max="273" width="7.875" style="27" customWidth="1"/>
    <col min="274" max="504" width="9" style="27"/>
    <col min="505" max="505" width="3.125" style="27" customWidth="1"/>
    <col min="506" max="506" width="7.625" style="27" customWidth="1"/>
    <col min="507" max="507" width="4.125" style="27" customWidth="1"/>
    <col min="508" max="508" width="17" style="27" customWidth="1"/>
    <col min="509" max="509" width="3.625" style="27" customWidth="1"/>
    <col min="510" max="510" width="9.125" style="27" customWidth="1"/>
    <col min="511" max="511" width="3.625" style="27" customWidth="1"/>
    <col min="512" max="512" width="4.625" style="27" customWidth="1"/>
    <col min="513" max="513" width="9.625" style="27" customWidth="1"/>
    <col min="514" max="514" width="10.125" style="27" customWidth="1"/>
    <col min="515" max="515" width="10.25" style="27" customWidth="1"/>
    <col min="516" max="516" width="4.625" style="27" customWidth="1"/>
    <col min="517" max="517" width="5" style="27" customWidth="1"/>
    <col min="518" max="518" width="11.125" style="27" customWidth="1"/>
    <col min="519" max="519" width="16.125" style="27" customWidth="1"/>
    <col min="520" max="520" width="4.75" style="27" customWidth="1"/>
    <col min="521" max="521" width="3.625" style="27" customWidth="1"/>
    <col min="522" max="522" width="5.125" style="27" customWidth="1"/>
    <col min="523" max="523" width="3.125" style="27" customWidth="1"/>
    <col min="524" max="524" width="4.625" style="27" customWidth="1"/>
    <col min="525" max="525" width="5" style="27" customWidth="1"/>
    <col min="526" max="527" width="9.75" style="27" customWidth="1"/>
    <col min="528" max="529" width="7.875" style="27" customWidth="1"/>
    <col min="530" max="760" width="9" style="27"/>
    <col min="761" max="761" width="3.125" style="27" customWidth="1"/>
    <col min="762" max="762" width="7.625" style="27" customWidth="1"/>
    <col min="763" max="763" width="4.125" style="27" customWidth="1"/>
    <col min="764" max="764" width="17" style="27" customWidth="1"/>
    <col min="765" max="765" width="3.625" style="27" customWidth="1"/>
    <col min="766" max="766" width="9.125" style="27" customWidth="1"/>
    <col min="767" max="767" width="3.625" style="27" customWidth="1"/>
    <col min="768" max="768" width="4.625" style="27" customWidth="1"/>
    <col min="769" max="769" width="9.625" style="27" customWidth="1"/>
    <col min="770" max="770" width="10.125" style="27" customWidth="1"/>
    <col min="771" max="771" width="10.25" style="27" customWidth="1"/>
    <col min="772" max="772" width="4.625" style="27" customWidth="1"/>
    <col min="773" max="773" width="5" style="27" customWidth="1"/>
    <col min="774" max="774" width="11.125" style="27" customWidth="1"/>
    <col min="775" max="775" width="16.125" style="27" customWidth="1"/>
    <col min="776" max="776" width="4.75" style="27" customWidth="1"/>
    <col min="777" max="777" width="3.625" style="27" customWidth="1"/>
    <col min="778" max="778" width="5.125" style="27" customWidth="1"/>
    <col min="779" max="779" width="3.125" style="27" customWidth="1"/>
    <col min="780" max="780" width="4.625" style="27" customWidth="1"/>
    <col min="781" max="781" width="5" style="27" customWidth="1"/>
    <col min="782" max="783" width="9.75" style="27" customWidth="1"/>
    <col min="784" max="785" width="7.875" style="27" customWidth="1"/>
    <col min="786" max="1016" width="9" style="27"/>
    <col min="1017" max="1017" width="3.125" style="27" customWidth="1"/>
    <col min="1018" max="1018" width="7.625" style="27" customWidth="1"/>
    <col min="1019" max="1019" width="4.125" style="27" customWidth="1"/>
    <col min="1020" max="1020" width="17" style="27" customWidth="1"/>
    <col min="1021" max="1021" width="3.625" style="27" customWidth="1"/>
    <col min="1022" max="1022" width="9.125" style="27" customWidth="1"/>
    <col min="1023" max="1023" width="3.625" style="27" customWidth="1"/>
    <col min="1024" max="1024" width="4.625" style="27" customWidth="1"/>
    <col min="1025" max="1025" width="9.625" style="27" customWidth="1"/>
    <col min="1026" max="1026" width="10.125" style="27" customWidth="1"/>
    <col min="1027" max="1027" width="10.25" style="27" customWidth="1"/>
    <col min="1028" max="1028" width="4.625" style="27" customWidth="1"/>
    <col min="1029" max="1029" width="5" style="27" customWidth="1"/>
    <col min="1030" max="1030" width="11.125" style="27" customWidth="1"/>
    <col min="1031" max="1031" width="16.125" style="27" customWidth="1"/>
    <col min="1032" max="1032" width="4.75" style="27" customWidth="1"/>
    <col min="1033" max="1033" width="3.625" style="27" customWidth="1"/>
    <col min="1034" max="1034" width="5.125" style="27" customWidth="1"/>
    <col min="1035" max="1035" width="3.125" style="27" customWidth="1"/>
    <col min="1036" max="1036" width="4.625" style="27" customWidth="1"/>
    <col min="1037" max="1037" width="5" style="27" customWidth="1"/>
    <col min="1038" max="1039" width="9.75" style="27" customWidth="1"/>
    <col min="1040" max="1041" width="7.875" style="27" customWidth="1"/>
    <col min="1042" max="1272" width="9" style="27"/>
    <col min="1273" max="1273" width="3.125" style="27" customWidth="1"/>
    <col min="1274" max="1274" width="7.625" style="27" customWidth="1"/>
    <col min="1275" max="1275" width="4.125" style="27" customWidth="1"/>
    <col min="1276" max="1276" width="17" style="27" customWidth="1"/>
    <col min="1277" max="1277" width="3.625" style="27" customWidth="1"/>
    <col min="1278" max="1278" width="9.125" style="27" customWidth="1"/>
    <col min="1279" max="1279" width="3.625" style="27" customWidth="1"/>
    <col min="1280" max="1280" width="4.625" style="27" customWidth="1"/>
    <col min="1281" max="1281" width="9.625" style="27" customWidth="1"/>
    <col min="1282" max="1282" width="10.125" style="27" customWidth="1"/>
    <col min="1283" max="1283" width="10.25" style="27" customWidth="1"/>
    <col min="1284" max="1284" width="4.625" style="27" customWidth="1"/>
    <col min="1285" max="1285" width="5" style="27" customWidth="1"/>
    <col min="1286" max="1286" width="11.125" style="27" customWidth="1"/>
    <col min="1287" max="1287" width="16.125" style="27" customWidth="1"/>
    <col min="1288" max="1288" width="4.75" style="27" customWidth="1"/>
    <col min="1289" max="1289" width="3.625" style="27" customWidth="1"/>
    <col min="1290" max="1290" width="5.125" style="27" customWidth="1"/>
    <col min="1291" max="1291" width="3.125" style="27" customWidth="1"/>
    <col min="1292" max="1292" width="4.625" style="27" customWidth="1"/>
    <col min="1293" max="1293" width="5" style="27" customWidth="1"/>
    <col min="1294" max="1295" width="9.75" style="27" customWidth="1"/>
    <col min="1296" max="1297" width="7.875" style="27" customWidth="1"/>
    <col min="1298" max="1528" width="9" style="27"/>
    <col min="1529" max="1529" width="3.125" style="27" customWidth="1"/>
    <col min="1530" max="1530" width="7.625" style="27" customWidth="1"/>
    <col min="1531" max="1531" width="4.125" style="27" customWidth="1"/>
    <col min="1532" max="1532" width="17" style="27" customWidth="1"/>
    <col min="1533" max="1533" width="3.625" style="27" customWidth="1"/>
    <col min="1534" max="1534" width="9.125" style="27" customWidth="1"/>
    <col min="1535" max="1535" width="3.625" style="27" customWidth="1"/>
    <col min="1536" max="1536" width="4.625" style="27" customWidth="1"/>
    <col min="1537" max="1537" width="9.625" style="27" customWidth="1"/>
    <col min="1538" max="1538" width="10.125" style="27" customWidth="1"/>
    <col min="1539" max="1539" width="10.25" style="27" customWidth="1"/>
    <col min="1540" max="1540" width="4.625" style="27" customWidth="1"/>
    <col min="1541" max="1541" width="5" style="27" customWidth="1"/>
    <col min="1542" max="1542" width="11.125" style="27" customWidth="1"/>
    <col min="1543" max="1543" width="16.125" style="27" customWidth="1"/>
    <col min="1544" max="1544" width="4.75" style="27" customWidth="1"/>
    <col min="1545" max="1545" width="3.625" style="27" customWidth="1"/>
    <col min="1546" max="1546" width="5.125" style="27" customWidth="1"/>
    <col min="1547" max="1547" width="3.125" style="27" customWidth="1"/>
    <col min="1548" max="1548" width="4.625" style="27" customWidth="1"/>
    <col min="1549" max="1549" width="5" style="27" customWidth="1"/>
    <col min="1550" max="1551" width="9.75" style="27" customWidth="1"/>
    <col min="1552" max="1553" width="7.875" style="27" customWidth="1"/>
    <col min="1554" max="1784" width="9" style="27"/>
    <col min="1785" max="1785" width="3.125" style="27" customWidth="1"/>
    <col min="1786" max="1786" width="7.625" style="27" customWidth="1"/>
    <col min="1787" max="1787" width="4.125" style="27" customWidth="1"/>
    <col min="1788" max="1788" width="17" style="27" customWidth="1"/>
    <col min="1789" max="1789" width="3.625" style="27" customWidth="1"/>
    <col min="1790" max="1790" width="9.125" style="27" customWidth="1"/>
    <col min="1791" max="1791" width="3.625" style="27" customWidth="1"/>
    <col min="1792" max="1792" width="4.625" style="27" customWidth="1"/>
    <col min="1793" max="1793" width="9.625" style="27" customWidth="1"/>
    <col min="1794" max="1794" width="10.125" style="27" customWidth="1"/>
    <col min="1795" max="1795" width="10.25" style="27" customWidth="1"/>
    <col min="1796" max="1796" width="4.625" style="27" customWidth="1"/>
    <col min="1797" max="1797" width="5" style="27" customWidth="1"/>
    <col min="1798" max="1798" width="11.125" style="27" customWidth="1"/>
    <col min="1799" max="1799" width="16.125" style="27" customWidth="1"/>
    <col min="1800" max="1800" width="4.75" style="27" customWidth="1"/>
    <col min="1801" max="1801" width="3.625" style="27" customWidth="1"/>
    <col min="1802" max="1802" width="5.125" style="27" customWidth="1"/>
    <col min="1803" max="1803" width="3.125" style="27" customWidth="1"/>
    <col min="1804" max="1804" width="4.625" style="27" customWidth="1"/>
    <col min="1805" max="1805" width="5" style="27" customWidth="1"/>
    <col min="1806" max="1807" width="9.75" style="27" customWidth="1"/>
    <col min="1808" max="1809" width="7.875" style="27" customWidth="1"/>
    <col min="1810" max="2040" width="9" style="27"/>
    <col min="2041" max="2041" width="3.125" style="27" customWidth="1"/>
    <col min="2042" max="2042" width="7.625" style="27" customWidth="1"/>
    <col min="2043" max="2043" width="4.125" style="27" customWidth="1"/>
    <col min="2044" max="2044" width="17" style="27" customWidth="1"/>
    <col min="2045" max="2045" width="3.625" style="27" customWidth="1"/>
    <col min="2046" max="2046" width="9.125" style="27" customWidth="1"/>
    <col min="2047" max="2047" width="3.625" style="27" customWidth="1"/>
    <col min="2048" max="2048" width="4.625" style="27" customWidth="1"/>
    <col min="2049" max="2049" width="9.625" style="27" customWidth="1"/>
    <col min="2050" max="2050" width="10.125" style="27" customWidth="1"/>
    <col min="2051" max="2051" width="10.25" style="27" customWidth="1"/>
    <col min="2052" max="2052" width="4.625" style="27" customWidth="1"/>
    <col min="2053" max="2053" width="5" style="27" customWidth="1"/>
    <col min="2054" max="2054" width="11.125" style="27" customWidth="1"/>
    <col min="2055" max="2055" width="16.125" style="27" customWidth="1"/>
    <col min="2056" max="2056" width="4.75" style="27" customWidth="1"/>
    <col min="2057" max="2057" width="3.625" style="27" customWidth="1"/>
    <col min="2058" max="2058" width="5.125" style="27" customWidth="1"/>
    <col min="2059" max="2059" width="3.125" style="27" customWidth="1"/>
    <col min="2060" max="2060" width="4.625" style="27" customWidth="1"/>
    <col min="2061" max="2061" width="5" style="27" customWidth="1"/>
    <col min="2062" max="2063" width="9.75" style="27" customWidth="1"/>
    <col min="2064" max="2065" width="7.875" style="27" customWidth="1"/>
    <col min="2066" max="2296" width="9" style="27"/>
    <col min="2297" max="2297" width="3.125" style="27" customWidth="1"/>
    <col min="2298" max="2298" width="7.625" style="27" customWidth="1"/>
    <col min="2299" max="2299" width="4.125" style="27" customWidth="1"/>
    <col min="2300" max="2300" width="17" style="27" customWidth="1"/>
    <col min="2301" max="2301" width="3.625" style="27" customWidth="1"/>
    <col min="2302" max="2302" width="9.125" style="27" customWidth="1"/>
    <col min="2303" max="2303" width="3.625" style="27" customWidth="1"/>
    <col min="2304" max="2304" width="4.625" style="27" customWidth="1"/>
    <col min="2305" max="2305" width="9.625" style="27" customWidth="1"/>
    <col min="2306" max="2306" width="10.125" style="27" customWidth="1"/>
    <col min="2307" max="2307" width="10.25" style="27" customWidth="1"/>
    <col min="2308" max="2308" width="4.625" style="27" customWidth="1"/>
    <col min="2309" max="2309" width="5" style="27" customWidth="1"/>
    <col min="2310" max="2310" width="11.125" style="27" customWidth="1"/>
    <col min="2311" max="2311" width="16.125" style="27" customWidth="1"/>
    <col min="2312" max="2312" width="4.75" style="27" customWidth="1"/>
    <col min="2313" max="2313" width="3.625" style="27" customWidth="1"/>
    <col min="2314" max="2314" width="5.125" style="27" customWidth="1"/>
    <col min="2315" max="2315" width="3.125" style="27" customWidth="1"/>
    <col min="2316" max="2316" width="4.625" style="27" customWidth="1"/>
    <col min="2317" max="2317" width="5" style="27" customWidth="1"/>
    <col min="2318" max="2319" width="9.75" style="27" customWidth="1"/>
    <col min="2320" max="2321" width="7.875" style="27" customWidth="1"/>
    <col min="2322" max="2552" width="9" style="27"/>
    <col min="2553" max="2553" width="3.125" style="27" customWidth="1"/>
    <col min="2554" max="2554" width="7.625" style="27" customWidth="1"/>
    <col min="2555" max="2555" width="4.125" style="27" customWidth="1"/>
    <col min="2556" max="2556" width="17" style="27" customWidth="1"/>
    <col min="2557" max="2557" width="3.625" style="27" customWidth="1"/>
    <col min="2558" max="2558" width="9.125" style="27" customWidth="1"/>
    <col min="2559" max="2559" width="3.625" style="27" customWidth="1"/>
    <col min="2560" max="2560" width="4.625" style="27" customWidth="1"/>
    <col min="2561" max="2561" width="9.625" style="27" customWidth="1"/>
    <col min="2562" max="2562" width="10.125" style="27" customWidth="1"/>
    <col min="2563" max="2563" width="10.25" style="27" customWidth="1"/>
    <col min="2564" max="2564" width="4.625" style="27" customWidth="1"/>
    <col min="2565" max="2565" width="5" style="27" customWidth="1"/>
    <col min="2566" max="2566" width="11.125" style="27" customWidth="1"/>
    <col min="2567" max="2567" width="16.125" style="27" customWidth="1"/>
    <col min="2568" max="2568" width="4.75" style="27" customWidth="1"/>
    <col min="2569" max="2569" width="3.625" style="27" customWidth="1"/>
    <col min="2570" max="2570" width="5.125" style="27" customWidth="1"/>
    <col min="2571" max="2571" width="3.125" style="27" customWidth="1"/>
    <col min="2572" max="2572" width="4.625" style="27" customWidth="1"/>
    <col min="2573" max="2573" width="5" style="27" customWidth="1"/>
    <col min="2574" max="2575" width="9.75" style="27" customWidth="1"/>
    <col min="2576" max="2577" width="7.875" style="27" customWidth="1"/>
    <col min="2578" max="2808" width="9" style="27"/>
    <col min="2809" max="2809" width="3.125" style="27" customWidth="1"/>
    <col min="2810" max="2810" width="7.625" style="27" customWidth="1"/>
    <col min="2811" max="2811" width="4.125" style="27" customWidth="1"/>
    <col min="2812" max="2812" width="17" style="27" customWidth="1"/>
    <col min="2813" max="2813" width="3.625" style="27" customWidth="1"/>
    <col min="2814" max="2814" width="9.125" style="27" customWidth="1"/>
    <col min="2815" max="2815" width="3.625" style="27" customWidth="1"/>
    <col min="2816" max="2816" width="4.625" style="27" customWidth="1"/>
    <col min="2817" max="2817" width="9.625" style="27" customWidth="1"/>
    <col min="2818" max="2818" width="10.125" style="27" customWidth="1"/>
    <col min="2819" max="2819" width="10.25" style="27" customWidth="1"/>
    <col min="2820" max="2820" width="4.625" style="27" customWidth="1"/>
    <col min="2821" max="2821" width="5" style="27" customWidth="1"/>
    <col min="2822" max="2822" width="11.125" style="27" customWidth="1"/>
    <col min="2823" max="2823" width="16.125" style="27" customWidth="1"/>
    <col min="2824" max="2824" width="4.75" style="27" customWidth="1"/>
    <col min="2825" max="2825" width="3.625" style="27" customWidth="1"/>
    <col min="2826" max="2826" width="5.125" style="27" customWidth="1"/>
    <col min="2827" max="2827" width="3.125" style="27" customWidth="1"/>
    <col min="2828" max="2828" width="4.625" style="27" customWidth="1"/>
    <col min="2829" max="2829" width="5" style="27" customWidth="1"/>
    <col min="2830" max="2831" width="9.75" style="27" customWidth="1"/>
    <col min="2832" max="2833" width="7.875" style="27" customWidth="1"/>
    <col min="2834" max="3064" width="9" style="27"/>
    <col min="3065" max="3065" width="3.125" style="27" customWidth="1"/>
    <col min="3066" max="3066" width="7.625" style="27" customWidth="1"/>
    <col min="3067" max="3067" width="4.125" style="27" customWidth="1"/>
    <col min="3068" max="3068" width="17" style="27" customWidth="1"/>
    <col min="3069" max="3069" width="3.625" style="27" customWidth="1"/>
    <col min="3070" max="3070" width="9.125" style="27" customWidth="1"/>
    <col min="3071" max="3071" width="3.625" style="27" customWidth="1"/>
    <col min="3072" max="3072" width="4.625" style="27" customWidth="1"/>
    <col min="3073" max="3073" width="9.625" style="27" customWidth="1"/>
    <col min="3074" max="3074" width="10.125" style="27" customWidth="1"/>
    <col min="3075" max="3075" width="10.25" style="27" customWidth="1"/>
    <col min="3076" max="3076" width="4.625" style="27" customWidth="1"/>
    <col min="3077" max="3077" width="5" style="27" customWidth="1"/>
    <col min="3078" max="3078" width="11.125" style="27" customWidth="1"/>
    <col min="3079" max="3079" width="16.125" style="27" customWidth="1"/>
    <col min="3080" max="3080" width="4.75" style="27" customWidth="1"/>
    <col min="3081" max="3081" width="3.625" style="27" customWidth="1"/>
    <col min="3082" max="3082" width="5.125" style="27" customWidth="1"/>
    <col min="3083" max="3083" width="3.125" style="27" customWidth="1"/>
    <col min="3084" max="3084" width="4.625" style="27" customWidth="1"/>
    <col min="3085" max="3085" width="5" style="27" customWidth="1"/>
    <col min="3086" max="3087" width="9.75" style="27" customWidth="1"/>
    <col min="3088" max="3089" width="7.875" style="27" customWidth="1"/>
    <col min="3090" max="3320" width="9" style="27"/>
    <col min="3321" max="3321" width="3.125" style="27" customWidth="1"/>
    <col min="3322" max="3322" width="7.625" style="27" customWidth="1"/>
    <col min="3323" max="3323" width="4.125" style="27" customWidth="1"/>
    <col min="3324" max="3324" width="17" style="27" customWidth="1"/>
    <col min="3325" max="3325" width="3.625" style="27" customWidth="1"/>
    <col min="3326" max="3326" width="9.125" style="27" customWidth="1"/>
    <col min="3327" max="3327" width="3.625" style="27" customWidth="1"/>
    <col min="3328" max="3328" width="4.625" style="27" customWidth="1"/>
    <col min="3329" max="3329" width="9.625" style="27" customWidth="1"/>
    <col min="3330" max="3330" width="10.125" style="27" customWidth="1"/>
    <col min="3331" max="3331" width="10.25" style="27" customWidth="1"/>
    <col min="3332" max="3332" width="4.625" style="27" customWidth="1"/>
    <col min="3333" max="3333" width="5" style="27" customWidth="1"/>
    <col min="3334" max="3334" width="11.125" style="27" customWidth="1"/>
    <col min="3335" max="3335" width="16.125" style="27" customWidth="1"/>
    <col min="3336" max="3336" width="4.75" style="27" customWidth="1"/>
    <col min="3337" max="3337" width="3.625" style="27" customWidth="1"/>
    <col min="3338" max="3338" width="5.125" style="27" customWidth="1"/>
    <col min="3339" max="3339" width="3.125" style="27" customWidth="1"/>
    <col min="3340" max="3340" width="4.625" style="27" customWidth="1"/>
    <col min="3341" max="3341" width="5" style="27" customWidth="1"/>
    <col min="3342" max="3343" width="9.75" style="27" customWidth="1"/>
    <col min="3344" max="3345" width="7.875" style="27" customWidth="1"/>
    <col min="3346" max="3576" width="9" style="27"/>
    <col min="3577" max="3577" width="3.125" style="27" customWidth="1"/>
    <col min="3578" max="3578" width="7.625" style="27" customWidth="1"/>
    <col min="3579" max="3579" width="4.125" style="27" customWidth="1"/>
    <col min="3580" max="3580" width="17" style="27" customWidth="1"/>
    <col min="3581" max="3581" width="3.625" style="27" customWidth="1"/>
    <col min="3582" max="3582" width="9.125" style="27" customWidth="1"/>
    <col min="3583" max="3583" width="3.625" style="27" customWidth="1"/>
    <col min="3584" max="3584" width="4.625" style="27" customWidth="1"/>
    <col min="3585" max="3585" width="9.625" style="27" customWidth="1"/>
    <col min="3586" max="3586" width="10.125" style="27" customWidth="1"/>
    <col min="3587" max="3587" width="10.25" style="27" customWidth="1"/>
    <col min="3588" max="3588" width="4.625" style="27" customWidth="1"/>
    <col min="3589" max="3589" width="5" style="27" customWidth="1"/>
    <col min="3590" max="3590" width="11.125" style="27" customWidth="1"/>
    <col min="3591" max="3591" width="16.125" style="27" customWidth="1"/>
    <col min="3592" max="3592" width="4.75" style="27" customWidth="1"/>
    <col min="3593" max="3593" width="3.625" style="27" customWidth="1"/>
    <col min="3594" max="3594" width="5.125" style="27" customWidth="1"/>
    <col min="3595" max="3595" width="3.125" style="27" customWidth="1"/>
    <col min="3596" max="3596" width="4.625" style="27" customWidth="1"/>
    <col min="3597" max="3597" width="5" style="27" customWidth="1"/>
    <col min="3598" max="3599" width="9.75" style="27" customWidth="1"/>
    <col min="3600" max="3601" width="7.875" style="27" customWidth="1"/>
    <col min="3602" max="3832" width="9" style="27"/>
    <col min="3833" max="3833" width="3.125" style="27" customWidth="1"/>
    <col min="3834" max="3834" width="7.625" style="27" customWidth="1"/>
    <col min="3835" max="3835" width="4.125" style="27" customWidth="1"/>
    <col min="3836" max="3836" width="17" style="27" customWidth="1"/>
    <col min="3837" max="3837" width="3.625" style="27" customWidth="1"/>
    <col min="3838" max="3838" width="9.125" style="27" customWidth="1"/>
    <col min="3839" max="3839" width="3.625" style="27" customWidth="1"/>
    <col min="3840" max="3840" width="4.625" style="27" customWidth="1"/>
    <col min="3841" max="3841" width="9.625" style="27" customWidth="1"/>
    <col min="3842" max="3842" width="10.125" style="27" customWidth="1"/>
    <col min="3843" max="3843" width="10.25" style="27" customWidth="1"/>
    <col min="3844" max="3844" width="4.625" style="27" customWidth="1"/>
    <col min="3845" max="3845" width="5" style="27" customWidth="1"/>
    <col min="3846" max="3846" width="11.125" style="27" customWidth="1"/>
    <col min="3847" max="3847" width="16.125" style="27" customWidth="1"/>
    <col min="3848" max="3848" width="4.75" style="27" customWidth="1"/>
    <col min="3849" max="3849" width="3.625" style="27" customWidth="1"/>
    <col min="3850" max="3850" width="5.125" style="27" customWidth="1"/>
    <col min="3851" max="3851" width="3.125" style="27" customWidth="1"/>
    <col min="3852" max="3852" width="4.625" style="27" customWidth="1"/>
    <col min="3853" max="3853" width="5" style="27" customWidth="1"/>
    <col min="3854" max="3855" width="9.75" style="27" customWidth="1"/>
    <col min="3856" max="3857" width="7.875" style="27" customWidth="1"/>
    <col min="3858" max="4088" width="9" style="27"/>
    <col min="4089" max="4089" width="3.125" style="27" customWidth="1"/>
    <col min="4090" max="4090" width="7.625" style="27" customWidth="1"/>
    <col min="4091" max="4091" width="4.125" style="27" customWidth="1"/>
    <col min="4092" max="4092" width="17" style="27" customWidth="1"/>
    <col min="4093" max="4093" width="3.625" style="27" customWidth="1"/>
    <col min="4094" max="4094" width="9.125" style="27" customWidth="1"/>
    <col min="4095" max="4095" width="3.625" style="27" customWidth="1"/>
    <col min="4096" max="4096" width="4.625" style="27" customWidth="1"/>
    <col min="4097" max="4097" width="9.625" style="27" customWidth="1"/>
    <col min="4098" max="4098" width="10.125" style="27" customWidth="1"/>
    <col min="4099" max="4099" width="10.25" style="27" customWidth="1"/>
    <col min="4100" max="4100" width="4.625" style="27" customWidth="1"/>
    <col min="4101" max="4101" width="5" style="27" customWidth="1"/>
    <col min="4102" max="4102" width="11.125" style="27" customWidth="1"/>
    <col min="4103" max="4103" width="16.125" style="27" customWidth="1"/>
    <col min="4104" max="4104" width="4.75" style="27" customWidth="1"/>
    <col min="4105" max="4105" width="3.625" style="27" customWidth="1"/>
    <col min="4106" max="4106" width="5.125" style="27" customWidth="1"/>
    <col min="4107" max="4107" width="3.125" style="27" customWidth="1"/>
    <col min="4108" max="4108" width="4.625" style="27" customWidth="1"/>
    <col min="4109" max="4109" width="5" style="27" customWidth="1"/>
    <col min="4110" max="4111" width="9.75" style="27" customWidth="1"/>
    <col min="4112" max="4113" width="7.875" style="27" customWidth="1"/>
    <col min="4114" max="4344" width="9" style="27"/>
    <col min="4345" max="4345" width="3.125" style="27" customWidth="1"/>
    <col min="4346" max="4346" width="7.625" style="27" customWidth="1"/>
    <col min="4347" max="4347" width="4.125" style="27" customWidth="1"/>
    <col min="4348" max="4348" width="17" style="27" customWidth="1"/>
    <col min="4349" max="4349" width="3.625" style="27" customWidth="1"/>
    <col min="4350" max="4350" width="9.125" style="27" customWidth="1"/>
    <col min="4351" max="4351" width="3.625" style="27" customWidth="1"/>
    <col min="4352" max="4352" width="4.625" style="27" customWidth="1"/>
    <col min="4353" max="4353" width="9.625" style="27" customWidth="1"/>
    <col min="4354" max="4354" width="10.125" style="27" customWidth="1"/>
    <col min="4355" max="4355" width="10.25" style="27" customWidth="1"/>
    <col min="4356" max="4356" width="4.625" style="27" customWidth="1"/>
    <col min="4357" max="4357" width="5" style="27" customWidth="1"/>
    <col min="4358" max="4358" width="11.125" style="27" customWidth="1"/>
    <col min="4359" max="4359" width="16.125" style="27" customWidth="1"/>
    <col min="4360" max="4360" width="4.75" style="27" customWidth="1"/>
    <col min="4361" max="4361" width="3.625" style="27" customWidth="1"/>
    <col min="4362" max="4362" width="5.125" style="27" customWidth="1"/>
    <col min="4363" max="4363" width="3.125" style="27" customWidth="1"/>
    <col min="4364" max="4364" width="4.625" style="27" customWidth="1"/>
    <col min="4365" max="4365" width="5" style="27" customWidth="1"/>
    <col min="4366" max="4367" width="9.75" style="27" customWidth="1"/>
    <col min="4368" max="4369" width="7.875" style="27" customWidth="1"/>
    <col min="4370" max="4600" width="9" style="27"/>
    <col min="4601" max="4601" width="3.125" style="27" customWidth="1"/>
    <col min="4602" max="4602" width="7.625" style="27" customWidth="1"/>
    <col min="4603" max="4603" width="4.125" style="27" customWidth="1"/>
    <col min="4604" max="4604" width="17" style="27" customWidth="1"/>
    <col min="4605" max="4605" width="3.625" style="27" customWidth="1"/>
    <col min="4606" max="4606" width="9.125" style="27" customWidth="1"/>
    <col min="4607" max="4607" width="3.625" style="27" customWidth="1"/>
    <col min="4608" max="4608" width="4.625" style="27" customWidth="1"/>
    <col min="4609" max="4609" width="9.625" style="27" customWidth="1"/>
    <col min="4610" max="4610" width="10.125" style="27" customWidth="1"/>
    <col min="4611" max="4611" width="10.25" style="27" customWidth="1"/>
    <col min="4612" max="4612" width="4.625" style="27" customWidth="1"/>
    <col min="4613" max="4613" width="5" style="27" customWidth="1"/>
    <col min="4614" max="4614" width="11.125" style="27" customWidth="1"/>
    <col min="4615" max="4615" width="16.125" style="27" customWidth="1"/>
    <col min="4616" max="4616" width="4.75" style="27" customWidth="1"/>
    <col min="4617" max="4617" width="3.625" style="27" customWidth="1"/>
    <col min="4618" max="4618" width="5.125" style="27" customWidth="1"/>
    <col min="4619" max="4619" width="3.125" style="27" customWidth="1"/>
    <col min="4620" max="4620" width="4.625" style="27" customWidth="1"/>
    <col min="4621" max="4621" width="5" style="27" customWidth="1"/>
    <col min="4622" max="4623" width="9.75" style="27" customWidth="1"/>
    <col min="4624" max="4625" width="7.875" style="27" customWidth="1"/>
    <col min="4626" max="4856" width="9" style="27"/>
    <col min="4857" max="4857" width="3.125" style="27" customWidth="1"/>
    <col min="4858" max="4858" width="7.625" style="27" customWidth="1"/>
    <col min="4859" max="4859" width="4.125" style="27" customWidth="1"/>
    <col min="4860" max="4860" width="17" style="27" customWidth="1"/>
    <col min="4861" max="4861" width="3.625" style="27" customWidth="1"/>
    <col min="4862" max="4862" width="9.125" style="27" customWidth="1"/>
    <col min="4863" max="4863" width="3.625" style="27" customWidth="1"/>
    <col min="4864" max="4864" width="4.625" style="27" customWidth="1"/>
    <col min="4865" max="4865" width="9.625" style="27" customWidth="1"/>
    <col min="4866" max="4866" width="10.125" style="27" customWidth="1"/>
    <col min="4867" max="4867" width="10.25" style="27" customWidth="1"/>
    <col min="4868" max="4868" width="4.625" style="27" customWidth="1"/>
    <col min="4869" max="4869" width="5" style="27" customWidth="1"/>
    <col min="4870" max="4870" width="11.125" style="27" customWidth="1"/>
    <col min="4871" max="4871" width="16.125" style="27" customWidth="1"/>
    <col min="4872" max="4872" width="4.75" style="27" customWidth="1"/>
    <col min="4873" max="4873" width="3.625" style="27" customWidth="1"/>
    <col min="4874" max="4874" width="5.125" style="27" customWidth="1"/>
    <col min="4875" max="4875" width="3.125" style="27" customWidth="1"/>
    <col min="4876" max="4876" width="4.625" style="27" customWidth="1"/>
    <col min="4877" max="4877" width="5" style="27" customWidth="1"/>
    <col min="4878" max="4879" width="9.75" style="27" customWidth="1"/>
    <col min="4880" max="4881" width="7.875" style="27" customWidth="1"/>
    <col min="4882" max="5112" width="9" style="27"/>
    <col min="5113" max="5113" width="3.125" style="27" customWidth="1"/>
    <col min="5114" max="5114" width="7.625" style="27" customWidth="1"/>
    <col min="5115" max="5115" width="4.125" style="27" customWidth="1"/>
    <col min="5116" max="5116" width="17" style="27" customWidth="1"/>
    <col min="5117" max="5117" width="3.625" style="27" customWidth="1"/>
    <col min="5118" max="5118" width="9.125" style="27" customWidth="1"/>
    <col min="5119" max="5119" width="3.625" style="27" customWidth="1"/>
    <col min="5120" max="5120" width="4.625" style="27" customWidth="1"/>
    <col min="5121" max="5121" width="9.625" style="27" customWidth="1"/>
    <col min="5122" max="5122" width="10.125" style="27" customWidth="1"/>
    <col min="5123" max="5123" width="10.25" style="27" customWidth="1"/>
    <col min="5124" max="5124" width="4.625" style="27" customWidth="1"/>
    <col min="5125" max="5125" width="5" style="27" customWidth="1"/>
    <col min="5126" max="5126" width="11.125" style="27" customWidth="1"/>
    <col min="5127" max="5127" width="16.125" style="27" customWidth="1"/>
    <col min="5128" max="5128" width="4.75" style="27" customWidth="1"/>
    <col min="5129" max="5129" width="3.625" style="27" customWidth="1"/>
    <col min="5130" max="5130" width="5.125" style="27" customWidth="1"/>
    <col min="5131" max="5131" width="3.125" style="27" customWidth="1"/>
    <col min="5132" max="5132" width="4.625" style="27" customWidth="1"/>
    <col min="5133" max="5133" width="5" style="27" customWidth="1"/>
    <col min="5134" max="5135" width="9.75" style="27" customWidth="1"/>
    <col min="5136" max="5137" width="7.875" style="27" customWidth="1"/>
    <col min="5138" max="5368" width="9" style="27"/>
    <col min="5369" max="5369" width="3.125" style="27" customWidth="1"/>
    <col min="5370" max="5370" width="7.625" style="27" customWidth="1"/>
    <col min="5371" max="5371" width="4.125" style="27" customWidth="1"/>
    <col min="5372" max="5372" width="17" style="27" customWidth="1"/>
    <col min="5373" max="5373" width="3.625" style="27" customWidth="1"/>
    <col min="5374" max="5374" width="9.125" style="27" customWidth="1"/>
    <col min="5375" max="5375" width="3.625" style="27" customWidth="1"/>
    <col min="5376" max="5376" width="4.625" style="27" customWidth="1"/>
    <col min="5377" max="5377" width="9.625" style="27" customWidth="1"/>
    <col min="5378" max="5378" width="10.125" style="27" customWidth="1"/>
    <col min="5379" max="5379" width="10.25" style="27" customWidth="1"/>
    <col min="5380" max="5380" width="4.625" style="27" customWidth="1"/>
    <col min="5381" max="5381" width="5" style="27" customWidth="1"/>
    <col min="5382" max="5382" width="11.125" style="27" customWidth="1"/>
    <col min="5383" max="5383" width="16.125" style="27" customWidth="1"/>
    <col min="5384" max="5384" width="4.75" style="27" customWidth="1"/>
    <col min="5385" max="5385" width="3.625" style="27" customWidth="1"/>
    <col min="5386" max="5386" width="5.125" style="27" customWidth="1"/>
    <col min="5387" max="5387" width="3.125" style="27" customWidth="1"/>
    <col min="5388" max="5388" width="4.625" style="27" customWidth="1"/>
    <col min="5389" max="5389" width="5" style="27" customWidth="1"/>
    <col min="5390" max="5391" width="9.75" style="27" customWidth="1"/>
    <col min="5392" max="5393" width="7.875" style="27" customWidth="1"/>
    <col min="5394" max="5624" width="9" style="27"/>
    <col min="5625" max="5625" width="3.125" style="27" customWidth="1"/>
    <col min="5626" max="5626" width="7.625" style="27" customWidth="1"/>
    <col min="5627" max="5627" width="4.125" style="27" customWidth="1"/>
    <col min="5628" max="5628" width="17" style="27" customWidth="1"/>
    <col min="5629" max="5629" width="3.625" style="27" customWidth="1"/>
    <col min="5630" max="5630" width="9.125" style="27" customWidth="1"/>
    <col min="5631" max="5631" width="3.625" style="27" customWidth="1"/>
    <col min="5632" max="5632" width="4.625" style="27" customWidth="1"/>
    <col min="5633" max="5633" width="9.625" style="27" customWidth="1"/>
    <col min="5634" max="5634" width="10.125" style="27" customWidth="1"/>
    <col min="5635" max="5635" width="10.25" style="27" customWidth="1"/>
    <col min="5636" max="5636" width="4.625" style="27" customWidth="1"/>
    <col min="5637" max="5637" width="5" style="27" customWidth="1"/>
    <col min="5638" max="5638" width="11.125" style="27" customWidth="1"/>
    <col min="5639" max="5639" width="16.125" style="27" customWidth="1"/>
    <col min="5640" max="5640" width="4.75" style="27" customWidth="1"/>
    <col min="5641" max="5641" width="3.625" style="27" customWidth="1"/>
    <col min="5642" max="5642" width="5.125" style="27" customWidth="1"/>
    <col min="5643" max="5643" width="3.125" style="27" customWidth="1"/>
    <col min="5644" max="5644" width="4.625" style="27" customWidth="1"/>
    <col min="5645" max="5645" width="5" style="27" customWidth="1"/>
    <col min="5646" max="5647" width="9.75" style="27" customWidth="1"/>
    <col min="5648" max="5649" width="7.875" style="27" customWidth="1"/>
    <col min="5650" max="5880" width="9" style="27"/>
    <col min="5881" max="5881" width="3.125" style="27" customWidth="1"/>
    <col min="5882" max="5882" width="7.625" style="27" customWidth="1"/>
    <col min="5883" max="5883" width="4.125" style="27" customWidth="1"/>
    <col min="5884" max="5884" width="17" style="27" customWidth="1"/>
    <col min="5885" max="5885" width="3.625" style="27" customWidth="1"/>
    <col min="5886" max="5886" width="9.125" style="27" customWidth="1"/>
    <col min="5887" max="5887" width="3.625" style="27" customWidth="1"/>
    <col min="5888" max="5888" width="4.625" style="27" customWidth="1"/>
    <col min="5889" max="5889" width="9.625" style="27" customWidth="1"/>
    <col min="5890" max="5890" width="10.125" style="27" customWidth="1"/>
    <col min="5891" max="5891" width="10.25" style="27" customWidth="1"/>
    <col min="5892" max="5892" width="4.625" style="27" customWidth="1"/>
    <col min="5893" max="5893" width="5" style="27" customWidth="1"/>
    <col min="5894" max="5894" width="11.125" style="27" customWidth="1"/>
    <col min="5895" max="5895" width="16.125" style="27" customWidth="1"/>
    <col min="5896" max="5896" width="4.75" style="27" customWidth="1"/>
    <col min="5897" max="5897" width="3.625" style="27" customWidth="1"/>
    <col min="5898" max="5898" width="5.125" style="27" customWidth="1"/>
    <col min="5899" max="5899" width="3.125" style="27" customWidth="1"/>
    <col min="5900" max="5900" width="4.625" style="27" customWidth="1"/>
    <col min="5901" max="5901" width="5" style="27" customWidth="1"/>
    <col min="5902" max="5903" width="9.75" style="27" customWidth="1"/>
    <col min="5904" max="5905" width="7.875" style="27" customWidth="1"/>
    <col min="5906" max="6136" width="9" style="27"/>
    <col min="6137" max="6137" width="3.125" style="27" customWidth="1"/>
    <col min="6138" max="6138" width="7.625" style="27" customWidth="1"/>
    <col min="6139" max="6139" width="4.125" style="27" customWidth="1"/>
    <col min="6140" max="6140" width="17" style="27" customWidth="1"/>
    <col min="6141" max="6141" width="3.625" style="27" customWidth="1"/>
    <col min="6142" max="6142" width="9.125" style="27" customWidth="1"/>
    <col min="6143" max="6143" width="3.625" style="27" customWidth="1"/>
    <col min="6144" max="6144" width="4.625" style="27" customWidth="1"/>
    <col min="6145" max="6145" width="9.625" style="27" customWidth="1"/>
    <col min="6146" max="6146" width="10.125" style="27" customWidth="1"/>
    <col min="6147" max="6147" width="10.25" style="27" customWidth="1"/>
    <col min="6148" max="6148" width="4.625" style="27" customWidth="1"/>
    <col min="6149" max="6149" width="5" style="27" customWidth="1"/>
    <col min="6150" max="6150" width="11.125" style="27" customWidth="1"/>
    <col min="6151" max="6151" width="16.125" style="27" customWidth="1"/>
    <col min="6152" max="6152" width="4.75" style="27" customWidth="1"/>
    <col min="6153" max="6153" width="3.625" style="27" customWidth="1"/>
    <col min="6154" max="6154" width="5.125" style="27" customWidth="1"/>
    <col min="6155" max="6155" width="3.125" style="27" customWidth="1"/>
    <col min="6156" max="6156" width="4.625" style="27" customWidth="1"/>
    <col min="6157" max="6157" width="5" style="27" customWidth="1"/>
    <col min="6158" max="6159" width="9.75" style="27" customWidth="1"/>
    <col min="6160" max="6161" width="7.875" style="27" customWidth="1"/>
    <col min="6162" max="6392" width="9" style="27"/>
    <col min="6393" max="6393" width="3.125" style="27" customWidth="1"/>
    <col min="6394" max="6394" width="7.625" style="27" customWidth="1"/>
    <col min="6395" max="6395" width="4.125" style="27" customWidth="1"/>
    <col min="6396" max="6396" width="17" style="27" customWidth="1"/>
    <col min="6397" max="6397" width="3.625" style="27" customWidth="1"/>
    <col min="6398" max="6398" width="9.125" style="27" customWidth="1"/>
    <col min="6399" max="6399" width="3.625" style="27" customWidth="1"/>
    <col min="6400" max="6400" width="4.625" style="27" customWidth="1"/>
    <col min="6401" max="6401" width="9.625" style="27" customWidth="1"/>
    <col min="6402" max="6402" width="10.125" style="27" customWidth="1"/>
    <col min="6403" max="6403" width="10.25" style="27" customWidth="1"/>
    <col min="6404" max="6404" width="4.625" style="27" customWidth="1"/>
    <col min="6405" max="6405" width="5" style="27" customWidth="1"/>
    <col min="6406" max="6406" width="11.125" style="27" customWidth="1"/>
    <col min="6407" max="6407" width="16.125" style="27" customWidth="1"/>
    <col min="6408" max="6408" width="4.75" style="27" customWidth="1"/>
    <col min="6409" max="6409" width="3.625" style="27" customWidth="1"/>
    <col min="6410" max="6410" width="5.125" style="27" customWidth="1"/>
    <col min="6411" max="6411" width="3.125" style="27" customWidth="1"/>
    <col min="6412" max="6412" width="4.625" style="27" customWidth="1"/>
    <col min="6413" max="6413" width="5" style="27" customWidth="1"/>
    <col min="6414" max="6415" width="9.75" style="27" customWidth="1"/>
    <col min="6416" max="6417" width="7.875" style="27" customWidth="1"/>
    <col min="6418" max="6648" width="9" style="27"/>
    <col min="6649" max="6649" width="3.125" style="27" customWidth="1"/>
    <col min="6650" max="6650" width="7.625" style="27" customWidth="1"/>
    <col min="6651" max="6651" width="4.125" style="27" customWidth="1"/>
    <col min="6652" max="6652" width="17" style="27" customWidth="1"/>
    <col min="6653" max="6653" width="3.625" style="27" customWidth="1"/>
    <col min="6654" max="6654" width="9.125" style="27" customWidth="1"/>
    <col min="6655" max="6655" width="3.625" style="27" customWidth="1"/>
    <col min="6656" max="6656" width="4.625" style="27" customWidth="1"/>
    <col min="6657" max="6657" width="9.625" style="27" customWidth="1"/>
    <col min="6658" max="6658" width="10.125" style="27" customWidth="1"/>
    <col min="6659" max="6659" width="10.25" style="27" customWidth="1"/>
    <col min="6660" max="6660" width="4.625" style="27" customWidth="1"/>
    <col min="6661" max="6661" width="5" style="27" customWidth="1"/>
    <col min="6662" max="6662" width="11.125" style="27" customWidth="1"/>
    <col min="6663" max="6663" width="16.125" style="27" customWidth="1"/>
    <col min="6664" max="6664" width="4.75" style="27" customWidth="1"/>
    <col min="6665" max="6665" width="3.625" style="27" customWidth="1"/>
    <col min="6666" max="6666" width="5.125" style="27" customWidth="1"/>
    <col min="6667" max="6667" width="3.125" style="27" customWidth="1"/>
    <col min="6668" max="6668" width="4.625" style="27" customWidth="1"/>
    <col min="6669" max="6669" width="5" style="27" customWidth="1"/>
    <col min="6670" max="6671" width="9.75" style="27" customWidth="1"/>
    <col min="6672" max="6673" width="7.875" style="27" customWidth="1"/>
    <col min="6674" max="6904" width="9" style="27"/>
    <col min="6905" max="6905" width="3.125" style="27" customWidth="1"/>
    <col min="6906" max="6906" width="7.625" style="27" customWidth="1"/>
    <col min="6907" max="6907" width="4.125" style="27" customWidth="1"/>
    <col min="6908" max="6908" width="17" style="27" customWidth="1"/>
    <col min="6909" max="6909" width="3.625" style="27" customWidth="1"/>
    <col min="6910" max="6910" width="9.125" style="27" customWidth="1"/>
    <col min="6911" max="6911" width="3.625" style="27" customWidth="1"/>
    <col min="6912" max="6912" width="4.625" style="27" customWidth="1"/>
    <col min="6913" max="6913" width="9.625" style="27" customWidth="1"/>
    <col min="6914" max="6914" width="10.125" style="27" customWidth="1"/>
    <col min="6915" max="6915" width="10.25" style="27" customWidth="1"/>
    <col min="6916" max="6916" width="4.625" style="27" customWidth="1"/>
    <col min="6917" max="6917" width="5" style="27" customWidth="1"/>
    <col min="6918" max="6918" width="11.125" style="27" customWidth="1"/>
    <col min="6919" max="6919" width="16.125" style="27" customWidth="1"/>
    <col min="6920" max="6920" width="4.75" style="27" customWidth="1"/>
    <col min="6921" max="6921" width="3.625" style="27" customWidth="1"/>
    <col min="6922" max="6922" width="5.125" style="27" customWidth="1"/>
    <col min="6923" max="6923" width="3.125" style="27" customWidth="1"/>
    <col min="6924" max="6924" width="4.625" style="27" customWidth="1"/>
    <col min="6925" max="6925" width="5" style="27" customWidth="1"/>
    <col min="6926" max="6927" width="9.75" style="27" customWidth="1"/>
    <col min="6928" max="6929" width="7.875" style="27" customWidth="1"/>
    <col min="6930" max="7160" width="9" style="27"/>
    <col min="7161" max="7161" width="3.125" style="27" customWidth="1"/>
    <col min="7162" max="7162" width="7.625" style="27" customWidth="1"/>
    <col min="7163" max="7163" width="4.125" style="27" customWidth="1"/>
    <col min="7164" max="7164" width="17" style="27" customWidth="1"/>
    <col min="7165" max="7165" width="3.625" style="27" customWidth="1"/>
    <col min="7166" max="7166" width="9.125" style="27" customWidth="1"/>
    <col min="7167" max="7167" width="3.625" style="27" customWidth="1"/>
    <col min="7168" max="7168" width="4.625" style="27" customWidth="1"/>
    <col min="7169" max="7169" width="9.625" style="27" customWidth="1"/>
    <col min="7170" max="7170" width="10.125" style="27" customWidth="1"/>
    <col min="7171" max="7171" width="10.25" style="27" customWidth="1"/>
    <col min="7172" max="7172" width="4.625" style="27" customWidth="1"/>
    <col min="7173" max="7173" width="5" style="27" customWidth="1"/>
    <col min="7174" max="7174" width="11.125" style="27" customWidth="1"/>
    <col min="7175" max="7175" width="16.125" style="27" customWidth="1"/>
    <col min="7176" max="7176" width="4.75" style="27" customWidth="1"/>
    <col min="7177" max="7177" width="3.625" style="27" customWidth="1"/>
    <col min="7178" max="7178" width="5.125" style="27" customWidth="1"/>
    <col min="7179" max="7179" width="3.125" style="27" customWidth="1"/>
    <col min="7180" max="7180" width="4.625" style="27" customWidth="1"/>
    <col min="7181" max="7181" width="5" style="27" customWidth="1"/>
    <col min="7182" max="7183" width="9.75" style="27" customWidth="1"/>
    <col min="7184" max="7185" width="7.875" style="27" customWidth="1"/>
    <col min="7186" max="7416" width="9" style="27"/>
    <col min="7417" max="7417" width="3.125" style="27" customWidth="1"/>
    <col min="7418" max="7418" width="7.625" style="27" customWidth="1"/>
    <col min="7419" max="7419" width="4.125" style="27" customWidth="1"/>
    <col min="7420" max="7420" width="17" style="27" customWidth="1"/>
    <col min="7421" max="7421" width="3.625" style="27" customWidth="1"/>
    <col min="7422" max="7422" width="9.125" style="27" customWidth="1"/>
    <col min="7423" max="7423" width="3.625" style="27" customWidth="1"/>
    <col min="7424" max="7424" width="4.625" style="27" customWidth="1"/>
    <col min="7425" max="7425" width="9.625" style="27" customWidth="1"/>
    <col min="7426" max="7426" width="10.125" style="27" customWidth="1"/>
    <col min="7427" max="7427" width="10.25" style="27" customWidth="1"/>
    <col min="7428" max="7428" width="4.625" style="27" customWidth="1"/>
    <col min="7429" max="7429" width="5" style="27" customWidth="1"/>
    <col min="7430" max="7430" width="11.125" style="27" customWidth="1"/>
    <col min="7431" max="7431" width="16.125" style="27" customWidth="1"/>
    <col min="7432" max="7432" width="4.75" style="27" customWidth="1"/>
    <col min="7433" max="7433" width="3.625" style="27" customWidth="1"/>
    <col min="7434" max="7434" width="5.125" style="27" customWidth="1"/>
    <col min="7435" max="7435" width="3.125" style="27" customWidth="1"/>
    <col min="7436" max="7436" width="4.625" style="27" customWidth="1"/>
    <col min="7437" max="7437" width="5" style="27" customWidth="1"/>
    <col min="7438" max="7439" width="9.75" style="27" customWidth="1"/>
    <col min="7440" max="7441" width="7.875" style="27" customWidth="1"/>
    <col min="7442" max="7672" width="9" style="27"/>
    <col min="7673" max="7673" width="3.125" style="27" customWidth="1"/>
    <col min="7674" max="7674" width="7.625" style="27" customWidth="1"/>
    <col min="7675" max="7675" width="4.125" style="27" customWidth="1"/>
    <col min="7676" max="7676" width="17" style="27" customWidth="1"/>
    <col min="7677" max="7677" width="3.625" style="27" customWidth="1"/>
    <col min="7678" max="7678" width="9.125" style="27" customWidth="1"/>
    <col min="7679" max="7679" width="3.625" style="27" customWidth="1"/>
    <col min="7680" max="7680" width="4.625" style="27" customWidth="1"/>
    <col min="7681" max="7681" width="9.625" style="27" customWidth="1"/>
    <col min="7682" max="7682" width="10.125" style="27" customWidth="1"/>
    <col min="7683" max="7683" width="10.25" style="27" customWidth="1"/>
    <col min="7684" max="7684" width="4.625" style="27" customWidth="1"/>
    <col min="7685" max="7685" width="5" style="27" customWidth="1"/>
    <col min="7686" max="7686" width="11.125" style="27" customWidth="1"/>
    <col min="7687" max="7687" width="16.125" style="27" customWidth="1"/>
    <col min="7688" max="7688" width="4.75" style="27" customWidth="1"/>
    <col min="7689" max="7689" width="3.625" style="27" customWidth="1"/>
    <col min="7690" max="7690" width="5.125" style="27" customWidth="1"/>
    <col min="7691" max="7691" width="3.125" style="27" customWidth="1"/>
    <col min="7692" max="7692" width="4.625" style="27" customWidth="1"/>
    <col min="7693" max="7693" width="5" style="27" customWidth="1"/>
    <col min="7694" max="7695" width="9.75" style="27" customWidth="1"/>
    <col min="7696" max="7697" width="7.875" style="27" customWidth="1"/>
    <col min="7698" max="7928" width="9" style="27"/>
    <col min="7929" max="7929" width="3.125" style="27" customWidth="1"/>
    <col min="7930" max="7930" width="7.625" style="27" customWidth="1"/>
    <col min="7931" max="7931" width="4.125" style="27" customWidth="1"/>
    <col min="7932" max="7932" width="17" style="27" customWidth="1"/>
    <col min="7933" max="7933" width="3.625" style="27" customWidth="1"/>
    <col min="7934" max="7934" width="9.125" style="27" customWidth="1"/>
    <col min="7935" max="7935" width="3.625" style="27" customWidth="1"/>
    <col min="7936" max="7936" width="4.625" style="27" customWidth="1"/>
    <col min="7937" max="7937" width="9.625" style="27" customWidth="1"/>
    <col min="7938" max="7938" width="10.125" style="27" customWidth="1"/>
    <col min="7939" max="7939" width="10.25" style="27" customWidth="1"/>
    <col min="7940" max="7940" width="4.625" style="27" customWidth="1"/>
    <col min="7941" max="7941" width="5" style="27" customWidth="1"/>
    <col min="7942" max="7942" width="11.125" style="27" customWidth="1"/>
    <col min="7943" max="7943" width="16.125" style="27" customWidth="1"/>
    <col min="7944" max="7944" width="4.75" style="27" customWidth="1"/>
    <col min="7945" max="7945" width="3.625" style="27" customWidth="1"/>
    <col min="7946" max="7946" width="5.125" style="27" customWidth="1"/>
    <col min="7947" max="7947" width="3.125" style="27" customWidth="1"/>
    <col min="7948" max="7948" width="4.625" style="27" customWidth="1"/>
    <col min="7949" max="7949" width="5" style="27" customWidth="1"/>
    <col min="7950" max="7951" width="9.75" style="27" customWidth="1"/>
    <col min="7952" max="7953" width="7.875" style="27" customWidth="1"/>
    <col min="7954" max="8184" width="9" style="27"/>
    <col min="8185" max="8185" width="3.125" style="27" customWidth="1"/>
    <col min="8186" max="8186" width="7.625" style="27" customWidth="1"/>
    <col min="8187" max="8187" width="4.125" style="27" customWidth="1"/>
    <col min="8188" max="8188" width="17" style="27" customWidth="1"/>
    <col min="8189" max="8189" width="3.625" style="27" customWidth="1"/>
    <col min="8190" max="8190" width="9.125" style="27" customWidth="1"/>
    <col min="8191" max="8191" width="3.625" style="27" customWidth="1"/>
    <col min="8192" max="8192" width="4.625" style="27" customWidth="1"/>
    <col min="8193" max="8193" width="9.625" style="27" customWidth="1"/>
    <col min="8194" max="8194" width="10.125" style="27" customWidth="1"/>
    <col min="8195" max="8195" width="10.25" style="27" customWidth="1"/>
    <col min="8196" max="8196" width="4.625" style="27" customWidth="1"/>
    <col min="8197" max="8197" width="5" style="27" customWidth="1"/>
    <col min="8198" max="8198" width="11.125" style="27" customWidth="1"/>
    <col min="8199" max="8199" width="16.125" style="27" customWidth="1"/>
    <col min="8200" max="8200" width="4.75" style="27" customWidth="1"/>
    <col min="8201" max="8201" width="3.625" style="27" customWidth="1"/>
    <col min="8202" max="8202" width="5.125" style="27" customWidth="1"/>
    <col min="8203" max="8203" width="3.125" style="27" customWidth="1"/>
    <col min="8204" max="8204" width="4.625" style="27" customWidth="1"/>
    <col min="8205" max="8205" width="5" style="27" customWidth="1"/>
    <col min="8206" max="8207" width="9.75" style="27" customWidth="1"/>
    <col min="8208" max="8209" width="7.875" style="27" customWidth="1"/>
    <col min="8210" max="8440" width="9" style="27"/>
    <col min="8441" max="8441" width="3.125" style="27" customWidth="1"/>
    <col min="8442" max="8442" width="7.625" style="27" customWidth="1"/>
    <col min="8443" max="8443" width="4.125" style="27" customWidth="1"/>
    <col min="8444" max="8444" width="17" style="27" customWidth="1"/>
    <col min="8445" max="8445" width="3.625" style="27" customWidth="1"/>
    <col min="8446" max="8446" width="9.125" style="27" customWidth="1"/>
    <col min="8447" max="8447" width="3.625" style="27" customWidth="1"/>
    <col min="8448" max="8448" width="4.625" style="27" customWidth="1"/>
    <col min="8449" max="8449" width="9.625" style="27" customWidth="1"/>
    <col min="8450" max="8450" width="10.125" style="27" customWidth="1"/>
    <col min="8451" max="8451" width="10.25" style="27" customWidth="1"/>
    <col min="8452" max="8452" width="4.625" style="27" customWidth="1"/>
    <col min="8453" max="8453" width="5" style="27" customWidth="1"/>
    <col min="8454" max="8454" width="11.125" style="27" customWidth="1"/>
    <col min="8455" max="8455" width="16.125" style="27" customWidth="1"/>
    <col min="8456" max="8456" width="4.75" style="27" customWidth="1"/>
    <col min="8457" max="8457" width="3.625" style="27" customWidth="1"/>
    <col min="8458" max="8458" width="5.125" style="27" customWidth="1"/>
    <col min="8459" max="8459" width="3.125" style="27" customWidth="1"/>
    <col min="8460" max="8460" width="4.625" style="27" customWidth="1"/>
    <col min="8461" max="8461" width="5" style="27" customWidth="1"/>
    <col min="8462" max="8463" width="9.75" style="27" customWidth="1"/>
    <col min="8464" max="8465" width="7.875" style="27" customWidth="1"/>
    <col min="8466" max="8696" width="9" style="27"/>
    <col min="8697" max="8697" width="3.125" style="27" customWidth="1"/>
    <col min="8698" max="8698" width="7.625" style="27" customWidth="1"/>
    <col min="8699" max="8699" width="4.125" style="27" customWidth="1"/>
    <col min="8700" max="8700" width="17" style="27" customWidth="1"/>
    <col min="8701" max="8701" width="3.625" style="27" customWidth="1"/>
    <col min="8702" max="8702" width="9.125" style="27" customWidth="1"/>
    <col min="8703" max="8703" width="3.625" style="27" customWidth="1"/>
    <col min="8704" max="8704" width="4.625" style="27" customWidth="1"/>
    <col min="8705" max="8705" width="9.625" style="27" customWidth="1"/>
    <col min="8706" max="8706" width="10.125" style="27" customWidth="1"/>
    <col min="8707" max="8707" width="10.25" style="27" customWidth="1"/>
    <col min="8708" max="8708" width="4.625" style="27" customWidth="1"/>
    <col min="8709" max="8709" width="5" style="27" customWidth="1"/>
    <col min="8710" max="8710" width="11.125" style="27" customWidth="1"/>
    <col min="8711" max="8711" width="16.125" style="27" customWidth="1"/>
    <col min="8712" max="8712" width="4.75" style="27" customWidth="1"/>
    <col min="8713" max="8713" width="3.625" style="27" customWidth="1"/>
    <col min="8714" max="8714" width="5.125" style="27" customWidth="1"/>
    <col min="8715" max="8715" width="3.125" style="27" customWidth="1"/>
    <col min="8716" max="8716" width="4.625" style="27" customWidth="1"/>
    <col min="8717" max="8717" width="5" style="27" customWidth="1"/>
    <col min="8718" max="8719" width="9.75" style="27" customWidth="1"/>
    <col min="8720" max="8721" width="7.875" style="27" customWidth="1"/>
    <col min="8722" max="8952" width="9" style="27"/>
    <col min="8953" max="8953" width="3.125" style="27" customWidth="1"/>
    <col min="8954" max="8954" width="7.625" style="27" customWidth="1"/>
    <col min="8955" max="8955" width="4.125" style="27" customWidth="1"/>
    <col min="8956" max="8956" width="17" style="27" customWidth="1"/>
    <col min="8957" max="8957" width="3.625" style="27" customWidth="1"/>
    <col min="8958" max="8958" width="9.125" style="27" customWidth="1"/>
    <col min="8959" max="8959" width="3.625" style="27" customWidth="1"/>
    <col min="8960" max="8960" width="4.625" style="27" customWidth="1"/>
    <col min="8961" max="8961" width="9.625" style="27" customWidth="1"/>
    <col min="8962" max="8962" width="10.125" style="27" customWidth="1"/>
    <col min="8963" max="8963" width="10.25" style="27" customWidth="1"/>
    <col min="8964" max="8964" width="4.625" style="27" customWidth="1"/>
    <col min="8965" max="8965" width="5" style="27" customWidth="1"/>
    <col min="8966" max="8966" width="11.125" style="27" customWidth="1"/>
    <col min="8967" max="8967" width="16.125" style="27" customWidth="1"/>
    <col min="8968" max="8968" width="4.75" style="27" customWidth="1"/>
    <col min="8969" max="8969" width="3.625" style="27" customWidth="1"/>
    <col min="8970" max="8970" width="5.125" style="27" customWidth="1"/>
    <col min="8971" max="8971" width="3.125" style="27" customWidth="1"/>
    <col min="8972" max="8972" width="4.625" style="27" customWidth="1"/>
    <col min="8973" max="8973" width="5" style="27" customWidth="1"/>
    <col min="8974" max="8975" width="9.75" style="27" customWidth="1"/>
    <col min="8976" max="8977" width="7.875" style="27" customWidth="1"/>
    <col min="8978" max="9208" width="9" style="27"/>
    <col min="9209" max="9209" width="3.125" style="27" customWidth="1"/>
    <col min="9210" max="9210" width="7.625" style="27" customWidth="1"/>
    <col min="9211" max="9211" width="4.125" style="27" customWidth="1"/>
    <col min="9212" max="9212" width="17" style="27" customWidth="1"/>
    <col min="9213" max="9213" width="3.625" style="27" customWidth="1"/>
    <col min="9214" max="9214" width="9.125" style="27" customWidth="1"/>
    <col min="9215" max="9215" width="3.625" style="27" customWidth="1"/>
    <col min="9216" max="9216" width="4.625" style="27" customWidth="1"/>
    <col min="9217" max="9217" width="9.625" style="27" customWidth="1"/>
    <col min="9218" max="9218" width="10.125" style="27" customWidth="1"/>
    <col min="9219" max="9219" width="10.25" style="27" customWidth="1"/>
    <col min="9220" max="9220" width="4.625" style="27" customWidth="1"/>
    <col min="9221" max="9221" width="5" style="27" customWidth="1"/>
    <col min="9222" max="9222" width="11.125" style="27" customWidth="1"/>
    <col min="9223" max="9223" width="16.125" style="27" customWidth="1"/>
    <col min="9224" max="9224" width="4.75" style="27" customWidth="1"/>
    <col min="9225" max="9225" width="3.625" style="27" customWidth="1"/>
    <col min="9226" max="9226" width="5.125" style="27" customWidth="1"/>
    <col min="9227" max="9227" width="3.125" style="27" customWidth="1"/>
    <col min="9228" max="9228" width="4.625" style="27" customWidth="1"/>
    <col min="9229" max="9229" width="5" style="27" customWidth="1"/>
    <col min="9230" max="9231" width="9.75" style="27" customWidth="1"/>
    <col min="9232" max="9233" width="7.875" style="27" customWidth="1"/>
    <col min="9234" max="9464" width="9" style="27"/>
    <col min="9465" max="9465" width="3.125" style="27" customWidth="1"/>
    <col min="9466" max="9466" width="7.625" style="27" customWidth="1"/>
    <col min="9467" max="9467" width="4.125" style="27" customWidth="1"/>
    <col min="9468" max="9468" width="17" style="27" customWidth="1"/>
    <col min="9469" max="9469" width="3.625" style="27" customWidth="1"/>
    <col min="9470" max="9470" width="9.125" style="27" customWidth="1"/>
    <col min="9471" max="9471" width="3.625" style="27" customWidth="1"/>
    <col min="9472" max="9472" width="4.625" style="27" customWidth="1"/>
    <col min="9473" max="9473" width="9.625" style="27" customWidth="1"/>
    <col min="9474" max="9474" width="10.125" style="27" customWidth="1"/>
    <col min="9475" max="9475" width="10.25" style="27" customWidth="1"/>
    <col min="9476" max="9476" width="4.625" style="27" customWidth="1"/>
    <col min="9477" max="9477" width="5" style="27" customWidth="1"/>
    <col min="9478" max="9478" width="11.125" style="27" customWidth="1"/>
    <col min="9479" max="9479" width="16.125" style="27" customWidth="1"/>
    <col min="9480" max="9480" width="4.75" style="27" customWidth="1"/>
    <col min="9481" max="9481" width="3.625" style="27" customWidth="1"/>
    <col min="9482" max="9482" width="5.125" style="27" customWidth="1"/>
    <col min="9483" max="9483" width="3.125" style="27" customWidth="1"/>
    <col min="9484" max="9484" width="4.625" style="27" customWidth="1"/>
    <col min="9485" max="9485" width="5" style="27" customWidth="1"/>
    <col min="9486" max="9487" width="9.75" style="27" customWidth="1"/>
    <col min="9488" max="9489" width="7.875" style="27" customWidth="1"/>
    <col min="9490" max="9720" width="9" style="27"/>
    <col min="9721" max="9721" width="3.125" style="27" customWidth="1"/>
    <col min="9722" max="9722" width="7.625" style="27" customWidth="1"/>
    <col min="9723" max="9723" width="4.125" style="27" customWidth="1"/>
    <col min="9724" max="9724" width="17" style="27" customWidth="1"/>
    <col min="9725" max="9725" width="3.625" style="27" customWidth="1"/>
    <col min="9726" max="9726" width="9.125" style="27" customWidth="1"/>
    <col min="9727" max="9727" width="3.625" style="27" customWidth="1"/>
    <col min="9728" max="9728" width="4.625" style="27" customWidth="1"/>
    <col min="9729" max="9729" width="9.625" style="27" customWidth="1"/>
    <col min="9730" max="9730" width="10.125" style="27" customWidth="1"/>
    <col min="9731" max="9731" width="10.25" style="27" customWidth="1"/>
    <col min="9732" max="9732" width="4.625" style="27" customWidth="1"/>
    <col min="9733" max="9733" width="5" style="27" customWidth="1"/>
    <col min="9734" max="9734" width="11.125" style="27" customWidth="1"/>
    <col min="9735" max="9735" width="16.125" style="27" customWidth="1"/>
    <col min="9736" max="9736" width="4.75" style="27" customWidth="1"/>
    <col min="9737" max="9737" width="3.625" style="27" customWidth="1"/>
    <col min="9738" max="9738" width="5.125" style="27" customWidth="1"/>
    <col min="9739" max="9739" width="3.125" style="27" customWidth="1"/>
    <col min="9740" max="9740" width="4.625" style="27" customWidth="1"/>
    <col min="9741" max="9741" width="5" style="27" customWidth="1"/>
    <col min="9742" max="9743" width="9.75" style="27" customWidth="1"/>
    <col min="9744" max="9745" width="7.875" style="27" customWidth="1"/>
    <col min="9746" max="9976" width="9" style="27"/>
    <col min="9977" max="9977" width="3.125" style="27" customWidth="1"/>
    <col min="9978" max="9978" width="7.625" style="27" customWidth="1"/>
    <col min="9979" max="9979" width="4.125" style="27" customWidth="1"/>
    <col min="9980" max="9980" width="17" style="27" customWidth="1"/>
    <col min="9981" max="9981" width="3.625" style="27" customWidth="1"/>
    <col min="9982" max="9982" width="9.125" style="27" customWidth="1"/>
    <col min="9983" max="9983" width="3.625" style="27" customWidth="1"/>
    <col min="9984" max="9984" width="4.625" style="27" customWidth="1"/>
    <col min="9985" max="9985" width="9.625" style="27" customWidth="1"/>
    <col min="9986" max="9986" width="10.125" style="27" customWidth="1"/>
    <col min="9987" max="9987" width="10.25" style="27" customWidth="1"/>
    <col min="9988" max="9988" width="4.625" style="27" customWidth="1"/>
    <col min="9989" max="9989" width="5" style="27" customWidth="1"/>
    <col min="9990" max="9990" width="11.125" style="27" customWidth="1"/>
    <col min="9991" max="9991" width="16.125" style="27" customWidth="1"/>
    <col min="9992" max="9992" width="4.75" style="27" customWidth="1"/>
    <col min="9993" max="9993" width="3.625" style="27" customWidth="1"/>
    <col min="9994" max="9994" width="5.125" style="27" customWidth="1"/>
    <col min="9995" max="9995" width="3.125" style="27" customWidth="1"/>
    <col min="9996" max="9996" width="4.625" style="27" customWidth="1"/>
    <col min="9997" max="9997" width="5" style="27" customWidth="1"/>
    <col min="9998" max="9999" width="9.75" style="27" customWidth="1"/>
    <col min="10000" max="10001" width="7.875" style="27" customWidth="1"/>
    <col min="10002" max="10232" width="9" style="27"/>
    <col min="10233" max="10233" width="3.125" style="27" customWidth="1"/>
    <col min="10234" max="10234" width="7.625" style="27" customWidth="1"/>
    <col min="10235" max="10235" width="4.125" style="27" customWidth="1"/>
    <col min="10236" max="10236" width="17" style="27" customWidth="1"/>
    <col min="10237" max="10237" width="3.625" style="27" customWidth="1"/>
    <col min="10238" max="10238" width="9.125" style="27" customWidth="1"/>
    <col min="10239" max="10239" width="3.625" style="27" customWidth="1"/>
    <col min="10240" max="10240" width="4.625" style="27" customWidth="1"/>
    <col min="10241" max="10241" width="9.625" style="27" customWidth="1"/>
    <col min="10242" max="10242" width="10.125" style="27" customWidth="1"/>
    <col min="10243" max="10243" width="10.25" style="27" customWidth="1"/>
    <col min="10244" max="10244" width="4.625" style="27" customWidth="1"/>
    <col min="10245" max="10245" width="5" style="27" customWidth="1"/>
    <col min="10246" max="10246" width="11.125" style="27" customWidth="1"/>
    <col min="10247" max="10247" width="16.125" style="27" customWidth="1"/>
    <col min="10248" max="10248" width="4.75" style="27" customWidth="1"/>
    <col min="10249" max="10249" width="3.625" style="27" customWidth="1"/>
    <col min="10250" max="10250" width="5.125" style="27" customWidth="1"/>
    <col min="10251" max="10251" width="3.125" style="27" customWidth="1"/>
    <col min="10252" max="10252" width="4.625" style="27" customWidth="1"/>
    <col min="10253" max="10253" width="5" style="27" customWidth="1"/>
    <col min="10254" max="10255" width="9.75" style="27" customWidth="1"/>
    <col min="10256" max="10257" width="7.875" style="27" customWidth="1"/>
    <col min="10258" max="10488" width="9" style="27"/>
    <col min="10489" max="10489" width="3.125" style="27" customWidth="1"/>
    <col min="10490" max="10490" width="7.625" style="27" customWidth="1"/>
    <col min="10491" max="10491" width="4.125" style="27" customWidth="1"/>
    <col min="10492" max="10492" width="17" style="27" customWidth="1"/>
    <col min="10493" max="10493" width="3.625" style="27" customWidth="1"/>
    <col min="10494" max="10494" width="9.125" style="27" customWidth="1"/>
    <col min="10495" max="10495" width="3.625" style="27" customWidth="1"/>
    <col min="10496" max="10496" width="4.625" style="27" customWidth="1"/>
    <col min="10497" max="10497" width="9.625" style="27" customWidth="1"/>
    <col min="10498" max="10498" width="10.125" style="27" customWidth="1"/>
    <col min="10499" max="10499" width="10.25" style="27" customWidth="1"/>
    <col min="10500" max="10500" width="4.625" style="27" customWidth="1"/>
    <col min="10501" max="10501" width="5" style="27" customWidth="1"/>
    <col min="10502" max="10502" width="11.125" style="27" customWidth="1"/>
    <col min="10503" max="10503" width="16.125" style="27" customWidth="1"/>
    <col min="10504" max="10504" width="4.75" style="27" customWidth="1"/>
    <col min="10505" max="10505" width="3.625" style="27" customWidth="1"/>
    <col min="10506" max="10506" width="5.125" style="27" customWidth="1"/>
    <col min="10507" max="10507" width="3.125" style="27" customWidth="1"/>
    <col min="10508" max="10508" width="4.625" style="27" customWidth="1"/>
    <col min="10509" max="10509" width="5" style="27" customWidth="1"/>
    <col min="10510" max="10511" width="9.75" style="27" customWidth="1"/>
    <col min="10512" max="10513" width="7.875" style="27" customWidth="1"/>
    <col min="10514" max="10744" width="9" style="27"/>
    <col min="10745" max="10745" width="3.125" style="27" customWidth="1"/>
    <col min="10746" max="10746" width="7.625" style="27" customWidth="1"/>
    <col min="10747" max="10747" width="4.125" style="27" customWidth="1"/>
    <col min="10748" max="10748" width="17" style="27" customWidth="1"/>
    <col min="10749" max="10749" width="3.625" style="27" customWidth="1"/>
    <col min="10750" max="10750" width="9.125" style="27" customWidth="1"/>
    <col min="10751" max="10751" width="3.625" style="27" customWidth="1"/>
    <col min="10752" max="10752" width="4.625" style="27" customWidth="1"/>
    <col min="10753" max="10753" width="9.625" style="27" customWidth="1"/>
    <col min="10754" max="10754" width="10.125" style="27" customWidth="1"/>
    <col min="10755" max="10755" width="10.25" style="27" customWidth="1"/>
    <col min="10756" max="10756" width="4.625" style="27" customWidth="1"/>
    <col min="10757" max="10757" width="5" style="27" customWidth="1"/>
    <col min="10758" max="10758" width="11.125" style="27" customWidth="1"/>
    <col min="10759" max="10759" width="16.125" style="27" customWidth="1"/>
    <col min="10760" max="10760" width="4.75" style="27" customWidth="1"/>
    <col min="10761" max="10761" width="3.625" style="27" customWidth="1"/>
    <col min="10762" max="10762" width="5.125" style="27" customWidth="1"/>
    <col min="10763" max="10763" width="3.125" style="27" customWidth="1"/>
    <col min="10764" max="10764" width="4.625" style="27" customWidth="1"/>
    <col min="10765" max="10765" width="5" style="27" customWidth="1"/>
    <col min="10766" max="10767" width="9.75" style="27" customWidth="1"/>
    <col min="10768" max="10769" width="7.875" style="27" customWidth="1"/>
    <col min="10770" max="11000" width="9" style="27"/>
    <col min="11001" max="11001" width="3.125" style="27" customWidth="1"/>
    <col min="11002" max="11002" width="7.625" style="27" customWidth="1"/>
    <col min="11003" max="11003" width="4.125" style="27" customWidth="1"/>
    <col min="11004" max="11004" width="17" style="27" customWidth="1"/>
    <col min="11005" max="11005" width="3.625" style="27" customWidth="1"/>
    <col min="11006" max="11006" width="9.125" style="27" customWidth="1"/>
    <col min="11007" max="11007" width="3.625" style="27" customWidth="1"/>
    <col min="11008" max="11008" width="4.625" style="27" customWidth="1"/>
    <col min="11009" max="11009" width="9.625" style="27" customWidth="1"/>
    <col min="11010" max="11010" width="10.125" style="27" customWidth="1"/>
    <col min="11011" max="11011" width="10.25" style="27" customWidth="1"/>
    <col min="11012" max="11012" width="4.625" style="27" customWidth="1"/>
    <col min="11013" max="11013" width="5" style="27" customWidth="1"/>
    <col min="11014" max="11014" width="11.125" style="27" customWidth="1"/>
    <col min="11015" max="11015" width="16.125" style="27" customWidth="1"/>
    <col min="11016" max="11016" width="4.75" style="27" customWidth="1"/>
    <col min="11017" max="11017" width="3.625" style="27" customWidth="1"/>
    <col min="11018" max="11018" width="5.125" style="27" customWidth="1"/>
    <col min="11019" max="11019" width="3.125" style="27" customWidth="1"/>
    <col min="11020" max="11020" width="4.625" style="27" customWidth="1"/>
    <col min="11021" max="11021" width="5" style="27" customWidth="1"/>
    <col min="11022" max="11023" width="9.75" style="27" customWidth="1"/>
    <col min="11024" max="11025" width="7.875" style="27" customWidth="1"/>
    <col min="11026" max="11256" width="9" style="27"/>
    <col min="11257" max="11257" width="3.125" style="27" customWidth="1"/>
    <col min="11258" max="11258" width="7.625" style="27" customWidth="1"/>
    <col min="11259" max="11259" width="4.125" style="27" customWidth="1"/>
    <col min="11260" max="11260" width="17" style="27" customWidth="1"/>
    <col min="11261" max="11261" width="3.625" style="27" customWidth="1"/>
    <col min="11262" max="11262" width="9.125" style="27" customWidth="1"/>
    <col min="11263" max="11263" width="3.625" style="27" customWidth="1"/>
    <col min="11264" max="11264" width="4.625" style="27" customWidth="1"/>
    <col min="11265" max="11265" width="9.625" style="27" customWidth="1"/>
    <col min="11266" max="11266" width="10.125" style="27" customWidth="1"/>
    <col min="11267" max="11267" width="10.25" style="27" customWidth="1"/>
    <col min="11268" max="11268" width="4.625" style="27" customWidth="1"/>
    <col min="11269" max="11269" width="5" style="27" customWidth="1"/>
    <col min="11270" max="11270" width="11.125" style="27" customWidth="1"/>
    <col min="11271" max="11271" width="16.125" style="27" customWidth="1"/>
    <col min="11272" max="11272" width="4.75" style="27" customWidth="1"/>
    <col min="11273" max="11273" width="3.625" style="27" customWidth="1"/>
    <col min="11274" max="11274" width="5.125" style="27" customWidth="1"/>
    <col min="11275" max="11275" width="3.125" style="27" customWidth="1"/>
    <col min="11276" max="11276" width="4.625" style="27" customWidth="1"/>
    <col min="11277" max="11277" width="5" style="27" customWidth="1"/>
    <col min="11278" max="11279" width="9.75" style="27" customWidth="1"/>
    <col min="11280" max="11281" width="7.875" style="27" customWidth="1"/>
    <col min="11282" max="11512" width="9" style="27"/>
    <col min="11513" max="11513" width="3.125" style="27" customWidth="1"/>
    <col min="11514" max="11514" width="7.625" style="27" customWidth="1"/>
    <col min="11515" max="11515" width="4.125" style="27" customWidth="1"/>
    <col min="11516" max="11516" width="17" style="27" customWidth="1"/>
    <col min="11517" max="11517" width="3.625" style="27" customWidth="1"/>
    <col min="11518" max="11518" width="9.125" style="27" customWidth="1"/>
    <col min="11519" max="11519" width="3.625" style="27" customWidth="1"/>
    <col min="11520" max="11520" width="4.625" style="27" customWidth="1"/>
    <col min="11521" max="11521" width="9.625" style="27" customWidth="1"/>
    <col min="11522" max="11522" width="10.125" style="27" customWidth="1"/>
    <col min="11523" max="11523" width="10.25" style="27" customWidth="1"/>
    <col min="11524" max="11524" width="4.625" style="27" customWidth="1"/>
    <col min="11525" max="11525" width="5" style="27" customWidth="1"/>
    <col min="11526" max="11526" width="11.125" style="27" customWidth="1"/>
    <col min="11527" max="11527" width="16.125" style="27" customWidth="1"/>
    <col min="11528" max="11528" width="4.75" style="27" customWidth="1"/>
    <col min="11529" max="11529" width="3.625" style="27" customWidth="1"/>
    <col min="11530" max="11530" width="5.125" style="27" customWidth="1"/>
    <col min="11531" max="11531" width="3.125" style="27" customWidth="1"/>
    <col min="11532" max="11532" width="4.625" style="27" customWidth="1"/>
    <col min="11533" max="11533" width="5" style="27" customWidth="1"/>
    <col min="11534" max="11535" width="9.75" style="27" customWidth="1"/>
    <col min="11536" max="11537" width="7.875" style="27" customWidth="1"/>
    <col min="11538" max="11768" width="9" style="27"/>
    <col min="11769" max="11769" width="3.125" style="27" customWidth="1"/>
    <col min="11770" max="11770" width="7.625" style="27" customWidth="1"/>
    <col min="11771" max="11771" width="4.125" style="27" customWidth="1"/>
    <col min="11772" max="11772" width="17" style="27" customWidth="1"/>
    <col min="11773" max="11773" width="3.625" style="27" customWidth="1"/>
    <col min="11774" max="11774" width="9.125" style="27" customWidth="1"/>
    <col min="11775" max="11775" width="3.625" style="27" customWidth="1"/>
    <col min="11776" max="11776" width="4.625" style="27" customWidth="1"/>
    <col min="11777" max="11777" width="9.625" style="27" customWidth="1"/>
    <col min="11778" max="11778" width="10.125" style="27" customWidth="1"/>
    <col min="11779" max="11779" width="10.25" style="27" customWidth="1"/>
    <col min="11780" max="11780" width="4.625" style="27" customWidth="1"/>
    <col min="11781" max="11781" width="5" style="27" customWidth="1"/>
    <col min="11782" max="11782" width="11.125" style="27" customWidth="1"/>
    <col min="11783" max="11783" width="16.125" style="27" customWidth="1"/>
    <col min="11784" max="11784" width="4.75" style="27" customWidth="1"/>
    <col min="11785" max="11785" width="3.625" style="27" customWidth="1"/>
    <col min="11786" max="11786" width="5.125" style="27" customWidth="1"/>
    <col min="11787" max="11787" width="3.125" style="27" customWidth="1"/>
    <col min="11788" max="11788" width="4.625" style="27" customWidth="1"/>
    <col min="11789" max="11789" width="5" style="27" customWidth="1"/>
    <col min="11790" max="11791" width="9.75" style="27" customWidth="1"/>
    <col min="11792" max="11793" width="7.875" style="27" customWidth="1"/>
    <col min="11794" max="12024" width="9" style="27"/>
    <col min="12025" max="12025" width="3.125" style="27" customWidth="1"/>
    <col min="12026" max="12026" width="7.625" style="27" customWidth="1"/>
    <col min="12027" max="12027" width="4.125" style="27" customWidth="1"/>
    <col min="12028" max="12028" width="17" style="27" customWidth="1"/>
    <col min="12029" max="12029" width="3.625" style="27" customWidth="1"/>
    <col min="12030" max="12030" width="9.125" style="27" customWidth="1"/>
    <col min="12031" max="12031" width="3.625" style="27" customWidth="1"/>
    <col min="12032" max="12032" width="4.625" style="27" customWidth="1"/>
    <col min="12033" max="12033" width="9.625" style="27" customWidth="1"/>
    <col min="12034" max="12034" width="10.125" style="27" customWidth="1"/>
    <col min="12035" max="12035" width="10.25" style="27" customWidth="1"/>
    <col min="12036" max="12036" width="4.625" style="27" customWidth="1"/>
    <col min="12037" max="12037" width="5" style="27" customWidth="1"/>
    <col min="12038" max="12038" width="11.125" style="27" customWidth="1"/>
    <col min="12039" max="12039" width="16.125" style="27" customWidth="1"/>
    <col min="12040" max="12040" width="4.75" style="27" customWidth="1"/>
    <col min="12041" max="12041" width="3.625" style="27" customWidth="1"/>
    <col min="12042" max="12042" width="5.125" style="27" customWidth="1"/>
    <col min="12043" max="12043" width="3.125" style="27" customWidth="1"/>
    <col min="12044" max="12044" width="4.625" style="27" customWidth="1"/>
    <col min="12045" max="12045" width="5" style="27" customWidth="1"/>
    <col min="12046" max="12047" width="9.75" style="27" customWidth="1"/>
    <col min="12048" max="12049" width="7.875" style="27" customWidth="1"/>
    <col min="12050" max="12280" width="9" style="27"/>
    <col min="12281" max="12281" width="3.125" style="27" customWidth="1"/>
    <col min="12282" max="12282" width="7.625" style="27" customWidth="1"/>
    <col min="12283" max="12283" width="4.125" style="27" customWidth="1"/>
    <col min="12284" max="12284" width="17" style="27" customWidth="1"/>
    <col min="12285" max="12285" width="3.625" style="27" customWidth="1"/>
    <col min="12286" max="12286" width="9.125" style="27" customWidth="1"/>
    <col min="12287" max="12287" width="3.625" style="27" customWidth="1"/>
    <col min="12288" max="12288" width="4.625" style="27" customWidth="1"/>
    <col min="12289" max="12289" width="9.625" style="27" customWidth="1"/>
    <col min="12290" max="12290" width="10.125" style="27" customWidth="1"/>
    <col min="12291" max="12291" width="10.25" style="27" customWidth="1"/>
    <col min="12292" max="12292" width="4.625" style="27" customWidth="1"/>
    <col min="12293" max="12293" width="5" style="27" customWidth="1"/>
    <col min="12294" max="12294" width="11.125" style="27" customWidth="1"/>
    <col min="12295" max="12295" width="16.125" style="27" customWidth="1"/>
    <col min="12296" max="12296" width="4.75" style="27" customWidth="1"/>
    <col min="12297" max="12297" width="3.625" style="27" customWidth="1"/>
    <col min="12298" max="12298" width="5.125" style="27" customWidth="1"/>
    <col min="12299" max="12299" width="3.125" style="27" customWidth="1"/>
    <col min="12300" max="12300" width="4.625" style="27" customWidth="1"/>
    <col min="12301" max="12301" width="5" style="27" customWidth="1"/>
    <col min="12302" max="12303" width="9.75" style="27" customWidth="1"/>
    <col min="12304" max="12305" width="7.875" style="27" customWidth="1"/>
    <col min="12306" max="12536" width="9" style="27"/>
    <col min="12537" max="12537" width="3.125" style="27" customWidth="1"/>
    <col min="12538" max="12538" width="7.625" style="27" customWidth="1"/>
    <col min="12539" max="12539" width="4.125" style="27" customWidth="1"/>
    <col min="12540" max="12540" width="17" style="27" customWidth="1"/>
    <col min="12541" max="12541" width="3.625" style="27" customWidth="1"/>
    <col min="12542" max="12542" width="9.125" style="27" customWidth="1"/>
    <col min="12543" max="12543" width="3.625" style="27" customWidth="1"/>
    <col min="12544" max="12544" width="4.625" style="27" customWidth="1"/>
    <col min="12545" max="12545" width="9.625" style="27" customWidth="1"/>
    <col min="12546" max="12546" width="10.125" style="27" customWidth="1"/>
    <col min="12547" max="12547" width="10.25" style="27" customWidth="1"/>
    <col min="12548" max="12548" width="4.625" style="27" customWidth="1"/>
    <col min="12549" max="12549" width="5" style="27" customWidth="1"/>
    <col min="12550" max="12550" width="11.125" style="27" customWidth="1"/>
    <col min="12551" max="12551" width="16.125" style="27" customWidth="1"/>
    <col min="12552" max="12552" width="4.75" style="27" customWidth="1"/>
    <col min="12553" max="12553" width="3.625" style="27" customWidth="1"/>
    <col min="12554" max="12554" width="5.125" style="27" customWidth="1"/>
    <col min="12555" max="12555" width="3.125" style="27" customWidth="1"/>
    <col min="12556" max="12556" width="4.625" style="27" customWidth="1"/>
    <col min="12557" max="12557" width="5" style="27" customWidth="1"/>
    <col min="12558" max="12559" width="9.75" style="27" customWidth="1"/>
    <col min="12560" max="12561" width="7.875" style="27" customWidth="1"/>
    <col min="12562" max="12792" width="9" style="27"/>
    <col min="12793" max="12793" width="3.125" style="27" customWidth="1"/>
    <col min="12794" max="12794" width="7.625" style="27" customWidth="1"/>
    <col min="12795" max="12795" width="4.125" style="27" customWidth="1"/>
    <col min="12796" max="12796" width="17" style="27" customWidth="1"/>
    <col min="12797" max="12797" width="3.625" style="27" customWidth="1"/>
    <col min="12798" max="12798" width="9.125" style="27" customWidth="1"/>
    <col min="12799" max="12799" width="3.625" style="27" customWidth="1"/>
    <col min="12800" max="12800" width="4.625" style="27" customWidth="1"/>
    <col min="12801" max="12801" width="9.625" style="27" customWidth="1"/>
    <col min="12802" max="12802" width="10.125" style="27" customWidth="1"/>
    <col min="12803" max="12803" width="10.25" style="27" customWidth="1"/>
    <col min="12804" max="12804" width="4.625" style="27" customWidth="1"/>
    <col min="12805" max="12805" width="5" style="27" customWidth="1"/>
    <col min="12806" max="12806" width="11.125" style="27" customWidth="1"/>
    <col min="12807" max="12807" width="16.125" style="27" customWidth="1"/>
    <col min="12808" max="12808" width="4.75" style="27" customWidth="1"/>
    <col min="12809" max="12809" width="3.625" style="27" customWidth="1"/>
    <col min="12810" max="12810" width="5.125" style="27" customWidth="1"/>
    <col min="12811" max="12811" width="3.125" style="27" customWidth="1"/>
    <col min="12812" max="12812" width="4.625" style="27" customWidth="1"/>
    <col min="12813" max="12813" width="5" style="27" customWidth="1"/>
    <col min="12814" max="12815" width="9.75" style="27" customWidth="1"/>
    <col min="12816" max="12817" width="7.875" style="27" customWidth="1"/>
    <col min="12818" max="13048" width="9" style="27"/>
    <col min="13049" max="13049" width="3.125" style="27" customWidth="1"/>
    <col min="13050" max="13050" width="7.625" style="27" customWidth="1"/>
    <col min="13051" max="13051" width="4.125" style="27" customWidth="1"/>
    <col min="13052" max="13052" width="17" style="27" customWidth="1"/>
    <col min="13053" max="13053" width="3.625" style="27" customWidth="1"/>
    <col min="13054" max="13054" width="9.125" style="27" customWidth="1"/>
    <col min="13055" max="13055" width="3.625" style="27" customWidth="1"/>
    <col min="13056" max="13056" width="4.625" style="27" customWidth="1"/>
    <col min="13057" max="13057" width="9.625" style="27" customWidth="1"/>
    <col min="13058" max="13058" width="10.125" style="27" customWidth="1"/>
    <col min="13059" max="13059" width="10.25" style="27" customWidth="1"/>
    <col min="13060" max="13060" width="4.625" style="27" customWidth="1"/>
    <col min="13061" max="13061" width="5" style="27" customWidth="1"/>
    <col min="13062" max="13062" width="11.125" style="27" customWidth="1"/>
    <col min="13063" max="13063" width="16.125" style="27" customWidth="1"/>
    <col min="13064" max="13064" width="4.75" style="27" customWidth="1"/>
    <col min="13065" max="13065" width="3.625" style="27" customWidth="1"/>
    <col min="13066" max="13066" width="5.125" style="27" customWidth="1"/>
    <col min="13067" max="13067" width="3.125" style="27" customWidth="1"/>
    <col min="13068" max="13068" width="4.625" style="27" customWidth="1"/>
    <col min="13069" max="13069" width="5" style="27" customWidth="1"/>
    <col min="13070" max="13071" width="9.75" style="27" customWidth="1"/>
    <col min="13072" max="13073" width="7.875" style="27" customWidth="1"/>
    <col min="13074" max="13304" width="9" style="27"/>
    <col min="13305" max="13305" width="3.125" style="27" customWidth="1"/>
    <col min="13306" max="13306" width="7.625" style="27" customWidth="1"/>
    <col min="13307" max="13307" width="4.125" style="27" customWidth="1"/>
    <col min="13308" max="13308" width="17" style="27" customWidth="1"/>
    <col min="13309" max="13309" width="3.625" style="27" customWidth="1"/>
    <col min="13310" max="13310" width="9.125" style="27" customWidth="1"/>
    <col min="13311" max="13311" width="3.625" style="27" customWidth="1"/>
    <col min="13312" max="13312" width="4.625" style="27" customWidth="1"/>
    <col min="13313" max="13313" width="9.625" style="27" customWidth="1"/>
    <col min="13314" max="13314" width="10.125" style="27" customWidth="1"/>
    <col min="13315" max="13315" width="10.25" style="27" customWidth="1"/>
    <col min="13316" max="13316" width="4.625" style="27" customWidth="1"/>
    <col min="13317" max="13317" width="5" style="27" customWidth="1"/>
    <col min="13318" max="13318" width="11.125" style="27" customWidth="1"/>
    <col min="13319" max="13319" width="16.125" style="27" customWidth="1"/>
    <col min="13320" max="13320" width="4.75" style="27" customWidth="1"/>
    <col min="13321" max="13321" width="3.625" style="27" customWidth="1"/>
    <col min="13322" max="13322" width="5.125" style="27" customWidth="1"/>
    <col min="13323" max="13323" width="3.125" style="27" customWidth="1"/>
    <col min="13324" max="13324" width="4.625" style="27" customWidth="1"/>
    <col min="13325" max="13325" width="5" style="27" customWidth="1"/>
    <col min="13326" max="13327" width="9.75" style="27" customWidth="1"/>
    <col min="13328" max="13329" width="7.875" style="27" customWidth="1"/>
    <col min="13330" max="13560" width="9" style="27"/>
    <col min="13561" max="13561" width="3.125" style="27" customWidth="1"/>
    <col min="13562" max="13562" width="7.625" style="27" customWidth="1"/>
    <col min="13563" max="13563" width="4.125" style="27" customWidth="1"/>
    <col min="13564" max="13564" width="17" style="27" customWidth="1"/>
    <col min="13565" max="13565" width="3.625" style="27" customWidth="1"/>
    <col min="13566" max="13566" width="9.125" style="27" customWidth="1"/>
    <col min="13567" max="13567" width="3.625" style="27" customWidth="1"/>
    <col min="13568" max="13568" width="4.625" style="27" customWidth="1"/>
    <col min="13569" max="13569" width="9.625" style="27" customWidth="1"/>
    <col min="13570" max="13570" width="10.125" style="27" customWidth="1"/>
    <col min="13571" max="13571" width="10.25" style="27" customWidth="1"/>
    <col min="13572" max="13572" width="4.625" style="27" customWidth="1"/>
    <col min="13573" max="13573" width="5" style="27" customWidth="1"/>
    <col min="13574" max="13574" width="11.125" style="27" customWidth="1"/>
    <col min="13575" max="13575" width="16.125" style="27" customWidth="1"/>
    <col min="13576" max="13576" width="4.75" style="27" customWidth="1"/>
    <col min="13577" max="13577" width="3.625" style="27" customWidth="1"/>
    <col min="13578" max="13578" width="5.125" style="27" customWidth="1"/>
    <col min="13579" max="13579" width="3.125" style="27" customWidth="1"/>
    <col min="13580" max="13580" width="4.625" style="27" customWidth="1"/>
    <col min="13581" max="13581" width="5" style="27" customWidth="1"/>
    <col min="13582" max="13583" width="9.75" style="27" customWidth="1"/>
    <col min="13584" max="13585" width="7.875" style="27" customWidth="1"/>
    <col min="13586" max="13816" width="9" style="27"/>
    <col min="13817" max="13817" width="3.125" style="27" customWidth="1"/>
    <col min="13818" max="13818" width="7.625" style="27" customWidth="1"/>
    <col min="13819" max="13819" width="4.125" style="27" customWidth="1"/>
    <col min="13820" max="13820" width="17" style="27" customWidth="1"/>
    <col min="13821" max="13821" width="3.625" style="27" customWidth="1"/>
    <col min="13822" max="13822" width="9.125" style="27" customWidth="1"/>
    <col min="13823" max="13823" width="3.625" style="27" customWidth="1"/>
    <col min="13824" max="13824" width="4.625" style="27" customWidth="1"/>
    <col min="13825" max="13825" width="9.625" style="27" customWidth="1"/>
    <col min="13826" max="13826" width="10.125" style="27" customWidth="1"/>
    <col min="13827" max="13827" width="10.25" style="27" customWidth="1"/>
    <col min="13828" max="13828" width="4.625" style="27" customWidth="1"/>
    <col min="13829" max="13829" width="5" style="27" customWidth="1"/>
    <col min="13830" max="13830" width="11.125" style="27" customWidth="1"/>
    <col min="13831" max="13831" width="16.125" style="27" customWidth="1"/>
    <col min="13832" max="13832" width="4.75" style="27" customWidth="1"/>
    <col min="13833" max="13833" width="3.625" style="27" customWidth="1"/>
    <col min="13834" max="13834" width="5.125" style="27" customWidth="1"/>
    <col min="13835" max="13835" width="3.125" style="27" customWidth="1"/>
    <col min="13836" max="13836" width="4.625" style="27" customWidth="1"/>
    <col min="13837" max="13837" width="5" style="27" customWidth="1"/>
    <col min="13838" max="13839" width="9.75" style="27" customWidth="1"/>
    <col min="13840" max="13841" width="7.875" style="27" customWidth="1"/>
    <col min="13842" max="14072" width="9" style="27"/>
    <col min="14073" max="14073" width="3.125" style="27" customWidth="1"/>
    <col min="14074" max="14074" width="7.625" style="27" customWidth="1"/>
    <col min="14075" max="14075" width="4.125" style="27" customWidth="1"/>
    <col min="14076" max="14076" width="17" style="27" customWidth="1"/>
    <col min="14077" max="14077" width="3.625" style="27" customWidth="1"/>
    <col min="14078" max="14078" width="9.125" style="27" customWidth="1"/>
    <col min="14079" max="14079" width="3.625" style="27" customWidth="1"/>
    <col min="14080" max="14080" width="4.625" style="27" customWidth="1"/>
    <col min="14081" max="14081" width="9.625" style="27" customWidth="1"/>
    <col min="14082" max="14082" width="10.125" style="27" customWidth="1"/>
    <col min="14083" max="14083" width="10.25" style="27" customWidth="1"/>
    <col min="14084" max="14084" width="4.625" style="27" customWidth="1"/>
    <col min="14085" max="14085" width="5" style="27" customWidth="1"/>
    <col min="14086" max="14086" width="11.125" style="27" customWidth="1"/>
    <col min="14087" max="14087" width="16.125" style="27" customWidth="1"/>
    <col min="14088" max="14088" width="4.75" style="27" customWidth="1"/>
    <col min="14089" max="14089" width="3.625" style="27" customWidth="1"/>
    <col min="14090" max="14090" width="5.125" style="27" customWidth="1"/>
    <col min="14091" max="14091" width="3.125" style="27" customWidth="1"/>
    <col min="14092" max="14092" width="4.625" style="27" customWidth="1"/>
    <col min="14093" max="14093" width="5" style="27" customWidth="1"/>
    <col min="14094" max="14095" width="9.75" style="27" customWidth="1"/>
    <col min="14096" max="14097" width="7.875" style="27" customWidth="1"/>
    <col min="14098" max="14328" width="9" style="27"/>
    <col min="14329" max="14329" width="3.125" style="27" customWidth="1"/>
    <col min="14330" max="14330" width="7.625" style="27" customWidth="1"/>
    <col min="14331" max="14331" width="4.125" style="27" customWidth="1"/>
    <col min="14332" max="14332" width="17" style="27" customWidth="1"/>
    <col min="14333" max="14333" width="3.625" style="27" customWidth="1"/>
    <col min="14334" max="14334" width="9.125" style="27" customWidth="1"/>
    <col min="14335" max="14335" width="3.625" style="27" customWidth="1"/>
    <col min="14336" max="14336" width="4.625" style="27" customWidth="1"/>
    <col min="14337" max="14337" width="9.625" style="27" customWidth="1"/>
    <col min="14338" max="14338" width="10.125" style="27" customWidth="1"/>
    <col min="14339" max="14339" width="10.25" style="27" customWidth="1"/>
    <col min="14340" max="14340" width="4.625" style="27" customWidth="1"/>
    <col min="14341" max="14341" width="5" style="27" customWidth="1"/>
    <col min="14342" max="14342" width="11.125" style="27" customWidth="1"/>
    <col min="14343" max="14343" width="16.125" style="27" customWidth="1"/>
    <col min="14344" max="14344" width="4.75" style="27" customWidth="1"/>
    <col min="14345" max="14345" width="3.625" style="27" customWidth="1"/>
    <col min="14346" max="14346" width="5.125" style="27" customWidth="1"/>
    <col min="14347" max="14347" width="3.125" style="27" customWidth="1"/>
    <col min="14348" max="14348" width="4.625" style="27" customWidth="1"/>
    <col min="14349" max="14349" width="5" style="27" customWidth="1"/>
    <col min="14350" max="14351" width="9.75" style="27" customWidth="1"/>
    <col min="14352" max="14353" width="7.875" style="27" customWidth="1"/>
    <col min="14354" max="14584" width="9" style="27"/>
    <col min="14585" max="14585" width="3.125" style="27" customWidth="1"/>
    <col min="14586" max="14586" width="7.625" style="27" customWidth="1"/>
    <col min="14587" max="14587" width="4.125" style="27" customWidth="1"/>
    <col min="14588" max="14588" width="17" style="27" customWidth="1"/>
    <col min="14589" max="14589" width="3.625" style="27" customWidth="1"/>
    <col min="14590" max="14590" width="9.125" style="27" customWidth="1"/>
    <col min="14591" max="14591" width="3.625" style="27" customWidth="1"/>
    <col min="14592" max="14592" width="4.625" style="27" customWidth="1"/>
    <col min="14593" max="14593" width="9.625" style="27" customWidth="1"/>
    <col min="14594" max="14594" width="10.125" style="27" customWidth="1"/>
    <col min="14595" max="14595" width="10.25" style="27" customWidth="1"/>
    <col min="14596" max="14596" width="4.625" style="27" customWidth="1"/>
    <col min="14597" max="14597" width="5" style="27" customWidth="1"/>
    <col min="14598" max="14598" width="11.125" style="27" customWidth="1"/>
    <col min="14599" max="14599" width="16.125" style="27" customWidth="1"/>
    <col min="14600" max="14600" width="4.75" style="27" customWidth="1"/>
    <col min="14601" max="14601" width="3.625" style="27" customWidth="1"/>
    <col min="14602" max="14602" width="5.125" style="27" customWidth="1"/>
    <col min="14603" max="14603" width="3.125" style="27" customWidth="1"/>
    <col min="14604" max="14604" width="4.625" style="27" customWidth="1"/>
    <col min="14605" max="14605" width="5" style="27" customWidth="1"/>
    <col min="14606" max="14607" width="9.75" style="27" customWidth="1"/>
    <col min="14608" max="14609" width="7.875" style="27" customWidth="1"/>
    <col min="14610" max="14840" width="9" style="27"/>
    <col min="14841" max="14841" width="3.125" style="27" customWidth="1"/>
    <col min="14842" max="14842" width="7.625" style="27" customWidth="1"/>
    <col min="14843" max="14843" width="4.125" style="27" customWidth="1"/>
    <col min="14844" max="14844" width="17" style="27" customWidth="1"/>
    <col min="14845" max="14845" width="3.625" style="27" customWidth="1"/>
    <col min="14846" max="14846" width="9.125" style="27" customWidth="1"/>
    <col min="14847" max="14847" width="3.625" style="27" customWidth="1"/>
    <col min="14848" max="14848" width="4.625" style="27" customWidth="1"/>
    <col min="14849" max="14849" width="9.625" style="27" customWidth="1"/>
    <col min="14850" max="14850" width="10.125" style="27" customWidth="1"/>
    <col min="14851" max="14851" width="10.25" style="27" customWidth="1"/>
    <col min="14852" max="14852" width="4.625" style="27" customWidth="1"/>
    <col min="14853" max="14853" width="5" style="27" customWidth="1"/>
    <col min="14854" max="14854" width="11.125" style="27" customWidth="1"/>
    <col min="14855" max="14855" width="16.125" style="27" customWidth="1"/>
    <col min="14856" max="14856" width="4.75" style="27" customWidth="1"/>
    <col min="14857" max="14857" width="3.625" style="27" customWidth="1"/>
    <col min="14858" max="14858" width="5.125" style="27" customWidth="1"/>
    <col min="14859" max="14859" width="3.125" style="27" customWidth="1"/>
    <col min="14860" max="14860" width="4.625" style="27" customWidth="1"/>
    <col min="14861" max="14861" width="5" style="27" customWidth="1"/>
    <col min="14862" max="14863" width="9.75" style="27" customWidth="1"/>
    <col min="14864" max="14865" width="7.875" style="27" customWidth="1"/>
    <col min="14866" max="15096" width="9" style="27"/>
    <col min="15097" max="15097" width="3.125" style="27" customWidth="1"/>
    <col min="15098" max="15098" width="7.625" style="27" customWidth="1"/>
    <col min="15099" max="15099" width="4.125" style="27" customWidth="1"/>
    <col min="15100" max="15100" width="17" style="27" customWidth="1"/>
    <col min="15101" max="15101" width="3.625" style="27" customWidth="1"/>
    <col min="15102" max="15102" width="9.125" style="27" customWidth="1"/>
    <col min="15103" max="15103" width="3.625" style="27" customWidth="1"/>
    <col min="15104" max="15104" width="4.625" style="27" customWidth="1"/>
    <col min="15105" max="15105" width="9.625" style="27" customWidth="1"/>
    <col min="15106" max="15106" width="10.125" style="27" customWidth="1"/>
    <col min="15107" max="15107" width="10.25" style="27" customWidth="1"/>
    <col min="15108" max="15108" width="4.625" style="27" customWidth="1"/>
    <col min="15109" max="15109" width="5" style="27" customWidth="1"/>
    <col min="15110" max="15110" width="11.125" style="27" customWidth="1"/>
    <col min="15111" max="15111" width="16.125" style="27" customWidth="1"/>
    <col min="15112" max="15112" width="4.75" style="27" customWidth="1"/>
    <col min="15113" max="15113" width="3.625" style="27" customWidth="1"/>
    <col min="15114" max="15114" width="5.125" style="27" customWidth="1"/>
    <col min="15115" max="15115" width="3.125" style="27" customWidth="1"/>
    <col min="15116" max="15116" width="4.625" style="27" customWidth="1"/>
    <col min="15117" max="15117" width="5" style="27" customWidth="1"/>
    <col min="15118" max="15119" width="9.75" style="27" customWidth="1"/>
    <col min="15120" max="15121" width="7.875" style="27" customWidth="1"/>
    <col min="15122" max="15352" width="9" style="27"/>
    <col min="15353" max="15353" width="3.125" style="27" customWidth="1"/>
    <col min="15354" max="15354" width="7.625" style="27" customWidth="1"/>
    <col min="15355" max="15355" width="4.125" style="27" customWidth="1"/>
    <col min="15356" max="15356" width="17" style="27" customWidth="1"/>
    <col min="15357" max="15357" width="3.625" style="27" customWidth="1"/>
    <col min="15358" max="15358" width="9.125" style="27" customWidth="1"/>
    <col min="15359" max="15359" width="3.625" style="27" customWidth="1"/>
    <col min="15360" max="15360" width="4.625" style="27" customWidth="1"/>
    <col min="15361" max="15361" width="9.625" style="27" customWidth="1"/>
    <col min="15362" max="15362" width="10.125" style="27" customWidth="1"/>
    <col min="15363" max="15363" width="10.25" style="27" customWidth="1"/>
    <col min="15364" max="15364" width="4.625" style="27" customWidth="1"/>
    <col min="15365" max="15365" width="5" style="27" customWidth="1"/>
    <col min="15366" max="15366" width="11.125" style="27" customWidth="1"/>
    <col min="15367" max="15367" width="16.125" style="27" customWidth="1"/>
    <col min="15368" max="15368" width="4.75" style="27" customWidth="1"/>
    <col min="15369" max="15369" width="3.625" style="27" customWidth="1"/>
    <col min="15370" max="15370" width="5.125" style="27" customWidth="1"/>
    <col min="15371" max="15371" width="3.125" style="27" customWidth="1"/>
    <col min="15372" max="15372" width="4.625" style="27" customWidth="1"/>
    <col min="15373" max="15373" width="5" style="27" customWidth="1"/>
    <col min="15374" max="15375" width="9.75" style="27" customWidth="1"/>
    <col min="15376" max="15377" width="7.875" style="27" customWidth="1"/>
    <col min="15378" max="15608" width="9" style="27"/>
    <col min="15609" max="15609" width="3.125" style="27" customWidth="1"/>
    <col min="15610" max="15610" width="7.625" style="27" customWidth="1"/>
    <col min="15611" max="15611" width="4.125" style="27" customWidth="1"/>
    <col min="15612" max="15612" width="17" style="27" customWidth="1"/>
    <col min="15613" max="15613" width="3.625" style="27" customWidth="1"/>
    <col min="15614" max="15614" width="9.125" style="27" customWidth="1"/>
    <col min="15615" max="15615" width="3.625" style="27" customWidth="1"/>
    <col min="15616" max="15616" width="4.625" style="27" customWidth="1"/>
    <col min="15617" max="15617" width="9.625" style="27" customWidth="1"/>
    <col min="15618" max="15618" width="10.125" style="27" customWidth="1"/>
    <col min="15619" max="15619" width="10.25" style="27" customWidth="1"/>
    <col min="15620" max="15620" width="4.625" style="27" customWidth="1"/>
    <col min="15621" max="15621" width="5" style="27" customWidth="1"/>
    <col min="15622" max="15622" width="11.125" style="27" customWidth="1"/>
    <col min="15623" max="15623" width="16.125" style="27" customWidth="1"/>
    <col min="15624" max="15624" width="4.75" style="27" customWidth="1"/>
    <col min="15625" max="15625" width="3.625" style="27" customWidth="1"/>
    <col min="15626" max="15626" width="5.125" style="27" customWidth="1"/>
    <col min="15627" max="15627" width="3.125" style="27" customWidth="1"/>
    <col min="15628" max="15628" width="4.625" style="27" customWidth="1"/>
    <col min="15629" max="15629" width="5" style="27" customWidth="1"/>
    <col min="15630" max="15631" width="9.75" style="27" customWidth="1"/>
    <col min="15632" max="15633" width="7.875" style="27" customWidth="1"/>
    <col min="15634" max="15864" width="9" style="27"/>
    <col min="15865" max="15865" width="3.125" style="27" customWidth="1"/>
    <col min="15866" max="15866" width="7.625" style="27" customWidth="1"/>
    <col min="15867" max="15867" width="4.125" style="27" customWidth="1"/>
    <col min="15868" max="15868" width="17" style="27" customWidth="1"/>
    <col min="15869" max="15869" width="3.625" style="27" customWidth="1"/>
    <col min="15870" max="15870" width="9.125" style="27" customWidth="1"/>
    <col min="15871" max="15871" width="3.625" style="27" customWidth="1"/>
    <col min="15872" max="15872" width="4.625" style="27" customWidth="1"/>
    <col min="15873" max="15873" width="9.625" style="27" customWidth="1"/>
    <col min="15874" max="15874" width="10.125" style="27" customWidth="1"/>
    <col min="15875" max="15875" width="10.25" style="27" customWidth="1"/>
    <col min="15876" max="15876" width="4.625" style="27" customWidth="1"/>
    <col min="15877" max="15877" width="5" style="27" customWidth="1"/>
    <col min="15878" max="15878" width="11.125" style="27" customWidth="1"/>
    <col min="15879" max="15879" width="16.125" style="27" customWidth="1"/>
    <col min="15880" max="15880" width="4.75" style="27" customWidth="1"/>
    <col min="15881" max="15881" width="3.625" style="27" customWidth="1"/>
    <col min="15882" max="15882" width="5.125" style="27" customWidth="1"/>
    <col min="15883" max="15883" width="3.125" style="27" customWidth="1"/>
    <col min="15884" max="15884" width="4.625" style="27" customWidth="1"/>
    <col min="15885" max="15885" width="5" style="27" customWidth="1"/>
    <col min="15886" max="15887" width="9.75" style="27" customWidth="1"/>
    <col min="15888" max="15889" width="7.875" style="27" customWidth="1"/>
    <col min="15890" max="16120" width="9" style="27"/>
    <col min="16121" max="16121" width="3.125" style="27" customWidth="1"/>
    <col min="16122" max="16122" width="7.625" style="27" customWidth="1"/>
    <col min="16123" max="16123" width="4.125" style="27" customWidth="1"/>
    <col min="16124" max="16124" width="17" style="27" customWidth="1"/>
    <col min="16125" max="16125" width="3.625" style="27" customWidth="1"/>
    <col min="16126" max="16126" width="9.125" style="27" customWidth="1"/>
    <col min="16127" max="16127" width="3.625" style="27" customWidth="1"/>
    <col min="16128" max="16128" width="4.625" style="27" customWidth="1"/>
    <col min="16129" max="16129" width="9.625" style="27" customWidth="1"/>
    <col min="16130" max="16130" width="10.125" style="27" customWidth="1"/>
    <col min="16131" max="16131" width="10.25" style="27" customWidth="1"/>
    <col min="16132" max="16132" width="4.625" style="27" customWidth="1"/>
    <col min="16133" max="16133" width="5" style="27" customWidth="1"/>
    <col min="16134" max="16134" width="11.125" style="27" customWidth="1"/>
    <col min="16135" max="16135" width="16.125" style="27" customWidth="1"/>
    <col min="16136" max="16136" width="4.75" style="27" customWidth="1"/>
    <col min="16137" max="16137" width="3.625" style="27" customWidth="1"/>
    <col min="16138" max="16138" width="5.125" style="27" customWidth="1"/>
    <col min="16139" max="16139" width="3.125" style="27" customWidth="1"/>
    <col min="16140" max="16140" width="4.625" style="27" customWidth="1"/>
    <col min="16141" max="16141" width="5" style="27" customWidth="1"/>
    <col min="16142" max="16143" width="9.75" style="27" customWidth="1"/>
    <col min="16144" max="16145" width="7.875" style="27" customWidth="1"/>
    <col min="16146" max="16384" width="9" style="27"/>
  </cols>
  <sheetData>
    <row r="1" spans="1:28" s="26" customFormat="1" ht="16.5" customHeight="1" thickBot="1">
      <c r="A1" s="319"/>
      <c r="B1" s="319"/>
      <c r="C1" s="320"/>
      <c r="D1" s="320"/>
      <c r="E1" s="320"/>
      <c r="F1" s="320"/>
      <c r="G1" s="321"/>
      <c r="H1" s="321"/>
      <c r="I1" s="321"/>
      <c r="J1" s="321"/>
      <c r="K1" s="321"/>
      <c r="L1" s="321"/>
      <c r="M1" s="321"/>
      <c r="N1" s="321"/>
      <c r="O1" s="321"/>
      <c r="P1" s="321"/>
      <c r="Q1" s="321"/>
      <c r="R1" s="321"/>
      <c r="S1" s="321"/>
      <c r="T1" s="321"/>
      <c r="U1" s="321"/>
      <c r="V1" s="321"/>
      <c r="W1" s="28"/>
      <c r="X1" s="28"/>
      <c r="Y1" s="28"/>
      <c r="Z1" s="28"/>
      <c r="AA1" s="28"/>
      <c r="AB1" s="28"/>
    </row>
    <row r="2" spans="1:28" s="26" customFormat="1" ht="30.75" customHeight="1">
      <c r="A2" s="322"/>
      <c r="B2" s="323"/>
      <c r="C2" s="324"/>
      <c r="D2" s="324"/>
      <c r="E2" s="324"/>
      <c r="F2" s="324"/>
      <c r="G2" s="324"/>
      <c r="H2" s="324"/>
      <c r="I2" s="324"/>
      <c r="J2" s="324"/>
      <c r="K2" s="324"/>
      <c r="L2" s="324"/>
      <c r="M2" s="324"/>
      <c r="N2" s="324"/>
      <c r="O2" s="324"/>
      <c r="P2" s="324"/>
      <c r="Q2" s="324"/>
      <c r="R2" s="324"/>
      <c r="S2" s="45"/>
      <c r="T2" s="45"/>
      <c r="U2" s="45"/>
      <c r="V2" s="45"/>
      <c r="W2" s="369" t="s">
        <v>0</v>
      </c>
      <c r="X2" s="369"/>
      <c r="Y2" s="369"/>
      <c r="Z2" s="369"/>
      <c r="AA2" s="370"/>
      <c r="AB2" s="28"/>
    </row>
    <row r="3" spans="1:28" s="26" customFormat="1" ht="34.5" customHeight="1">
      <c r="A3" s="29" t="s">
        <v>1</v>
      </c>
      <c r="B3" s="30"/>
      <c r="C3" s="31"/>
      <c r="D3" s="31"/>
      <c r="E3" s="31"/>
      <c r="F3" s="325" t="s">
        <v>2</v>
      </c>
      <c r="G3" s="325"/>
      <c r="H3" s="325"/>
      <c r="I3" s="325"/>
      <c r="J3" s="325"/>
      <c r="K3" s="325"/>
      <c r="L3" s="325"/>
      <c r="M3" s="325"/>
      <c r="N3" s="325"/>
      <c r="O3" s="325"/>
      <c r="P3" s="325"/>
      <c r="Q3" s="325"/>
      <c r="R3" s="325"/>
      <c r="W3" s="371"/>
      <c r="X3" s="371"/>
      <c r="Y3" s="371"/>
      <c r="Z3" s="371"/>
      <c r="AA3" s="372"/>
    </row>
    <row r="4" spans="1:28" s="26" customFormat="1" ht="28.5" customHeight="1">
      <c r="A4" s="373" t="s">
        <v>3</v>
      </c>
      <c r="B4" s="374"/>
      <c r="C4" s="375" t="s">
        <v>4</v>
      </c>
      <c r="D4" s="376"/>
      <c r="E4" s="32"/>
      <c r="F4" s="326" t="s">
        <v>541</v>
      </c>
      <c r="G4" s="327"/>
      <c r="H4" s="327"/>
      <c r="I4" s="327"/>
      <c r="J4" s="327"/>
      <c r="K4" s="327"/>
      <c r="L4" s="327"/>
      <c r="M4" s="327"/>
      <c r="N4" s="327"/>
      <c r="O4" s="327"/>
      <c r="P4" s="327"/>
      <c r="Q4" s="327"/>
      <c r="R4" s="327"/>
      <c r="S4" s="327"/>
      <c r="T4" s="46"/>
      <c r="U4" s="328" t="s">
        <v>5</v>
      </c>
      <c r="V4" s="329"/>
      <c r="W4" s="47" t="s">
        <v>6</v>
      </c>
      <c r="X4" s="47" t="s">
        <v>7</v>
      </c>
      <c r="Y4" s="47" t="s">
        <v>8</v>
      </c>
      <c r="Z4" s="52" t="s">
        <v>9</v>
      </c>
      <c r="AA4" s="53" t="s">
        <v>10</v>
      </c>
      <c r="AB4" s="54"/>
    </row>
    <row r="5" spans="1:28" s="26" customFormat="1" ht="36" customHeight="1">
      <c r="A5" s="373"/>
      <c r="B5" s="374"/>
      <c r="C5" s="375"/>
      <c r="D5" s="376"/>
      <c r="E5" s="33"/>
      <c r="F5" s="330" t="s">
        <v>11</v>
      </c>
      <c r="G5" s="330"/>
      <c r="H5" s="330"/>
      <c r="I5" s="330"/>
      <c r="J5" s="330"/>
      <c r="K5" s="330"/>
      <c r="L5" s="330"/>
      <c r="M5" s="330"/>
      <c r="N5" s="330"/>
      <c r="O5" s="330"/>
      <c r="P5" s="330"/>
      <c r="Q5" s="330"/>
      <c r="R5" s="330"/>
      <c r="S5" s="48"/>
      <c r="T5" s="49"/>
      <c r="U5" s="331"/>
      <c r="V5" s="332"/>
      <c r="W5" s="50"/>
      <c r="X5" s="50"/>
      <c r="Y5" s="55"/>
      <c r="Z5" s="56"/>
      <c r="AA5" s="57"/>
      <c r="AB5" s="54"/>
    </row>
    <row r="6" spans="1:28" ht="36.75" customHeight="1">
      <c r="A6" s="333" t="s">
        <v>12</v>
      </c>
      <c r="B6" s="334"/>
      <c r="C6" s="334"/>
      <c r="D6" s="34" t="s">
        <v>13</v>
      </c>
      <c r="E6" s="335" t="s">
        <v>14</v>
      </c>
      <c r="F6" s="336"/>
      <c r="G6" s="336"/>
      <c r="H6" s="337"/>
      <c r="I6" s="338" t="s">
        <v>15</v>
      </c>
      <c r="J6" s="338"/>
      <c r="K6" s="338"/>
      <c r="L6" s="338"/>
      <c r="M6" s="338"/>
      <c r="N6" s="335" t="s">
        <v>16</v>
      </c>
      <c r="O6" s="336"/>
      <c r="P6" s="336"/>
      <c r="Q6" s="336"/>
      <c r="R6" s="336"/>
      <c r="S6" s="336"/>
      <c r="T6" s="337"/>
      <c r="U6" s="338" t="s">
        <v>17</v>
      </c>
      <c r="V6" s="338"/>
      <c r="W6" s="292" t="s">
        <v>18</v>
      </c>
      <c r="X6" s="293"/>
      <c r="Y6" s="294"/>
      <c r="Z6" s="292" t="s">
        <v>19</v>
      </c>
      <c r="AA6" s="339"/>
    </row>
    <row r="7" spans="1:28" ht="126.95" customHeight="1">
      <c r="A7" s="377"/>
      <c r="B7" s="378"/>
      <c r="C7" s="378"/>
      <c r="D7" s="35">
        <v>1</v>
      </c>
      <c r="E7" s="340"/>
      <c r="F7" s="340"/>
      <c r="G7" s="340"/>
      <c r="H7" s="340"/>
      <c r="I7" s="340"/>
      <c r="J7" s="340"/>
      <c r="K7" s="340"/>
      <c r="L7" s="340"/>
      <c r="M7" s="340"/>
      <c r="N7" s="341"/>
      <c r="O7" s="342"/>
      <c r="P7" s="342"/>
      <c r="Q7" s="342"/>
      <c r="R7" s="342"/>
      <c r="S7" s="342"/>
      <c r="T7" s="343"/>
      <c r="U7" s="344">
        <v>1</v>
      </c>
      <c r="V7" s="345"/>
      <c r="W7" s="346" t="s">
        <v>21</v>
      </c>
      <c r="X7" s="347"/>
      <c r="Y7" s="348"/>
      <c r="Z7" s="349" t="s">
        <v>564</v>
      </c>
      <c r="AA7" s="350"/>
    </row>
    <row r="8" spans="1:28" ht="134.1" customHeight="1">
      <c r="A8" s="377"/>
      <c r="B8" s="378"/>
      <c r="C8" s="378"/>
      <c r="D8" s="35">
        <v>2</v>
      </c>
      <c r="E8" s="340"/>
      <c r="F8" s="340"/>
      <c r="G8" s="340"/>
      <c r="H8" s="340"/>
      <c r="I8" s="340"/>
      <c r="J8" s="340"/>
      <c r="K8" s="340"/>
      <c r="L8" s="340"/>
      <c r="M8" s="340"/>
      <c r="N8" s="341"/>
      <c r="O8" s="342"/>
      <c r="P8" s="342"/>
      <c r="Q8" s="342"/>
      <c r="R8" s="342"/>
      <c r="S8" s="342"/>
      <c r="T8" s="343"/>
      <c r="U8" s="344">
        <v>1</v>
      </c>
      <c r="V8" s="345"/>
      <c r="W8" s="346" t="s">
        <v>22</v>
      </c>
      <c r="X8" s="347"/>
      <c r="Y8" s="348"/>
      <c r="Z8" s="349" t="s">
        <v>565</v>
      </c>
      <c r="AA8" s="350"/>
    </row>
    <row r="9" spans="1:28" ht="135" customHeight="1">
      <c r="A9" s="377"/>
      <c r="B9" s="378"/>
      <c r="C9" s="378"/>
      <c r="D9" s="36">
        <v>3</v>
      </c>
      <c r="E9" s="340"/>
      <c r="F9" s="340"/>
      <c r="G9" s="340"/>
      <c r="H9" s="340"/>
      <c r="I9" s="340"/>
      <c r="J9" s="340"/>
      <c r="K9" s="340"/>
      <c r="L9" s="340"/>
      <c r="M9" s="340"/>
      <c r="N9" s="341"/>
      <c r="O9" s="342"/>
      <c r="P9" s="342"/>
      <c r="Q9" s="342"/>
      <c r="R9" s="342"/>
      <c r="S9" s="342"/>
      <c r="T9" s="343"/>
      <c r="U9" s="344">
        <v>1</v>
      </c>
      <c r="V9" s="345"/>
      <c r="W9" s="346" t="s">
        <v>23</v>
      </c>
      <c r="X9" s="347"/>
      <c r="Y9" s="348"/>
      <c r="Z9" s="349" t="s">
        <v>566</v>
      </c>
      <c r="AA9" s="350"/>
    </row>
    <row r="10" spans="1:28" ht="146.1" customHeight="1">
      <c r="A10" s="377"/>
      <c r="B10" s="378"/>
      <c r="C10" s="378"/>
      <c r="D10" s="36">
        <v>4</v>
      </c>
      <c r="E10" s="340"/>
      <c r="F10" s="340"/>
      <c r="G10" s="340"/>
      <c r="H10" s="340"/>
      <c r="I10" s="340"/>
      <c r="J10" s="340"/>
      <c r="K10" s="340"/>
      <c r="L10" s="340"/>
      <c r="M10" s="340"/>
      <c r="N10" s="341"/>
      <c r="O10" s="342"/>
      <c r="P10" s="342"/>
      <c r="Q10" s="342"/>
      <c r="R10" s="342"/>
      <c r="S10" s="342"/>
      <c r="T10" s="343"/>
      <c r="U10" s="344">
        <v>1</v>
      </c>
      <c r="V10" s="345"/>
      <c r="W10" s="346" t="s">
        <v>24</v>
      </c>
      <c r="X10" s="347"/>
      <c r="Y10" s="348"/>
      <c r="Z10" s="349" t="s">
        <v>567</v>
      </c>
      <c r="AA10" s="350"/>
    </row>
    <row r="11" spans="1:28" ht="59.25" customHeight="1">
      <c r="A11" s="377"/>
      <c r="B11" s="378"/>
      <c r="C11" s="378"/>
      <c r="D11" s="37"/>
      <c r="E11" s="344" t="s">
        <v>25</v>
      </c>
      <c r="F11" s="351"/>
      <c r="G11" s="351"/>
      <c r="H11" s="345"/>
      <c r="I11" s="340"/>
      <c r="J11" s="340"/>
      <c r="K11" s="340"/>
      <c r="L11" s="340"/>
      <c r="M11" s="340"/>
      <c r="N11" s="352"/>
      <c r="O11" s="353"/>
      <c r="P11" s="353"/>
      <c r="Q11" s="353"/>
      <c r="R11" s="353"/>
      <c r="S11" s="353"/>
      <c r="T11" s="354"/>
      <c r="U11" s="344"/>
      <c r="V11" s="345"/>
      <c r="W11" s="346"/>
      <c r="X11" s="347"/>
      <c r="Y11" s="348"/>
      <c r="Z11" s="355"/>
      <c r="AA11" s="356"/>
    </row>
    <row r="12" spans="1:28" ht="24.95" customHeight="1">
      <c r="A12" s="377"/>
      <c r="B12" s="378"/>
      <c r="C12" s="378"/>
      <c r="D12" s="38"/>
      <c r="E12" s="357"/>
      <c r="F12" s="358"/>
      <c r="G12" s="358"/>
      <c r="H12" s="359"/>
      <c r="I12" s="360"/>
      <c r="J12" s="360"/>
      <c r="K12" s="360"/>
      <c r="L12" s="360"/>
      <c r="M12" s="360"/>
      <c r="N12" s="357"/>
      <c r="O12" s="358"/>
      <c r="P12" s="358"/>
      <c r="Q12" s="358"/>
      <c r="R12" s="358"/>
      <c r="S12" s="358"/>
      <c r="T12" s="359"/>
      <c r="U12" s="357"/>
      <c r="V12" s="359"/>
      <c r="W12" s="361"/>
      <c r="X12" s="362"/>
      <c r="Y12" s="363"/>
      <c r="Z12" s="364"/>
      <c r="AA12" s="365"/>
    </row>
    <row r="13" spans="1:28" ht="29.25" customHeight="1">
      <c r="A13" s="366" t="s">
        <v>26</v>
      </c>
      <c r="B13" s="355"/>
      <c r="C13" s="355"/>
      <c r="D13" s="41"/>
      <c r="E13" s="355"/>
      <c r="F13" s="355"/>
      <c r="G13" s="355"/>
      <c r="H13" s="355"/>
      <c r="I13" s="355"/>
      <c r="J13" s="355"/>
      <c r="K13" s="355"/>
      <c r="L13" s="355"/>
      <c r="M13" s="355"/>
      <c r="N13" s="355"/>
      <c r="O13" s="355"/>
      <c r="P13" s="355"/>
      <c r="Q13" s="355"/>
      <c r="R13" s="355"/>
      <c r="S13" s="355"/>
      <c r="T13" s="355"/>
      <c r="U13" s="355"/>
      <c r="V13" s="355"/>
      <c r="W13" s="355"/>
      <c r="X13" s="355"/>
      <c r="Y13" s="355"/>
      <c r="Z13" s="355"/>
      <c r="AA13" s="356"/>
    </row>
    <row r="14" spans="1:28" ht="33.75" customHeight="1">
      <c r="A14" s="42" t="s">
        <v>27</v>
      </c>
      <c r="B14" s="367" t="s">
        <v>28</v>
      </c>
      <c r="C14" s="367"/>
      <c r="D14" s="355" t="s">
        <v>29</v>
      </c>
      <c r="E14" s="355"/>
      <c r="F14" s="40" t="s">
        <v>30</v>
      </c>
      <c r="G14" s="355" t="s">
        <v>31</v>
      </c>
      <c r="H14" s="355"/>
      <c r="I14" s="355"/>
      <c r="J14" s="355"/>
      <c r="K14" s="40" t="s">
        <v>32</v>
      </c>
      <c r="L14" s="355" t="s">
        <v>33</v>
      </c>
      <c r="M14" s="355"/>
      <c r="N14" s="355"/>
      <c r="O14" s="40" t="s">
        <v>27</v>
      </c>
      <c r="P14" s="355" t="s">
        <v>34</v>
      </c>
      <c r="Q14" s="355"/>
      <c r="R14" s="355" t="s">
        <v>29</v>
      </c>
      <c r="S14" s="355"/>
      <c r="T14" s="40" t="s">
        <v>30</v>
      </c>
      <c r="U14" s="355" t="s">
        <v>31</v>
      </c>
      <c r="V14" s="355"/>
      <c r="W14" s="355"/>
      <c r="X14" s="355" t="s">
        <v>32</v>
      </c>
      <c r="Y14" s="355"/>
      <c r="Z14" s="368" t="s">
        <v>33</v>
      </c>
      <c r="AA14" s="356"/>
    </row>
    <row r="15" spans="1:28" ht="33" customHeight="1">
      <c r="A15" s="39">
        <v>1</v>
      </c>
      <c r="B15" s="295"/>
      <c r="C15" s="295"/>
      <c r="D15" s="312"/>
      <c r="E15" s="313"/>
      <c r="F15" s="73"/>
      <c r="G15" s="302"/>
      <c r="H15" s="303"/>
      <c r="I15" s="303"/>
      <c r="J15" s="304"/>
      <c r="K15" s="44"/>
      <c r="L15" s="299"/>
      <c r="M15" s="300"/>
      <c r="N15" s="301"/>
      <c r="O15" s="43"/>
      <c r="P15" s="295"/>
      <c r="Q15" s="295"/>
      <c r="R15" s="297"/>
      <c r="S15" s="298"/>
      <c r="T15" s="43"/>
      <c r="U15" s="296"/>
      <c r="V15" s="296"/>
      <c r="W15" s="296"/>
      <c r="X15" s="296"/>
      <c r="Y15" s="296"/>
      <c r="Z15" s="298"/>
      <c r="AA15" s="305"/>
    </row>
    <row r="16" spans="1:28" ht="33" customHeight="1">
      <c r="A16" s="39">
        <v>2</v>
      </c>
      <c r="B16" s="295"/>
      <c r="C16" s="295"/>
      <c r="D16" s="312"/>
      <c r="E16" s="313"/>
      <c r="F16" s="73"/>
      <c r="G16" s="302"/>
      <c r="H16" s="303"/>
      <c r="I16" s="303"/>
      <c r="J16" s="304"/>
      <c r="K16" s="44"/>
      <c r="L16" s="299"/>
      <c r="M16" s="300"/>
      <c r="N16" s="301"/>
      <c r="O16" s="43"/>
      <c r="P16" s="295"/>
      <c r="Q16" s="295"/>
      <c r="R16" s="297"/>
      <c r="S16" s="298"/>
      <c r="T16" s="43"/>
      <c r="U16" s="296"/>
      <c r="V16" s="296"/>
      <c r="W16" s="296"/>
      <c r="X16" s="296"/>
      <c r="Y16" s="296"/>
      <c r="Z16" s="298"/>
      <c r="AA16" s="305"/>
    </row>
    <row r="17" spans="1:27" ht="33" customHeight="1">
      <c r="A17" s="39">
        <v>3</v>
      </c>
      <c r="B17" s="306"/>
      <c r="C17" s="306"/>
      <c r="D17" s="312"/>
      <c r="E17" s="313"/>
      <c r="F17" s="73"/>
      <c r="G17" s="316"/>
      <c r="H17" s="317"/>
      <c r="I17" s="317"/>
      <c r="J17" s="318"/>
      <c r="K17" s="44"/>
      <c r="L17" s="299"/>
      <c r="M17" s="300"/>
      <c r="N17" s="301"/>
      <c r="O17" s="43"/>
      <c r="P17" s="295"/>
      <c r="Q17" s="295"/>
      <c r="R17" s="297"/>
      <c r="S17" s="298"/>
      <c r="T17" s="43"/>
      <c r="U17" s="296"/>
      <c r="V17" s="296"/>
      <c r="W17" s="296"/>
      <c r="X17" s="296"/>
      <c r="Y17" s="296"/>
      <c r="Z17" s="298"/>
      <c r="AA17" s="305"/>
    </row>
    <row r="18" spans="1:27" ht="33" customHeight="1">
      <c r="A18" s="39">
        <v>4</v>
      </c>
      <c r="B18" s="306"/>
      <c r="C18" s="306"/>
      <c r="D18" s="312"/>
      <c r="E18" s="313"/>
      <c r="F18" s="73"/>
      <c r="G18" s="316"/>
      <c r="H18" s="317"/>
      <c r="I18" s="317"/>
      <c r="J18" s="318"/>
      <c r="K18" s="44"/>
      <c r="L18" s="299"/>
      <c r="M18" s="300"/>
      <c r="N18" s="301"/>
      <c r="O18" s="43"/>
      <c r="P18" s="295"/>
      <c r="Q18" s="295"/>
      <c r="R18" s="297"/>
      <c r="S18" s="298"/>
      <c r="T18" s="43"/>
      <c r="U18" s="296"/>
      <c r="V18" s="296"/>
      <c r="W18" s="296"/>
      <c r="X18" s="296"/>
      <c r="Y18" s="296"/>
      <c r="Z18" s="298"/>
      <c r="AA18" s="305"/>
    </row>
    <row r="19" spans="1:27" ht="33" customHeight="1">
      <c r="A19" s="39">
        <v>5</v>
      </c>
      <c r="B19" s="306"/>
      <c r="C19" s="306"/>
      <c r="D19" s="312"/>
      <c r="E19" s="313"/>
      <c r="F19" s="74"/>
      <c r="G19" s="316"/>
      <c r="H19" s="317"/>
      <c r="I19" s="317"/>
      <c r="J19" s="318"/>
      <c r="K19" s="44"/>
      <c r="L19" s="299"/>
      <c r="M19" s="300"/>
      <c r="N19" s="301"/>
      <c r="O19" s="43"/>
      <c r="P19" s="295"/>
      <c r="Q19" s="295"/>
      <c r="R19" s="297"/>
      <c r="S19" s="298"/>
      <c r="T19" s="43"/>
      <c r="U19" s="296"/>
      <c r="V19" s="296"/>
      <c r="W19" s="296"/>
      <c r="X19" s="296"/>
      <c r="Y19" s="296"/>
      <c r="Z19" s="298"/>
      <c r="AA19" s="305"/>
    </row>
    <row r="20" spans="1:27" ht="33" customHeight="1">
      <c r="A20" s="39">
        <v>6</v>
      </c>
      <c r="B20" s="306"/>
      <c r="C20" s="306"/>
      <c r="D20" s="314"/>
      <c r="E20" s="315"/>
      <c r="F20" s="74"/>
      <c r="G20" s="316"/>
      <c r="H20" s="317"/>
      <c r="I20" s="317"/>
      <c r="J20" s="318"/>
      <c r="K20" s="44"/>
      <c r="L20" s="299"/>
      <c r="M20" s="300"/>
      <c r="N20" s="301"/>
      <c r="O20" s="43"/>
      <c r="P20" s="295"/>
      <c r="Q20" s="295"/>
      <c r="R20" s="297"/>
      <c r="S20" s="298"/>
      <c r="T20" s="43"/>
      <c r="U20" s="296"/>
      <c r="V20" s="296"/>
      <c r="W20" s="296"/>
      <c r="X20" s="296"/>
      <c r="Y20" s="296"/>
      <c r="Z20" s="298"/>
      <c r="AA20" s="305"/>
    </row>
    <row r="21" spans="1:27" ht="33" customHeight="1">
      <c r="A21" s="39">
        <v>7</v>
      </c>
      <c r="B21" s="306"/>
      <c r="C21" s="306"/>
      <c r="D21" s="312"/>
      <c r="E21" s="313"/>
      <c r="F21" s="44"/>
      <c r="G21" s="309"/>
      <c r="H21" s="310"/>
      <c r="I21" s="310"/>
      <c r="J21" s="311"/>
      <c r="K21" s="44"/>
      <c r="L21" s="299"/>
      <c r="M21" s="300"/>
      <c r="N21" s="301"/>
      <c r="O21" s="43"/>
      <c r="P21" s="295"/>
      <c r="Q21" s="295"/>
      <c r="R21" s="297"/>
      <c r="S21" s="298"/>
      <c r="T21" s="43"/>
      <c r="U21" s="296"/>
      <c r="V21" s="296"/>
      <c r="W21" s="296"/>
      <c r="X21" s="296"/>
      <c r="Y21" s="296"/>
      <c r="Z21" s="298"/>
      <c r="AA21" s="305"/>
    </row>
    <row r="22" spans="1:27" ht="33" customHeight="1">
      <c r="A22" s="39">
        <v>8</v>
      </c>
      <c r="B22" s="306"/>
      <c r="C22" s="306"/>
      <c r="D22" s="307"/>
      <c r="E22" s="308"/>
      <c r="F22" s="75"/>
      <c r="G22" s="309"/>
      <c r="H22" s="310"/>
      <c r="I22" s="310"/>
      <c r="J22" s="311"/>
      <c r="K22" s="44"/>
      <c r="L22" s="299"/>
      <c r="M22" s="300"/>
      <c r="N22" s="301"/>
      <c r="O22" s="43"/>
      <c r="P22" s="295"/>
      <c r="Q22" s="295"/>
      <c r="R22" s="297"/>
      <c r="S22" s="298"/>
      <c r="T22" s="43"/>
      <c r="U22" s="296"/>
      <c r="V22" s="296"/>
      <c r="W22" s="296"/>
      <c r="X22" s="296"/>
      <c r="Y22" s="296"/>
      <c r="Z22" s="298"/>
      <c r="AA22" s="305"/>
    </row>
    <row r="23" spans="1:27" ht="33" customHeight="1">
      <c r="A23" s="39">
        <v>9</v>
      </c>
      <c r="B23" s="306"/>
      <c r="C23" s="306"/>
      <c r="D23" s="307"/>
      <c r="E23" s="308"/>
      <c r="F23" s="75"/>
      <c r="G23" s="309"/>
      <c r="H23" s="310"/>
      <c r="I23" s="310"/>
      <c r="J23" s="311"/>
      <c r="K23" s="44"/>
      <c r="L23" s="299"/>
      <c r="M23" s="300"/>
      <c r="N23" s="301"/>
      <c r="O23" s="43"/>
      <c r="P23" s="295"/>
      <c r="Q23" s="295"/>
      <c r="R23" s="297"/>
      <c r="S23" s="298"/>
      <c r="T23" s="43"/>
      <c r="U23" s="296"/>
      <c r="V23" s="296"/>
      <c r="W23" s="296"/>
      <c r="X23" s="296"/>
      <c r="Y23" s="296"/>
      <c r="Z23" s="298"/>
      <c r="AA23" s="305"/>
    </row>
    <row r="24" spans="1:27" ht="33" customHeight="1">
      <c r="A24" s="39">
        <v>10</v>
      </c>
      <c r="B24" s="306"/>
      <c r="C24" s="306"/>
      <c r="D24" s="296"/>
      <c r="E24" s="296"/>
      <c r="F24" s="44"/>
      <c r="G24" s="302"/>
      <c r="H24" s="303"/>
      <c r="I24" s="303"/>
      <c r="J24" s="304"/>
      <c r="K24" s="44"/>
      <c r="L24" s="299"/>
      <c r="M24" s="300"/>
      <c r="N24" s="301"/>
      <c r="O24" s="43"/>
      <c r="P24" s="295"/>
      <c r="Q24" s="295"/>
      <c r="R24" s="297"/>
      <c r="S24" s="298"/>
      <c r="T24" s="43"/>
      <c r="U24" s="296"/>
      <c r="V24" s="296"/>
      <c r="W24" s="296"/>
      <c r="X24" s="296"/>
      <c r="Y24" s="296"/>
      <c r="Z24" s="298"/>
      <c r="AA24" s="305"/>
    </row>
    <row r="25" spans="1:27" ht="33" customHeight="1">
      <c r="A25" s="262"/>
      <c r="B25" s="285"/>
      <c r="C25" s="286"/>
      <c r="D25" s="287"/>
      <c r="E25" s="287"/>
      <c r="F25" s="246"/>
      <c r="G25" s="1"/>
      <c r="H25" s="1"/>
      <c r="I25" s="1"/>
      <c r="J25" s="1"/>
      <c r="K25" s="223"/>
      <c r="L25" s="282"/>
      <c r="M25" s="283"/>
      <c r="N25" s="284"/>
      <c r="O25" s="261"/>
      <c r="P25" s="285"/>
      <c r="Q25" s="286"/>
      <c r="R25" s="288"/>
      <c r="S25" s="289"/>
      <c r="T25" s="51"/>
      <c r="U25" s="288"/>
      <c r="V25" s="290"/>
      <c r="W25" s="289"/>
      <c r="X25" s="288"/>
      <c r="Y25" s="289"/>
      <c r="Z25" s="288"/>
      <c r="AA25" s="291"/>
    </row>
    <row r="26" spans="1:27" ht="33" customHeight="1">
      <c r="A26" s="262"/>
      <c r="B26" s="285"/>
      <c r="C26" s="286"/>
      <c r="D26" s="287"/>
      <c r="E26" s="287"/>
      <c r="F26" s="246"/>
      <c r="G26" s="1"/>
      <c r="H26" s="1"/>
      <c r="I26" s="1"/>
      <c r="J26" s="1"/>
      <c r="K26" s="223"/>
      <c r="L26" s="282"/>
      <c r="M26" s="283"/>
      <c r="N26" s="284"/>
      <c r="O26" s="261"/>
      <c r="P26" s="285"/>
      <c r="Q26" s="286"/>
      <c r="R26" s="288"/>
      <c r="S26" s="289"/>
      <c r="T26" s="51"/>
      <c r="U26" s="288"/>
      <c r="V26" s="290"/>
      <c r="W26" s="289"/>
      <c r="X26" s="288"/>
      <c r="Y26" s="289"/>
      <c r="Z26" s="288"/>
      <c r="AA26" s="291"/>
    </row>
    <row r="27" spans="1:27" ht="33" customHeight="1">
      <c r="A27" s="262"/>
      <c r="B27" s="285"/>
      <c r="C27" s="286"/>
      <c r="D27" s="287"/>
      <c r="E27" s="287"/>
      <c r="F27" s="246"/>
      <c r="G27" s="1"/>
      <c r="H27" s="1"/>
      <c r="I27" s="1"/>
      <c r="J27" s="1"/>
      <c r="K27" s="223"/>
      <c r="L27" s="282"/>
      <c r="M27" s="283"/>
      <c r="N27" s="284"/>
      <c r="O27" s="261"/>
      <c r="P27" s="285"/>
      <c r="Q27" s="286"/>
      <c r="R27" s="288"/>
      <c r="S27" s="289"/>
      <c r="T27" s="51"/>
      <c r="U27" s="288"/>
      <c r="V27" s="290"/>
      <c r="W27" s="289"/>
      <c r="X27" s="288"/>
      <c r="Y27" s="289"/>
      <c r="Z27" s="288"/>
      <c r="AA27" s="291"/>
    </row>
    <row r="28" spans="1:27" ht="33" customHeight="1">
      <c r="A28" s="262"/>
      <c r="B28" s="285"/>
      <c r="C28" s="286"/>
      <c r="D28" s="287"/>
      <c r="E28" s="287"/>
      <c r="F28" s="246"/>
      <c r="G28" s="1"/>
      <c r="H28" s="1"/>
      <c r="I28" s="1"/>
      <c r="J28" s="1"/>
      <c r="K28" s="223"/>
      <c r="L28" s="282"/>
      <c r="M28" s="283"/>
      <c r="N28" s="284"/>
      <c r="O28" s="261"/>
      <c r="P28" s="285"/>
      <c r="Q28" s="286"/>
      <c r="R28" s="288"/>
      <c r="S28" s="289"/>
      <c r="T28" s="51"/>
      <c r="U28" s="288"/>
      <c r="V28" s="290"/>
      <c r="W28" s="289"/>
      <c r="X28" s="288"/>
      <c r="Y28" s="289"/>
      <c r="Z28" s="288"/>
      <c r="AA28" s="291"/>
    </row>
    <row r="29" spans="1:27" ht="33" customHeight="1">
      <c r="A29" s="262"/>
      <c r="B29" s="285"/>
      <c r="C29" s="286"/>
      <c r="D29" s="287"/>
      <c r="E29" s="287"/>
      <c r="F29" s="246"/>
      <c r="G29" s="1"/>
      <c r="H29" s="1"/>
      <c r="I29" s="1"/>
      <c r="J29" s="1"/>
      <c r="K29" s="223"/>
      <c r="L29" s="282"/>
      <c r="M29" s="283"/>
      <c r="N29" s="284"/>
      <c r="O29" s="261"/>
      <c r="P29" s="285"/>
      <c r="Q29" s="286"/>
      <c r="R29" s="288"/>
      <c r="S29" s="289"/>
      <c r="T29" s="51"/>
      <c r="U29" s="288"/>
      <c r="V29" s="290"/>
      <c r="W29" s="289"/>
      <c r="X29" s="288"/>
      <c r="Y29" s="289"/>
      <c r="Z29" s="288"/>
      <c r="AA29" s="291"/>
    </row>
    <row r="30" spans="1:27" ht="33" customHeight="1">
      <c r="A30" s="262"/>
      <c r="B30" s="285"/>
      <c r="C30" s="286"/>
      <c r="D30" s="287"/>
      <c r="E30" s="287"/>
      <c r="F30" s="246"/>
      <c r="G30" s="1"/>
      <c r="H30" s="1"/>
      <c r="I30" s="1"/>
      <c r="J30" s="1"/>
      <c r="K30" s="223"/>
      <c r="L30" s="282"/>
      <c r="M30" s="283"/>
      <c r="N30" s="284"/>
      <c r="O30" s="261"/>
      <c r="P30" s="285"/>
      <c r="Q30" s="286"/>
      <c r="R30" s="288"/>
      <c r="S30" s="289"/>
      <c r="T30" s="51"/>
      <c r="U30" s="288"/>
      <c r="V30" s="290"/>
      <c r="W30" s="289"/>
      <c r="X30" s="288"/>
      <c r="Y30" s="289"/>
      <c r="Z30" s="288"/>
      <c r="AA30" s="291"/>
    </row>
    <row r="31" spans="1:27" ht="33" customHeight="1">
      <c r="A31" s="262"/>
      <c r="B31" s="285"/>
      <c r="C31" s="286"/>
      <c r="D31" s="287"/>
      <c r="E31" s="287"/>
      <c r="F31" s="246"/>
      <c r="G31" s="1"/>
      <c r="H31" s="1"/>
      <c r="I31" s="1"/>
      <c r="J31" s="1"/>
      <c r="K31" s="223"/>
      <c r="L31" s="282"/>
      <c r="M31" s="283"/>
      <c r="N31" s="284"/>
      <c r="O31" s="261"/>
      <c r="P31" s="285"/>
      <c r="Q31" s="286"/>
      <c r="R31" s="288"/>
      <c r="S31" s="289"/>
      <c r="T31" s="51"/>
      <c r="U31" s="288"/>
      <c r="V31" s="290"/>
      <c r="W31" s="289"/>
      <c r="X31" s="288"/>
      <c r="Y31" s="289"/>
      <c r="Z31" s="288"/>
      <c r="AA31" s="291"/>
    </row>
    <row r="32" spans="1:27" ht="33" customHeight="1">
      <c r="A32" s="262"/>
      <c r="B32" s="285"/>
      <c r="C32" s="286"/>
      <c r="D32" s="287"/>
      <c r="E32" s="287"/>
      <c r="F32" s="246"/>
      <c r="G32" s="1"/>
      <c r="H32" s="1"/>
      <c r="I32" s="1"/>
      <c r="J32" s="1"/>
      <c r="K32" s="223"/>
      <c r="L32" s="282"/>
      <c r="M32" s="283"/>
      <c r="N32" s="284"/>
      <c r="O32" s="261"/>
      <c r="P32" s="285"/>
      <c r="Q32" s="286"/>
      <c r="R32" s="288"/>
      <c r="S32" s="289"/>
      <c r="T32" s="51"/>
      <c r="U32" s="288"/>
      <c r="V32" s="290"/>
      <c r="W32" s="289"/>
      <c r="X32" s="288"/>
      <c r="Y32" s="289"/>
      <c r="Z32" s="288"/>
      <c r="AA32" s="291"/>
    </row>
  </sheetData>
  <mergeCells count="236">
    <mergeCell ref="W2:AA3"/>
    <mergeCell ref="A4:B5"/>
    <mergeCell ref="C4:D5"/>
    <mergeCell ref="A7:C12"/>
    <mergeCell ref="N13:T13"/>
    <mergeCell ref="U13:V13"/>
    <mergeCell ref="W13:Y13"/>
    <mergeCell ref="Z13:AA13"/>
    <mergeCell ref="B14:C14"/>
    <mergeCell ref="D14:E14"/>
    <mergeCell ref="G14:J14"/>
    <mergeCell ref="L14:N14"/>
    <mergeCell ref="P14:Q14"/>
    <mergeCell ref="R14:S14"/>
    <mergeCell ref="U14:W14"/>
    <mergeCell ref="X14:Y14"/>
    <mergeCell ref="Z14:AA14"/>
    <mergeCell ref="B15:C15"/>
    <mergeCell ref="D15:E15"/>
    <mergeCell ref="G15:J15"/>
    <mergeCell ref="E11:H11"/>
    <mergeCell ref="I11:M11"/>
    <mergeCell ref="N11:T11"/>
    <mergeCell ref="U11:V11"/>
    <mergeCell ref="W11:Y11"/>
    <mergeCell ref="Z11:AA11"/>
    <mergeCell ref="E12:H12"/>
    <mergeCell ref="I12:M12"/>
    <mergeCell ref="N12:T12"/>
    <mergeCell ref="U12:V12"/>
    <mergeCell ref="W12:Y12"/>
    <mergeCell ref="Z12:AA12"/>
    <mergeCell ref="L15:N15"/>
    <mergeCell ref="P15:Q15"/>
    <mergeCell ref="R15:S15"/>
    <mergeCell ref="U15:W15"/>
    <mergeCell ref="X15:Y15"/>
    <mergeCell ref="Z15:AA15"/>
    <mergeCell ref="A13:C13"/>
    <mergeCell ref="E13:H13"/>
    <mergeCell ref="I13:M13"/>
    <mergeCell ref="E9:H9"/>
    <mergeCell ref="I9:M9"/>
    <mergeCell ref="N9:T9"/>
    <mergeCell ref="U9:V9"/>
    <mergeCell ref="W9:Y9"/>
    <mergeCell ref="Z9:AA9"/>
    <mergeCell ref="E10:H10"/>
    <mergeCell ref="I10:M10"/>
    <mergeCell ref="N10:T10"/>
    <mergeCell ref="U10:V10"/>
    <mergeCell ref="W10:Y10"/>
    <mergeCell ref="Z10:AA10"/>
    <mergeCell ref="E7:H7"/>
    <mergeCell ref="I7:M7"/>
    <mergeCell ref="N7:T7"/>
    <mergeCell ref="U7:V7"/>
    <mergeCell ref="W7:Y7"/>
    <mergeCell ref="Z7:AA7"/>
    <mergeCell ref="E8:H8"/>
    <mergeCell ref="I8:M8"/>
    <mergeCell ref="N8:T8"/>
    <mergeCell ref="U8:V8"/>
    <mergeCell ref="W8:Y8"/>
    <mergeCell ref="Z8:AA8"/>
    <mergeCell ref="F5:R5"/>
    <mergeCell ref="U5:V5"/>
    <mergeCell ref="A6:C6"/>
    <mergeCell ref="E6:H6"/>
    <mergeCell ref="I6:M6"/>
    <mergeCell ref="N6:T6"/>
    <mergeCell ref="U6:V6"/>
    <mergeCell ref="W6:Y6"/>
    <mergeCell ref="Z6:AA6"/>
    <mergeCell ref="A1:B1"/>
    <mergeCell ref="C1:F1"/>
    <mergeCell ref="G1:V1"/>
    <mergeCell ref="A2:B2"/>
    <mergeCell ref="C2:F2"/>
    <mergeCell ref="G2:R2"/>
    <mergeCell ref="F3:R3"/>
    <mergeCell ref="F4:S4"/>
    <mergeCell ref="U4:V4"/>
    <mergeCell ref="B16:C16"/>
    <mergeCell ref="D16:E16"/>
    <mergeCell ref="G16:J16"/>
    <mergeCell ref="L16:N16"/>
    <mergeCell ref="P16:Q16"/>
    <mergeCell ref="R16:S16"/>
    <mergeCell ref="U16:W16"/>
    <mergeCell ref="X16:Y16"/>
    <mergeCell ref="Z16:AA16"/>
    <mergeCell ref="B17:C17"/>
    <mergeCell ref="D17:E17"/>
    <mergeCell ref="G17:J17"/>
    <mergeCell ref="L17:N17"/>
    <mergeCell ref="P17:Q17"/>
    <mergeCell ref="R17:S17"/>
    <mergeCell ref="U17:W17"/>
    <mergeCell ref="X17:Y17"/>
    <mergeCell ref="Z17:AA17"/>
    <mergeCell ref="B18:C18"/>
    <mergeCell ref="D18:E18"/>
    <mergeCell ref="G18:J18"/>
    <mergeCell ref="L18:N18"/>
    <mergeCell ref="P18:Q18"/>
    <mergeCell ref="R18:S18"/>
    <mergeCell ref="U18:W18"/>
    <mergeCell ref="X18:Y18"/>
    <mergeCell ref="Z18:AA18"/>
    <mergeCell ref="B19:C19"/>
    <mergeCell ref="D19:E19"/>
    <mergeCell ref="G19:J19"/>
    <mergeCell ref="L19:N19"/>
    <mergeCell ref="P19:Q19"/>
    <mergeCell ref="R19:S19"/>
    <mergeCell ref="U19:W19"/>
    <mergeCell ref="X19:Y19"/>
    <mergeCell ref="Z19:AA19"/>
    <mergeCell ref="B20:C20"/>
    <mergeCell ref="D20:E20"/>
    <mergeCell ref="G20:J20"/>
    <mergeCell ref="L20:N20"/>
    <mergeCell ref="P20:Q20"/>
    <mergeCell ref="R20:S20"/>
    <mergeCell ref="U20:W20"/>
    <mergeCell ref="X20:Y20"/>
    <mergeCell ref="Z20:AA20"/>
    <mergeCell ref="B21:C21"/>
    <mergeCell ref="D21:E21"/>
    <mergeCell ref="G21:J21"/>
    <mergeCell ref="L21:N21"/>
    <mergeCell ref="P21:Q21"/>
    <mergeCell ref="R21:S21"/>
    <mergeCell ref="U21:W21"/>
    <mergeCell ref="X21:Y21"/>
    <mergeCell ref="Z21:AA21"/>
    <mergeCell ref="B22:C22"/>
    <mergeCell ref="D22:E22"/>
    <mergeCell ref="G22:J22"/>
    <mergeCell ref="L22:N22"/>
    <mergeCell ref="P22:Q22"/>
    <mergeCell ref="R22:S22"/>
    <mergeCell ref="U22:W22"/>
    <mergeCell ref="X22:Y22"/>
    <mergeCell ref="Z22:AA22"/>
    <mergeCell ref="B23:C23"/>
    <mergeCell ref="D23:E23"/>
    <mergeCell ref="G23:J23"/>
    <mergeCell ref="L23:N23"/>
    <mergeCell ref="P23:Q23"/>
    <mergeCell ref="R23:S23"/>
    <mergeCell ref="U23:W23"/>
    <mergeCell ref="X23:Y23"/>
    <mergeCell ref="Z23:AA23"/>
    <mergeCell ref="B24:C24"/>
    <mergeCell ref="D24:E24"/>
    <mergeCell ref="G24:J24"/>
    <mergeCell ref="L24:N24"/>
    <mergeCell ref="P24:Q24"/>
    <mergeCell ref="R24:S24"/>
    <mergeCell ref="U24:W24"/>
    <mergeCell ref="X24:Y24"/>
    <mergeCell ref="Z24:AA24"/>
    <mergeCell ref="B25:C25"/>
    <mergeCell ref="D25:E25"/>
    <mergeCell ref="P25:Q25"/>
    <mergeCell ref="R25:S25"/>
    <mergeCell ref="U25:W25"/>
    <mergeCell ref="X25:Y25"/>
    <mergeCell ref="Z25:AA25"/>
    <mergeCell ref="G25:J25"/>
    <mergeCell ref="L25:N25"/>
    <mergeCell ref="B26:C26"/>
    <mergeCell ref="D26:E26"/>
    <mergeCell ref="P26:Q26"/>
    <mergeCell ref="R26:S26"/>
    <mergeCell ref="U26:W26"/>
    <mergeCell ref="X26:Y26"/>
    <mergeCell ref="Z26:AA26"/>
    <mergeCell ref="B27:C27"/>
    <mergeCell ref="D27:E27"/>
    <mergeCell ref="P27:Q27"/>
    <mergeCell ref="R27:S27"/>
    <mergeCell ref="U27:W27"/>
    <mergeCell ref="X27:Y27"/>
    <mergeCell ref="Z27:AA27"/>
    <mergeCell ref="G26:J26"/>
    <mergeCell ref="L26:N26"/>
    <mergeCell ref="G27:J27"/>
    <mergeCell ref="L27:N27"/>
    <mergeCell ref="U28:W28"/>
    <mergeCell ref="X28:Y28"/>
    <mergeCell ref="Z28:AA28"/>
    <mergeCell ref="B29:C29"/>
    <mergeCell ref="D29:E29"/>
    <mergeCell ref="P29:Q29"/>
    <mergeCell ref="R29:S29"/>
    <mergeCell ref="U29:W29"/>
    <mergeCell ref="X29:Y29"/>
    <mergeCell ref="Z29:AA29"/>
    <mergeCell ref="G28:J28"/>
    <mergeCell ref="L28:N28"/>
    <mergeCell ref="G29:J29"/>
    <mergeCell ref="L29:N29"/>
    <mergeCell ref="B28:C28"/>
    <mergeCell ref="D28:E28"/>
    <mergeCell ref="P28:Q28"/>
    <mergeCell ref="R28:S28"/>
    <mergeCell ref="U30:W30"/>
    <mergeCell ref="X30:Y30"/>
    <mergeCell ref="Z30:AA30"/>
    <mergeCell ref="B31:C31"/>
    <mergeCell ref="D31:E31"/>
    <mergeCell ref="P31:Q31"/>
    <mergeCell ref="R31:S31"/>
    <mergeCell ref="U31:W31"/>
    <mergeCell ref="X31:Y31"/>
    <mergeCell ref="Z31:AA31"/>
    <mergeCell ref="L30:N30"/>
    <mergeCell ref="G31:J31"/>
    <mergeCell ref="L31:N31"/>
    <mergeCell ref="G30:J30"/>
    <mergeCell ref="B30:C30"/>
    <mergeCell ref="D30:E30"/>
    <mergeCell ref="P30:Q30"/>
    <mergeCell ref="R30:S30"/>
    <mergeCell ref="G32:J32"/>
    <mergeCell ref="L32:N32"/>
    <mergeCell ref="B32:C32"/>
    <mergeCell ref="D32:E32"/>
    <mergeCell ref="P32:Q32"/>
    <mergeCell ref="R32:S32"/>
    <mergeCell ref="U32:W32"/>
    <mergeCell ref="X32:Y32"/>
    <mergeCell ref="Z32:AA32"/>
  </mergeCells>
  <phoneticPr fontId="38" type="noConversion"/>
  <printOptions horizontalCentered="1" verticalCentered="1"/>
  <pageMargins left="0.23622047244094499" right="0.23622047244094499" top="0.74803149606299202" bottom="0.74803149606299202" header="0.31496062992126" footer="0.31496062992126"/>
  <pageSetup paperSize="8" scale="33" orientation="landscape" r:id="rId1"/>
  <rowBreaks count="1" manualBreakCount="1">
    <brk id="31" max="26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/>
  </sheetPr>
  <dimension ref="A1:XED130"/>
  <sheetViews>
    <sheetView showGridLines="0" tabSelected="1" view="pageBreakPreview" zoomScale="90" zoomScaleNormal="40" zoomScaleSheetLayoutView="90" workbookViewId="0">
      <pane xSplit="15" ySplit="9" topLeftCell="U49" activePane="bottomRight" state="frozen"/>
      <selection pane="topRight" activeCell="P1" sqref="P1"/>
      <selection pane="bottomLeft" activeCell="A10" sqref="A10"/>
      <selection pane="bottomRight" activeCell="AM5" sqref="AM5"/>
    </sheetView>
  </sheetViews>
  <sheetFormatPr defaultColWidth="8.875" defaultRowHeight="14.25"/>
  <cols>
    <col min="1" max="1" width="4.5" style="263" customWidth="1"/>
    <col min="2" max="4" width="2.625" style="201" customWidth="1"/>
    <col min="5" max="5" width="2.625" style="263" customWidth="1"/>
    <col min="6" max="11" width="2.625" style="201" customWidth="1"/>
    <col min="12" max="12" width="14.25" style="263" customWidth="1"/>
    <col min="13" max="13" width="15.625" style="121" customWidth="1"/>
    <col min="14" max="14" width="25.5" style="121" customWidth="1"/>
    <col min="15" max="15" width="36.75" style="263" customWidth="1"/>
    <col min="16" max="16" width="8" style="263" customWidth="1"/>
    <col min="17" max="17" width="5.25" style="263" customWidth="1"/>
    <col min="18" max="18" width="7.375" style="263" customWidth="1"/>
    <col min="19" max="19" width="6.125" style="263" customWidth="1"/>
    <col min="20" max="20" width="13" style="121" customWidth="1"/>
    <col min="21" max="21" width="5.75" style="188" customWidth="1"/>
    <col min="22" max="22" width="8.375" style="263" customWidth="1"/>
    <col min="23" max="23" width="7.625" style="263" customWidth="1"/>
    <col min="24" max="24" width="9.375" style="263" customWidth="1"/>
    <col min="25" max="25" width="12.75" style="263" hidden="1" customWidth="1"/>
    <col min="26" max="26" width="11.75" style="263" hidden="1" customWidth="1"/>
    <col min="27" max="27" width="18" style="263" hidden="1" customWidth="1"/>
    <col min="28" max="28" width="11.625" style="189" hidden="1" customWidth="1"/>
    <col min="29" max="29" width="8.625" style="263" hidden="1" customWidth="1"/>
    <col min="30" max="30" width="7.75" style="263" hidden="1" customWidth="1"/>
    <col min="31" max="33" width="5.75" style="263" hidden="1" customWidth="1"/>
    <col min="34" max="35" width="7.25" style="263" hidden="1" customWidth="1"/>
    <col min="36" max="36" width="10" style="263" customWidth="1"/>
    <col min="37" max="38" width="16.75" style="263" customWidth="1"/>
    <col min="39" max="42" width="20.75" style="263" customWidth="1"/>
    <col min="43" max="16384" width="8.875" style="263"/>
  </cols>
  <sheetData>
    <row r="1" spans="1:42" ht="53.25" customHeight="1" thickBot="1">
      <c r="A1" s="380"/>
      <c r="B1" s="380"/>
      <c r="C1" s="380"/>
      <c r="D1" s="380"/>
      <c r="E1" s="380"/>
      <c r="F1" s="380"/>
      <c r="G1" s="380"/>
      <c r="H1" s="380"/>
      <c r="I1" s="380"/>
      <c r="J1" s="380"/>
      <c r="K1" s="380"/>
      <c r="L1" s="380"/>
      <c r="M1" s="380"/>
      <c r="N1" s="380"/>
      <c r="O1" s="380"/>
      <c r="P1" s="380"/>
      <c r="Q1" s="380"/>
      <c r="R1" s="380"/>
      <c r="S1" s="380"/>
      <c r="T1" s="380"/>
      <c r="U1" s="380"/>
      <c r="V1" s="380"/>
      <c r="W1" s="380"/>
      <c r="X1" s="380"/>
      <c r="Y1" s="380"/>
      <c r="Z1" s="380"/>
      <c r="AA1" s="380"/>
      <c r="AB1" s="380"/>
      <c r="AC1" s="380"/>
      <c r="AD1" s="380"/>
      <c r="AE1" s="380"/>
      <c r="AF1" s="380"/>
      <c r="AG1" s="380"/>
      <c r="AH1" s="380"/>
      <c r="AI1" s="380"/>
      <c r="AJ1" s="380"/>
      <c r="AK1" s="380"/>
      <c r="AL1" s="190"/>
      <c r="AM1" s="191"/>
      <c r="AN1" s="191"/>
      <c r="AO1" s="191"/>
      <c r="AP1" s="191"/>
    </row>
    <row r="2" spans="1:42" ht="18.75">
      <c r="A2" s="381" t="s">
        <v>35</v>
      </c>
      <c r="B2" s="382"/>
      <c r="C2" s="382"/>
      <c r="D2" s="382"/>
      <c r="E2" s="382"/>
      <c r="F2" s="383" t="s">
        <v>36</v>
      </c>
      <c r="G2" s="383"/>
      <c r="H2" s="383"/>
      <c r="I2" s="383"/>
      <c r="J2" s="383"/>
      <c r="K2" s="383"/>
      <c r="L2" s="266"/>
      <c r="M2" s="384" t="s">
        <v>37</v>
      </c>
      <c r="N2" s="385"/>
      <c r="O2" s="388" t="s">
        <v>643</v>
      </c>
      <c r="P2" s="388"/>
      <c r="Q2" s="388"/>
      <c r="R2" s="388"/>
      <c r="S2" s="388"/>
      <c r="T2" s="388"/>
      <c r="U2" s="388"/>
      <c r="V2" s="388"/>
      <c r="W2" s="388"/>
      <c r="X2" s="388"/>
      <c r="Y2" s="388"/>
      <c r="Z2" s="388"/>
      <c r="AA2" s="388"/>
      <c r="AB2" s="388"/>
      <c r="AC2" s="388"/>
      <c r="AD2" s="388"/>
      <c r="AE2" s="388"/>
      <c r="AF2" s="388"/>
      <c r="AG2" s="388"/>
      <c r="AH2" s="388"/>
      <c r="AI2" s="388"/>
      <c r="AJ2" s="82" t="s">
        <v>29</v>
      </c>
      <c r="AK2" s="136" t="s">
        <v>920</v>
      </c>
      <c r="AL2" s="136" t="s">
        <v>921</v>
      </c>
      <c r="AM2" s="136"/>
      <c r="AN2" s="136"/>
      <c r="AO2" s="136"/>
      <c r="AP2" s="136"/>
    </row>
    <row r="3" spans="1:42" ht="18.75">
      <c r="A3" s="386" t="s">
        <v>38</v>
      </c>
      <c r="B3" s="387"/>
      <c r="C3" s="387"/>
      <c r="D3" s="387"/>
      <c r="E3" s="387"/>
      <c r="F3" s="387"/>
      <c r="G3" s="387"/>
      <c r="H3" s="387"/>
      <c r="I3" s="387"/>
      <c r="J3" s="387"/>
      <c r="K3" s="387"/>
      <c r="L3" s="387"/>
      <c r="M3" s="387"/>
      <c r="N3" s="387"/>
      <c r="O3" s="389"/>
      <c r="P3" s="389"/>
      <c r="Q3" s="389"/>
      <c r="R3" s="389"/>
      <c r="S3" s="389"/>
      <c r="T3" s="389"/>
      <c r="U3" s="389"/>
      <c r="V3" s="389"/>
      <c r="W3" s="389"/>
      <c r="X3" s="389"/>
      <c r="Y3" s="389"/>
      <c r="Z3" s="389"/>
      <c r="AA3" s="389"/>
      <c r="AB3" s="389"/>
      <c r="AC3" s="389"/>
      <c r="AD3" s="389"/>
      <c r="AE3" s="389"/>
      <c r="AF3" s="389"/>
      <c r="AG3" s="389"/>
      <c r="AH3" s="389"/>
      <c r="AI3" s="389"/>
      <c r="AJ3" s="264" t="s">
        <v>39</v>
      </c>
      <c r="AK3" s="140" t="s">
        <v>20</v>
      </c>
      <c r="AL3" s="140" t="s">
        <v>20</v>
      </c>
      <c r="AM3" s="140"/>
      <c r="AN3" s="140"/>
      <c r="AO3" s="140"/>
      <c r="AP3" s="140"/>
    </row>
    <row r="4" spans="1:42" s="121" customFormat="1" ht="18">
      <c r="A4" s="391" t="s">
        <v>40</v>
      </c>
      <c r="B4" s="392"/>
      <c r="C4" s="392"/>
      <c r="D4" s="392"/>
      <c r="E4" s="392"/>
      <c r="F4" s="392"/>
      <c r="G4" s="392"/>
      <c r="H4" s="392"/>
      <c r="I4" s="392"/>
      <c r="J4" s="392"/>
      <c r="K4" s="392"/>
      <c r="L4" s="83"/>
      <c r="M4" s="393" t="s">
        <v>41</v>
      </c>
      <c r="N4" s="392"/>
      <c r="O4" s="389"/>
      <c r="P4" s="389"/>
      <c r="Q4" s="389"/>
      <c r="R4" s="389"/>
      <c r="S4" s="389"/>
      <c r="T4" s="389"/>
      <c r="U4" s="389"/>
      <c r="V4" s="389"/>
      <c r="W4" s="389"/>
      <c r="X4" s="389"/>
      <c r="Y4" s="389"/>
      <c r="Z4" s="389"/>
      <c r="AA4" s="389"/>
      <c r="AB4" s="389"/>
      <c r="AC4" s="389"/>
      <c r="AD4" s="389"/>
      <c r="AE4" s="389"/>
      <c r="AF4" s="389"/>
      <c r="AG4" s="389"/>
      <c r="AH4" s="389"/>
      <c r="AI4" s="389"/>
      <c r="AJ4" s="264" t="s">
        <v>42</v>
      </c>
      <c r="AK4" s="140" t="s">
        <v>663</v>
      </c>
      <c r="AL4" s="140" t="s">
        <v>622</v>
      </c>
      <c r="AM4" s="140"/>
      <c r="AN4" s="140"/>
      <c r="AO4" s="140"/>
      <c r="AP4" s="140"/>
    </row>
    <row r="5" spans="1:42" ht="29.45" customHeight="1">
      <c r="A5" s="391" t="s">
        <v>43</v>
      </c>
      <c r="B5" s="393"/>
      <c r="C5" s="393"/>
      <c r="D5" s="393"/>
      <c r="E5" s="393"/>
      <c r="F5" s="393"/>
      <c r="G5" s="393"/>
      <c r="H5" s="393"/>
      <c r="I5" s="393"/>
      <c r="J5" s="393"/>
      <c r="K5" s="393"/>
      <c r="L5" s="393"/>
      <c r="M5" s="393"/>
      <c r="N5" s="393"/>
      <c r="O5" s="389"/>
      <c r="P5" s="389"/>
      <c r="Q5" s="389"/>
      <c r="R5" s="389"/>
      <c r="S5" s="389"/>
      <c r="T5" s="389"/>
      <c r="U5" s="389"/>
      <c r="V5" s="389"/>
      <c r="W5" s="389"/>
      <c r="X5" s="389"/>
      <c r="Y5" s="389"/>
      <c r="Z5" s="389"/>
      <c r="AA5" s="389"/>
      <c r="AB5" s="389"/>
      <c r="AC5" s="389"/>
      <c r="AD5" s="389"/>
      <c r="AE5" s="389"/>
      <c r="AF5" s="389"/>
      <c r="AG5" s="389"/>
      <c r="AH5" s="389"/>
      <c r="AI5" s="389"/>
      <c r="AJ5" s="264" t="s">
        <v>18</v>
      </c>
      <c r="AK5" s="140" t="s">
        <v>918</v>
      </c>
      <c r="AL5" s="140" t="s">
        <v>45</v>
      </c>
      <c r="AM5" s="140"/>
      <c r="AN5" s="140"/>
      <c r="AO5" s="140"/>
      <c r="AP5" s="140"/>
    </row>
    <row r="6" spans="1:42" s="143" customFormat="1" ht="28.5" customHeight="1">
      <c r="A6" s="394" t="s">
        <v>46</v>
      </c>
      <c r="B6" s="395"/>
      <c r="C6" s="395"/>
      <c r="D6" s="395"/>
      <c r="E6" s="395"/>
      <c r="F6" s="395"/>
      <c r="G6" s="395"/>
      <c r="H6" s="395"/>
      <c r="I6" s="395"/>
      <c r="J6" s="395"/>
      <c r="K6" s="395"/>
      <c r="L6" s="395"/>
      <c r="M6" s="395"/>
      <c r="N6" s="395"/>
      <c r="O6" s="390"/>
      <c r="P6" s="390"/>
      <c r="Q6" s="390"/>
      <c r="R6" s="390"/>
      <c r="S6" s="390"/>
      <c r="T6" s="390"/>
      <c r="U6" s="390"/>
      <c r="V6" s="389"/>
      <c r="W6" s="389"/>
      <c r="X6" s="389"/>
      <c r="Y6" s="389"/>
      <c r="Z6" s="390"/>
      <c r="AA6" s="390"/>
      <c r="AB6" s="390"/>
      <c r="AC6" s="389"/>
      <c r="AD6" s="389"/>
      <c r="AE6" s="389"/>
      <c r="AF6" s="389"/>
      <c r="AG6" s="389"/>
      <c r="AH6" s="389"/>
      <c r="AI6" s="389"/>
      <c r="AJ6" s="142" t="s">
        <v>47</v>
      </c>
      <c r="AK6" s="141" t="s">
        <v>919</v>
      </c>
      <c r="AL6" s="141" t="s">
        <v>919</v>
      </c>
      <c r="AM6" s="141"/>
      <c r="AN6" s="141"/>
      <c r="AO6" s="141"/>
      <c r="AP6" s="141"/>
    </row>
    <row r="7" spans="1:42" ht="28.5" customHeight="1">
      <c r="A7" s="396"/>
      <c r="B7" s="397"/>
      <c r="C7" s="397"/>
      <c r="D7" s="397"/>
      <c r="E7" s="397"/>
      <c r="F7" s="397"/>
      <c r="G7" s="397"/>
      <c r="H7" s="397"/>
      <c r="I7" s="397"/>
      <c r="J7" s="397"/>
      <c r="K7" s="397"/>
      <c r="L7" s="397"/>
      <c r="M7" s="397"/>
      <c r="N7" s="397"/>
      <c r="O7" s="389"/>
      <c r="P7" s="389"/>
      <c r="Q7" s="389"/>
      <c r="R7" s="389"/>
      <c r="S7" s="389"/>
      <c r="T7" s="389"/>
      <c r="U7" s="389"/>
      <c r="V7" s="389"/>
      <c r="W7" s="389"/>
      <c r="X7" s="389"/>
      <c r="Y7" s="389"/>
      <c r="Z7" s="389"/>
      <c r="AA7" s="389"/>
      <c r="AB7" s="389"/>
      <c r="AC7" s="389"/>
      <c r="AD7" s="389"/>
      <c r="AE7" s="389"/>
      <c r="AF7" s="389"/>
      <c r="AG7" s="389"/>
      <c r="AH7" s="389"/>
      <c r="AI7" s="389"/>
      <c r="AJ7" s="115" t="s">
        <v>590</v>
      </c>
      <c r="AK7" s="78"/>
      <c r="AL7" s="78"/>
      <c r="AM7" s="78"/>
      <c r="AN7" s="78"/>
      <c r="AO7" s="78"/>
      <c r="AP7" s="78"/>
    </row>
    <row r="8" spans="1:42" s="144" customFormat="1" ht="36" customHeight="1">
      <c r="A8" s="400" t="s">
        <v>49</v>
      </c>
      <c r="B8" s="398" t="s">
        <v>50</v>
      </c>
      <c r="C8" s="399"/>
      <c r="D8" s="399"/>
      <c r="E8" s="399"/>
      <c r="F8" s="399"/>
      <c r="G8" s="399"/>
      <c r="H8" s="399"/>
      <c r="I8" s="399"/>
      <c r="J8" s="399"/>
      <c r="K8" s="399"/>
      <c r="L8" s="402" t="s">
        <v>51</v>
      </c>
      <c r="M8" s="404" t="s">
        <v>29</v>
      </c>
      <c r="N8" s="406" t="s">
        <v>39</v>
      </c>
      <c r="O8" s="406" t="s">
        <v>52</v>
      </c>
      <c r="P8" s="406" t="s">
        <v>53</v>
      </c>
      <c r="Q8" s="406" t="s">
        <v>54</v>
      </c>
      <c r="R8" s="406" t="s">
        <v>12</v>
      </c>
      <c r="S8" s="404" t="s">
        <v>55</v>
      </c>
      <c r="T8" s="406" t="s">
        <v>56</v>
      </c>
      <c r="U8" s="404" t="s">
        <v>57</v>
      </c>
      <c r="V8" s="404" t="s">
        <v>58</v>
      </c>
      <c r="W8" s="404" t="s">
        <v>59</v>
      </c>
      <c r="X8" s="409" t="s">
        <v>60</v>
      </c>
      <c r="Y8" s="416" t="s">
        <v>61</v>
      </c>
      <c r="Z8" s="416" t="s">
        <v>62</v>
      </c>
      <c r="AA8" s="406" t="s">
        <v>63</v>
      </c>
      <c r="AB8" s="418" t="s">
        <v>64</v>
      </c>
      <c r="AC8" s="406" t="s">
        <v>65</v>
      </c>
      <c r="AD8" s="414" t="s">
        <v>66</v>
      </c>
      <c r="AE8" s="414" t="s">
        <v>67</v>
      </c>
      <c r="AF8" s="414" t="s">
        <v>68</v>
      </c>
      <c r="AG8" s="414" t="s">
        <v>69</v>
      </c>
      <c r="AH8" s="406" t="s">
        <v>70</v>
      </c>
      <c r="AI8" s="406" t="s">
        <v>48</v>
      </c>
      <c r="AJ8" s="412" t="s">
        <v>19</v>
      </c>
      <c r="AK8" s="494" t="s">
        <v>71</v>
      </c>
      <c r="AL8" s="379" t="s">
        <v>72</v>
      </c>
      <c r="AM8" s="379"/>
      <c r="AN8" s="379"/>
      <c r="AO8" s="379"/>
      <c r="AP8" s="379"/>
    </row>
    <row r="9" spans="1:42" s="2" customFormat="1" ht="24.6" customHeight="1">
      <c r="A9" s="401"/>
      <c r="B9" s="193">
        <v>0</v>
      </c>
      <c r="C9" s="193">
        <v>1</v>
      </c>
      <c r="D9" s="193">
        <v>2</v>
      </c>
      <c r="E9" s="78">
        <v>3</v>
      </c>
      <c r="F9" s="193">
        <v>4</v>
      </c>
      <c r="G9" s="193">
        <v>5</v>
      </c>
      <c r="H9" s="193">
        <v>6</v>
      </c>
      <c r="I9" s="193">
        <v>7</v>
      </c>
      <c r="J9" s="193">
        <v>8</v>
      </c>
      <c r="K9" s="195">
        <v>9</v>
      </c>
      <c r="L9" s="403"/>
      <c r="M9" s="405"/>
      <c r="N9" s="407"/>
      <c r="O9" s="411"/>
      <c r="P9" s="411"/>
      <c r="Q9" s="411"/>
      <c r="R9" s="411"/>
      <c r="S9" s="405"/>
      <c r="T9" s="407"/>
      <c r="U9" s="408"/>
      <c r="V9" s="405"/>
      <c r="W9" s="405"/>
      <c r="X9" s="410"/>
      <c r="Y9" s="417"/>
      <c r="Z9" s="417"/>
      <c r="AA9" s="411"/>
      <c r="AB9" s="419"/>
      <c r="AC9" s="411"/>
      <c r="AD9" s="415"/>
      <c r="AE9" s="415"/>
      <c r="AF9" s="415"/>
      <c r="AG9" s="415"/>
      <c r="AH9" s="407"/>
      <c r="AI9" s="411"/>
      <c r="AJ9" s="413"/>
      <c r="AK9" s="411"/>
      <c r="AL9" s="379"/>
      <c r="AM9" s="379"/>
      <c r="AN9" s="379"/>
      <c r="AO9" s="379"/>
      <c r="AP9" s="379"/>
    </row>
    <row r="10" spans="1:42" s="249" customFormat="1" ht="30" customHeight="1">
      <c r="A10" s="275">
        <f>ROW()-9</f>
        <v>1</v>
      </c>
      <c r="B10" s="276"/>
      <c r="C10" s="276">
        <v>1</v>
      </c>
      <c r="D10" s="276"/>
      <c r="E10" s="277"/>
      <c r="F10" s="276"/>
      <c r="G10" s="276"/>
      <c r="H10" s="276"/>
      <c r="I10" s="276"/>
      <c r="J10" s="276"/>
      <c r="K10" s="276"/>
      <c r="L10" s="277" t="s">
        <v>897</v>
      </c>
      <c r="M10" s="525" t="s">
        <v>898</v>
      </c>
      <c r="N10" s="526" t="s">
        <v>74</v>
      </c>
      <c r="O10" s="235" t="s">
        <v>625</v>
      </c>
      <c r="P10" s="527" t="s">
        <v>75</v>
      </c>
      <c r="Q10" s="505" t="s">
        <v>76</v>
      </c>
      <c r="R10" s="528"/>
      <c r="S10" s="235" t="s">
        <v>75</v>
      </c>
      <c r="T10" s="505" t="str">
        <f t="shared" ref="T10:T11" si="0">M10</f>
        <v>SHT0016085参考</v>
      </c>
      <c r="U10" s="236" t="s">
        <v>75</v>
      </c>
      <c r="V10" s="237" t="s">
        <v>77</v>
      </c>
      <c r="W10" s="507" t="s">
        <v>78</v>
      </c>
      <c r="X10" s="506" t="s">
        <v>79</v>
      </c>
      <c r="Y10" s="235" t="s">
        <v>80</v>
      </c>
      <c r="Z10" s="505" t="s">
        <v>81</v>
      </c>
      <c r="AA10" s="529" t="s">
        <v>378</v>
      </c>
      <c r="AB10" s="530"/>
      <c r="AC10" s="528" t="s">
        <v>81</v>
      </c>
      <c r="AD10" s="528"/>
      <c r="AE10" s="528"/>
      <c r="AF10" s="528"/>
      <c r="AG10" s="528"/>
      <c r="AH10" s="531"/>
      <c r="AI10" s="531"/>
      <c r="AJ10" s="505"/>
      <c r="AK10" s="231">
        <v>1</v>
      </c>
      <c r="AL10" s="231">
        <v>0</v>
      </c>
      <c r="AM10" s="231"/>
      <c r="AN10" s="231"/>
      <c r="AO10" s="231"/>
      <c r="AP10" s="231"/>
    </row>
    <row r="11" spans="1:42" s="249" customFormat="1" ht="30" customHeight="1">
      <c r="A11" s="275">
        <f t="shared" ref="A11:A26" si="1">ROW()-9</f>
        <v>2</v>
      </c>
      <c r="B11" s="276"/>
      <c r="C11" s="276">
        <v>1</v>
      </c>
      <c r="D11" s="276"/>
      <c r="E11" s="277"/>
      <c r="F11" s="276"/>
      <c r="G11" s="276"/>
      <c r="H11" s="276"/>
      <c r="I11" s="276"/>
      <c r="J11" s="276"/>
      <c r="K11" s="276"/>
      <c r="L11" s="277" t="s">
        <v>73</v>
      </c>
      <c r="M11" s="525" t="s">
        <v>899</v>
      </c>
      <c r="N11" s="526" t="s">
        <v>82</v>
      </c>
      <c r="O11" s="235" t="s">
        <v>625</v>
      </c>
      <c r="P11" s="532" t="s">
        <v>452</v>
      </c>
      <c r="Q11" s="505" t="s">
        <v>76</v>
      </c>
      <c r="R11" s="528"/>
      <c r="S11" s="235" t="s">
        <v>75</v>
      </c>
      <c r="T11" s="505" t="str">
        <f t="shared" si="0"/>
        <v>SHT0016086参考</v>
      </c>
      <c r="U11" s="236" t="s">
        <v>75</v>
      </c>
      <c r="V11" s="237" t="s">
        <v>77</v>
      </c>
      <c r="W11" s="237" t="s">
        <v>78</v>
      </c>
      <c r="X11" s="506" t="s">
        <v>79</v>
      </c>
      <c r="Y11" s="235" t="s">
        <v>80</v>
      </c>
      <c r="Z11" s="505" t="s">
        <v>81</v>
      </c>
      <c r="AA11" s="529" t="s">
        <v>379</v>
      </c>
      <c r="AB11" s="530"/>
      <c r="AC11" s="528"/>
      <c r="AD11" s="528"/>
      <c r="AE11" s="528"/>
      <c r="AF11" s="528"/>
      <c r="AG11" s="528"/>
      <c r="AH11" s="531"/>
      <c r="AI11" s="531"/>
      <c r="AJ11" s="505"/>
      <c r="AK11" s="231">
        <v>0</v>
      </c>
      <c r="AL11" s="231">
        <v>1</v>
      </c>
      <c r="AM11" s="231"/>
      <c r="AN11" s="231"/>
      <c r="AO11" s="231"/>
      <c r="AP11" s="231"/>
    </row>
    <row r="12" spans="1:42" s="249" customFormat="1" ht="30" customHeight="1">
      <c r="A12" s="275">
        <f t="shared" si="1"/>
        <v>3</v>
      </c>
      <c r="B12" s="276"/>
      <c r="C12" s="276"/>
      <c r="D12" s="276">
        <v>2</v>
      </c>
      <c r="E12" s="277"/>
      <c r="F12" s="276"/>
      <c r="G12" s="276"/>
      <c r="H12" s="276"/>
      <c r="I12" s="276"/>
      <c r="J12" s="276"/>
      <c r="K12" s="276"/>
      <c r="L12" s="277" t="s">
        <v>73</v>
      </c>
      <c r="M12" s="525" t="s">
        <v>900</v>
      </c>
      <c r="N12" s="526" t="s">
        <v>642</v>
      </c>
      <c r="O12" s="235" t="s">
        <v>636</v>
      </c>
      <c r="P12" s="235" t="s">
        <v>83</v>
      </c>
      <c r="Q12" s="505" t="s">
        <v>76</v>
      </c>
      <c r="R12" s="528"/>
      <c r="S12" s="235" t="s">
        <v>75</v>
      </c>
      <c r="T12" s="505" t="str">
        <f>M12</f>
        <v>SHT0016087参考</v>
      </c>
      <c r="U12" s="236" t="s">
        <v>75</v>
      </c>
      <c r="V12" s="237" t="s">
        <v>77</v>
      </c>
      <c r="W12" s="237" t="s">
        <v>78</v>
      </c>
      <c r="X12" s="506" t="s">
        <v>84</v>
      </c>
      <c r="Y12" s="235" t="s">
        <v>80</v>
      </c>
      <c r="Z12" s="505" t="s">
        <v>81</v>
      </c>
      <c r="AA12" s="529" t="s">
        <v>379</v>
      </c>
      <c r="AB12" s="530">
        <v>1.19</v>
      </c>
      <c r="AC12" s="528" t="s">
        <v>81</v>
      </c>
      <c r="AD12" s="528"/>
      <c r="AE12" s="528"/>
      <c r="AF12" s="528"/>
      <c r="AG12" s="528"/>
      <c r="AH12" s="531"/>
      <c r="AI12" s="531"/>
      <c r="AJ12" s="505"/>
      <c r="AK12" s="231">
        <v>1</v>
      </c>
      <c r="AL12" s="231">
        <v>0</v>
      </c>
      <c r="AM12" s="231"/>
      <c r="AN12" s="231"/>
      <c r="AO12" s="231"/>
      <c r="AP12" s="231"/>
    </row>
    <row r="13" spans="1:42" s="249" customFormat="1" ht="30" customHeight="1">
      <c r="A13" s="275">
        <f t="shared" si="1"/>
        <v>4</v>
      </c>
      <c r="B13" s="276"/>
      <c r="C13" s="276"/>
      <c r="D13" s="276">
        <v>2</v>
      </c>
      <c r="E13" s="277"/>
      <c r="F13" s="276"/>
      <c r="G13" s="276"/>
      <c r="H13" s="276"/>
      <c r="I13" s="276"/>
      <c r="J13" s="276"/>
      <c r="K13" s="276"/>
      <c r="L13" s="277" t="s">
        <v>73</v>
      </c>
      <c r="M13" s="525" t="s">
        <v>901</v>
      </c>
      <c r="N13" s="526" t="s">
        <v>574</v>
      </c>
      <c r="O13" s="235" t="s">
        <v>637</v>
      </c>
      <c r="P13" s="235" t="s">
        <v>83</v>
      </c>
      <c r="Q13" s="505" t="s">
        <v>76</v>
      </c>
      <c r="R13" s="528"/>
      <c r="S13" s="235" t="s">
        <v>75</v>
      </c>
      <c r="T13" s="505" t="str">
        <f t="shared" ref="T13:T15" si="2">M13</f>
        <v>SHT0016088参考</v>
      </c>
      <c r="U13" s="236" t="s">
        <v>75</v>
      </c>
      <c r="V13" s="237" t="s">
        <v>77</v>
      </c>
      <c r="W13" s="237" t="s">
        <v>78</v>
      </c>
      <c r="X13" s="506" t="s">
        <v>84</v>
      </c>
      <c r="Y13" s="235" t="s">
        <v>80</v>
      </c>
      <c r="Z13" s="505" t="s">
        <v>81</v>
      </c>
      <c r="AA13" s="529" t="s">
        <v>378</v>
      </c>
      <c r="AB13" s="530">
        <v>1.25</v>
      </c>
      <c r="AC13" s="528" t="s">
        <v>81</v>
      </c>
      <c r="AD13" s="528"/>
      <c r="AE13" s="528"/>
      <c r="AF13" s="528"/>
      <c r="AG13" s="528"/>
      <c r="AH13" s="531"/>
      <c r="AI13" s="531"/>
      <c r="AJ13" s="505"/>
      <c r="AK13" s="231">
        <v>0</v>
      </c>
      <c r="AL13" s="231">
        <v>1</v>
      </c>
      <c r="AM13" s="231"/>
      <c r="AN13" s="231"/>
      <c r="AO13" s="231"/>
      <c r="AP13" s="231"/>
    </row>
    <row r="14" spans="1:42" s="249" customFormat="1" ht="30" customHeight="1">
      <c r="A14" s="275">
        <f t="shared" si="1"/>
        <v>5</v>
      </c>
      <c r="B14" s="276"/>
      <c r="C14" s="276"/>
      <c r="D14" s="276">
        <v>2</v>
      </c>
      <c r="E14" s="277"/>
      <c r="F14" s="276"/>
      <c r="G14" s="276"/>
      <c r="H14" s="276"/>
      <c r="I14" s="276"/>
      <c r="J14" s="276"/>
      <c r="K14" s="276"/>
      <c r="L14" s="277" t="s">
        <v>73</v>
      </c>
      <c r="M14" s="525" t="s">
        <v>902</v>
      </c>
      <c r="N14" s="526" t="s">
        <v>85</v>
      </c>
      <c r="O14" s="235" t="s">
        <v>44</v>
      </c>
      <c r="P14" s="235" t="s">
        <v>83</v>
      </c>
      <c r="Q14" s="505" t="s">
        <v>76</v>
      </c>
      <c r="R14" s="533"/>
      <c r="S14" s="235" t="s">
        <v>75</v>
      </c>
      <c r="T14" s="505" t="str">
        <f t="shared" si="2"/>
        <v>SHT0016089参考</v>
      </c>
      <c r="U14" s="236" t="s">
        <v>75</v>
      </c>
      <c r="V14" s="237" t="s">
        <v>77</v>
      </c>
      <c r="W14" s="237" t="s">
        <v>78</v>
      </c>
      <c r="X14" s="506" t="s">
        <v>86</v>
      </c>
      <c r="Y14" s="235" t="s">
        <v>80</v>
      </c>
      <c r="Z14" s="505" t="s">
        <v>81</v>
      </c>
      <c r="AA14" s="529" t="s">
        <v>378</v>
      </c>
      <c r="AB14" s="530">
        <v>1.5</v>
      </c>
      <c r="AC14" s="528" t="s">
        <v>81</v>
      </c>
      <c r="AD14" s="528"/>
      <c r="AE14" s="528"/>
      <c r="AF14" s="528"/>
      <c r="AG14" s="528"/>
      <c r="AH14" s="531"/>
      <c r="AI14" s="531"/>
      <c r="AJ14" s="505"/>
      <c r="AK14" s="231">
        <v>1</v>
      </c>
      <c r="AL14" s="231">
        <v>0</v>
      </c>
      <c r="AM14" s="231"/>
      <c r="AN14" s="231"/>
      <c r="AO14" s="231"/>
      <c r="AP14" s="231"/>
    </row>
    <row r="15" spans="1:42" s="249" customFormat="1" ht="30" customHeight="1">
      <c r="A15" s="275">
        <f t="shared" si="1"/>
        <v>6</v>
      </c>
      <c r="B15" s="276"/>
      <c r="C15" s="276"/>
      <c r="D15" s="276">
        <v>2</v>
      </c>
      <c r="E15" s="277"/>
      <c r="F15" s="276"/>
      <c r="G15" s="276"/>
      <c r="H15" s="276"/>
      <c r="I15" s="276"/>
      <c r="J15" s="276"/>
      <c r="K15" s="276"/>
      <c r="L15" s="277" t="s">
        <v>73</v>
      </c>
      <c r="M15" s="525" t="s">
        <v>903</v>
      </c>
      <c r="N15" s="526" t="s">
        <v>87</v>
      </c>
      <c r="O15" s="235" t="s">
        <v>45</v>
      </c>
      <c r="P15" s="235" t="s">
        <v>83</v>
      </c>
      <c r="Q15" s="505" t="s">
        <v>76</v>
      </c>
      <c r="R15" s="533"/>
      <c r="S15" s="235" t="s">
        <v>75</v>
      </c>
      <c r="T15" s="505" t="str">
        <f t="shared" si="2"/>
        <v>SHT0016090参考</v>
      </c>
      <c r="U15" s="236" t="s">
        <v>75</v>
      </c>
      <c r="V15" s="237" t="s">
        <v>77</v>
      </c>
      <c r="W15" s="237" t="s">
        <v>78</v>
      </c>
      <c r="X15" s="506" t="s">
        <v>86</v>
      </c>
      <c r="Y15" s="235" t="s">
        <v>80</v>
      </c>
      <c r="Z15" s="505" t="s">
        <v>81</v>
      </c>
      <c r="AA15" s="529" t="s">
        <v>378</v>
      </c>
      <c r="AB15" s="534">
        <v>1.5</v>
      </c>
      <c r="AC15" s="528" t="s">
        <v>81</v>
      </c>
      <c r="AD15" s="528"/>
      <c r="AE15" s="528"/>
      <c r="AF15" s="528"/>
      <c r="AG15" s="528"/>
      <c r="AH15" s="531"/>
      <c r="AI15" s="531"/>
      <c r="AJ15" s="505"/>
      <c r="AK15" s="231">
        <v>0</v>
      </c>
      <c r="AL15" s="231">
        <v>1</v>
      </c>
      <c r="AM15" s="231"/>
      <c r="AN15" s="231"/>
      <c r="AO15" s="231"/>
      <c r="AP15" s="231"/>
    </row>
    <row r="16" spans="1:42" s="547" customFormat="1" ht="30" customHeight="1">
      <c r="A16" s="275">
        <f t="shared" si="1"/>
        <v>7</v>
      </c>
      <c r="B16" s="535"/>
      <c r="C16" s="535"/>
      <c r="D16" s="535">
        <v>2</v>
      </c>
      <c r="E16" s="536"/>
      <c r="F16" s="535"/>
      <c r="G16" s="535"/>
      <c r="H16" s="535"/>
      <c r="I16" s="535"/>
      <c r="J16" s="535"/>
      <c r="K16" s="535"/>
      <c r="L16" s="537" t="s">
        <v>383</v>
      </c>
      <c r="M16" s="533" t="s">
        <v>904</v>
      </c>
      <c r="N16" s="538" t="s">
        <v>384</v>
      </c>
      <c r="O16" s="536" t="s">
        <v>621</v>
      </c>
      <c r="P16" s="536" t="s">
        <v>91</v>
      </c>
      <c r="Q16" s="505" t="s">
        <v>76</v>
      </c>
      <c r="R16" s="533"/>
      <c r="S16" s="539" t="s">
        <v>75</v>
      </c>
      <c r="T16" s="533" t="s">
        <v>93</v>
      </c>
      <c r="U16" s="236" t="s">
        <v>75</v>
      </c>
      <c r="V16" s="540" t="s">
        <v>448</v>
      </c>
      <c r="W16" s="540" t="s">
        <v>449</v>
      </c>
      <c r="X16" s="541" t="s">
        <v>94</v>
      </c>
      <c r="Y16" s="539" t="s">
        <v>80</v>
      </c>
      <c r="Z16" s="542" t="s">
        <v>81</v>
      </c>
      <c r="AA16" s="539" t="s">
        <v>455</v>
      </c>
      <c r="AB16" s="543">
        <v>0.05</v>
      </c>
      <c r="AC16" s="542" t="s">
        <v>81</v>
      </c>
      <c r="AD16" s="542"/>
      <c r="AE16" s="542"/>
      <c r="AF16" s="542"/>
      <c r="AG16" s="542"/>
      <c r="AH16" s="544"/>
      <c r="AI16" s="544"/>
      <c r="AJ16" s="545"/>
      <c r="AK16" s="546">
        <v>0</v>
      </c>
      <c r="AL16" s="546">
        <v>1</v>
      </c>
      <c r="AM16" s="546"/>
      <c r="AN16" s="546"/>
      <c r="AO16" s="546"/>
      <c r="AP16" s="546"/>
    </row>
    <row r="17" spans="1:42" s="3" customFormat="1" ht="30" customHeight="1">
      <c r="A17" s="123">
        <f t="shared" si="1"/>
        <v>8</v>
      </c>
      <c r="B17" s="116"/>
      <c r="C17" s="116"/>
      <c r="D17" s="116">
        <v>2</v>
      </c>
      <c r="E17" s="96"/>
      <c r="F17" s="116"/>
      <c r="G17" s="116"/>
      <c r="H17" s="116"/>
      <c r="I17" s="116"/>
      <c r="J17" s="116"/>
      <c r="K17" s="116"/>
      <c r="L17" s="95" t="s">
        <v>905</v>
      </c>
      <c r="M17" s="90" t="s">
        <v>550</v>
      </c>
      <c r="N17" s="87" t="s">
        <v>551</v>
      </c>
      <c r="O17" s="125" t="s">
        <v>391</v>
      </c>
      <c r="P17" s="95" t="s">
        <v>75</v>
      </c>
      <c r="Q17" s="89" t="s">
        <v>76</v>
      </c>
      <c r="R17" s="90"/>
      <c r="S17" s="268" t="s">
        <v>75</v>
      </c>
      <c r="T17" s="89" t="str">
        <f t="shared" ref="T17:T21" si="3">M17</f>
        <v>BEC0010325</v>
      </c>
      <c r="U17" s="79" t="s">
        <v>75</v>
      </c>
      <c r="V17" s="60" t="s">
        <v>448</v>
      </c>
      <c r="W17" s="60" t="s">
        <v>449</v>
      </c>
      <c r="X17" s="9" t="s">
        <v>95</v>
      </c>
      <c r="Y17" s="268" t="s">
        <v>80</v>
      </c>
      <c r="Z17" s="6" t="s">
        <v>81</v>
      </c>
      <c r="AA17" s="268" t="s">
        <v>81</v>
      </c>
      <c r="AB17" s="63">
        <v>5.0000000000000001E-3</v>
      </c>
      <c r="AC17" s="6" t="s">
        <v>81</v>
      </c>
      <c r="AD17" s="6"/>
      <c r="AE17" s="6"/>
      <c r="AF17" s="6"/>
      <c r="AG17" s="6"/>
      <c r="AH17" s="13"/>
      <c r="AI17" s="13"/>
      <c r="AJ17" s="89"/>
      <c r="AK17" s="267">
        <v>0</v>
      </c>
      <c r="AL17" s="267">
        <v>1</v>
      </c>
      <c r="AM17" s="267"/>
      <c r="AN17" s="267"/>
      <c r="AO17" s="267"/>
      <c r="AP17" s="267"/>
    </row>
    <row r="18" spans="1:42" s="3" customFormat="1" ht="30" customHeight="1">
      <c r="A18" s="123">
        <f t="shared" si="1"/>
        <v>9</v>
      </c>
      <c r="B18" s="116"/>
      <c r="C18" s="116"/>
      <c r="D18" s="116"/>
      <c r="E18" s="96">
        <v>3</v>
      </c>
      <c r="F18" s="116"/>
      <c r="G18" s="116"/>
      <c r="H18" s="116"/>
      <c r="I18" s="116"/>
      <c r="J18" s="116"/>
      <c r="K18" s="116"/>
      <c r="L18" s="95" t="s">
        <v>905</v>
      </c>
      <c r="M18" s="90" t="s">
        <v>545</v>
      </c>
      <c r="N18" s="150" t="s">
        <v>385</v>
      </c>
      <c r="O18" s="95" t="s">
        <v>96</v>
      </c>
      <c r="P18" s="95" t="s">
        <v>91</v>
      </c>
      <c r="Q18" s="89" t="s">
        <v>76</v>
      </c>
      <c r="R18" s="90"/>
      <c r="S18" s="268" t="s">
        <v>75</v>
      </c>
      <c r="T18" s="89" t="str">
        <f t="shared" si="3"/>
        <v>BEC0010323</v>
      </c>
      <c r="U18" s="79" t="s">
        <v>75</v>
      </c>
      <c r="V18" s="60" t="s">
        <v>448</v>
      </c>
      <c r="W18" s="60" t="s">
        <v>449</v>
      </c>
      <c r="X18" s="9" t="s">
        <v>97</v>
      </c>
      <c r="Y18" s="268" t="s">
        <v>80</v>
      </c>
      <c r="Z18" s="6" t="s">
        <v>81</v>
      </c>
      <c r="AA18" s="268" t="s">
        <v>98</v>
      </c>
      <c r="AB18" s="63">
        <v>1.4999999999999999E-2</v>
      </c>
      <c r="AC18" s="6" t="s">
        <v>81</v>
      </c>
      <c r="AD18" s="6"/>
      <c r="AE18" s="6"/>
      <c r="AF18" s="6"/>
      <c r="AG18" s="6"/>
      <c r="AH18" s="13"/>
      <c r="AI18" s="13"/>
      <c r="AJ18" s="89"/>
      <c r="AK18" s="267">
        <v>0</v>
      </c>
      <c r="AL18" s="267">
        <v>1</v>
      </c>
      <c r="AM18" s="267"/>
      <c r="AN18" s="267"/>
      <c r="AO18" s="267"/>
      <c r="AP18" s="267"/>
    </row>
    <row r="19" spans="1:42" s="3" customFormat="1" ht="30" customHeight="1">
      <c r="A19" s="123">
        <f t="shared" si="1"/>
        <v>10</v>
      </c>
      <c r="B19" s="116"/>
      <c r="C19" s="116"/>
      <c r="D19" s="116"/>
      <c r="E19" s="96">
        <v>3</v>
      </c>
      <c r="F19" s="116"/>
      <c r="G19" s="116"/>
      <c r="H19" s="116"/>
      <c r="I19" s="116"/>
      <c r="J19" s="116"/>
      <c r="K19" s="116"/>
      <c r="L19" s="85" t="s">
        <v>382</v>
      </c>
      <c r="M19" s="149" t="s">
        <v>454</v>
      </c>
      <c r="N19" s="87" t="s">
        <v>99</v>
      </c>
      <c r="O19" s="125" t="s">
        <v>392</v>
      </c>
      <c r="P19" s="95" t="s">
        <v>91</v>
      </c>
      <c r="Q19" s="89" t="s">
        <v>76</v>
      </c>
      <c r="R19" s="90"/>
      <c r="S19" s="268" t="s">
        <v>75</v>
      </c>
      <c r="T19" s="89" t="str">
        <f t="shared" si="3"/>
        <v>SHT0014865</v>
      </c>
      <c r="U19" s="79" t="s">
        <v>75</v>
      </c>
      <c r="V19" s="270" t="s">
        <v>78</v>
      </c>
      <c r="W19" s="270" t="s">
        <v>77</v>
      </c>
      <c r="X19" s="6" t="s">
        <v>81</v>
      </c>
      <c r="Y19" s="268" t="s">
        <v>81</v>
      </c>
      <c r="Z19" s="6" t="s">
        <v>81</v>
      </c>
      <c r="AA19" s="268" t="s">
        <v>100</v>
      </c>
      <c r="AB19" s="65">
        <v>7.0000000000000001E-3</v>
      </c>
      <c r="AC19" s="6"/>
      <c r="AD19" s="6"/>
      <c r="AE19" s="6"/>
      <c r="AF19" s="6"/>
      <c r="AG19" s="6"/>
      <c r="AH19" s="13"/>
      <c r="AI19" s="13"/>
      <c r="AJ19" s="89"/>
      <c r="AK19" s="267">
        <v>0</v>
      </c>
      <c r="AL19" s="267">
        <v>2</v>
      </c>
      <c r="AM19" s="267"/>
      <c r="AN19" s="267"/>
      <c r="AO19" s="267"/>
      <c r="AP19" s="267"/>
    </row>
    <row r="20" spans="1:42" s="3" customFormat="1" ht="30" customHeight="1">
      <c r="A20" s="123">
        <f t="shared" si="1"/>
        <v>11</v>
      </c>
      <c r="B20" s="116"/>
      <c r="C20" s="116"/>
      <c r="D20" s="116"/>
      <c r="E20" s="96">
        <v>3</v>
      </c>
      <c r="F20" s="116"/>
      <c r="G20" s="116"/>
      <c r="H20" s="116"/>
      <c r="I20" s="116"/>
      <c r="J20" s="116"/>
      <c r="K20" s="116"/>
      <c r="L20" s="85" t="s">
        <v>381</v>
      </c>
      <c r="M20" s="149" t="s">
        <v>380</v>
      </c>
      <c r="N20" s="87" t="s">
        <v>101</v>
      </c>
      <c r="O20" s="125" t="s">
        <v>393</v>
      </c>
      <c r="P20" s="95" t="s">
        <v>91</v>
      </c>
      <c r="Q20" s="89" t="s">
        <v>76</v>
      </c>
      <c r="R20" s="90"/>
      <c r="S20" s="268" t="s">
        <v>75</v>
      </c>
      <c r="T20" s="89" t="str">
        <f t="shared" si="3"/>
        <v>BEC0010017</v>
      </c>
      <c r="U20" s="79" t="s">
        <v>75</v>
      </c>
      <c r="V20" s="270" t="s">
        <v>78</v>
      </c>
      <c r="W20" s="270" t="s">
        <v>77</v>
      </c>
      <c r="X20" s="9" t="s">
        <v>102</v>
      </c>
      <c r="Y20" s="268" t="s">
        <v>103</v>
      </c>
      <c r="Z20" s="6"/>
      <c r="AA20" s="268" t="s">
        <v>98</v>
      </c>
      <c r="AB20" s="65">
        <v>1.4999999999999999E-2</v>
      </c>
      <c r="AC20" s="6"/>
      <c r="AD20" s="6"/>
      <c r="AE20" s="6"/>
      <c r="AF20" s="6"/>
      <c r="AG20" s="6"/>
      <c r="AH20" s="13"/>
      <c r="AI20" s="13"/>
      <c r="AJ20" s="89"/>
      <c r="AK20" s="267">
        <v>0</v>
      </c>
      <c r="AL20" s="267">
        <v>2</v>
      </c>
      <c r="AM20" s="267"/>
      <c r="AN20" s="267"/>
      <c r="AO20" s="267"/>
      <c r="AP20" s="267"/>
    </row>
    <row r="21" spans="1:42" s="249" customFormat="1" ht="30" customHeight="1">
      <c r="A21" s="275">
        <f t="shared" si="1"/>
        <v>12</v>
      </c>
      <c r="B21" s="276"/>
      <c r="C21" s="276"/>
      <c r="D21" s="276">
        <v>2</v>
      </c>
      <c r="E21" s="277"/>
      <c r="F21" s="276"/>
      <c r="G21" s="276"/>
      <c r="H21" s="276"/>
      <c r="I21" s="276"/>
      <c r="J21" s="276"/>
      <c r="K21" s="276"/>
      <c r="L21" s="277" t="s">
        <v>73</v>
      </c>
      <c r="M21" s="533" t="s">
        <v>906</v>
      </c>
      <c r="N21" s="526" t="s">
        <v>104</v>
      </c>
      <c r="O21" s="235" t="s">
        <v>558</v>
      </c>
      <c r="P21" s="235" t="s">
        <v>75</v>
      </c>
      <c r="Q21" s="505" t="s">
        <v>76</v>
      </c>
      <c r="R21" s="528"/>
      <c r="S21" s="235" t="s">
        <v>75</v>
      </c>
      <c r="T21" s="505" t="str">
        <f t="shared" si="3"/>
        <v>SHT0016062参考</v>
      </c>
      <c r="U21" s="236" t="s">
        <v>75</v>
      </c>
      <c r="V21" s="237" t="s">
        <v>77</v>
      </c>
      <c r="W21" s="237" t="s">
        <v>78</v>
      </c>
      <c r="X21" s="506" t="s">
        <v>105</v>
      </c>
      <c r="Y21" s="235" t="s">
        <v>80</v>
      </c>
      <c r="Z21" s="528" t="s">
        <v>106</v>
      </c>
      <c r="AA21" s="235" t="s">
        <v>81</v>
      </c>
      <c r="AB21" s="278">
        <v>0.9</v>
      </c>
      <c r="AC21" s="528" t="s">
        <v>81</v>
      </c>
      <c r="AD21" s="528"/>
      <c r="AE21" s="528"/>
      <c r="AF21" s="528"/>
      <c r="AG21" s="528"/>
      <c r="AH21" s="531"/>
      <c r="AI21" s="531"/>
      <c r="AJ21" s="505"/>
      <c r="AK21" s="231">
        <v>1</v>
      </c>
      <c r="AL21" s="231">
        <v>1</v>
      </c>
      <c r="AM21" s="231"/>
      <c r="AN21" s="231"/>
      <c r="AO21" s="231"/>
      <c r="AP21" s="231"/>
    </row>
    <row r="22" spans="1:42" s="3" customFormat="1" ht="30" customHeight="1">
      <c r="A22" s="123">
        <f t="shared" si="1"/>
        <v>13</v>
      </c>
      <c r="B22" s="116"/>
      <c r="C22" s="116"/>
      <c r="D22" s="116">
        <v>2</v>
      </c>
      <c r="E22" s="96"/>
      <c r="F22" s="116"/>
      <c r="G22" s="116"/>
      <c r="H22" s="116"/>
      <c r="I22" s="116"/>
      <c r="J22" s="116"/>
      <c r="K22" s="116"/>
      <c r="L22" s="96" t="s">
        <v>907</v>
      </c>
      <c r="M22" s="90" t="s">
        <v>908</v>
      </c>
      <c r="N22" s="87" t="s">
        <v>557</v>
      </c>
      <c r="O22" s="268" t="s">
        <v>603</v>
      </c>
      <c r="P22" s="268" t="s">
        <v>75</v>
      </c>
      <c r="Q22" s="89" t="s">
        <v>76</v>
      </c>
      <c r="R22" s="6"/>
      <c r="S22" s="268" t="s">
        <v>75</v>
      </c>
      <c r="T22" s="89" t="str">
        <f>M22</f>
        <v>SHT0016622</v>
      </c>
      <c r="U22" s="79" t="s">
        <v>75</v>
      </c>
      <c r="V22" s="270" t="s">
        <v>77</v>
      </c>
      <c r="W22" s="270" t="s">
        <v>78</v>
      </c>
      <c r="X22" s="9" t="s">
        <v>105</v>
      </c>
      <c r="Y22" s="268" t="s">
        <v>80</v>
      </c>
      <c r="Z22" s="6" t="s">
        <v>106</v>
      </c>
      <c r="AA22" s="268"/>
      <c r="AB22" s="124"/>
      <c r="AC22" s="6"/>
      <c r="AD22" s="6"/>
      <c r="AE22" s="6"/>
      <c r="AF22" s="6"/>
      <c r="AG22" s="6"/>
      <c r="AH22" s="13"/>
      <c r="AI22" s="13"/>
      <c r="AJ22" s="89"/>
      <c r="AK22" s="267">
        <v>1</v>
      </c>
      <c r="AL22" s="267">
        <v>1</v>
      </c>
      <c r="AM22" s="267"/>
      <c r="AN22" s="267"/>
      <c r="AO22" s="267"/>
      <c r="AP22" s="267"/>
    </row>
    <row r="23" spans="1:42" s="3" customFormat="1" ht="30" customHeight="1">
      <c r="A23" s="123">
        <f t="shared" si="1"/>
        <v>14</v>
      </c>
      <c r="B23" s="127"/>
      <c r="C23" s="127"/>
      <c r="D23" s="127">
        <v>2</v>
      </c>
      <c r="E23" s="94"/>
      <c r="F23" s="127"/>
      <c r="G23" s="127"/>
      <c r="H23" s="127"/>
      <c r="I23" s="127"/>
      <c r="J23" s="127"/>
      <c r="K23" s="127"/>
      <c r="L23" s="96" t="s">
        <v>907</v>
      </c>
      <c r="M23" s="84" t="s">
        <v>592</v>
      </c>
      <c r="N23" s="84" t="s">
        <v>591</v>
      </c>
      <c r="O23" s="126"/>
      <c r="P23" s="281" t="s">
        <v>75</v>
      </c>
      <c r="Q23" s="89" t="s">
        <v>76</v>
      </c>
      <c r="R23" s="145"/>
      <c r="S23" s="268" t="s">
        <v>75</v>
      </c>
      <c r="T23" s="106" t="str">
        <f>M23</f>
        <v>SHT0017792</v>
      </c>
      <c r="U23" s="79" t="s">
        <v>446</v>
      </c>
      <c r="V23" s="270" t="s">
        <v>78</v>
      </c>
      <c r="W23" s="270" t="s">
        <v>77</v>
      </c>
      <c r="X23" s="107"/>
      <c r="Y23" s="126" t="s">
        <v>593</v>
      </c>
      <c r="Z23" s="145"/>
      <c r="AA23" s="126" t="s">
        <v>594</v>
      </c>
      <c r="AB23" s="124">
        <v>0.12740000000000001</v>
      </c>
      <c r="AC23" s="145"/>
      <c r="AD23" s="145"/>
      <c r="AE23" s="145"/>
      <c r="AF23" s="145"/>
      <c r="AG23" s="145"/>
      <c r="AH23" s="146"/>
      <c r="AI23" s="146"/>
      <c r="AJ23" s="106"/>
      <c r="AK23" s="100">
        <v>1</v>
      </c>
      <c r="AL23" s="100">
        <v>1</v>
      </c>
      <c r="AM23" s="100"/>
      <c r="AN23" s="100"/>
      <c r="AO23" s="100"/>
      <c r="AP23" s="100"/>
    </row>
    <row r="24" spans="1:42" s="3" customFormat="1" ht="30" customHeight="1">
      <c r="A24" s="123">
        <f t="shared" si="1"/>
        <v>15</v>
      </c>
      <c r="B24" s="127"/>
      <c r="C24" s="127"/>
      <c r="D24" s="127">
        <v>2</v>
      </c>
      <c r="E24" s="94"/>
      <c r="F24" s="127"/>
      <c r="G24" s="127"/>
      <c r="H24" s="127"/>
      <c r="I24" s="127"/>
      <c r="J24" s="127"/>
      <c r="K24" s="127"/>
      <c r="L24" s="66" t="s">
        <v>582</v>
      </c>
      <c r="M24" s="84" t="s">
        <v>596</v>
      </c>
      <c r="N24" s="84" t="s">
        <v>595</v>
      </c>
      <c r="O24" s="71" t="s">
        <v>691</v>
      </c>
      <c r="P24" s="126"/>
      <c r="Q24" s="106"/>
      <c r="R24" s="145"/>
      <c r="S24" s="281" t="s">
        <v>75</v>
      </c>
      <c r="T24" s="106"/>
      <c r="U24" s="79" t="s">
        <v>446</v>
      </c>
      <c r="V24" s="280" t="s">
        <v>78</v>
      </c>
      <c r="W24" s="280" t="s">
        <v>77</v>
      </c>
      <c r="X24" s="107"/>
      <c r="Y24" s="126"/>
      <c r="Z24" s="145"/>
      <c r="AA24" s="126"/>
      <c r="AB24" s="124"/>
      <c r="AC24" s="145"/>
      <c r="AD24" s="145"/>
      <c r="AE24" s="145"/>
      <c r="AF24" s="145"/>
      <c r="AG24" s="145"/>
      <c r="AH24" s="146"/>
      <c r="AI24" s="146"/>
      <c r="AJ24" s="106"/>
      <c r="AK24" s="100">
        <v>43</v>
      </c>
      <c r="AL24" s="100">
        <v>43</v>
      </c>
      <c r="AM24" s="100"/>
      <c r="AN24" s="100"/>
      <c r="AO24" s="100"/>
      <c r="AP24" s="100"/>
    </row>
    <row r="25" spans="1:42" s="3" customFormat="1" ht="30" customHeight="1">
      <c r="A25" s="123">
        <f t="shared" si="1"/>
        <v>16</v>
      </c>
      <c r="B25" s="116"/>
      <c r="C25" s="116"/>
      <c r="D25" s="98">
        <v>2</v>
      </c>
      <c r="E25" s="96"/>
      <c r="F25" s="116"/>
      <c r="G25" s="116"/>
      <c r="H25" s="116"/>
      <c r="I25" s="116"/>
      <c r="J25" s="116"/>
      <c r="K25" s="116"/>
      <c r="L25" s="85" t="s">
        <v>381</v>
      </c>
      <c r="M25" s="86" t="s">
        <v>108</v>
      </c>
      <c r="N25" s="87" t="s">
        <v>109</v>
      </c>
      <c r="O25" s="58" t="s">
        <v>389</v>
      </c>
      <c r="P25" s="268" t="s">
        <v>83</v>
      </c>
      <c r="Q25" s="89" t="s">
        <v>76</v>
      </c>
      <c r="R25" s="86"/>
      <c r="S25" s="268" t="s">
        <v>75</v>
      </c>
      <c r="T25" s="89" t="str">
        <f t="shared" ref="T25:T30" si="4">M25</f>
        <v>SHT0011788</v>
      </c>
      <c r="U25" s="79" t="s">
        <v>75</v>
      </c>
      <c r="V25" s="270" t="s">
        <v>78</v>
      </c>
      <c r="W25" s="270" t="s">
        <v>77</v>
      </c>
      <c r="X25" s="90" t="s">
        <v>102</v>
      </c>
      <c r="Y25" s="268" t="s">
        <v>110</v>
      </c>
      <c r="Z25" s="89" t="s">
        <v>81</v>
      </c>
      <c r="AA25" s="268" t="s">
        <v>111</v>
      </c>
      <c r="AB25" s="63">
        <v>0.45710000000000001</v>
      </c>
      <c r="AC25" s="6" t="s">
        <v>81</v>
      </c>
      <c r="AD25" s="6"/>
      <c r="AE25" s="6"/>
      <c r="AF25" s="6"/>
      <c r="AG25" s="6"/>
      <c r="AH25" s="13"/>
      <c r="AI25" s="16"/>
      <c r="AJ25" s="6"/>
      <c r="AK25" s="267">
        <v>1</v>
      </c>
      <c r="AL25" s="267">
        <v>1</v>
      </c>
      <c r="AM25" s="267"/>
      <c r="AN25" s="267"/>
      <c r="AO25" s="267"/>
      <c r="AP25" s="267"/>
    </row>
    <row r="26" spans="1:42" s="4" customFormat="1" ht="30" customHeight="1">
      <c r="A26" s="123">
        <f t="shared" si="1"/>
        <v>17</v>
      </c>
      <c r="B26" s="196"/>
      <c r="C26" s="196"/>
      <c r="D26" s="98">
        <v>2</v>
      </c>
      <c r="E26" s="155"/>
      <c r="F26" s="196"/>
      <c r="G26" s="196"/>
      <c r="H26" s="196"/>
      <c r="I26" s="196"/>
      <c r="J26" s="196"/>
      <c r="K26" s="196"/>
      <c r="L26" s="151" t="s">
        <v>386</v>
      </c>
      <c r="M26" s="122" t="s">
        <v>112</v>
      </c>
      <c r="N26" s="152" t="s">
        <v>113</v>
      </c>
      <c r="O26" s="151" t="s">
        <v>395</v>
      </c>
      <c r="P26" s="7" t="s">
        <v>91</v>
      </c>
      <c r="Q26" s="89" t="s">
        <v>76</v>
      </c>
      <c r="R26" s="122"/>
      <c r="S26" s="137" t="s">
        <v>75</v>
      </c>
      <c r="T26" s="153" t="str">
        <f t="shared" si="4"/>
        <v>SHT0011360</v>
      </c>
      <c r="U26" s="79" t="s">
        <v>75</v>
      </c>
      <c r="V26" s="270" t="s">
        <v>78</v>
      </c>
      <c r="W26" s="270" t="s">
        <v>77</v>
      </c>
      <c r="X26" s="154" t="s">
        <v>102</v>
      </c>
      <c r="Y26" s="7" t="s">
        <v>110</v>
      </c>
      <c r="Z26" s="153" t="s">
        <v>81</v>
      </c>
      <c r="AA26" s="155" t="s">
        <v>114</v>
      </c>
      <c r="AB26" s="64">
        <v>7.2999999999999995E-2</v>
      </c>
      <c r="AC26" s="14" t="s">
        <v>81</v>
      </c>
      <c r="AD26" s="14"/>
      <c r="AE26" s="14"/>
      <c r="AF26" s="14"/>
      <c r="AG26" s="14"/>
      <c r="AH26" s="17"/>
      <c r="AI26" s="18"/>
      <c r="AJ26" s="153"/>
      <c r="AK26" s="137">
        <v>2</v>
      </c>
      <c r="AL26" s="137">
        <v>2</v>
      </c>
      <c r="AM26" s="137"/>
      <c r="AN26" s="137"/>
      <c r="AO26" s="137"/>
      <c r="AP26" s="137"/>
    </row>
    <row r="27" spans="1:42" s="158" customFormat="1" ht="30" customHeight="1">
      <c r="A27" s="123">
        <f t="shared" ref="A27:A90" si="5">ROW()-9</f>
        <v>18</v>
      </c>
      <c r="B27" s="197"/>
      <c r="C27" s="116"/>
      <c r="D27" s="98">
        <v>2</v>
      </c>
      <c r="E27" s="77"/>
      <c r="F27" s="197"/>
      <c r="G27" s="197"/>
      <c r="H27" s="197"/>
      <c r="I27" s="197"/>
      <c r="J27" s="197"/>
      <c r="K27" s="197"/>
      <c r="L27" s="156" t="s">
        <v>382</v>
      </c>
      <c r="M27" s="122" t="s">
        <v>115</v>
      </c>
      <c r="N27" s="87" t="s">
        <v>116</v>
      </c>
      <c r="O27" s="157" t="s">
        <v>396</v>
      </c>
      <c r="P27" s="268" t="s">
        <v>91</v>
      </c>
      <c r="Q27" s="89" t="s">
        <v>76</v>
      </c>
      <c r="R27" s="88"/>
      <c r="S27" s="268" t="s">
        <v>75</v>
      </c>
      <c r="T27" s="89" t="str">
        <f t="shared" si="4"/>
        <v>BFA0010014</v>
      </c>
      <c r="U27" s="79" t="s">
        <v>75</v>
      </c>
      <c r="V27" s="270" t="s">
        <v>78</v>
      </c>
      <c r="W27" s="270" t="s">
        <v>77</v>
      </c>
      <c r="X27" s="9" t="s">
        <v>117</v>
      </c>
      <c r="Y27" s="77" t="s">
        <v>118</v>
      </c>
      <c r="Z27" s="89" t="s">
        <v>81</v>
      </c>
      <c r="AA27" s="77" t="s">
        <v>119</v>
      </c>
      <c r="AB27" s="101">
        <v>5.0999999999999997E-2</v>
      </c>
      <c r="AC27" s="6" t="s">
        <v>81</v>
      </c>
      <c r="AD27" s="88"/>
      <c r="AE27" s="88"/>
      <c r="AF27" s="88"/>
      <c r="AG27" s="88"/>
      <c r="AH27" s="88"/>
      <c r="AI27" s="88"/>
      <c r="AJ27" s="89"/>
      <c r="AK27" s="77">
        <v>1</v>
      </c>
      <c r="AL27" s="77">
        <v>1</v>
      </c>
      <c r="AM27" s="77"/>
      <c r="AN27" s="77"/>
      <c r="AO27" s="77"/>
      <c r="AP27" s="77"/>
    </row>
    <row r="28" spans="1:42" s="158" customFormat="1" ht="30" customHeight="1">
      <c r="A28" s="123">
        <f t="shared" si="5"/>
        <v>19</v>
      </c>
      <c r="B28" s="197"/>
      <c r="C28" s="116"/>
      <c r="D28" s="98">
        <v>2</v>
      </c>
      <c r="E28" s="77"/>
      <c r="F28" s="197"/>
      <c r="G28" s="197"/>
      <c r="H28" s="197"/>
      <c r="I28" s="197"/>
      <c r="J28" s="197"/>
      <c r="K28" s="197"/>
      <c r="L28" s="156" t="s">
        <v>382</v>
      </c>
      <c r="M28" s="88" t="s">
        <v>120</v>
      </c>
      <c r="N28" s="87" t="s">
        <v>121</v>
      </c>
      <c r="O28" s="157" t="s">
        <v>397</v>
      </c>
      <c r="P28" s="95" t="s">
        <v>83</v>
      </c>
      <c r="Q28" s="89" t="s">
        <v>76</v>
      </c>
      <c r="R28" s="88"/>
      <c r="S28" s="268" t="s">
        <v>75</v>
      </c>
      <c r="T28" s="89" t="str">
        <f t="shared" si="4"/>
        <v>SHT0011330</v>
      </c>
      <c r="U28" s="79" t="s">
        <v>75</v>
      </c>
      <c r="V28" s="270" t="s">
        <v>78</v>
      </c>
      <c r="W28" s="270" t="s">
        <v>77</v>
      </c>
      <c r="X28" s="90" t="s">
        <v>102</v>
      </c>
      <c r="Y28" s="77" t="s">
        <v>122</v>
      </c>
      <c r="Z28" s="89" t="s">
        <v>81</v>
      </c>
      <c r="AA28" s="77" t="s">
        <v>123</v>
      </c>
      <c r="AB28" s="101">
        <v>1.2999999999999999E-2</v>
      </c>
      <c r="AC28" s="6" t="s">
        <v>81</v>
      </c>
      <c r="AD28" s="88"/>
      <c r="AE28" s="88"/>
      <c r="AF28" s="88"/>
      <c r="AG28" s="88"/>
      <c r="AH28" s="88"/>
      <c r="AI28" s="88"/>
      <c r="AJ28" s="89"/>
      <c r="AK28" s="77">
        <v>1</v>
      </c>
      <c r="AL28" s="77">
        <v>1</v>
      </c>
      <c r="AM28" s="77"/>
      <c r="AN28" s="77"/>
      <c r="AO28" s="77"/>
      <c r="AP28" s="77"/>
    </row>
    <row r="29" spans="1:42" s="158" customFormat="1" ht="30" customHeight="1">
      <c r="A29" s="123">
        <f t="shared" si="5"/>
        <v>20</v>
      </c>
      <c r="B29" s="98"/>
      <c r="C29" s="116"/>
      <c r="D29" s="98">
        <v>2</v>
      </c>
      <c r="E29" s="267"/>
      <c r="F29" s="98"/>
      <c r="G29" s="98"/>
      <c r="H29" s="98"/>
      <c r="I29" s="98"/>
      <c r="J29" s="98"/>
      <c r="K29" s="98"/>
      <c r="L29" s="157" t="s">
        <v>381</v>
      </c>
      <c r="M29" s="89" t="s">
        <v>623</v>
      </c>
      <c r="N29" s="87" t="s">
        <v>624</v>
      </c>
      <c r="O29" s="157" t="s">
        <v>398</v>
      </c>
      <c r="P29" s="268" t="s">
        <v>75</v>
      </c>
      <c r="Q29" s="89" t="s">
        <v>76</v>
      </c>
      <c r="R29" s="88"/>
      <c r="S29" s="268" t="s">
        <v>75</v>
      </c>
      <c r="T29" s="89" t="str">
        <f t="shared" si="4"/>
        <v>SHT0011613</v>
      </c>
      <c r="U29" s="79" t="s">
        <v>75</v>
      </c>
      <c r="V29" s="60" t="s">
        <v>450</v>
      </c>
      <c r="W29" s="60" t="s">
        <v>451</v>
      </c>
      <c r="X29" s="6" t="s">
        <v>97</v>
      </c>
      <c r="Y29" s="267" t="s">
        <v>80</v>
      </c>
      <c r="Z29" s="89" t="s">
        <v>81</v>
      </c>
      <c r="AA29" s="267" t="s">
        <v>124</v>
      </c>
      <c r="AB29" s="101" t="s">
        <v>125</v>
      </c>
      <c r="AC29" s="6" t="s">
        <v>81</v>
      </c>
      <c r="AD29" s="88"/>
      <c r="AE29" s="88"/>
      <c r="AF29" s="88"/>
      <c r="AG29" s="88"/>
      <c r="AH29" s="88"/>
      <c r="AI29" s="88"/>
      <c r="AJ29" s="89"/>
      <c r="AK29" s="77">
        <v>1</v>
      </c>
      <c r="AL29" s="77">
        <v>1</v>
      </c>
      <c r="AM29" s="77"/>
      <c r="AN29" s="77"/>
      <c r="AO29" s="77"/>
      <c r="AP29" s="77"/>
    </row>
    <row r="30" spans="1:42" s="249" customFormat="1" ht="33" customHeight="1">
      <c r="A30" s="275">
        <f t="shared" si="5"/>
        <v>21</v>
      </c>
      <c r="B30" s="497"/>
      <c r="C30" s="276"/>
      <c r="D30" s="497">
        <v>2</v>
      </c>
      <c r="E30" s="231"/>
      <c r="F30" s="497"/>
      <c r="G30" s="497"/>
      <c r="H30" s="497"/>
      <c r="I30" s="497"/>
      <c r="J30" s="497"/>
      <c r="K30" s="498"/>
      <c r="L30" s="499" t="s">
        <v>73</v>
      </c>
      <c r="M30" s="500" t="s">
        <v>917</v>
      </c>
      <c r="N30" s="501" t="s">
        <v>456</v>
      </c>
      <c r="O30" s="502" t="s">
        <v>644</v>
      </c>
      <c r="P30" s="503"/>
      <c r="Q30" s="504"/>
      <c r="R30" s="501"/>
      <c r="S30" s="235" t="s">
        <v>75</v>
      </c>
      <c r="T30" s="505" t="str">
        <f t="shared" si="4"/>
        <v>新件号</v>
      </c>
      <c r="U30" s="236" t="s">
        <v>75</v>
      </c>
      <c r="V30" s="237" t="s">
        <v>77</v>
      </c>
      <c r="W30" s="237" t="s">
        <v>78</v>
      </c>
      <c r="X30" s="506" t="s">
        <v>129</v>
      </c>
      <c r="Y30" s="507" t="s">
        <v>80</v>
      </c>
      <c r="Z30" s="508" t="s">
        <v>81</v>
      </c>
      <c r="AA30" s="507" t="s">
        <v>81</v>
      </c>
      <c r="AB30" s="509">
        <v>10.701499999999999</v>
      </c>
      <c r="AC30" s="510"/>
      <c r="AD30" s="511"/>
      <c r="AE30" s="511"/>
      <c r="AF30" s="511"/>
      <c r="AG30" s="511"/>
      <c r="AH30" s="501"/>
      <c r="AI30" s="501"/>
      <c r="AJ30" s="505"/>
      <c r="AK30" s="512">
        <v>1</v>
      </c>
      <c r="AL30" s="512">
        <v>1</v>
      </c>
      <c r="AM30" s="512"/>
      <c r="AN30" s="512"/>
      <c r="AO30" s="512"/>
      <c r="AP30" s="512"/>
    </row>
    <row r="31" spans="1:42" s="3" customFormat="1" ht="33" customHeight="1">
      <c r="A31" s="123">
        <f t="shared" si="5"/>
        <v>22</v>
      </c>
      <c r="B31" s="193"/>
      <c r="C31" s="193"/>
      <c r="D31" s="193">
        <v>2</v>
      </c>
      <c r="E31" s="78"/>
      <c r="F31" s="193"/>
      <c r="G31" s="193"/>
      <c r="H31" s="193"/>
      <c r="I31" s="193"/>
      <c r="J31" s="193"/>
      <c r="K31" s="198"/>
      <c r="L31" s="206" t="s">
        <v>645</v>
      </c>
      <c r="M31" s="207" t="s">
        <v>646</v>
      </c>
      <c r="N31" s="208" t="s">
        <v>269</v>
      </c>
      <c r="O31" s="208" t="s">
        <v>270</v>
      </c>
      <c r="P31" s="202"/>
      <c r="Q31" s="204"/>
      <c r="R31" s="155"/>
      <c r="S31" s="269" t="s">
        <v>75</v>
      </c>
      <c r="T31" s="11" t="s">
        <v>92</v>
      </c>
      <c r="U31" s="79" t="s">
        <v>81</v>
      </c>
      <c r="V31" s="11" t="s">
        <v>78</v>
      </c>
      <c r="W31" s="11" t="s">
        <v>77</v>
      </c>
      <c r="X31" s="11" t="s">
        <v>92</v>
      </c>
      <c r="Y31" s="270" t="s">
        <v>81</v>
      </c>
      <c r="Z31" s="270" t="s">
        <v>81</v>
      </c>
      <c r="AA31" s="270" t="s">
        <v>81</v>
      </c>
      <c r="AB31" s="271">
        <v>1.9599999999999999E-2</v>
      </c>
      <c r="AC31" s="105" t="s">
        <v>268</v>
      </c>
      <c r="AD31" s="271"/>
      <c r="AE31" s="267"/>
      <c r="AF31" s="272"/>
      <c r="AG31" s="267"/>
      <c r="AH31" s="19"/>
      <c r="AI31" s="20"/>
      <c r="AJ31" s="89"/>
      <c r="AK31" s="267">
        <v>4</v>
      </c>
      <c r="AL31" s="267">
        <v>4</v>
      </c>
      <c r="AM31" s="267"/>
      <c r="AN31" s="267"/>
      <c r="AO31" s="267"/>
      <c r="AP31" s="267"/>
    </row>
    <row r="32" spans="1:42" s="3" customFormat="1" ht="39.75" customHeight="1">
      <c r="A32" s="123">
        <f t="shared" si="5"/>
        <v>23</v>
      </c>
      <c r="B32" s="193"/>
      <c r="C32" s="193">
        <v>1</v>
      </c>
      <c r="D32" s="193"/>
      <c r="E32" s="78"/>
      <c r="F32" s="193"/>
      <c r="G32" s="193"/>
      <c r="H32" s="193"/>
      <c r="I32" s="193"/>
      <c r="J32" s="193"/>
      <c r="K32" s="198"/>
      <c r="L32" s="206" t="s">
        <v>907</v>
      </c>
      <c r="M32" s="209" t="s">
        <v>647</v>
      </c>
      <c r="N32" s="208" t="s">
        <v>648</v>
      </c>
      <c r="O32" s="210" t="s">
        <v>649</v>
      </c>
      <c r="P32" s="203"/>
      <c r="Q32" s="204"/>
      <c r="R32" s="90"/>
      <c r="S32" s="268" t="s">
        <v>75</v>
      </c>
      <c r="T32" s="89" t="str">
        <f>M32</f>
        <v>BEC0010281</v>
      </c>
      <c r="U32" s="79" t="s">
        <v>75</v>
      </c>
      <c r="V32" s="11" t="s">
        <v>77</v>
      </c>
      <c r="W32" s="11" t="s">
        <v>78</v>
      </c>
      <c r="X32" s="9" t="s">
        <v>95</v>
      </c>
      <c r="Y32" s="268" t="s">
        <v>80</v>
      </c>
      <c r="Z32" s="270"/>
      <c r="AA32" s="270"/>
      <c r="AB32" s="271"/>
      <c r="AC32" s="105"/>
      <c r="AD32" s="271"/>
      <c r="AE32" s="267"/>
      <c r="AF32" s="272"/>
      <c r="AG32" s="267"/>
      <c r="AH32" s="19"/>
      <c r="AI32" s="20"/>
      <c r="AJ32" s="89"/>
      <c r="AK32" s="267">
        <v>1</v>
      </c>
      <c r="AL32" s="267">
        <v>0</v>
      </c>
      <c r="AM32" s="267"/>
      <c r="AN32" s="267"/>
      <c r="AO32" s="267"/>
      <c r="AP32" s="267"/>
    </row>
    <row r="33" spans="1:42" s="3" customFormat="1" ht="30.75" customHeight="1">
      <c r="A33" s="123">
        <f t="shared" si="5"/>
        <v>24</v>
      </c>
      <c r="B33" s="116"/>
      <c r="C33" s="116">
        <v>1</v>
      </c>
      <c r="D33" s="116"/>
      <c r="E33" s="96"/>
      <c r="F33" s="116"/>
      <c r="G33" s="116"/>
      <c r="H33" s="116"/>
      <c r="I33" s="116"/>
      <c r="J33" s="116"/>
      <c r="K33" s="116"/>
      <c r="L33" s="206" t="s">
        <v>907</v>
      </c>
      <c r="M33" s="90" t="s">
        <v>504</v>
      </c>
      <c r="N33" s="87" t="s">
        <v>570</v>
      </c>
      <c r="O33" s="85" t="s">
        <v>402</v>
      </c>
      <c r="P33" s="95" t="s">
        <v>75</v>
      </c>
      <c r="Q33" s="89" t="s">
        <v>76</v>
      </c>
      <c r="R33" s="90"/>
      <c r="S33" s="268" t="s">
        <v>75</v>
      </c>
      <c r="T33" s="89" t="str">
        <f>M33</f>
        <v>BEC0010278</v>
      </c>
      <c r="U33" s="79" t="s">
        <v>75</v>
      </c>
      <c r="V33" s="11" t="s">
        <v>77</v>
      </c>
      <c r="W33" s="11" t="s">
        <v>78</v>
      </c>
      <c r="X33" s="9" t="s">
        <v>95</v>
      </c>
      <c r="Y33" s="268" t="s">
        <v>80</v>
      </c>
      <c r="Z33" s="89" t="s">
        <v>81</v>
      </c>
      <c r="AA33" s="268" t="s">
        <v>81</v>
      </c>
      <c r="AB33" s="63">
        <v>0.03</v>
      </c>
      <c r="AC33" s="6" t="s">
        <v>81</v>
      </c>
      <c r="AD33" s="6"/>
      <c r="AE33" s="6"/>
      <c r="AF33" s="6"/>
      <c r="AG33" s="6"/>
      <c r="AH33" s="13"/>
      <c r="AI33" s="13"/>
      <c r="AJ33" s="89"/>
      <c r="AK33" s="267">
        <v>0</v>
      </c>
      <c r="AL33" s="267">
        <v>1</v>
      </c>
      <c r="AM33" s="267"/>
      <c r="AN33" s="267"/>
      <c r="AO33" s="267"/>
      <c r="AP33" s="267"/>
    </row>
    <row r="34" spans="1:42" s="3" customFormat="1" ht="30" customHeight="1">
      <c r="A34" s="123">
        <f t="shared" si="5"/>
        <v>25</v>
      </c>
      <c r="B34" s="116"/>
      <c r="C34" s="116">
        <v>1</v>
      </c>
      <c r="D34" s="116"/>
      <c r="E34" s="96"/>
      <c r="F34" s="116"/>
      <c r="G34" s="116"/>
      <c r="H34" s="116"/>
      <c r="I34" s="116"/>
      <c r="J34" s="116"/>
      <c r="K34" s="116"/>
      <c r="L34" s="206" t="s">
        <v>907</v>
      </c>
      <c r="M34" s="90" t="s">
        <v>271</v>
      </c>
      <c r="N34" s="87" t="s">
        <v>272</v>
      </c>
      <c r="O34" s="125" t="s">
        <v>394</v>
      </c>
      <c r="P34" s="125" t="s">
        <v>415</v>
      </c>
      <c r="Q34" s="89" t="s">
        <v>76</v>
      </c>
      <c r="R34" s="90"/>
      <c r="S34" s="268"/>
      <c r="T34" s="89" t="str">
        <f>M34</f>
        <v>BEC0010024</v>
      </c>
      <c r="U34" s="79" t="s">
        <v>75</v>
      </c>
      <c r="V34" s="270" t="s">
        <v>78</v>
      </c>
      <c r="W34" s="270" t="s">
        <v>77</v>
      </c>
      <c r="X34" s="9" t="s">
        <v>95</v>
      </c>
      <c r="Y34" s="268" t="s">
        <v>80</v>
      </c>
      <c r="Z34" s="89"/>
      <c r="AA34" s="268" t="s">
        <v>273</v>
      </c>
      <c r="AB34" s="124">
        <v>4.5499999999999999E-2</v>
      </c>
      <c r="AC34" s="6"/>
      <c r="AD34" s="6"/>
      <c r="AE34" s="6"/>
      <c r="AF34" s="6"/>
      <c r="AG34" s="6"/>
      <c r="AH34" s="13"/>
      <c r="AI34" s="13"/>
      <c r="AJ34" s="89"/>
      <c r="AK34" s="267">
        <v>0</v>
      </c>
      <c r="AL34" s="267">
        <v>1</v>
      </c>
      <c r="AM34" s="267"/>
      <c r="AN34" s="267"/>
      <c r="AO34" s="267"/>
      <c r="AP34" s="267"/>
    </row>
    <row r="35" spans="1:42" s="3" customFormat="1" ht="30" customHeight="1">
      <c r="A35" s="123">
        <f t="shared" si="5"/>
        <v>26</v>
      </c>
      <c r="B35" s="116"/>
      <c r="C35" s="116">
        <v>1</v>
      </c>
      <c r="D35" s="116"/>
      <c r="E35" s="96"/>
      <c r="F35" s="116"/>
      <c r="G35" s="116"/>
      <c r="H35" s="116"/>
      <c r="I35" s="116"/>
      <c r="J35" s="116"/>
      <c r="K35" s="116"/>
      <c r="L35" s="206" t="s">
        <v>907</v>
      </c>
      <c r="M35" s="86" t="s">
        <v>274</v>
      </c>
      <c r="N35" s="87" t="s">
        <v>275</v>
      </c>
      <c r="O35" s="268" t="s">
        <v>664</v>
      </c>
      <c r="P35" s="109" t="s">
        <v>75</v>
      </c>
      <c r="Q35" s="89" t="s">
        <v>76</v>
      </c>
      <c r="R35" s="6"/>
      <c r="S35" s="268" t="s">
        <v>75</v>
      </c>
      <c r="T35" s="90" t="s">
        <v>276</v>
      </c>
      <c r="U35" s="79" t="s">
        <v>75</v>
      </c>
      <c r="V35" s="270" t="s">
        <v>77</v>
      </c>
      <c r="W35" s="270" t="s">
        <v>78</v>
      </c>
      <c r="X35" s="9" t="s">
        <v>79</v>
      </c>
      <c r="Y35" s="268" t="s">
        <v>80</v>
      </c>
      <c r="Z35" s="89" t="s">
        <v>81</v>
      </c>
      <c r="AA35" s="268" t="s">
        <v>277</v>
      </c>
      <c r="AB35" s="63" t="e">
        <f>AB37+AB39+#REF!+#REF!+#REF!+AB49+AB50+#REF!*8</f>
        <v>#REF!</v>
      </c>
      <c r="AC35" s="6" t="s">
        <v>81</v>
      </c>
      <c r="AD35" s="6"/>
      <c r="AE35" s="6"/>
      <c r="AF35" s="6"/>
      <c r="AG35" s="6"/>
      <c r="AH35" s="13"/>
      <c r="AI35" s="118"/>
      <c r="AJ35" s="89"/>
      <c r="AK35" s="267">
        <v>1</v>
      </c>
      <c r="AL35" s="267">
        <v>0</v>
      </c>
      <c r="AM35" s="267"/>
      <c r="AN35" s="267"/>
      <c r="AO35" s="267"/>
      <c r="AP35" s="267"/>
    </row>
    <row r="36" spans="1:42" s="3" customFormat="1" ht="30" customHeight="1">
      <c r="A36" s="123">
        <f t="shared" si="5"/>
        <v>27</v>
      </c>
      <c r="B36" s="116"/>
      <c r="C36" s="116">
        <v>1</v>
      </c>
      <c r="D36" s="116"/>
      <c r="E36" s="96"/>
      <c r="F36" s="116"/>
      <c r="G36" s="116"/>
      <c r="H36" s="116"/>
      <c r="I36" s="116"/>
      <c r="J36" s="116"/>
      <c r="K36" s="116"/>
      <c r="L36" s="206" t="s">
        <v>907</v>
      </c>
      <c r="M36" s="86" t="s">
        <v>278</v>
      </c>
      <c r="N36" s="87" t="s">
        <v>279</v>
      </c>
      <c r="O36" s="268" t="s">
        <v>665</v>
      </c>
      <c r="P36" s="109" t="s">
        <v>75</v>
      </c>
      <c r="Q36" s="89" t="s">
        <v>76</v>
      </c>
      <c r="R36" s="6"/>
      <c r="S36" s="268" t="s">
        <v>75</v>
      </c>
      <c r="T36" s="89" t="str">
        <f t="shared" ref="T36:T37" si="6">M36</f>
        <v>SHT0016176</v>
      </c>
      <c r="U36" s="79" t="s">
        <v>75</v>
      </c>
      <c r="V36" s="270" t="s">
        <v>77</v>
      </c>
      <c r="W36" s="270" t="s">
        <v>78</v>
      </c>
      <c r="X36" s="9" t="s">
        <v>79</v>
      </c>
      <c r="Y36" s="268" t="s">
        <v>80</v>
      </c>
      <c r="Z36" s="89" t="s">
        <v>81</v>
      </c>
      <c r="AA36" s="268" t="s">
        <v>277</v>
      </c>
      <c r="AB36" s="63">
        <v>2.7610000000000001</v>
      </c>
      <c r="AC36" s="6" t="s">
        <v>81</v>
      </c>
      <c r="AD36" s="6"/>
      <c r="AE36" s="6"/>
      <c r="AF36" s="6"/>
      <c r="AG36" s="6"/>
      <c r="AH36" s="13"/>
      <c r="AI36" s="118"/>
      <c r="AJ36" s="89"/>
      <c r="AK36" s="267">
        <v>0</v>
      </c>
      <c r="AL36" s="267">
        <v>1</v>
      </c>
      <c r="AM36" s="267"/>
      <c r="AN36" s="267"/>
      <c r="AO36" s="267"/>
      <c r="AP36" s="267"/>
    </row>
    <row r="37" spans="1:42" s="3" customFormat="1" ht="30" customHeight="1">
      <c r="A37" s="123">
        <f t="shared" si="5"/>
        <v>28</v>
      </c>
      <c r="B37" s="116"/>
      <c r="C37" s="116"/>
      <c r="D37" s="116">
        <v>2</v>
      </c>
      <c r="E37" s="96"/>
      <c r="F37" s="116"/>
      <c r="G37" s="116"/>
      <c r="H37" s="116"/>
      <c r="I37" s="116"/>
      <c r="J37" s="116"/>
      <c r="K37" s="116"/>
      <c r="L37" s="206" t="s">
        <v>907</v>
      </c>
      <c r="M37" s="86" t="s">
        <v>280</v>
      </c>
      <c r="N37" s="87" t="s">
        <v>575</v>
      </c>
      <c r="O37" s="268" t="s">
        <v>636</v>
      </c>
      <c r="P37" s="109" t="s">
        <v>75</v>
      </c>
      <c r="Q37" s="89" t="s">
        <v>76</v>
      </c>
      <c r="R37" s="6"/>
      <c r="S37" s="268" t="s">
        <v>75</v>
      </c>
      <c r="T37" s="89" t="str">
        <f t="shared" si="6"/>
        <v>SHT0016177</v>
      </c>
      <c r="U37" s="79" t="s">
        <v>75</v>
      </c>
      <c r="V37" s="270" t="s">
        <v>77</v>
      </c>
      <c r="W37" s="270" t="s">
        <v>78</v>
      </c>
      <c r="X37" s="9" t="s">
        <v>84</v>
      </c>
      <c r="Y37" s="268" t="s">
        <v>80</v>
      </c>
      <c r="Z37" s="89" t="s">
        <v>81</v>
      </c>
      <c r="AA37" s="267" t="s">
        <v>81</v>
      </c>
      <c r="AB37" s="63">
        <v>0.3</v>
      </c>
      <c r="AC37" s="6" t="s">
        <v>81</v>
      </c>
      <c r="AD37" s="6"/>
      <c r="AE37" s="6"/>
      <c r="AF37" s="6"/>
      <c r="AG37" s="6"/>
      <c r="AH37" s="13"/>
      <c r="AI37" s="13"/>
      <c r="AJ37" s="89"/>
      <c r="AK37" s="267">
        <v>1</v>
      </c>
      <c r="AL37" s="267">
        <v>0</v>
      </c>
      <c r="AM37" s="267"/>
      <c r="AN37" s="267"/>
      <c r="AO37" s="267"/>
      <c r="AP37" s="267"/>
    </row>
    <row r="38" spans="1:42" s="3" customFormat="1" ht="30" customHeight="1">
      <c r="A38" s="123">
        <f t="shared" si="5"/>
        <v>29</v>
      </c>
      <c r="B38" s="116"/>
      <c r="C38" s="116"/>
      <c r="D38" s="116">
        <v>2</v>
      </c>
      <c r="E38" s="96"/>
      <c r="F38" s="116"/>
      <c r="G38" s="116"/>
      <c r="H38" s="116"/>
      <c r="I38" s="116"/>
      <c r="J38" s="116"/>
      <c r="K38" s="116"/>
      <c r="L38" s="206" t="s">
        <v>907</v>
      </c>
      <c r="M38" s="86" t="s">
        <v>577</v>
      </c>
      <c r="N38" s="87" t="s">
        <v>576</v>
      </c>
      <c r="O38" s="268" t="s">
        <v>637</v>
      </c>
      <c r="P38" s="109" t="s">
        <v>75</v>
      </c>
      <c r="Q38" s="89" t="s">
        <v>76</v>
      </c>
      <c r="R38" s="6"/>
      <c r="S38" s="268" t="s">
        <v>75</v>
      </c>
      <c r="T38" s="89" t="str">
        <f t="shared" ref="T38" si="7">M38</f>
        <v>SHT0016178</v>
      </c>
      <c r="U38" s="79" t="s">
        <v>75</v>
      </c>
      <c r="V38" s="270" t="s">
        <v>77</v>
      </c>
      <c r="W38" s="270" t="s">
        <v>78</v>
      </c>
      <c r="X38" s="9" t="s">
        <v>84</v>
      </c>
      <c r="Y38" s="268" t="s">
        <v>80</v>
      </c>
      <c r="Z38" s="89" t="s">
        <v>81</v>
      </c>
      <c r="AA38" s="267" t="s">
        <v>81</v>
      </c>
      <c r="AB38" s="63">
        <v>0.35</v>
      </c>
      <c r="AC38" s="6" t="s">
        <v>81</v>
      </c>
      <c r="AD38" s="6"/>
      <c r="AE38" s="6"/>
      <c r="AF38" s="6"/>
      <c r="AG38" s="6"/>
      <c r="AH38" s="13"/>
      <c r="AI38" s="13"/>
      <c r="AJ38" s="89"/>
      <c r="AK38" s="267">
        <v>0</v>
      </c>
      <c r="AL38" s="267">
        <v>1</v>
      </c>
      <c r="AM38" s="267"/>
      <c r="AN38" s="267"/>
      <c r="AO38" s="267"/>
      <c r="AP38" s="267"/>
    </row>
    <row r="39" spans="1:42" s="3" customFormat="1" ht="30" customHeight="1">
      <c r="A39" s="123">
        <f t="shared" si="5"/>
        <v>30</v>
      </c>
      <c r="B39" s="116"/>
      <c r="C39" s="116"/>
      <c r="D39" s="116">
        <v>2</v>
      </c>
      <c r="E39" s="96"/>
      <c r="F39" s="116"/>
      <c r="G39" s="116"/>
      <c r="H39" s="116"/>
      <c r="I39" s="116"/>
      <c r="J39" s="116"/>
      <c r="K39" s="116"/>
      <c r="L39" s="206" t="s">
        <v>907</v>
      </c>
      <c r="M39" s="86" t="s">
        <v>605</v>
      </c>
      <c r="N39" s="87" t="s">
        <v>281</v>
      </c>
      <c r="O39" s="268" t="s">
        <v>44</v>
      </c>
      <c r="P39" s="268" t="s">
        <v>83</v>
      </c>
      <c r="Q39" s="89" t="s">
        <v>76</v>
      </c>
      <c r="R39" s="90"/>
      <c r="S39" s="268" t="s">
        <v>75</v>
      </c>
      <c r="T39" s="89" t="str">
        <f t="shared" ref="T39:T45" si="8">M39</f>
        <v>SHT0016179</v>
      </c>
      <c r="U39" s="79" t="s">
        <v>75</v>
      </c>
      <c r="V39" s="270" t="s">
        <v>77</v>
      </c>
      <c r="W39" s="270" t="s">
        <v>78</v>
      </c>
      <c r="X39" s="9" t="s">
        <v>86</v>
      </c>
      <c r="Y39" s="268" t="s">
        <v>80</v>
      </c>
      <c r="Z39" s="89" t="s">
        <v>81</v>
      </c>
      <c r="AA39" s="268" t="s">
        <v>277</v>
      </c>
      <c r="AB39" s="159" t="e">
        <f>AB41+#REF!*2</f>
        <v>#REF!</v>
      </c>
      <c r="AC39" s="6" t="s">
        <v>81</v>
      </c>
      <c r="AD39" s="6"/>
      <c r="AE39" s="6"/>
      <c r="AF39" s="6"/>
      <c r="AG39" s="6"/>
      <c r="AH39" s="13"/>
      <c r="AI39" s="13"/>
      <c r="AJ39" s="89"/>
      <c r="AK39" s="267">
        <v>1</v>
      </c>
      <c r="AL39" s="267">
        <v>0</v>
      </c>
      <c r="AM39" s="267"/>
      <c r="AN39" s="267"/>
      <c r="AO39" s="267"/>
      <c r="AP39" s="267"/>
    </row>
    <row r="40" spans="1:42" s="3" customFormat="1" ht="30" customHeight="1">
      <c r="A40" s="123">
        <f t="shared" si="5"/>
        <v>31</v>
      </c>
      <c r="B40" s="116"/>
      <c r="C40" s="116"/>
      <c r="D40" s="116">
        <v>2</v>
      </c>
      <c r="E40" s="96"/>
      <c r="F40" s="116"/>
      <c r="G40" s="116"/>
      <c r="H40" s="116"/>
      <c r="I40" s="116"/>
      <c r="J40" s="116"/>
      <c r="K40" s="116"/>
      <c r="L40" s="206" t="s">
        <v>907</v>
      </c>
      <c r="M40" s="86" t="s">
        <v>606</v>
      </c>
      <c r="N40" s="87" t="s">
        <v>282</v>
      </c>
      <c r="O40" s="268" t="s">
        <v>45</v>
      </c>
      <c r="P40" s="268" t="s">
        <v>83</v>
      </c>
      <c r="Q40" s="89" t="s">
        <v>76</v>
      </c>
      <c r="R40" s="90"/>
      <c r="S40" s="268" t="s">
        <v>75</v>
      </c>
      <c r="T40" s="89" t="str">
        <f t="shared" si="8"/>
        <v>SHT0016180</v>
      </c>
      <c r="U40" s="79" t="s">
        <v>75</v>
      </c>
      <c r="V40" s="270" t="s">
        <v>77</v>
      </c>
      <c r="W40" s="160" t="s">
        <v>78</v>
      </c>
      <c r="X40" s="9" t="s">
        <v>86</v>
      </c>
      <c r="Y40" s="268" t="s">
        <v>80</v>
      </c>
      <c r="Z40" s="89" t="s">
        <v>81</v>
      </c>
      <c r="AA40" s="268" t="s">
        <v>277</v>
      </c>
      <c r="AB40" s="159" t="e">
        <f>AB42+#REF!*2</f>
        <v>#REF!</v>
      </c>
      <c r="AC40" s="6" t="s">
        <v>81</v>
      </c>
      <c r="AD40" s="6"/>
      <c r="AE40" s="6"/>
      <c r="AF40" s="6"/>
      <c r="AG40" s="6"/>
      <c r="AH40" s="13"/>
      <c r="AI40" s="13"/>
      <c r="AJ40" s="89"/>
      <c r="AK40" s="267">
        <v>0</v>
      </c>
      <c r="AL40" s="267">
        <v>1</v>
      </c>
      <c r="AM40" s="267"/>
      <c r="AN40" s="267"/>
      <c r="AO40" s="267"/>
      <c r="AP40" s="267"/>
    </row>
    <row r="41" spans="1:42" s="3" customFormat="1" ht="30" customHeight="1">
      <c r="A41" s="123">
        <f t="shared" si="5"/>
        <v>32</v>
      </c>
      <c r="B41" s="116"/>
      <c r="C41" s="116"/>
      <c r="D41" s="116"/>
      <c r="E41" s="96">
        <v>3</v>
      </c>
      <c r="F41" s="116"/>
      <c r="G41" s="116"/>
      <c r="H41" s="116"/>
      <c r="I41" s="116"/>
      <c r="J41" s="116"/>
      <c r="K41" s="116"/>
      <c r="L41" s="206" t="s">
        <v>907</v>
      </c>
      <c r="M41" s="86" t="s">
        <v>283</v>
      </c>
      <c r="N41" s="87" t="s">
        <v>284</v>
      </c>
      <c r="O41" s="268" t="s">
        <v>44</v>
      </c>
      <c r="P41" s="268" t="s">
        <v>83</v>
      </c>
      <c r="Q41" s="89" t="s">
        <v>76</v>
      </c>
      <c r="R41" s="90"/>
      <c r="S41" s="95" t="s">
        <v>75</v>
      </c>
      <c r="T41" s="89" t="str">
        <f t="shared" si="8"/>
        <v>SHT0016181</v>
      </c>
      <c r="U41" s="79" t="s">
        <v>75</v>
      </c>
      <c r="V41" s="270" t="s">
        <v>77</v>
      </c>
      <c r="W41" s="270" t="s">
        <v>78</v>
      </c>
      <c r="X41" s="9" t="s">
        <v>88</v>
      </c>
      <c r="Y41" s="268" t="s">
        <v>89</v>
      </c>
      <c r="Z41" s="89" t="s">
        <v>81</v>
      </c>
      <c r="AA41" s="268" t="s">
        <v>277</v>
      </c>
      <c r="AB41" s="159">
        <v>1.01</v>
      </c>
      <c r="AC41" s="6" t="s">
        <v>81</v>
      </c>
      <c r="AD41" s="6"/>
      <c r="AE41" s="6"/>
      <c r="AF41" s="6"/>
      <c r="AG41" s="6"/>
      <c r="AH41" s="13"/>
      <c r="AI41" s="13"/>
      <c r="AJ41" s="89"/>
      <c r="AK41" s="267">
        <v>1</v>
      </c>
      <c r="AL41" s="267">
        <v>0</v>
      </c>
      <c r="AM41" s="267"/>
      <c r="AN41" s="267"/>
      <c r="AO41" s="267"/>
      <c r="AP41" s="267"/>
    </row>
    <row r="42" spans="1:42" s="3" customFormat="1" ht="30" customHeight="1">
      <c r="A42" s="123">
        <f t="shared" si="5"/>
        <v>33</v>
      </c>
      <c r="B42" s="116"/>
      <c r="C42" s="116"/>
      <c r="D42" s="116"/>
      <c r="E42" s="96">
        <v>3</v>
      </c>
      <c r="F42" s="116"/>
      <c r="G42" s="116"/>
      <c r="H42" s="116"/>
      <c r="I42" s="116"/>
      <c r="J42" s="116"/>
      <c r="K42" s="116"/>
      <c r="L42" s="206" t="s">
        <v>907</v>
      </c>
      <c r="M42" s="161" t="s">
        <v>285</v>
      </c>
      <c r="N42" s="162" t="s">
        <v>286</v>
      </c>
      <c r="O42" s="268" t="s">
        <v>45</v>
      </c>
      <c r="P42" s="268" t="s">
        <v>83</v>
      </c>
      <c r="Q42" s="89" t="s">
        <v>76</v>
      </c>
      <c r="R42" s="90"/>
      <c r="S42" s="95" t="s">
        <v>75</v>
      </c>
      <c r="T42" s="89" t="str">
        <f t="shared" si="8"/>
        <v>SHT0016182</v>
      </c>
      <c r="U42" s="79" t="s">
        <v>75</v>
      </c>
      <c r="V42" s="270" t="s">
        <v>77</v>
      </c>
      <c r="W42" s="270" t="s">
        <v>78</v>
      </c>
      <c r="X42" s="9" t="s">
        <v>88</v>
      </c>
      <c r="Y42" s="268" t="s">
        <v>89</v>
      </c>
      <c r="Z42" s="89" t="s">
        <v>81</v>
      </c>
      <c r="AA42" s="268" t="s">
        <v>277</v>
      </c>
      <c r="AB42" s="159">
        <v>0.8</v>
      </c>
      <c r="AC42" s="6" t="s">
        <v>81</v>
      </c>
      <c r="AD42" s="6"/>
      <c r="AE42" s="6"/>
      <c r="AF42" s="6"/>
      <c r="AG42" s="6"/>
      <c r="AH42" s="13"/>
      <c r="AI42" s="13"/>
      <c r="AJ42" s="89"/>
      <c r="AK42" s="267">
        <v>0</v>
      </c>
      <c r="AL42" s="267">
        <v>1</v>
      </c>
      <c r="AM42" s="267"/>
      <c r="AN42" s="267"/>
      <c r="AO42" s="267"/>
      <c r="AP42" s="267"/>
    </row>
    <row r="43" spans="1:42" s="3" customFormat="1" ht="30" customHeight="1">
      <c r="A43" s="123">
        <f t="shared" si="5"/>
        <v>34</v>
      </c>
      <c r="B43" s="116"/>
      <c r="C43" s="116"/>
      <c r="D43" s="116"/>
      <c r="E43" s="96">
        <v>3</v>
      </c>
      <c r="F43" s="199"/>
      <c r="G43" s="116"/>
      <c r="H43" s="116"/>
      <c r="I43" s="116"/>
      <c r="J43" s="116"/>
      <c r="K43" s="116"/>
      <c r="L43" s="513" t="s">
        <v>677</v>
      </c>
      <c r="M43" s="257" t="s">
        <v>678</v>
      </c>
      <c r="N43" s="247" t="s">
        <v>679</v>
      </c>
      <c r="O43" s="513" t="s">
        <v>680</v>
      </c>
      <c r="P43" s="513" t="s">
        <v>91</v>
      </c>
      <c r="Q43" s="247" t="s">
        <v>76</v>
      </c>
      <c r="R43" s="256"/>
      <c r="S43" s="248" t="s">
        <v>75</v>
      </c>
      <c r="T43" s="257" t="str">
        <f>M43</f>
        <v>SLT0000740</v>
      </c>
      <c r="U43" s="250" t="s">
        <v>75</v>
      </c>
      <c r="V43" s="240" t="s">
        <v>670</v>
      </c>
      <c r="W43" s="514" t="s">
        <v>681</v>
      </c>
      <c r="X43" s="258"/>
      <c r="Y43" s="258" t="s">
        <v>682</v>
      </c>
      <c r="Z43" s="247" t="s">
        <v>475</v>
      </c>
      <c r="AA43" s="247" t="s">
        <v>683</v>
      </c>
      <c r="AB43" s="515">
        <v>5.0000000000000001E-3</v>
      </c>
      <c r="AC43" s="516" t="s">
        <v>81</v>
      </c>
      <c r="AD43" s="516"/>
      <c r="AE43" s="516"/>
      <c r="AF43" s="517"/>
      <c r="AG43" s="517"/>
      <c r="AH43" s="518"/>
      <c r="AI43" s="518"/>
      <c r="AJ43" s="242"/>
      <c r="AK43" s="232">
        <v>4</v>
      </c>
      <c r="AL43" s="232">
        <v>4</v>
      </c>
      <c r="AM43" s="279"/>
      <c r="AN43" s="279"/>
      <c r="AO43" s="279"/>
      <c r="AP43" s="279"/>
    </row>
    <row r="44" spans="1:42" s="3" customFormat="1" ht="30" customHeight="1">
      <c r="A44" s="123">
        <f t="shared" si="5"/>
        <v>35</v>
      </c>
      <c r="B44" s="116"/>
      <c r="C44" s="116"/>
      <c r="D44" s="116"/>
      <c r="E44" s="96">
        <v>3</v>
      </c>
      <c r="F44" s="199"/>
      <c r="G44" s="116"/>
      <c r="H44" s="116"/>
      <c r="I44" s="116"/>
      <c r="J44" s="116"/>
      <c r="K44" s="116"/>
      <c r="L44" s="513" t="s">
        <v>684</v>
      </c>
      <c r="M44" s="257" t="s">
        <v>685</v>
      </c>
      <c r="N44" s="247" t="s">
        <v>686</v>
      </c>
      <c r="O44" s="513" t="s">
        <v>687</v>
      </c>
      <c r="P44" s="513" t="s">
        <v>91</v>
      </c>
      <c r="Q44" s="247" t="s">
        <v>76</v>
      </c>
      <c r="R44" s="256"/>
      <c r="S44" s="248" t="s">
        <v>75</v>
      </c>
      <c r="T44" s="257" t="str">
        <f>M44</f>
        <v>SLT0001092</v>
      </c>
      <c r="U44" s="250" t="s">
        <v>75</v>
      </c>
      <c r="V44" s="240" t="s">
        <v>688</v>
      </c>
      <c r="W44" s="514" t="s">
        <v>448</v>
      </c>
      <c r="X44" s="258"/>
      <c r="Y44" s="258" t="s">
        <v>689</v>
      </c>
      <c r="Z44" s="247" t="s">
        <v>475</v>
      </c>
      <c r="AA44" s="247" t="s">
        <v>690</v>
      </c>
      <c r="AB44" s="515">
        <v>7.0000000000000001E-3</v>
      </c>
      <c r="AC44" s="516" t="s">
        <v>81</v>
      </c>
      <c r="AD44" s="516"/>
      <c r="AE44" s="516"/>
      <c r="AF44" s="517"/>
      <c r="AG44" s="517"/>
      <c r="AH44" s="518"/>
      <c r="AI44" s="518"/>
      <c r="AJ44" s="242"/>
      <c r="AK44" s="232">
        <v>1</v>
      </c>
      <c r="AL44" s="279">
        <v>1</v>
      </c>
      <c r="AM44" s="279"/>
      <c r="AN44" s="279"/>
      <c r="AO44" s="279"/>
      <c r="AP44" s="279"/>
    </row>
    <row r="45" spans="1:42" s="3" customFormat="1" ht="30" customHeight="1">
      <c r="A45" s="123">
        <f t="shared" si="5"/>
        <v>36</v>
      </c>
      <c r="B45" s="116"/>
      <c r="C45" s="116"/>
      <c r="D45" s="116">
        <v>2</v>
      </c>
      <c r="E45" s="96"/>
      <c r="F45" s="116"/>
      <c r="G45" s="116"/>
      <c r="H45" s="116"/>
      <c r="I45" s="116"/>
      <c r="J45" s="116"/>
      <c r="K45" s="116"/>
      <c r="L45" s="96" t="s">
        <v>909</v>
      </c>
      <c r="M45" s="117" t="s">
        <v>544</v>
      </c>
      <c r="N45" s="163" t="s">
        <v>403</v>
      </c>
      <c r="O45" s="95" t="s">
        <v>620</v>
      </c>
      <c r="P45" s="95" t="s">
        <v>91</v>
      </c>
      <c r="Q45" s="89" t="s">
        <v>76</v>
      </c>
      <c r="R45" s="90"/>
      <c r="S45" s="268" t="s">
        <v>75</v>
      </c>
      <c r="T45" s="89" t="str">
        <f t="shared" si="8"/>
        <v>SHT0016414</v>
      </c>
      <c r="U45" s="79" t="s">
        <v>75</v>
      </c>
      <c r="V45" s="270" t="s">
        <v>77</v>
      </c>
      <c r="W45" s="270" t="s">
        <v>78</v>
      </c>
      <c r="X45" s="6" t="s">
        <v>94</v>
      </c>
      <c r="Y45" s="268" t="s">
        <v>81</v>
      </c>
      <c r="Z45" s="6" t="s">
        <v>81</v>
      </c>
      <c r="AA45" s="61" t="s">
        <v>457</v>
      </c>
      <c r="AB45" s="65">
        <v>3.5000000000000003E-2</v>
      </c>
      <c r="AC45" s="15" t="s">
        <v>81</v>
      </c>
      <c r="AD45" s="15"/>
      <c r="AE45" s="15"/>
      <c r="AF45" s="6"/>
      <c r="AG45" s="6"/>
      <c r="AH45" s="13"/>
      <c r="AI45" s="13"/>
      <c r="AJ45" s="89"/>
      <c r="AK45" s="267">
        <v>0</v>
      </c>
      <c r="AL45" s="267">
        <v>1</v>
      </c>
      <c r="AM45" s="267"/>
      <c r="AN45" s="267"/>
      <c r="AO45" s="267"/>
      <c r="AP45" s="267"/>
    </row>
    <row r="46" spans="1:42" s="3" customFormat="1" ht="30" customHeight="1">
      <c r="A46" s="123">
        <f t="shared" si="5"/>
        <v>37</v>
      </c>
      <c r="B46" s="116"/>
      <c r="C46" s="116"/>
      <c r="D46" s="116">
        <v>2</v>
      </c>
      <c r="E46" s="96"/>
      <c r="F46" s="116"/>
      <c r="G46" s="116"/>
      <c r="H46" s="116"/>
      <c r="I46" s="116"/>
      <c r="J46" s="116"/>
      <c r="K46" s="116"/>
      <c r="L46" s="96" t="s">
        <v>909</v>
      </c>
      <c r="M46" s="164" t="s">
        <v>548</v>
      </c>
      <c r="N46" s="87" t="s">
        <v>549</v>
      </c>
      <c r="O46" s="95" t="s">
        <v>495</v>
      </c>
      <c r="P46" s="268" t="s">
        <v>75</v>
      </c>
      <c r="Q46" s="89" t="s">
        <v>76</v>
      </c>
      <c r="R46" s="90"/>
      <c r="S46" s="268" t="s">
        <v>75</v>
      </c>
      <c r="T46" s="89" t="str">
        <f t="shared" ref="T46:T66" si="9">M46</f>
        <v>BEC0010326</v>
      </c>
      <c r="U46" s="79" t="s">
        <v>75</v>
      </c>
      <c r="V46" s="270" t="s">
        <v>77</v>
      </c>
      <c r="W46" s="270" t="s">
        <v>78</v>
      </c>
      <c r="X46" s="9" t="s">
        <v>95</v>
      </c>
      <c r="Y46" s="268" t="s">
        <v>80</v>
      </c>
      <c r="Z46" s="89" t="s">
        <v>81</v>
      </c>
      <c r="AA46" s="61" t="s">
        <v>81</v>
      </c>
      <c r="AB46" s="65">
        <v>5.0000000000000001E-3</v>
      </c>
      <c r="AC46" s="15" t="s">
        <v>81</v>
      </c>
      <c r="AD46" s="15"/>
      <c r="AE46" s="15"/>
      <c r="AF46" s="6"/>
      <c r="AG46" s="6"/>
      <c r="AH46" s="13"/>
      <c r="AI46" s="13"/>
      <c r="AJ46" s="89"/>
      <c r="AK46" s="267">
        <v>0</v>
      </c>
      <c r="AL46" s="267">
        <v>1</v>
      </c>
      <c r="AM46" s="267"/>
      <c r="AN46" s="267"/>
      <c r="AO46" s="267"/>
      <c r="AP46" s="267"/>
    </row>
    <row r="47" spans="1:42" s="3" customFormat="1" ht="30" customHeight="1">
      <c r="A47" s="123">
        <f t="shared" si="5"/>
        <v>38</v>
      </c>
      <c r="B47" s="116"/>
      <c r="C47" s="116"/>
      <c r="D47" s="116"/>
      <c r="E47" s="96">
        <v>3</v>
      </c>
      <c r="F47" s="116"/>
      <c r="G47" s="116"/>
      <c r="H47" s="116"/>
      <c r="I47" s="116"/>
      <c r="J47" s="116"/>
      <c r="K47" s="116"/>
      <c r="L47" s="96" t="s">
        <v>909</v>
      </c>
      <c r="M47" s="90" t="s">
        <v>547</v>
      </c>
      <c r="N47" s="87" t="s">
        <v>571</v>
      </c>
      <c r="O47" s="95" t="s">
        <v>552</v>
      </c>
      <c r="P47" s="268"/>
      <c r="Q47" s="89" t="s">
        <v>76</v>
      </c>
      <c r="R47" s="90"/>
      <c r="S47" s="58" t="s">
        <v>416</v>
      </c>
      <c r="T47" s="89"/>
      <c r="U47" s="79" t="s">
        <v>447</v>
      </c>
      <c r="V47" s="60" t="s">
        <v>451</v>
      </c>
      <c r="W47" s="60" t="s">
        <v>449</v>
      </c>
      <c r="X47" s="9" t="s">
        <v>95</v>
      </c>
      <c r="Y47" s="268" t="s">
        <v>80</v>
      </c>
      <c r="Z47" s="89" t="s">
        <v>81</v>
      </c>
      <c r="AA47" s="61" t="s">
        <v>81</v>
      </c>
      <c r="AB47" s="65">
        <v>5.0000000000000001E-3</v>
      </c>
      <c r="AC47" s="15"/>
      <c r="AD47" s="15"/>
      <c r="AE47" s="15"/>
      <c r="AF47" s="6"/>
      <c r="AG47" s="6"/>
      <c r="AH47" s="13"/>
      <c r="AI47" s="13"/>
      <c r="AJ47" s="89"/>
      <c r="AK47" s="267">
        <v>0</v>
      </c>
      <c r="AL47" s="267">
        <v>1</v>
      </c>
      <c r="AM47" s="267"/>
      <c r="AN47" s="267"/>
      <c r="AO47" s="267"/>
      <c r="AP47" s="267"/>
    </row>
    <row r="48" spans="1:42" s="3" customFormat="1" ht="30" customHeight="1">
      <c r="A48" s="123">
        <f t="shared" si="5"/>
        <v>39</v>
      </c>
      <c r="B48" s="116"/>
      <c r="C48" s="116"/>
      <c r="D48" s="116"/>
      <c r="E48" s="96">
        <v>3</v>
      </c>
      <c r="F48" s="116"/>
      <c r="G48" s="116"/>
      <c r="H48" s="116"/>
      <c r="I48" s="116"/>
      <c r="J48" s="116"/>
      <c r="K48" s="116"/>
      <c r="L48" s="96" t="s">
        <v>909</v>
      </c>
      <c r="M48" s="90" t="s">
        <v>503</v>
      </c>
      <c r="N48" s="87" t="s">
        <v>101</v>
      </c>
      <c r="O48" s="125" t="s">
        <v>404</v>
      </c>
      <c r="P48" s="95" t="s">
        <v>75</v>
      </c>
      <c r="Q48" s="89" t="s">
        <v>76</v>
      </c>
      <c r="R48" s="90"/>
      <c r="S48" s="268" t="s">
        <v>75</v>
      </c>
      <c r="T48" s="89" t="str">
        <f t="shared" si="9"/>
        <v>BEC0010017</v>
      </c>
      <c r="U48" s="79" t="s">
        <v>75</v>
      </c>
      <c r="V48" s="270" t="s">
        <v>78</v>
      </c>
      <c r="W48" s="270" t="s">
        <v>77</v>
      </c>
      <c r="X48" s="9" t="s">
        <v>102</v>
      </c>
      <c r="Y48" s="268" t="s">
        <v>103</v>
      </c>
      <c r="Z48" s="6" t="s">
        <v>81</v>
      </c>
      <c r="AA48" s="268" t="s">
        <v>98</v>
      </c>
      <c r="AB48" s="63">
        <v>1.4999999999999999E-2</v>
      </c>
      <c r="AC48" s="6" t="s">
        <v>81</v>
      </c>
      <c r="AD48" s="6"/>
      <c r="AE48" s="6"/>
      <c r="AF48" s="6"/>
      <c r="AG48" s="6"/>
      <c r="AH48" s="13"/>
      <c r="AI48" s="13"/>
      <c r="AJ48" s="89"/>
      <c r="AK48" s="267">
        <v>0</v>
      </c>
      <c r="AL48" s="267">
        <v>3</v>
      </c>
      <c r="AM48" s="267"/>
      <c r="AN48" s="267"/>
      <c r="AO48" s="267"/>
      <c r="AP48" s="267"/>
    </row>
    <row r="49" spans="1:42" s="165" customFormat="1" ht="30" customHeight="1">
      <c r="A49" s="123">
        <f t="shared" si="5"/>
        <v>40</v>
      </c>
      <c r="B49" s="98"/>
      <c r="C49" s="98"/>
      <c r="D49" s="98">
        <v>2</v>
      </c>
      <c r="E49" s="267"/>
      <c r="F49" s="98"/>
      <c r="G49" s="98"/>
      <c r="H49" s="98"/>
      <c r="I49" s="98"/>
      <c r="J49" s="98"/>
      <c r="K49" s="12"/>
      <c r="L49" s="96" t="s">
        <v>909</v>
      </c>
      <c r="M49" s="99" t="s">
        <v>563</v>
      </c>
      <c r="N49" s="87" t="s">
        <v>546</v>
      </c>
      <c r="O49" s="157" t="s">
        <v>388</v>
      </c>
      <c r="P49" s="267" t="s">
        <v>75</v>
      </c>
      <c r="Q49" s="89" t="s">
        <v>76</v>
      </c>
      <c r="R49" s="89"/>
      <c r="S49" s="268" t="s">
        <v>75</v>
      </c>
      <c r="T49" s="89" t="str">
        <f t="shared" si="9"/>
        <v>SHT0010036</v>
      </c>
      <c r="U49" s="79" t="s">
        <v>75</v>
      </c>
      <c r="V49" s="270" t="s">
        <v>78</v>
      </c>
      <c r="W49" s="270" t="s">
        <v>77</v>
      </c>
      <c r="X49" s="9" t="s">
        <v>79</v>
      </c>
      <c r="Y49" s="270" t="s">
        <v>80</v>
      </c>
      <c r="Z49" s="9" t="s">
        <v>81</v>
      </c>
      <c r="AA49" s="61" t="s">
        <v>287</v>
      </c>
      <c r="AB49" s="65">
        <v>1.7855000000000001</v>
      </c>
      <c r="AC49" s="15" t="s">
        <v>258</v>
      </c>
      <c r="AD49" s="15"/>
      <c r="AE49" s="15"/>
      <c r="AF49" s="23"/>
      <c r="AG49" s="89"/>
      <c r="AH49" s="89"/>
      <c r="AI49" s="8"/>
      <c r="AJ49" s="89"/>
      <c r="AK49" s="267">
        <v>1</v>
      </c>
      <c r="AL49" s="267">
        <v>1</v>
      </c>
      <c r="AM49" s="267"/>
      <c r="AN49" s="267"/>
      <c r="AO49" s="267"/>
      <c r="AP49" s="267"/>
    </row>
    <row r="50" spans="1:42" s="3" customFormat="1" ht="30" customHeight="1">
      <c r="A50" s="123">
        <f t="shared" si="5"/>
        <v>41</v>
      </c>
      <c r="B50" s="98"/>
      <c r="C50" s="98"/>
      <c r="D50" s="98">
        <v>2</v>
      </c>
      <c r="E50" s="267"/>
      <c r="F50" s="98"/>
      <c r="G50" s="98"/>
      <c r="H50" s="98"/>
      <c r="I50" s="98"/>
      <c r="J50" s="98"/>
      <c r="K50" s="12"/>
      <c r="L50" s="96" t="s">
        <v>909</v>
      </c>
      <c r="M50" s="120" t="s">
        <v>288</v>
      </c>
      <c r="N50" s="87" t="s">
        <v>289</v>
      </c>
      <c r="O50" s="166" t="s">
        <v>395</v>
      </c>
      <c r="P50" s="268" t="s">
        <v>91</v>
      </c>
      <c r="Q50" s="89" t="s">
        <v>76</v>
      </c>
      <c r="R50" s="103"/>
      <c r="S50" s="268" t="s">
        <v>75</v>
      </c>
      <c r="T50" s="89" t="str">
        <f t="shared" si="9"/>
        <v>SHT0010354</v>
      </c>
      <c r="U50" s="79" t="s">
        <v>75</v>
      </c>
      <c r="V50" s="270" t="s">
        <v>78</v>
      </c>
      <c r="W50" s="270" t="s">
        <v>77</v>
      </c>
      <c r="X50" s="90" t="s">
        <v>102</v>
      </c>
      <c r="Y50" s="61" t="s">
        <v>122</v>
      </c>
      <c r="Z50" s="9" t="s">
        <v>81</v>
      </c>
      <c r="AA50" s="61" t="s">
        <v>290</v>
      </c>
      <c r="AB50" s="124">
        <v>2.5000000000000001E-2</v>
      </c>
      <c r="AC50" s="15" t="s">
        <v>107</v>
      </c>
      <c r="AD50" s="15"/>
      <c r="AE50" s="15"/>
      <c r="AF50" s="117"/>
      <c r="AG50" s="117"/>
      <c r="AH50" s="103"/>
      <c r="AI50" s="118"/>
      <c r="AJ50" s="89"/>
      <c r="AK50" s="95">
        <v>1</v>
      </c>
      <c r="AL50" s="95">
        <v>1</v>
      </c>
      <c r="AM50" s="95"/>
      <c r="AN50" s="95"/>
      <c r="AO50" s="95"/>
      <c r="AP50" s="95"/>
    </row>
    <row r="51" spans="1:42" s="185" customFormat="1" ht="30" customHeight="1">
      <c r="A51" s="123">
        <f t="shared" si="5"/>
        <v>42</v>
      </c>
      <c r="B51" s="232"/>
      <c r="C51" s="232">
        <v>1</v>
      </c>
      <c r="D51" s="232"/>
      <c r="E51" s="232"/>
      <c r="F51" s="232"/>
      <c r="G51" s="232"/>
      <c r="H51" s="232"/>
      <c r="I51" s="232"/>
      <c r="J51" s="232"/>
      <c r="K51" s="239"/>
      <c r="L51" s="96" t="s">
        <v>909</v>
      </c>
      <c r="M51" s="244" t="s">
        <v>660</v>
      </c>
      <c r="N51" s="243" t="s">
        <v>661</v>
      </c>
      <c r="O51" s="166" t="s">
        <v>395</v>
      </c>
      <c r="P51" s="109" t="s">
        <v>662</v>
      </c>
      <c r="Q51" s="245" t="s">
        <v>102</v>
      </c>
      <c r="R51" s="124"/>
      <c r="S51" s="61"/>
      <c r="T51" s="239"/>
      <c r="U51" s="79" t="s">
        <v>75</v>
      </c>
      <c r="V51" s="270" t="s">
        <v>77</v>
      </c>
      <c r="W51" s="270" t="s">
        <v>77</v>
      </c>
      <c r="X51" s="245"/>
      <c r="Y51" s="245"/>
      <c r="Z51" s="245"/>
      <c r="AA51" s="245"/>
      <c r="AB51" s="245"/>
      <c r="AC51" s="245"/>
      <c r="AD51" s="245"/>
      <c r="AE51" s="245"/>
      <c r="AF51" s="245"/>
      <c r="AG51" s="245"/>
      <c r="AH51" s="245"/>
      <c r="AI51" s="245"/>
      <c r="AJ51" s="245"/>
      <c r="AK51" s="245">
        <v>1</v>
      </c>
      <c r="AL51" s="245">
        <v>1</v>
      </c>
      <c r="AM51" s="245"/>
    </row>
    <row r="52" spans="1:42" s="3" customFormat="1" ht="30" customHeight="1">
      <c r="A52" s="123">
        <f t="shared" si="5"/>
        <v>43</v>
      </c>
      <c r="B52" s="98"/>
      <c r="C52" s="98">
        <v>1</v>
      </c>
      <c r="D52" s="98"/>
      <c r="E52" s="267"/>
      <c r="F52" s="98"/>
      <c r="G52" s="98"/>
      <c r="H52" s="98"/>
      <c r="I52" s="98"/>
      <c r="J52" s="98"/>
      <c r="K52" s="12"/>
      <c r="L52" s="96" t="s">
        <v>909</v>
      </c>
      <c r="M52" s="99" t="s">
        <v>588</v>
      </c>
      <c r="N52" s="89" t="s">
        <v>560</v>
      </c>
      <c r="O52" s="109" t="s">
        <v>589</v>
      </c>
      <c r="P52" s="109" t="s">
        <v>83</v>
      </c>
      <c r="Q52" s="89" t="s">
        <v>76</v>
      </c>
      <c r="R52" s="103"/>
      <c r="S52" s="268" t="s">
        <v>75</v>
      </c>
      <c r="T52" s="89" t="str">
        <f t="shared" ref="T52" si="10">M52</f>
        <v>SHT0017698</v>
      </c>
      <c r="U52" s="79" t="s">
        <v>75</v>
      </c>
      <c r="V52" s="270" t="s">
        <v>78</v>
      </c>
      <c r="W52" s="270" t="s">
        <v>77</v>
      </c>
      <c r="X52" s="9" t="s">
        <v>79</v>
      </c>
      <c r="Y52" s="61" t="s">
        <v>80</v>
      </c>
      <c r="Z52" s="10" t="s">
        <v>81</v>
      </c>
      <c r="AA52" s="61" t="s">
        <v>81</v>
      </c>
      <c r="AB52" s="65">
        <v>25</v>
      </c>
      <c r="AC52" s="15" t="s">
        <v>81</v>
      </c>
      <c r="AD52" s="15"/>
      <c r="AE52" s="15"/>
      <c r="AF52" s="117"/>
      <c r="AG52" s="117"/>
      <c r="AH52" s="103"/>
      <c r="AI52" s="103"/>
      <c r="AJ52" s="89"/>
      <c r="AK52" s="109">
        <v>1</v>
      </c>
      <c r="AL52" s="109">
        <v>0</v>
      </c>
      <c r="AM52" s="109"/>
      <c r="AN52" s="109"/>
      <c r="AO52" s="109"/>
      <c r="AP52" s="109"/>
    </row>
    <row r="53" spans="1:42" s="3" customFormat="1" ht="30" customHeight="1">
      <c r="A53" s="123">
        <f t="shared" si="5"/>
        <v>44</v>
      </c>
      <c r="B53" s="98"/>
      <c r="C53" s="98">
        <v>1</v>
      </c>
      <c r="D53" s="98"/>
      <c r="E53" s="267"/>
      <c r="F53" s="98"/>
      <c r="G53" s="98"/>
      <c r="H53" s="98"/>
      <c r="I53" s="98"/>
      <c r="J53" s="98"/>
      <c r="K53" s="12"/>
      <c r="L53" s="96" t="s">
        <v>909</v>
      </c>
      <c r="M53" s="99" t="s">
        <v>658</v>
      </c>
      <c r="N53" s="89" t="s">
        <v>560</v>
      </c>
      <c r="O53" s="109" t="s">
        <v>659</v>
      </c>
      <c r="P53" s="109" t="s">
        <v>83</v>
      </c>
      <c r="Q53" s="89" t="s">
        <v>76</v>
      </c>
      <c r="R53" s="103"/>
      <c r="S53" s="268" t="s">
        <v>75</v>
      </c>
      <c r="T53" s="89" t="str">
        <f t="shared" si="9"/>
        <v>SHT0017246</v>
      </c>
      <c r="U53" s="79" t="s">
        <v>75</v>
      </c>
      <c r="V53" s="270" t="s">
        <v>78</v>
      </c>
      <c r="W53" s="270" t="s">
        <v>77</v>
      </c>
      <c r="X53" s="9" t="s">
        <v>79</v>
      </c>
      <c r="Y53" s="61" t="s">
        <v>80</v>
      </c>
      <c r="Z53" s="10" t="s">
        <v>81</v>
      </c>
      <c r="AA53" s="61" t="s">
        <v>81</v>
      </c>
      <c r="AB53" s="65">
        <v>25.044599999999999</v>
      </c>
      <c r="AC53" s="15" t="s">
        <v>81</v>
      </c>
      <c r="AD53" s="15"/>
      <c r="AE53" s="15"/>
      <c r="AF53" s="117"/>
      <c r="AG53" s="117"/>
      <c r="AH53" s="103"/>
      <c r="AI53" s="103"/>
      <c r="AJ53" s="89"/>
      <c r="AK53" s="138">
        <v>0</v>
      </c>
      <c r="AL53" s="138">
        <v>1</v>
      </c>
      <c r="AM53" s="138"/>
      <c r="AN53" s="138"/>
      <c r="AO53" s="138"/>
      <c r="AP53" s="138"/>
    </row>
    <row r="54" spans="1:42" s="249" customFormat="1" ht="30" customHeight="1">
      <c r="A54" s="275">
        <f t="shared" si="5"/>
        <v>45</v>
      </c>
      <c r="B54" s="519"/>
      <c r="C54" s="519">
        <v>1</v>
      </c>
      <c r="D54" s="519"/>
      <c r="E54" s="233"/>
      <c r="F54" s="519"/>
      <c r="G54" s="519"/>
      <c r="H54" s="519"/>
      <c r="I54" s="519"/>
      <c r="J54" s="519"/>
      <c r="K54" s="274"/>
      <c r="L54" s="520" t="s">
        <v>897</v>
      </c>
      <c r="M54" s="521" t="s">
        <v>910</v>
      </c>
      <c r="N54" s="255" t="s">
        <v>911</v>
      </c>
      <c r="O54" s="512" t="s">
        <v>914</v>
      </c>
      <c r="P54" s="512" t="s">
        <v>83</v>
      </c>
      <c r="Q54" s="505" t="s">
        <v>76</v>
      </c>
      <c r="R54" s="501"/>
      <c r="S54" s="235" t="s">
        <v>75</v>
      </c>
      <c r="T54" s="255" t="str">
        <f t="shared" si="9"/>
        <v>SHT0019119</v>
      </c>
      <c r="U54" s="236" t="s">
        <v>75</v>
      </c>
      <c r="V54" s="237" t="s">
        <v>78</v>
      </c>
      <c r="W54" s="237" t="s">
        <v>77</v>
      </c>
      <c r="X54" s="506" t="s">
        <v>79</v>
      </c>
      <c r="Y54" s="507"/>
      <c r="Z54" s="508"/>
      <c r="AA54" s="507"/>
      <c r="AB54" s="522"/>
      <c r="AC54" s="523"/>
      <c r="AD54" s="523"/>
      <c r="AE54" s="523"/>
      <c r="AF54" s="511"/>
      <c r="AG54" s="511"/>
      <c r="AH54" s="501"/>
      <c r="AI54" s="501"/>
      <c r="AJ54" s="255"/>
      <c r="AK54" s="524">
        <v>1</v>
      </c>
      <c r="AL54" s="524">
        <v>1</v>
      </c>
      <c r="AM54" s="524"/>
      <c r="AN54" s="524"/>
      <c r="AO54" s="524"/>
      <c r="AP54" s="524"/>
    </row>
    <row r="55" spans="1:42" s="249" customFormat="1" ht="30" customHeight="1">
      <c r="A55" s="275">
        <f t="shared" si="5"/>
        <v>46</v>
      </c>
      <c r="B55" s="519"/>
      <c r="C55" s="519">
        <v>1</v>
      </c>
      <c r="D55" s="519"/>
      <c r="E55" s="233"/>
      <c r="F55" s="519"/>
      <c r="G55" s="519"/>
      <c r="H55" s="519"/>
      <c r="I55" s="519"/>
      <c r="J55" s="519"/>
      <c r="K55" s="274"/>
      <c r="L55" s="520" t="s">
        <v>897</v>
      </c>
      <c r="M55" s="521" t="s">
        <v>913</v>
      </c>
      <c r="N55" s="255" t="s">
        <v>912</v>
      </c>
      <c r="O55" s="512" t="s">
        <v>914</v>
      </c>
      <c r="P55" s="512" t="s">
        <v>83</v>
      </c>
      <c r="Q55" s="505" t="s">
        <v>76</v>
      </c>
      <c r="R55" s="501"/>
      <c r="S55" s="235" t="s">
        <v>75</v>
      </c>
      <c r="T55" s="521" t="str">
        <f>M55</f>
        <v>SHT0019120</v>
      </c>
      <c r="U55" s="236" t="s">
        <v>75</v>
      </c>
      <c r="V55" s="237" t="s">
        <v>78</v>
      </c>
      <c r="W55" s="237" t="s">
        <v>77</v>
      </c>
      <c r="X55" s="506" t="s">
        <v>79</v>
      </c>
      <c r="Y55" s="507"/>
      <c r="Z55" s="508"/>
      <c r="AA55" s="507"/>
      <c r="AB55" s="522"/>
      <c r="AC55" s="523"/>
      <c r="AD55" s="523"/>
      <c r="AE55" s="523"/>
      <c r="AF55" s="511"/>
      <c r="AG55" s="511"/>
      <c r="AH55" s="501"/>
      <c r="AI55" s="501"/>
      <c r="AJ55" s="255"/>
      <c r="AK55" s="524">
        <v>1</v>
      </c>
      <c r="AL55" s="524">
        <v>1</v>
      </c>
      <c r="AM55" s="524"/>
      <c r="AN55" s="524"/>
      <c r="AO55" s="524"/>
      <c r="AP55" s="524"/>
    </row>
    <row r="56" spans="1:42" s="3" customFormat="1" ht="30" customHeight="1">
      <c r="A56" s="123">
        <f t="shared" si="5"/>
        <v>47</v>
      </c>
      <c r="B56" s="98"/>
      <c r="C56" s="98">
        <v>1</v>
      </c>
      <c r="D56" s="98"/>
      <c r="E56" s="24"/>
      <c r="F56" s="98"/>
      <c r="G56" s="98"/>
      <c r="H56" s="98"/>
      <c r="I56" s="98"/>
      <c r="J56" s="98"/>
      <c r="K56" s="12"/>
      <c r="L56" s="268" t="s">
        <v>539</v>
      </c>
      <c r="M56" s="86" t="s">
        <v>672</v>
      </c>
      <c r="N56" s="87" t="s">
        <v>460</v>
      </c>
      <c r="O56" s="96" t="s">
        <v>540</v>
      </c>
      <c r="P56" s="267" t="s">
        <v>83</v>
      </c>
      <c r="Q56" s="89" t="s">
        <v>76</v>
      </c>
      <c r="R56" s="89"/>
      <c r="S56" s="268" t="s">
        <v>75</v>
      </c>
      <c r="T56" s="89" t="str">
        <f t="shared" si="9"/>
        <v>SHT0011078</v>
      </c>
      <c r="U56" s="79" t="s">
        <v>75</v>
      </c>
      <c r="V56" s="95" t="s">
        <v>78</v>
      </c>
      <c r="W56" s="270" t="s">
        <v>77</v>
      </c>
      <c r="X56" s="9" t="s">
        <v>79</v>
      </c>
      <c r="Y56" s="270" t="s">
        <v>80</v>
      </c>
      <c r="Z56" s="89" t="s">
        <v>81</v>
      </c>
      <c r="AA56" s="267" t="s">
        <v>291</v>
      </c>
      <c r="AB56" s="63">
        <v>0.34300000000000003</v>
      </c>
      <c r="AC56" s="6" t="s">
        <v>81</v>
      </c>
      <c r="AD56" s="86"/>
      <c r="AE56" s="86"/>
      <c r="AF56" s="86"/>
      <c r="AG56" s="86"/>
      <c r="AH56" s="89"/>
      <c r="AI56" s="89"/>
      <c r="AJ56" s="89"/>
      <c r="AK56" s="138">
        <v>1</v>
      </c>
      <c r="AL56" s="138">
        <v>1</v>
      </c>
      <c r="AM56" s="138"/>
      <c r="AN56" s="138"/>
      <c r="AO56" s="138"/>
      <c r="AP56" s="138"/>
    </row>
    <row r="57" spans="1:42" s="3" customFormat="1" ht="30" customHeight="1">
      <c r="A57" s="123">
        <f t="shared" si="5"/>
        <v>48</v>
      </c>
      <c r="B57" s="169"/>
      <c r="C57" s="169"/>
      <c r="D57" s="169">
        <v>2</v>
      </c>
      <c r="E57" s="109"/>
      <c r="F57" s="169"/>
      <c r="G57" s="169"/>
      <c r="H57" s="169"/>
      <c r="I57" s="169"/>
      <c r="J57" s="169"/>
      <c r="K57" s="200"/>
      <c r="L57" s="268" t="s">
        <v>458</v>
      </c>
      <c r="M57" s="117" t="s">
        <v>608</v>
      </c>
      <c r="N57" s="87" t="s">
        <v>292</v>
      </c>
      <c r="O57" s="129" t="s">
        <v>405</v>
      </c>
      <c r="P57" s="125" t="s">
        <v>415</v>
      </c>
      <c r="Q57" s="89" t="s">
        <v>76</v>
      </c>
      <c r="R57" s="103"/>
      <c r="S57" s="268" t="s">
        <v>75</v>
      </c>
      <c r="T57" s="89" t="str">
        <f t="shared" si="9"/>
        <v>SHT0010654</v>
      </c>
      <c r="U57" s="79" t="s">
        <v>75</v>
      </c>
      <c r="V57" s="95" t="s">
        <v>78</v>
      </c>
      <c r="W57" s="270" t="s">
        <v>77</v>
      </c>
      <c r="X57" s="90" t="s">
        <v>102</v>
      </c>
      <c r="Y57" s="270" t="s">
        <v>293</v>
      </c>
      <c r="Z57" s="9" t="s">
        <v>81</v>
      </c>
      <c r="AA57" s="270" t="s">
        <v>291</v>
      </c>
      <c r="AB57" s="124">
        <v>0.36470000000000002</v>
      </c>
      <c r="AC57" s="21" t="s">
        <v>107</v>
      </c>
      <c r="AD57" s="21"/>
      <c r="AE57" s="117"/>
      <c r="AF57" s="117"/>
      <c r="AG57" s="117"/>
      <c r="AH57" s="103"/>
      <c r="AI57" s="118"/>
      <c r="AJ57" s="89"/>
      <c r="AK57" s="138">
        <v>1</v>
      </c>
      <c r="AL57" s="138">
        <v>1</v>
      </c>
      <c r="AM57" s="138"/>
      <c r="AN57" s="138"/>
      <c r="AO57" s="138"/>
      <c r="AP57" s="138"/>
    </row>
    <row r="58" spans="1:42" s="3" customFormat="1" ht="30" customHeight="1">
      <c r="A58" s="123">
        <f t="shared" si="5"/>
        <v>49</v>
      </c>
      <c r="B58" s="98"/>
      <c r="C58" s="98"/>
      <c r="D58" s="98">
        <v>2</v>
      </c>
      <c r="E58" s="267"/>
      <c r="F58" s="98"/>
      <c r="G58" s="98"/>
      <c r="H58" s="98"/>
      <c r="I58" s="98"/>
      <c r="J58" s="98"/>
      <c r="K58" s="12"/>
      <c r="L58" s="58" t="s">
        <v>387</v>
      </c>
      <c r="M58" s="120" t="s">
        <v>609</v>
      </c>
      <c r="N58" s="87" t="s">
        <v>294</v>
      </c>
      <c r="O58" s="129" t="s">
        <v>405</v>
      </c>
      <c r="P58" s="95" t="s">
        <v>83</v>
      </c>
      <c r="Q58" s="89" t="s">
        <v>76</v>
      </c>
      <c r="R58" s="103"/>
      <c r="S58" s="268" t="s">
        <v>75</v>
      </c>
      <c r="T58" s="89" t="str">
        <f t="shared" si="9"/>
        <v>SHT0011011</v>
      </c>
      <c r="U58" s="79" t="s">
        <v>75</v>
      </c>
      <c r="V58" s="95" t="s">
        <v>78</v>
      </c>
      <c r="W58" s="270" t="s">
        <v>77</v>
      </c>
      <c r="X58" s="90" t="s">
        <v>102</v>
      </c>
      <c r="Y58" s="270" t="s">
        <v>122</v>
      </c>
      <c r="Z58" s="9" t="s">
        <v>81</v>
      </c>
      <c r="AA58" s="270" t="s">
        <v>295</v>
      </c>
      <c r="AB58" s="124">
        <v>6.4000000000000003E-3</v>
      </c>
      <c r="AC58" s="21" t="s">
        <v>107</v>
      </c>
      <c r="AD58" s="21"/>
      <c r="AE58" s="117"/>
      <c r="AF58" s="117"/>
      <c r="AG58" s="117"/>
      <c r="AH58" s="103"/>
      <c r="AI58" s="118"/>
      <c r="AJ58" s="89"/>
      <c r="AK58" s="95">
        <v>2</v>
      </c>
      <c r="AL58" s="95">
        <v>0</v>
      </c>
      <c r="AM58" s="95"/>
      <c r="AN58" s="95"/>
      <c r="AO58" s="95"/>
      <c r="AP58" s="95"/>
    </row>
    <row r="59" spans="1:42" s="3" customFormat="1" ht="30" customHeight="1">
      <c r="A59" s="123">
        <f t="shared" si="5"/>
        <v>50</v>
      </c>
      <c r="B59" s="169"/>
      <c r="C59" s="169"/>
      <c r="D59" s="169">
        <v>2</v>
      </c>
      <c r="E59" s="267"/>
      <c r="F59" s="169"/>
      <c r="G59" s="169"/>
      <c r="H59" s="169"/>
      <c r="I59" s="169"/>
      <c r="J59" s="169"/>
      <c r="K59" s="200"/>
      <c r="L59" s="58" t="s">
        <v>387</v>
      </c>
      <c r="M59" s="90" t="s">
        <v>296</v>
      </c>
      <c r="N59" s="87" t="s">
        <v>297</v>
      </c>
      <c r="O59" s="129" t="s">
        <v>406</v>
      </c>
      <c r="P59" s="95" t="s">
        <v>83</v>
      </c>
      <c r="Q59" s="89" t="s">
        <v>76</v>
      </c>
      <c r="R59" s="103"/>
      <c r="S59" s="268" t="s">
        <v>75</v>
      </c>
      <c r="T59" s="89" t="str">
        <f t="shared" si="9"/>
        <v>BEC0010012</v>
      </c>
      <c r="U59" s="79" t="s">
        <v>75</v>
      </c>
      <c r="V59" s="95" t="s">
        <v>78</v>
      </c>
      <c r="W59" s="270" t="s">
        <v>77</v>
      </c>
      <c r="X59" s="9" t="s">
        <v>79</v>
      </c>
      <c r="Y59" s="61" t="s">
        <v>80</v>
      </c>
      <c r="Z59" s="15" t="s">
        <v>81</v>
      </c>
      <c r="AA59" s="61" t="s">
        <v>298</v>
      </c>
      <c r="AB59" s="65">
        <v>5.0000000000000001E-3</v>
      </c>
      <c r="AC59" s="15" t="s">
        <v>81</v>
      </c>
      <c r="AD59" s="21"/>
      <c r="AE59" s="117"/>
      <c r="AF59" s="117"/>
      <c r="AG59" s="117"/>
      <c r="AH59" s="103"/>
      <c r="AI59" s="118"/>
      <c r="AJ59" s="89"/>
      <c r="AK59" s="95">
        <v>0</v>
      </c>
      <c r="AL59" s="95">
        <v>1</v>
      </c>
      <c r="AM59" s="95"/>
      <c r="AN59" s="95"/>
      <c r="AO59" s="95"/>
      <c r="AP59" s="95"/>
    </row>
    <row r="60" spans="1:42" s="3" customFormat="1" ht="30" customHeight="1">
      <c r="A60" s="123">
        <f t="shared" si="5"/>
        <v>51</v>
      </c>
      <c r="B60" s="169"/>
      <c r="C60" s="169"/>
      <c r="D60" s="169">
        <v>2</v>
      </c>
      <c r="E60" s="267"/>
      <c r="F60" s="169"/>
      <c r="G60" s="169"/>
      <c r="H60" s="169"/>
      <c r="I60" s="169"/>
      <c r="J60" s="169"/>
      <c r="K60" s="200"/>
      <c r="L60" s="58" t="s">
        <v>387</v>
      </c>
      <c r="M60" s="90" t="s">
        <v>299</v>
      </c>
      <c r="N60" s="87" t="s">
        <v>300</v>
      </c>
      <c r="O60" s="129" t="s">
        <v>406</v>
      </c>
      <c r="P60" s="95" t="s">
        <v>83</v>
      </c>
      <c r="Q60" s="89" t="s">
        <v>76</v>
      </c>
      <c r="R60" s="103"/>
      <c r="S60" s="268" t="s">
        <v>75</v>
      </c>
      <c r="T60" s="89" t="str">
        <f t="shared" si="9"/>
        <v>BEC0010011</v>
      </c>
      <c r="U60" s="79" t="s">
        <v>75</v>
      </c>
      <c r="V60" s="95" t="s">
        <v>78</v>
      </c>
      <c r="W60" s="270" t="s">
        <v>77</v>
      </c>
      <c r="X60" s="9" t="s">
        <v>79</v>
      </c>
      <c r="Y60" s="61" t="s">
        <v>80</v>
      </c>
      <c r="Z60" s="15" t="s">
        <v>81</v>
      </c>
      <c r="AA60" s="61" t="s">
        <v>298</v>
      </c>
      <c r="AB60" s="65">
        <v>5.0000000000000001E-3</v>
      </c>
      <c r="AC60" s="15" t="s">
        <v>81</v>
      </c>
      <c r="AD60" s="117"/>
      <c r="AE60" s="117"/>
      <c r="AF60" s="117"/>
      <c r="AG60" s="117"/>
      <c r="AH60" s="103"/>
      <c r="AI60" s="118"/>
      <c r="AJ60" s="89"/>
      <c r="AK60" s="95">
        <v>0</v>
      </c>
      <c r="AL60" s="95">
        <v>1</v>
      </c>
      <c r="AM60" s="95"/>
      <c r="AN60" s="95"/>
      <c r="AO60" s="95"/>
      <c r="AP60" s="95"/>
    </row>
    <row r="61" spans="1:42" s="3" customFormat="1" ht="30" customHeight="1">
      <c r="A61" s="123">
        <f t="shared" si="5"/>
        <v>52</v>
      </c>
      <c r="B61" s="169"/>
      <c r="C61" s="169">
        <v>1</v>
      </c>
      <c r="D61" s="169"/>
      <c r="E61" s="100"/>
      <c r="F61" s="169"/>
      <c r="G61" s="169"/>
      <c r="H61" s="169"/>
      <c r="I61" s="169"/>
      <c r="J61" s="169"/>
      <c r="K61" s="200"/>
      <c r="L61" s="126" t="s">
        <v>581</v>
      </c>
      <c r="M61" s="127" t="s">
        <v>578</v>
      </c>
      <c r="N61" s="128" t="s">
        <v>579</v>
      </c>
      <c r="O61" s="129" t="s">
        <v>395</v>
      </c>
      <c r="P61" s="130" t="s">
        <v>75</v>
      </c>
      <c r="Q61" s="127" t="s">
        <v>76</v>
      </c>
      <c r="R61" s="131"/>
      <c r="S61" s="126" t="s">
        <v>75</v>
      </c>
      <c r="T61" s="106" t="str">
        <f t="shared" si="9"/>
        <v>SHT0010981</v>
      </c>
      <c r="U61" s="106" t="s">
        <v>75</v>
      </c>
      <c r="V61" s="133" t="s">
        <v>77</v>
      </c>
      <c r="W61" s="108" t="s">
        <v>78</v>
      </c>
      <c r="X61" s="130" t="s">
        <v>102</v>
      </c>
      <c r="Y61" s="107" t="s">
        <v>122</v>
      </c>
      <c r="Z61" s="107" t="s">
        <v>81</v>
      </c>
      <c r="AA61" s="107" t="s">
        <v>580</v>
      </c>
      <c r="AB61" s="132">
        <v>0.19089999999999999</v>
      </c>
      <c r="AC61" s="15"/>
      <c r="AD61" s="117"/>
      <c r="AE61" s="117"/>
      <c r="AF61" s="117"/>
      <c r="AG61" s="117"/>
      <c r="AH61" s="103"/>
      <c r="AI61" s="118"/>
      <c r="AJ61" s="106"/>
      <c r="AK61" s="133">
        <v>1</v>
      </c>
      <c r="AL61" s="133">
        <v>1</v>
      </c>
      <c r="AM61" s="133"/>
      <c r="AN61" s="133"/>
      <c r="AO61" s="133"/>
      <c r="AP61" s="133"/>
    </row>
    <row r="62" spans="1:42" s="3" customFormat="1" ht="29.45" customHeight="1">
      <c r="A62" s="123">
        <f t="shared" si="5"/>
        <v>53</v>
      </c>
      <c r="B62" s="98"/>
      <c r="C62" s="98">
        <v>1</v>
      </c>
      <c r="D62" s="98"/>
      <c r="E62" s="267"/>
      <c r="F62" s="98"/>
      <c r="G62" s="98"/>
      <c r="H62" s="98"/>
      <c r="I62" s="98"/>
      <c r="J62" s="98"/>
      <c r="K62" s="12"/>
      <c r="L62" s="268" t="s">
        <v>459</v>
      </c>
      <c r="M62" s="86" t="s">
        <v>465</v>
      </c>
      <c r="N62" s="87" t="s">
        <v>301</v>
      </c>
      <c r="O62" s="129" t="s">
        <v>404</v>
      </c>
      <c r="P62" s="95" t="s">
        <v>83</v>
      </c>
      <c r="Q62" s="89" t="s">
        <v>76</v>
      </c>
      <c r="R62" s="103"/>
      <c r="S62" s="268" t="s">
        <v>75</v>
      </c>
      <c r="T62" s="89" t="str">
        <f t="shared" si="9"/>
        <v>SHT0010655</v>
      </c>
      <c r="U62" s="79" t="s">
        <v>75</v>
      </c>
      <c r="V62" s="95" t="s">
        <v>78</v>
      </c>
      <c r="W62" s="270" t="s">
        <v>77</v>
      </c>
      <c r="X62" s="90" t="s">
        <v>102</v>
      </c>
      <c r="Y62" s="61" t="s">
        <v>293</v>
      </c>
      <c r="Z62" s="15" t="s">
        <v>81</v>
      </c>
      <c r="AA62" s="61" t="s">
        <v>302</v>
      </c>
      <c r="AB62" s="124">
        <v>0.35299999999999998</v>
      </c>
      <c r="AC62" s="15" t="s">
        <v>107</v>
      </c>
      <c r="AD62" s="117"/>
      <c r="AE62" s="117"/>
      <c r="AF62" s="117"/>
      <c r="AG62" s="117"/>
      <c r="AH62" s="103"/>
      <c r="AI62" s="118"/>
      <c r="AJ62" s="89"/>
      <c r="AK62" s="95">
        <v>1</v>
      </c>
      <c r="AL62" s="95">
        <v>1</v>
      </c>
      <c r="AM62" s="95"/>
      <c r="AN62" s="95"/>
      <c r="AO62" s="95"/>
      <c r="AP62" s="95"/>
    </row>
    <row r="63" spans="1:42" s="3" customFormat="1" ht="30" customHeight="1">
      <c r="A63" s="123">
        <f t="shared" si="5"/>
        <v>54</v>
      </c>
      <c r="B63" s="98"/>
      <c r="C63" s="98">
        <v>1</v>
      </c>
      <c r="D63" s="98"/>
      <c r="E63" s="267"/>
      <c r="F63" s="98"/>
      <c r="G63" s="98"/>
      <c r="H63" s="98"/>
      <c r="I63" s="98"/>
      <c r="J63" s="98"/>
      <c r="K63" s="12"/>
      <c r="L63" s="58" t="s">
        <v>387</v>
      </c>
      <c r="M63" s="90" t="s">
        <v>303</v>
      </c>
      <c r="N63" s="87" t="s">
        <v>304</v>
      </c>
      <c r="O63" s="167" t="s">
        <v>407</v>
      </c>
      <c r="P63" s="95" t="s">
        <v>91</v>
      </c>
      <c r="Q63" s="89" t="s">
        <v>76</v>
      </c>
      <c r="R63" s="168"/>
      <c r="S63" s="268" t="s">
        <v>75</v>
      </c>
      <c r="T63" s="89" t="str">
        <f t="shared" si="9"/>
        <v>BSP0010020</v>
      </c>
      <c r="U63" s="79" t="s">
        <v>75</v>
      </c>
      <c r="V63" s="95" t="s">
        <v>78</v>
      </c>
      <c r="W63" s="270" t="s">
        <v>77</v>
      </c>
      <c r="X63" s="15" t="s">
        <v>305</v>
      </c>
      <c r="Y63" s="61" t="s">
        <v>118</v>
      </c>
      <c r="Z63" s="15" t="s">
        <v>81</v>
      </c>
      <c r="AA63" s="61" t="s">
        <v>81</v>
      </c>
      <c r="AB63" s="65" t="s">
        <v>306</v>
      </c>
      <c r="AC63" s="15" t="s">
        <v>248</v>
      </c>
      <c r="AD63" s="168"/>
      <c r="AE63" s="90"/>
      <c r="AF63" s="90"/>
      <c r="AG63" s="90"/>
      <c r="AH63" s="90"/>
      <c r="AI63" s="90"/>
      <c r="AJ63" s="89"/>
      <c r="AK63" s="95">
        <v>2</v>
      </c>
      <c r="AL63" s="95">
        <v>2</v>
      </c>
      <c r="AM63" s="95"/>
      <c r="AN63" s="95"/>
      <c r="AO63" s="95"/>
      <c r="AP63" s="95"/>
    </row>
    <row r="64" spans="1:42" s="3" customFormat="1" ht="30" customHeight="1">
      <c r="A64" s="123">
        <f t="shared" si="5"/>
        <v>55</v>
      </c>
      <c r="B64" s="98"/>
      <c r="C64" s="98">
        <v>1</v>
      </c>
      <c r="D64" s="98"/>
      <c r="E64" s="267"/>
      <c r="F64" s="98"/>
      <c r="G64" s="98"/>
      <c r="H64" s="98"/>
      <c r="I64" s="98"/>
      <c r="J64" s="98"/>
      <c r="K64" s="12"/>
      <c r="L64" s="58" t="s">
        <v>387</v>
      </c>
      <c r="M64" s="86" t="s">
        <v>604</v>
      </c>
      <c r="N64" s="87" t="s">
        <v>307</v>
      </c>
      <c r="O64" s="129" t="s">
        <v>404</v>
      </c>
      <c r="P64" s="95" t="s">
        <v>83</v>
      </c>
      <c r="Q64" s="89" t="s">
        <v>76</v>
      </c>
      <c r="R64" s="103"/>
      <c r="S64" s="268" t="s">
        <v>75</v>
      </c>
      <c r="T64" s="89" t="str">
        <f t="shared" si="9"/>
        <v>SHT0010332</v>
      </c>
      <c r="U64" s="79" t="s">
        <v>75</v>
      </c>
      <c r="V64" s="95" t="s">
        <v>78</v>
      </c>
      <c r="W64" s="270" t="s">
        <v>77</v>
      </c>
      <c r="X64" s="90" t="s">
        <v>102</v>
      </c>
      <c r="Y64" s="61" t="s">
        <v>293</v>
      </c>
      <c r="Z64" s="9" t="s">
        <v>81</v>
      </c>
      <c r="AA64" s="61" t="s">
        <v>308</v>
      </c>
      <c r="AB64" s="124">
        <v>9.2999999999999999E-2</v>
      </c>
      <c r="AC64" s="10" t="s">
        <v>107</v>
      </c>
      <c r="AD64" s="117"/>
      <c r="AE64" s="117"/>
      <c r="AF64" s="117"/>
      <c r="AG64" s="117"/>
      <c r="AH64" s="103"/>
      <c r="AI64" s="118"/>
      <c r="AJ64" s="89"/>
      <c r="AK64" s="95">
        <v>1</v>
      </c>
      <c r="AL64" s="95">
        <v>1</v>
      </c>
      <c r="AM64" s="95"/>
      <c r="AN64" s="95"/>
      <c r="AO64" s="95"/>
      <c r="AP64" s="95"/>
    </row>
    <row r="65" spans="1:42" s="3" customFormat="1" ht="30" customHeight="1">
      <c r="A65" s="123">
        <f t="shared" si="5"/>
        <v>56</v>
      </c>
      <c r="B65" s="98"/>
      <c r="C65" s="98">
        <v>1</v>
      </c>
      <c r="D65" s="98"/>
      <c r="E65" s="267"/>
      <c r="F65" s="98"/>
      <c r="G65" s="98"/>
      <c r="H65" s="98"/>
      <c r="I65" s="98"/>
      <c r="J65" s="98"/>
      <c r="K65" s="12"/>
      <c r="L65" s="268" t="s">
        <v>470</v>
      </c>
      <c r="M65" s="86" t="s">
        <v>467</v>
      </c>
      <c r="N65" s="87" t="s">
        <v>309</v>
      </c>
      <c r="O65" s="166" t="s">
        <v>389</v>
      </c>
      <c r="P65" s="95" t="s">
        <v>83</v>
      </c>
      <c r="Q65" s="89" t="s">
        <v>76</v>
      </c>
      <c r="R65" s="169"/>
      <c r="S65" s="268" t="s">
        <v>75</v>
      </c>
      <c r="T65" s="89" t="str">
        <f t="shared" si="9"/>
        <v>SHT0010908</v>
      </c>
      <c r="U65" s="79" t="s">
        <v>75</v>
      </c>
      <c r="V65" s="95" t="s">
        <v>78</v>
      </c>
      <c r="W65" s="270" t="s">
        <v>77</v>
      </c>
      <c r="X65" s="10" t="s">
        <v>79</v>
      </c>
      <c r="Y65" s="61" t="s">
        <v>80</v>
      </c>
      <c r="Z65" s="9" t="s">
        <v>81</v>
      </c>
      <c r="AA65" s="61" t="s">
        <v>310</v>
      </c>
      <c r="AB65" s="65">
        <v>4.9099999999999998E-2</v>
      </c>
      <c r="AC65" s="10" t="s">
        <v>81</v>
      </c>
      <c r="AD65" s="117"/>
      <c r="AE65" s="117"/>
      <c r="AF65" s="117"/>
      <c r="AG65" s="117"/>
      <c r="AH65" s="103"/>
      <c r="AI65" s="118"/>
      <c r="AJ65" s="89"/>
      <c r="AK65" s="95">
        <v>1</v>
      </c>
      <c r="AL65" s="95">
        <v>1</v>
      </c>
      <c r="AM65" s="95"/>
      <c r="AN65" s="95"/>
      <c r="AO65" s="95"/>
      <c r="AP65" s="95"/>
    </row>
    <row r="66" spans="1:42" s="3" customFormat="1" ht="30" customHeight="1">
      <c r="A66" s="123">
        <f t="shared" si="5"/>
        <v>57</v>
      </c>
      <c r="B66" s="98"/>
      <c r="C66" s="98"/>
      <c r="D66" s="199">
        <v>2</v>
      </c>
      <c r="E66" s="267"/>
      <c r="F66" s="98"/>
      <c r="G66" s="98"/>
      <c r="H66" s="98"/>
      <c r="I66" s="98"/>
      <c r="J66" s="98"/>
      <c r="K66" s="12"/>
      <c r="L66" s="268" t="s">
        <v>471</v>
      </c>
      <c r="M66" s="86" t="s">
        <v>464</v>
      </c>
      <c r="N66" s="87" t="s">
        <v>542</v>
      </c>
      <c r="O66" s="166" t="s">
        <v>389</v>
      </c>
      <c r="P66" s="95" t="s">
        <v>83</v>
      </c>
      <c r="Q66" s="89" t="s">
        <v>76</v>
      </c>
      <c r="R66" s="169"/>
      <c r="S66" s="268" t="s">
        <v>75</v>
      </c>
      <c r="T66" s="89" t="str">
        <f t="shared" si="9"/>
        <v>SHT0010658</v>
      </c>
      <c r="U66" s="79" t="s">
        <v>75</v>
      </c>
      <c r="V66" s="95" t="s">
        <v>78</v>
      </c>
      <c r="W66" s="270" t="s">
        <v>77</v>
      </c>
      <c r="X66" s="90" t="s">
        <v>102</v>
      </c>
      <c r="Y66" s="61" t="s">
        <v>122</v>
      </c>
      <c r="Z66" s="9" t="s">
        <v>81</v>
      </c>
      <c r="AA66" s="61" t="s">
        <v>311</v>
      </c>
      <c r="AB66" s="124">
        <v>7.7700000000000005E-2</v>
      </c>
      <c r="AC66" s="10" t="s">
        <v>312</v>
      </c>
      <c r="AD66" s="117"/>
      <c r="AE66" s="117"/>
      <c r="AF66" s="117"/>
      <c r="AG66" s="117"/>
      <c r="AH66" s="103"/>
      <c r="AI66" s="118"/>
      <c r="AJ66" s="89"/>
      <c r="AK66" s="95">
        <v>1</v>
      </c>
      <c r="AL66" s="95">
        <v>1</v>
      </c>
      <c r="AM66" s="95"/>
      <c r="AN66" s="95"/>
      <c r="AO66" s="95"/>
      <c r="AP66" s="95"/>
    </row>
    <row r="67" spans="1:42" s="3" customFormat="1" ht="30" customHeight="1">
      <c r="A67" s="123">
        <f t="shared" si="5"/>
        <v>58</v>
      </c>
      <c r="B67" s="98"/>
      <c r="C67" s="98"/>
      <c r="D67" s="199"/>
      <c r="E67" s="267">
        <v>3</v>
      </c>
      <c r="F67" s="98"/>
      <c r="G67" s="98"/>
      <c r="H67" s="98"/>
      <c r="I67" s="98"/>
      <c r="J67" s="98"/>
      <c r="K67" s="12"/>
      <c r="L67" s="268" t="s">
        <v>459</v>
      </c>
      <c r="M67" s="87" t="s">
        <v>469</v>
      </c>
      <c r="N67" s="87" t="s">
        <v>314</v>
      </c>
      <c r="O67" s="109" t="s">
        <v>315</v>
      </c>
      <c r="P67" s="109" t="s">
        <v>83</v>
      </c>
      <c r="Q67" s="89" t="s">
        <v>76</v>
      </c>
      <c r="R67" s="169"/>
      <c r="S67" s="265" t="s">
        <v>75</v>
      </c>
      <c r="T67" s="103" t="s">
        <v>313</v>
      </c>
      <c r="U67" s="79" t="s">
        <v>75</v>
      </c>
      <c r="V67" s="95" t="s">
        <v>78</v>
      </c>
      <c r="W67" s="270" t="s">
        <v>77</v>
      </c>
      <c r="X67" s="22" t="s">
        <v>102</v>
      </c>
      <c r="Y67" s="61" t="s">
        <v>122</v>
      </c>
      <c r="Z67" s="10"/>
      <c r="AA67" s="170" t="s">
        <v>311</v>
      </c>
      <c r="AB67" s="171">
        <v>7.8E-2</v>
      </c>
      <c r="AC67" s="172" t="s">
        <v>81</v>
      </c>
      <c r="AD67" s="117"/>
      <c r="AE67" s="117"/>
      <c r="AF67" s="117"/>
      <c r="AG67" s="117"/>
      <c r="AH67" s="103"/>
      <c r="AI67" s="118"/>
      <c r="AJ67" s="89"/>
      <c r="AK67" s="95">
        <v>1</v>
      </c>
      <c r="AL67" s="95">
        <v>1</v>
      </c>
      <c r="AM67" s="95"/>
      <c r="AN67" s="95"/>
      <c r="AO67" s="95"/>
      <c r="AP67" s="95"/>
    </row>
    <row r="68" spans="1:42" s="3" customFormat="1" ht="30" customHeight="1">
      <c r="A68" s="123">
        <f t="shared" si="5"/>
        <v>59</v>
      </c>
      <c r="B68" s="98"/>
      <c r="C68" s="98"/>
      <c r="D68" s="199"/>
      <c r="E68" s="267">
        <v>3</v>
      </c>
      <c r="F68" s="98"/>
      <c r="G68" s="98"/>
      <c r="H68" s="98"/>
      <c r="I68" s="98"/>
      <c r="J68" s="98"/>
      <c r="K68" s="12"/>
      <c r="L68" s="58" t="s">
        <v>387</v>
      </c>
      <c r="M68" s="86" t="s">
        <v>316</v>
      </c>
      <c r="N68" s="87" t="s">
        <v>317</v>
      </c>
      <c r="O68" s="173" t="s">
        <v>408</v>
      </c>
      <c r="P68" s="95" t="s">
        <v>83</v>
      </c>
      <c r="Q68" s="89" t="s">
        <v>76</v>
      </c>
      <c r="R68" s="98"/>
      <c r="S68" s="268" t="s">
        <v>75</v>
      </c>
      <c r="T68" s="89" t="str">
        <f t="shared" ref="T68:T75" si="11">M68</f>
        <v>SHT0010356</v>
      </c>
      <c r="U68" s="79" t="s">
        <v>75</v>
      </c>
      <c r="V68" s="95" t="s">
        <v>78</v>
      </c>
      <c r="W68" s="270" t="s">
        <v>77</v>
      </c>
      <c r="X68" s="9" t="s">
        <v>318</v>
      </c>
      <c r="Y68" s="61" t="s">
        <v>319</v>
      </c>
      <c r="Z68" s="9" t="s">
        <v>81</v>
      </c>
      <c r="AA68" s="61" t="s">
        <v>320</v>
      </c>
      <c r="AB68" s="65">
        <v>2E-3</v>
      </c>
      <c r="AC68" s="10" t="s">
        <v>248</v>
      </c>
      <c r="AD68" s="117"/>
      <c r="AE68" s="117"/>
      <c r="AF68" s="117"/>
      <c r="AG68" s="117"/>
      <c r="AH68" s="103"/>
      <c r="AI68" s="118"/>
      <c r="AJ68" s="89"/>
      <c r="AK68" s="95">
        <v>1</v>
      </c>
      <c r="AL68" s="95">
        <v>1</v>
      </c>
      <c r="AM68" s="95"/>
      <c r="AN68" s="95"/>
      <c r="AO68" s="95"/>
      <c r="AP68" s="95"/>
    </row>
    <row r="69" spans="1:42" s="3" customFormat="1" ht="30" customHeight="1">
      <c r="A69" s="123">
        <f t="shared" si="5"/>
        <v>60</v>
      </c>
      <c r="B69" s="98"/>
      <c r="C69" s="98"/>
      <c r="D69" s="199"/>
      <c r="E69" s="267">
        <v>3</v>
      </c>
      <c r="F69" s="98"/>
      <c r="G69" s="98"/>
      <c r="H69" s="98"/>
      <c r="I69" s="98"/>
      <c r="J69" s="98"/>
      <c r="K69" s="12"/>
      <c r="L69" s="268" t="s">
        <v>601</v>
      </c>
      <c r="M69" s="86" t="s">
        <v>602</v>
      </c>
      <c r="N69" s="87" t="s">
        <v>597</v>
      </c>
      <c r="O69" s="173" t="s">
        <v>409</v>
      </c>
      <c r="P69" s="95" t="s">
        <v>91</v>
      </c>
      <c r="Q69" s="89" t="s">
        <v>76</v>
      </c>
      <c r="R69" s="98"/>
      <c r="S69" s="268" t="s">
        <v>75</v>
      </c>
      <c r="T69" s="89" t="str">
        <f t="shared" si="11"/>
        <v>SHT0015232</v>
      </c>
      <c r="U69" s="79" t="s">
        <v>75</v>
      </c>
      <c r="V69" s="95" t="s">
        <v>78</v>
      </c>
      <c r="W69" s="270" t="s">
        <v>77</v>
      </c>
      <c r="X69" s="9" t="s">
        <v>81</v>
      </c>
      <c r="Y69" s="270" t="s">
        <v>81</v>
      </c>
      <c r="Z69" s="9" t="s">
        <v>81</v>
      </c>
      <c r="AA69" s="270" t="s">
        <v>81</v>
      </c>
      <c r="AB69" s="270" t="s">
        <v>81</v>
      </c>
      <c r="AC69" s="10"/>
      <c r="AD69" s="117"/>
      <c r="AE69" s="117"/>
      <c r="AF69" s="117"/>
      <c r="AG69" s="117"/>
      <c r="AH69" s="103"/>
      <c r="AI69" s="118"/>
      <c r="AJ69" s="89"/>
      <c r="AK69" s="95">
        <v>1</v>
      </c>
      <c r="AL69" s="95">
        <v>1</v>
      </c>
      <c r="AM69" s="95"/>
      <c r="AN69" s="95"/>
      <c r="AO69" s="95"/>
      <c r="AP69" s="95"/>
    </row>
    <row r="70" spans="1:42" s="3" customFormat="1" ht="30" customHeight="1">
      <c r="A70" s="123">
        <f t="shared" si="5"/>
        <v>61</v>
      </c>
      <c r="B70" s="98"/>
      <c r="C70" s="98"/>
      <c r="D70" s="199">
        <v>2</v>
      </c>
      <c r="E70" s="267"/>
      <c r="F70" s="98"/>
      <c r="G70" s="98"/>
      <c r="H70" s="98"/>
      <c r="I70" s="98"/>
      <c r="J70" s="98"/>
      <c r="K70" s="12"/>
      <c r="L70" s="268" t="s">
        <v>466</v>
      </c>
      <c r="M70" s="86" t="s">
        <v>468</v>
      </c>
      <c r="N70" s="87" t="s">
        <v>321</v>
      </c>
      <c r="O70" s="173" t="s">
        <v>400</v>
      </c>
      <c r="P70" s="95" t="s">
        <v>91</v>
      </c>
      <c r="Q70" s="89" t="s">
        <v>76</v>
      </c>
      <c r="R70" s="98"/>
      <c r="S70" s="268" t="s">
        <v>75</v>
      </c>
      <c r="T70" s="89" t="str">
        <f t="shared" si="11"/>
        <v>BSP0010026</v>
      </c>
      <c r="U70" s="79" t="s">
        <v>75</v>
      </c>
      <c r="V70" s="95" t="s">
        <v>78</v>
      </c>
      <c r="W70" s="270" t="s">
        <v>77</v>
      </c>
      <c r="X70" s="9" t="s">
        <v>130</v>
      </c>
      <c r="Y70" s="61" t="s">
        <v>118</v>
      </c>
      <c r="Z70" s="9" t="s">
        <v>81</v>
      </c>
      <c r="AA70" s="61" t="s">
        <v>322</v>
      </c>
      <c r="AB70" s="65">
        <v>1E-4</v>
      </c>
      <c r="AC70" s="10" t="s">
        <v>323</v>
      </c>
      <c r="AD70" s="117"/>
      <c r="AE70" s="117"/>
      <c r="AF70" s="117"/>
      <c r="AG70" s="117"/>
      <c r="AH70" s="103"/>
      <c r="AI70" s="118"/>
      <c r="AJ70" s="89"/>
      <c r="AK70" s="95">
        <v>1</v>
      </c>
      <c r="AL70" s="95">
        <v>1</v>
      </c>
      <c r="AM70" s="95"/>
      <c r="AN70" s="95"/>
      <c r="AO70" s="95"/>
      <c r="AP70" s="95"/>
    </row>
    <row r="71" spans="1:42" s="3" customFormat="1" ht="30" customHeight="1">
      <c r="A71" s="123">
        <f t="shared" si="5"/>
        <v>62</v>
      </c>
      <c r="B71" s="98"/>
      <c r="C71" s="98">
        <v>1</v>
      </c>
      <c r="D71" s="98"/>
      <c r="E71" s="267"/>
      <c r="F71" s="98"/>
      <c r="G71" s="98"/>
      <c r="H71" s="98"/>
      <c r="I71" s="98"/>
      <c r="J71" s="98"/>
      <c r="K71" s="12"/>
      <c r="L71" s="268" t="s">
        <v>463</v>
      </c>
      <c r="M71" s="86" t="s">
        <v>638</v>
      </c>
      <c r="N71" s="87" t="s">
        <v>559</v>
      </c>
      <c r="O71" s="62" t="s">
        <v>410</v>
      </c>
      <c r="P71" s="109" t="s">
        <v>75</v>
      </c>
      <c r="Q71" s="89" t="s">
        <v>76</v>
      </c>
      <c r="R71" s="103"/>
      <c r="S71" s="268" t="s">
        <v>75</v>
      </c>
      <c r="T71" s="89" t="str">
        <f t="shared" si="11"/>
        <v>SHT0010904</v>
      </c>
      <c r="U71" s="79" t="s">
        <v>75</v>
      </c>
      <c r="V71" s="95" t="s">
        <v>78</v>
      </c>
      <c r="W71" s="270" t="s">
        <v>77</v>
      </c>
      <c r="X71" s="9" t="s">
        <v>79</v>
      </c>
      <c r="Y71" s="61" t="s">
        <v>80</v>
      </c>
      <c r="Z71" s="15" t="s">
        <v>81</v>
      </c>
      <c r="AA71" s="61" t="s">
        <v>81</v>
      </c>
      <c r="AB71" s="65">
        <v>0.28499999999999998</v>
      </c>
      <c r="AC71" s="15" t="s">
        <v>81</v>
      </c>
      <c r="AD71" s="117"/>
      <c r="AE71" s="117"/>
      <c r="AF71" s="117"/>
      <c r="AG71" s="117"/>
      <c r="AH71" s="103"/>
      <c r="AI71" s="118"/>
      <c r="AJ71" s="89"/>
      <c r="AK71" s="95">
        <v>1</v>
      </c>
      <c r="AL71" s="95">
        <v>1</v>
      </c>
      <c r="AM71" s="95"/>
      <c r="AN71" s="95"/>
      <c r="AO71" s="95"/>
      <c r="AP71" s="95"/>
    </row>
    <row r="72" spans="1:42" s="3" customFormat="1" ht="30" customHeight="1">
      <c r="A72" s="123">
        <f t="shared" si="5"/>
        <v>63</v>
      </c>
      <c r="B72" s="98"/>
      <c r="C72" s="98">
        <v>1</v>
      </c>
      <c r="D72" s="98"/>
      <c r="E72" s="267"/>
      <c r="F72" s="98"/>
      <c r="G72" s="98"/>
      <c r="H72" s="98"/>
      <c r="I72" s="98"/>
      <c r="J72" s="98"/>
      <c r="K72" s="12"/>
      <c r="L72" s="58" t="s">
        <v>387</v>
      </c>
      <c r="M72" s="6" t="s">
        <v>324</v>
      </c>
      <c r="N72" s="87" t="s">
        <v>325</v>
      </c>
      <c r="O72" s="62" t="s">
        <v>410</v>
      </c>
      <c r="P72" s="109" t="s">
        <v>75</v>
      </c>
      <c r="Q72" s="89" t="s">
        <v>76</v>
      </c>
      <c r="R72" s="103"/>
      <c r="S72" s="268" t="s">
        <v>75</v>
      </c>
      <c r="T72" s="89" t="str">
        <f t="shared" si="11"/>
        <v>SHT0010907</v>
      </c>
      <c r="U72" s="79" t="s">
        <v>75</v>
      </c>
      <c r="V72" s="95" t="s">
        <v>78</v>
      </c>
      <c r="W72" s="270" t="s">
        <v>77</v>
      </c>
      <c r="X72" s="9" t="s">
        <v>79</v>
      </c>
      <c r="Y72" s="174" t="s">
        <v>80</v>
      </c>
      <c r="Z72" s="89" t="s">
        <v>81</v>
      </c>
      <c r="AA72" s="267" t="s">
        <v>326</v>
      </c>
      <c r="AB72" s="63">
        <v>0.06</v>
      </c>
      <c r="AC72" s="6" t="s">
        <v>81</v>
      </c>
      <c r="AD72" s="117"/>
      <c r="AE72" s="117"/>
      <c r="AF72" s="117"/>
      <c r="AG72" s="117"/>
      <c r="AH72" s="103"/>
      <c r="AI72" s="118"/>
      <c r="AJ72" s="89"/>
      <c r="AK72" s="95">
        <v>1</v>
      </c>
      <c r="AL72" s="95">
        <v>1</v>
      </c>
      <c r="AM72" s="95"/>
      <c r="AN72" s="95"/>
      <c r="AO72" s="95"/>
      <c r="AP72" s="95"/>
    </row>
    <row r="73" spans="1:42" s="3" customFormat="1" ht="30" customHeight="1">
      <c r="A73" s="123">
        <f t="shared" si="5"/>
        <v>64</v>
      </c>
      <c r="B73" s="98"/>
      <c r="C73" s="98">
        <v>1</v>
      </c>
      <c r="D73" s="98"/>
      <c r="E73" s="267"/>
      <c r="F73" s="98"/>
      <c r="G73" s="98"/>
      <c r="H73" s="113"/>
      <c r="I73" s="113"/>
      <c r="J73" s="113"/>
      <c r="K73" s="113"/>
      <c r="L73" s="58" t="s">
        <v>387</v>
      </c>
      <c r="M73" s="6" t="s">
        <v>613</v>
      </c>
      <c r="N73" s="87" t="s">
        <v>128</v>
      </c>
      <c r="O73" s="112" t="s">
        <v>612</v>
      </c>
      <c r="P73" s="109" t="s">
        <v>91</v>
      </c>
      <c r="Q73" s="89" t="s">
        <v>76</v>
      </c>
      <c r="R73" s="113"/>
      <c r="S73" s="95" t="s">
        <v>75</v>
      </c>
      <c r="T73" s="89" t="str">
        <f t="shared" si="11"/>
        <v>BFA0000285</v>
      </c>
      <c r="U73" s="79" t="s">
        <v>75</v>
      </c>
      <c r="V73" s="95" t="s">
        <v>78</v>
      </c>
      <c r="W73" s="270" t="s">
        <v>77</v>
      </c>
      <c r="X73" s="98" t="s">
        <v>92</v>
      </c>
      <c r="Y73" s="267" t="s">
        <v>118</v>
      </c>
      <c r="Z73" s="98" t="s">
        <v>81</v>
      </c>
      <c r="AA73" s="267" t="s">
        <v>327</v>
      </c>
      <c r="AB73" s="63">
        <v>1E-4</v>
      </c>
      <c r="AC73" s="98" t="s">
        <v>328</v>
      </c>
      <c r="AD73" s="117"/>
      <c r="AE73" s="117"/>
      <c r="AF73" s="117"/>
      <c r="AG73" s="117"/>
      <c r="AH73" s="103"/>
      <c r="AI73" s="118"/>
      <c r="AJ73" s="175"/>
      <c r="AK73" s="95">
        <v>3</v>
      </c>
      <c r="AL73" s="95">
        <v>3</v>
      </c>
      <c r="AM73" s="95"/>
      <c r="AN73" s="95"/>
      <c r="AO73" s="95"/>
      <c r="AP73" s="95"/>
    </row>
    <row r="74" spans="1:42" s="3" customFormat="1" ht="30" customHeight="1">
      <c r="A74" s="123">
        <f t="shared" si="5"/>
        <v>65</v>
      </c>
      <c r="B74" s="98"/>
      <c r="C74" s="98">
        <v>1</v>
      </c>
      <c r="D74" s="98"/>
      <c r="E74" s="267"/>
      <c r="F74" s="98"/>
      <c r="G74" s="98"/>
      <c r="H74" s="98"/>
      <c r="I74" s="98"/>
      <c r="J74" s="98"/>
      <c r="K74" s="12"/>
      <c r="L74" s="268" t="s">
        <v>599</v>
      </c>
      <c r="M74" s="176" t="s">
        <v>600</v>
      </c>
      <c r="N74" s="177" t="s">
        <v>329</v>
      </c>
      <c r="O74" s="62" t="s">
        <v>410</v>
      </c>
      <c r="P74" s="109" t="s">
        <v>83</v>
      </c>
      <c r="Q74" s="89" t="s">
        <v>76</v>
      </c>
      <c r="R74" s="169"/>
      <c r="S74" s="267" t="s">
        <v>75</v>
      </c>
      <c r="T74" s="89" t="str">
        <f t="shared" si="11"/>
        <v>SHT0011481</v>
      </c>
      <c r="U74" s="79" t="s">
        <v>75</v>
      </c>
      <c r="V74" s="95" t="s">
        <v>78</v>
      </c>
      <c r="W74" s="270" t="s">
        <v>77</v>
      </c>
      <c r="X74" s="98" t="s">
        <v>79</v>
      </c>
      <c r="Y74" s="267" t="s">
        <v>80</v>
      </c>
      <c r="Z74" s="98" t="s">
        <v>81</v>
      </c>
      <c r="AA74" s="267" t="s">
        <v>330</v>
      </c>
      <c r="AB74" s="63">
        <v>4.4999999999999998E-2</v>
      </c>
      <c r="AC74" s="98" t="s">
        <v>81</v>
      </c>
      <c r="AD74" s="117"/>
      <c r="AE74" s="117"/>
      <c r="AF74" s="117"/>
      <c r="AG74" s="117"/>
      <c r="AH74" s="103"/>
      <c r="AI74" s="118"/>
      <c r="AJ74" s="89"/>
      <c r="AK74" s="95">
        <v>1</v>
      </c>
      <c r="AL74" s="95">
        <v>1</v>
      </c>
      <c r="AM74" s="95"/>
      <c r="AN74" s="95"/>
      <c r="AO74" s="95"/>
      <c r="AP74" s="95"/>
    </row>
    <row r="75" spans="1:42" s="3" customFormat="1" ht="30" customHeight="1">
      <c r="A75" s="123">
        <f t="shared" si="5"/>
        <v>66</v>
      </c>
      <c r="B75" s="98"/>
      <c r="C75" s="98">
        <v>1</v>
      </c>
      <c r="D75" s="98"/>
      <c r="E75" s="267"/>
      <c r="F75" s="98"/>
      <c r="G75" s="98"/>
      <c r="H75" s="98"/>
      <c r="I75" s="98"/>
      <c r="J75" s="98"/>
      <c r="K75" s="12"/>
      <c r="L75" s="268" t="s">
        <v>462</v>
      </c>
      <c r="M75" s="120" t="s">
        <v>461</v>
      </c>
      <c r="N75" s="87" t="s">
        <v>331</v>
      </c>
      <c r="O75" s="85" t="s">
        <v>404</v>
      </c>
      <c r="P75" s="95" t="s">
        <v>83</v>
      </c>
      <c r="Q75" s="89" t="s">
        <v>76</v>
      </c>
      <c r="R75" s="86"/>
      <c r="S75" s="269" t="s">
        <v>75</v>
      </c>
      <c r="T75" s="89" t="str">
        <f t="shared" si="11"/>
        <v>SHT0010874</v>
      </c>
      <c r="U75" s="79" t="s">
        <v>75</v>
      </c>
      <c r="V75" s="95" t="s">
        <v>78</v>
      </c>
      <c r="W75" s="270" t="s">
        <v>77</v>
      </c>
      <c r="X75" s="90" t="s">
        <v>102</v>
      </c>
      <c r="Y75" s="267" t="s">
        <v>103</v>
      </c>
      <c r="Z75" s="89" t="s">
        <v>81</v>
      </c>
      <c r="AA75" s="267" t="s">
        <v>332</v>
      </c>
      <c r="AB75" s="105">
        <v>2.1000000000000001E-2</v>
      </c>
      <c r="AC75" s="90" t="s">
        <v>81</v>
      </c>
      <c r="AD75" s="134"/>
      <c r="AE75" s="89"/>
      <c r="AF75" s="86"/>
      <c r="AG75" s="86"/>
      <c r="AH75" s="86"/>
      <c r="AI75" s="86"/>
      <c r="AJ75" s="89"/>
      <c r="AK75" s="95">
        <v>1</v>
      </c>
      <c r="AL75" s="95">
        <v>1</v>
      </c>
      <c r="AM75" s="95"/>
      <c r="AN75" s="95"/>
      <c r="AO75" s="95"/>
      <c r="AP75" s="95"/>
    </row>
    <row r="76" spans="1:42" s="3" customFormat="1" ht="30" customHeight="1">
      <c r="A76" s="123">
        <f t="shared" si="5"/>
        <v>67</v>
      </c>
      <c r="B76" s="98"/>
      <c r="C76" s="98">
        <v>1</v>
      </c>
      <c r="D76" s="98"/>
      <c r="E76" s="267"/>
      <c r="F76" s="98"/>
      <c r="G76" s="98"/>
      <c r="H76" s="98"/>
      <c r="I76" s="98"/>
      <c r="J76" s="98"/>
      <c r="K76" s="12"/>
      <c r="L76" s="58" t="s">
        <v>387</v>
      </c>
      <c r="M76" s="90" t="s">
        <v>583</v>
      </c>
      <c r="N76" s="87" t="s">
        <v>619</v>
      </c>
      <c r="O76" s="85" t="s">
        <v>406</v>
      </c>
      <c r="P76" s="95" t="s">
        <v>83</v>
      </c>
      <c r="Q76" s="89" t="s">
        <v>76</v>
      </c>
      <c r="R76" s="86"/>
      <c r="S76" s="269" t="s">
        <v>75</v>
      </c>
      <c r="T76" s="89" t="str">
        <f t="shared" ref="T76:T81" si="12">M76</f>
        <v>BPC0010060</v>
      </c>
      <c r="U76" s="79" t="s">
        <v>75</v>
      </c>
      <c r="V76" s="95" t="s">
        <v>78</v>
      </c>
      <c r="W76" s="270" t="s">
        <v>77</v>
      </c>
      <c r="X76" s="89" t="s">
        <v>79</v>
      </c>
      <c r="Y76" s="267" t="s">
        <v>80</v>
      </c>
      <c r="Z76" s="89" t="s">
        <v>81</v>
      </c>
      <c r="AA76" s="267" t="s">
        <v>333</v>
      </c>
      <c r="AB76" s="105">
        <v>0.03</v>
      </c>
      <c r="AC76" s="6" t="s">
        <v>81</v>
      </c>
      <c r="AD76" s="134"/>
      <c r="AE76" s="89"/>
      <c r="AF76" s="86"/>
      <c r="AG76" s="86"/>
      <c r="AH76" s="86"/>
      <c r="AI76" s="86"/>
      <c r="AJ76" s="89"/>
      <c r="AK76" s="95">
        <v>1</v>
      </c>
      <c r="AL76" s="95">
        <v>1</v>
      </c>
      <c r="AM76" s="95"/>
      <c r="AN76" s="95"/>
      <c r="AO76" s="95"/>
      <c r="AP76" s="95"/>
    </row>
    <row r="77" spans="1:42" s="3" customFormat="1" ht="30" customHeight="1">
      <c r="A77" s="123">
        <f t="shared" si="5"/>
        <v>68</v>
      </c>
      <c r="B77" s="98"/>
      <c r="C77" s="98">
        <v>1</v>
      </c>
      <c r="D77" s="98"/>
      <c r="E77" s="267"/>
      <c r="F77" s="98"/>
      <c r="G77" s="98"/>
      <c r="H77" s="98"/>
      <c r="I77" s="98"/>
      <c r="J77" s="98"/>
      <c r="K77" s="12"/>
      <c r="L77" s="58" t="s">
        <v>387</v>
      </c>
      <c r="M77" s="90" t="s">
        <v>639</v>
      </c>
      <c r="N77" s="87" t="s">
        <v>335</v>
      </c>
      <c r="O77" s="178" t="s">
        <v>336</v>
      </c>
      <c r="P77" s="95" t="s">
        <v>75</v>
      </c>
      <c r="Q77" s="89" t="s">
        <v>76</v>
      </c>
      <c r="R77" s="86"/>
      <c r="S77" s="268" t="s">
        <v>75</v>
      </c>
      <c r="T77" s="89" t="str">
        <f t="shared" si="12"/>
        <v>BFA0010037</v>
      </c>
      <c r="U77" s="79" t="s">
        <v>75</v>
      </c>
      <c r="V77" s="95" t="s">
        <v>78</v>
      </c>
      <c r="W77" s="270" t="s">
        <v>77</v>
      </c>
      <c r="X77" s="22" t="s">
        <v>92</v>
      </c>
      <c r="Y77" s="267" t="s">
        <v>81</v>
      </c>
      <c r="Z77" s="9" t="s">
        <v>81</v>
      </c>
      <c r="AA77" s="267" t="s">
        <v>337</v>
      </c>
      <c r="AB77" s="105">
        <v>2.7000000000000001E-3</v>
      </c>
      <c r="AC77" s="89" t="s">
        <v>338</v>
      </c>
      <c r="AD77" s="179"/>
      <c r="AE77" s="86"/>
      <c r="AF77" s="86"/>
      <c r="AG77" s="86"/>
      <c r="AH77" s="86"/>
      <c r="AI77" s="86"/>
      <c r="AJ77" s="89"/>
      <c r="AK77" s="95">
        <v>11</v>
      </c>
      <c r="AL77" s="95">
        <v>11</v>
      </c>
      <c r="AM77" s="95"/>
      <c r="AN77" s="95"/>
      <c r="AO77" s="95"/>
      <c r="AP77" s="95"/>
    </row>
    <row r="78" spans="1:42" s="3" customFormat="1" ht="30" customHeight="1">
      <c r="A78" s="123">
        <f t="shared" si="5"/>
        <v>69</v>
      </c>
      <c r="B78" s="98"/>
      <c r="C78" s="98">
        <v>1</v>
      </c>
      <c r="D78" s="98"/>
      <c r="E78" s="267"/>
      <c r="F78" s="98"/>
      <c r="G78" s="98"/>
      <c r="H78" s="98"/>
      <c r="I78" s="98"/>
      <c r="J78" s="98"/>
      <c r="K78" s="12"/>
      <c r="L78" s="58" t="s">
        <v>387</v>
      </c>
      <c r="M78" s="90" t="s">
        <v>584</v>
      </c>
      <c r="N78" s="87" t="s">
        <v>340</v>
      </c>
      <c r="O78" s="129" t="s">
        <v>411</v>
      </c>
      <c r="P78" s="95" t="s">
        <v>91</v>
      </c>
      <c r="Q78" s="89" t="s">
        <v>76</v>
      </c>
      <c r="R78" s="86"/>
      <c r="S78" s="268" t="s">
        <v>75</v>
      </c>
      <c r="T78" s="180" t="s">
        <v>339</v>
      </c>
      <c r="U78" s="79" t="s">
        <v>75</v>
      </c>
      <c r="V78" s="95" t="s">
        <v>78</v>
      </c>
      <c r="W78" s="270" t="s">
        <v>77</v>
      </c>
      <c r="X78" s="22" t="s">
        <v>92</v>
      </c>
      <c r="Y78" s="267" t="s">
        <v>81</v>
      </c>
      <c r="Z78" s="9" t="s">
        <v>81</v>
      </c>
      <c r="AA78" s="267" t="s">
        <v>341</v>
      </c>
      <c r="AB78" s="105">
        <v>3.0000000000000001E-3</v>
      </c>
      <c r="AC78" s="89"/>
      <c r="AD78" s="179"/>
      <c r="AE78" s="86"/>
      <c r="AF78" s="86"/>
      <c r="AG78" s="86"/>
      <c r="AH78" s="86"/>
      <c r="AI78" s="86"/>
      <c r="AJ78" s="89"/>
      <c r="AK78" s="95">
        <v>1</v>
      </c>
      <c r="AL78" s="95">
        <v>1</v>
      </c>
      <c r="AM78" s="95"/>
      <c r="AN78" s="95"/>
      <c r="AO78" s="95"/>
      <c r="AP78" s="95"/>
    </row>
    <row r="79" spans="1:42" s="3" customFormat="1" ht="30" customHeight="1">
      <c r="A79" s="123">
        <f t="shared" si="5"/>
        <v>70</v>
      </c>
      <c r="B79" s="98"/>
      <c r="C79" s="98">
        <v>1</v>
      </c>
      <c r="D79" s="98"/>
      <c r="E79" s="267"/>
      <c r="F79" s="98"/>
      <c r="G79" s="98"/>
      <c r="H79" s="98"/>
      <c r="I79" s="98"/>
      <c r="J79" s="98"/>
      <c r="K79" s="12"/>
      <c r="L79" s="58" t="s">
        <v>387</v>
      </c>
      <c r="M79" s="90" t="s">
        <v>585</v>
      </c>
      <c r="N79" s="87" t="s">
        <v>126</v>
      </c>
      <c r="O79" s="178" t="s">
        <v>342</v>
      </c>
      <c r="P79" s="95" t="s">
        <v>75</v>
      </c>
      <c r="Q79" s="89" t="s">
        <v>76</v>
      </c>
      <c r="R79" s="86"/>
      <c r="S79" s="268" t="s">
        <v>75</v>
      </c>
      <c r="T79" s="89" t="str">
        <f t="shared" si="12"/>
        <v>BFA0010038</v>
      </c>
      <c r="U79" s="79" t="s">
        <v>75</v>
      </c>
      <c r="V79" s="95" t="s">
        <v>78</v>
      </c>
      <c r="W79" s="270" t="s">
        <v>77</v>
      </c>
      <c r="X79" s="89" t="s">
        <v>92</v>
      </c>
      <c r="Y79" s="267" t="s">
        <v>81</v>
      </c>
      <c r="Z79" s="9" t="s">
        <v>81</v>
      </c>
      <c r="AA79" s="267" t="s">
        <v>343</v>
      </c>
      <c r="AB79" s="105">
        <v>2.5999999999999999E-3</v>
      </c>
      <c r="AC79" s="89" t="s">
        <v>338</v>
      </c>
      <c r="AD79" s="179"/>
      <c r="AE79" s="86"/>
      <c r="AF79" s="86"/>
      <c r="AG79" s="86"/>
      <c r="AH79" s="86"/>
      <c r="AI79" s="86"/>
      <c r="AJ79" s="89"/>
      <c r="AK79" s="95">
        <v>10</v>
      </c>
      <c r="AL79" s="95">
        <v>10</v>
      </c>
      <c r="AM79" s="95"/>
      <c r="AN79" s="95"/>
      <c r="AO79" s="95"/>
      <c r="AP79" s="95"/>
    </row>
    <row r="80" spans="1:42" s="81" customFormat="1" ht="30" customHeight="1">
      <c r="A80" s="123">
        <f t="shared" si="5"/>
        <v>71</v>
      </c>
      <c r="B80" s="192"/>
      <c r="C80" s="192">
        <v>1</v>
      </c>
      <c r="D80" s="192"/>
      <c r="E80" s="238"/>
      <c r="F80" s="192"/>
      <c r="G80" s="192"/>
      <c r="H80" s="192"/>
      <c r="I80" s="192"/>
      <c r="J80" s="192"/>
      <c r="K80" s="67"/>
      <c r="L80" s="68" t="s">
        <v>543</v>
      </c>
      <c r="M80" s="147" t="s">
        <v>607</v>
      </c>
      <c r="N80" s="92" t="s">
        <v>269</v>
      </c>
      <c r="O80" s="181" t="s">
        <v>610</v>
      </c>
      <c r="P80" s="139" t="s">
        <v>75</v>
      </c>
      <c r="Q80" s="93" t="s">
        <v>76</v>
      </c>
      <c r="R80" s="182"/>
      <c r="S80" s="68" t="s">
        <v>75</v>
      </c>
      <c r="T80" s="93" t="str">
        <f t="shared" si="12"/>
        <v>BFA0010019</v>
      </c>
      <c r="U80" s="110" t="s">
        <v>75</v>
      </c>
      <c r="V80" s="139" t="s">
        <v>78</v>
      </c>
      <c r="W80" s="70" t="s">
        <v>77</v>
      </c>
      <c r="X80" s="93" t="s">
        <v>92</v>
      </c>
      <c r="Y80" s="238" t="s">
        <v>81</v>
      </c>
      <c r="Z80" s="93" t="s">
        <v>81</v>
      </c>
      <c r="AA80" s="238" t="s">
        <v>81</v>
      </c>
      <c r="AB80" s="111">
        <v>1.9599999999999999E-2</v>
      </c>
      <c r="AC80" s="93" t="s">
        <v>344</v>
      </c>
      <c r="AD80" s="183"/>
      <c r="AE80" s="135"/>
      <c r="AF80" s="135"/>
      <c r="AG80" s="135"/>
      <c r="AH80" s="135"/>
      <c r="AI80" s="135"/>
      <c r="AJ80" s="93"/>
      <c r="AK80" s="139">
        <v>4</v>
      </c>
      <c r="AL80" s="139">
        <v>4</v>
      </c>
      <c r="AM80" s="139"/>
      <c r="AN80" s="139"/>
      <c r="AO80" s="139"/>
      <c r="AP80" s="139"/>
    </row>
    <row r="81" spans="1:42 16350:16358" s="185" customFormat="1" ht="30" customHeight="1">
      <c r="A81" s="123">
        <f t="shared" si="5"/>
        <v>72</v>
      </c>
      <c r="B81" s="98"/>
      <c r="C81" s="98">
        <v>1</v>
      </c>
      <c r="D81" s="98"/>
      <c r="E81" s="267"/>
      <c r="F81" s="98"/>
      <c r="G81" s="98"/>
      <c r="H81" s="98"/>
      <c r="I81" s="98"/>
      <c r="J81" s="98"/>
      <c r="K81" s="12"/>
      <c r="L81" s="58" t="s">
        <v>387</v>
      </c>
      <c r="M81" s="90" t="s">
        <v>617</v>
      </c>
      <c r="N81" s="87" t="s">
        <v>598</v>
      </c>
      <c r="O81" s="178" t="s">
        <v>618</v>
      </c>
      <c r="P81" s="95" t="s">
        <v>75</v>
      </c>
      <c r="Q81" s="89" t="s">
        <v>76</v>
      </c>
      <c r="R81" s="178"/>
      <c r="S81" s="268" t="s">
        <v>75</v>
      </c>
      <c r="T81" s="89" t="str">
        <f t="shared" si="12"/>
        <v>BFA0000017</v>
      </c>
      <c r="U81" s="79" t="s">
        <v>75</v>
      </c>
      <c r="V81" s="95" t="s">
        <v>78</v>
      </c>
      <c r="W81" s="270" t="s">
        <v>77</v>
      </c>
      <c r="X81" s="89" t="s">
        <v>92</v>
      </c>
      <c r="Y81" s="267" t="s">
        <v>614</v>
      </c>
      <c r="Z81" s="89" t="s">
        <v>81</v>
      </c>
      <c r="AA81" s="267" t="s">
        <v>81</v>
      </c>
      <c r="AB81" s="105">
        <v>1.1900000000000001E-2</v>
      </c>
      <c r="AC81" s="89" t="s">
        <v>81</v>
      </c>
      <c r="AD81" s="96"/>
      <c r="AE81" s="96"/>
      <c r="AF81" s="24"/>
      <c r="AG81" s="184"/>
      <c r="AH81" s="105"/>
      <c r="AI81" s="95"/>
      <c r="AJ81" s="96"/>
      <c r="AK81" s="95">
        <v>7</v>
      </c>
      <c r="AL81" s="95">
        <v>7</v>
      </c>
      <c r="AM81" s="95"/>
      <c r="AN81" s="95"/>
      <c r="AO81" s="95"/>
      <c r="AP81" s="95"/>
    </row>
    <row r="82" spans="1:42 16350:16358" s="3" customFormat="1" ht="30" customHeight="1">
      <c r="A82" s="123">
        <f t="shared" si="5"/>
        <v>73</v>
      </c>
      <c r="B82" s="98"/>
      <c r="C82" s="98">
        <v>1</v>
      </c>
      <c r="D82" s="98"/>
      <c r="E82" s="267"/>
      <c r="F82" s="98"/>
      <c r="G82" s="98"/>
      <c r="H82" s="98"/>
      <c r="I82" s="98"/>
      <c r="J82" s="98"/>
      <c r="K82" s="12"/>
      <c r="L82" s="58" t="s">
        <v>387</v>
      </c>
      <c r="M82" s="90" t="s">
        <v>586</v>
      </c>
      <c r="N82" s="87" t="s">
        <v>346</v>
      </c>
      <c r="O82" s="129" t="s">
        <v>412</v>
      </c>
      <c r="P82" s="268" t="s">
        <v>91</v>
      </c>
      <c r="Q82" s="89" t="s">
        <v>76</v>
      </c>
      <c r="R82" s="117"/>
      <c r="S82" s="268" t="s">
        <v>75</v>
      </c>
      <c r="T82" s="89" t="s">
        <v>345</v>
      </c>
      <c r="U82" s="79" t="s">
        <v>75</v>
      </c>
      <c r="V82" s="95" t="s">
        <v>78</v>
      </c>
      <c r="W82" s="270" t="s">
        <v>77</v>
      </c>
      <c r="X82" s="89" t="s">
        <v>92</v>
      </c>
      <c r="Y82" s="267" t="s">
        <v>81</v>
      </c>
      <c r="Z82" s="89" t="s">
        <v>81</v>
      </c>
      <c r="AA82" s="267" t="s">
        <v>81</v>
      </c>
      <c r="AB82" s="105">
        <v>3.0000000000000001E-3</v>
      </c>
      <c r="AC82" s="89" t="s">
        <v>81</v>
      </c>
      <c r="AD82" s="179"/>
      <c r="AE82" s="86"/>
      <c r="AF82" s="86"/>
      <c r="AG82" s="86"/>
      <c r="AH82" s="86"/>
      <c r="AI82" s="86"/>
      <c r="AJ82" s="89"/>
      <c r="AK82" s="95">
        <v>6</v>
      </c>
      <c r="AL82" s="95">
        <v>7</v>
      </c>
      <c r="AM82" s="95"/>
      <c r="AN82" s="95"/>
      <c r="AO82" s="95"/>
      <c r="AP82" s="95"/>
    </row>
    <row r="83" spans="1:42 16350:16358" s="3" customFormat="1" ht="30" customHeight="1">
      <c r="A83" s="123">
        <f t="shared" si="5"/>
        <v>74</v>
      </c>
      <c r="B83" s="98"/>
      <c r="C83" s="98">
        <v>1</v>
      </c>
      <c r="D83" s="98"/>
      <c r="E83" s="267"/>
      <c r="F83" s="98"/>
      <c r="G83" s="98"/>
      <c r="H83" s="98"/>
      <c r="I83" s="98"/>
      <c r="J83" s="98"/>
      <c r="K83" s="12"/>
      <c r="L83" s="58" t="s">
        <v>387</v>
      </c>
      <c r="M83" s="90" t="s">
        <v>587</v>
      </c>
      <c r="N83" s="87" t="s">
        <v>348</v>
      </c>
      <c r="O83" s="129" t="s">
        <v>413</v>
      </c>
      <c r="P83" s="268" t="s">
        <v>91</v>
      </c>
      <c r="Q83" s="89" t="s">
        <v>76</v>
      </c>
      <c r="R83" s="117"/>
      <c r="S83" s="268" t="s">
        <v>75</v>
      </c>
      <c r="T83" s="89" t="s">
        <v>347</v>
      </c>
      <c r="U83" s="79" t="s">
        <v>75</v>
      </c>
      <c r="V83" s="95" t="s">
        <v>78</v>
      </c>
      <c r="W83" s="270" t="s">
        <v>77</v>
      </c>
      <c r="X83" s="89" t="s">
        <v>92</v>
      </c>
      <c r="Y83" s="267"/>
      <c r="Z83" s="89"/>
      <c r="AA83" s="267"/>
      <c r="AB83" s="105">
        <v>1E-3</v>
      </c>
      <c r="AC83" s="89"/>
      <c r="AD83" s="179"/>
      <c r="AE83" s="86"/>
      <c r="AF83" s="86"/>
      <c r="AG83" s="86"/>
      <c r="AH83" s="86"/>
      <c r="AI83" s="86"/>
      <c r="AJ83" s="89"/>
      <c r="AK83" s="95">
        <v>2</v>
      </c>
      <c r="AL83" s="95">
        <v>2</v>
      </c>
      <c r="AM83" s="95"/>
      <c r="AN83" s="95"/>
      <c r="AO83" s="95"/>
      <c r="AP83" s="95"/>
    </row>
    <row r="84" spans="1:42 16350:16358" s="3" customFormat="1" ht="30" customHeight="1">
      <c r="A84" s="123">
        <f t="shared" si="5"/>
        <v>75</v>
      </c>
      <c r="B84" s="116"/>
      <c r="C84" s="98">
        <v>1</v>
      </c>
      <c r="D84" s="116"/>
      <c r="E84" s="96"/>
      <c r="F84" s="116"/>
      <c r="G84" s="116"/>
      <c r="H84" s="116"/>
      <c r="I84" s="116"/>
      <c r="J84" s="116"/>
      <c r="K84" s="116"/>
      <c r="L84" s="58" t="s">
        <v>387</v>
      </c>
      <c r="M84" s="86" t="s">
        <v>615</v>
      </c>
      <c r="N84" s="87" t="s">
        <v>616</v>
      </c>
      <c r="O84" s="58" t="s">
        <v>439</v>
      </c>
      <c r="P84" s="268" t="s">
        <v>83</v>
      </c>
      <c r="Q84" s="89" t="s">
        <v>76</v>
      </c>
      <c r="R84" s="6"/>
      <c r="S84" s="268" t="s">
        <v>75</v>
      </c>
      <c r="T84" s="89" t="s">
        <v>615</v>
      </c>
      <c r="U84" s="79" t="s">
        <v>75</v>
      </c>
      <c r="V84" s="95" t="s">
        <v>78</v>
      </c>
      <c r="W84" s="270" t="s">
        <v>77</v>
      </c>
      <c r="X84" s="89" t="s">
        <v>92</v>
      </c>
      <c r="Y84" s="268" t="s">
        <v>80</v>
      </c>
      <c r="Z84" s="89"/>
      <c r="AA84" s="268"/>
      <c r="AB84" s="63">
        <v>0.05</v>
      </c>
      <c r="AC84" s="6"/>
      <c r="AD84" s="6"/>
      <c r="AE84" s="6"/>
      <c r="AF84" s="6"/>
      <c r="AG84" s="6"/>
      <c r="AH84" s="13"/>
      <c r="AI84" s="13"/>
      <c r="AJ84" s="89"/>
      <c r="AK84" s="95">
        <v>1</v>
      </c>
      <c r="AL84" s="95">
        <v>1</v>
      </c>
      <c r="AM84" s="95"/>
      <c r="AN84" s="95"/>
      <c r="AO84" s="95"/>
      <c r="AP84" s="95"/>
    </row>
    <row r="85" spans="1:42 16350:16358" s="81" customFormat="1" ht="30" customHeight="1">
      <c r="A85" s="123">
        <f t="shared" si="5"/>
        <v>76</v>
      </c>
      <c r="B85" s="194"/>
      <c r="C85" s="192">
        <v>1</v>
      </c>
      <c r="D85" s="194"/>
      <c r="E85" s="91"/>
      <c r="F85" s="194"/>
      <c r="G85" s="194"/>
      <c r="H85" s="194"/>
      <c r="I85" s="194"/>
      <c r="J85" s="194"/>
      <c r="K85" s="194"/>
      <c r="L85" s="68" t="s">
        <v>543</v>
      </c>
      <c r="M85" s="135" t="s">
        <v>349</v>
      </c>
      <c r="N85" s="92" t="s">
        <v>350</v>
      </c>
      <c r="O85" s="68" t="s">
        <v>440</v>
      </c>
      <c r="P85" s="68" t="s">
        <v>83</v>
      </c>
      <c r="Q85" s="93" t="s">
        <v>76</v>
      </c>
      <c r="R85" s="69"/>
      <c r="S85" s="68" t="s">
        <v>75</v>
      </c>
      <c r="T85" s="135" t="s">
        <v>349</v>
      </c>
      <c r="U85" s="110" t="s">
        <v>75</v>
      </c>
      <c r="V85" s="139" t="s">
        <v>78</v>
      </c>
      <c r="W85" s="70" t="s">
        <v>77</v>
      </c>
      <c r="X85" s="93" t="s">
        <v>81</v>
      </c>
      <c r="Y85" s="68"/>
      <c r="Z85" s="93"/>
      <c r="AA85" s="68" t="s">
        <v>351</v>
      </c>
      <c r="AB85" s="72">
        <v>0.05</v>
      </c>
      <c r="AC85" s="69"/>
      <c r="AD85" s="69"/>
      <c r="AE85" s="69"/>
      <c r="AF85" s="69"/>
      <c r="AG85" s="69"/>
      <c r="AH85" s="80"/>
      <c r="AI85" s="80"/>
      <c r="AJ85" s="93"/>
      <c r="AK85" s="238">
        <v>1</v>
      </c>
      <c r="AL85" s="238">
        <v>1</v>
      </c>
      <c r="AM85" s="238"/>
      <c r="AN85" s="238"/>
      <c r="AO85" s="238"/>
      <c r="AP85" s="238"/>
    </row>
    <row r="86" spans="1:42 16350:16358" s="3" customFormat="1" ht="30" customHeight="1">
      <c r="A86" s="123">
        <f t="shared" si="5"/>
        <v>77</v>
      </c>
      <c r="B86" s="116"/>
      <c r="C86" s="98">
        <v>1</v>
      </c>
      <c r="D86" s="116"/>
      <c r="E86" s="96"/>
      <c r="F86" s="116"/>
      <c r="G86" s="116"/>
      <c r="H86" s="116"/>
      <c r="I86" s="116"/>
      <c r="J86" s="116"/>
      <c r="K86" s="116"/>
      <c r="L86" s="58" t="s">
        <v>387</v>
      </c>
      <c r="M86" s="86" t="s">
        <v>352</v>
      </c>
      <c r="N86" s="87" t="s">
        <v>353</v>
      </c>
      <c r="O86" s="58" t="s">
        <v>414</v>
      </c>
      <c r="P86" s="268" t="s">
        <v>91</v>
      </c>
      <c r="Q86" s="89" t="s">
        <v>76</v>
      </c>
      <c r="R86" s="6"/>
      <c r="S86" s="268" t="s">
        <v>75</v>
      </c>
      <c r="T86" s="89" t="str">
        <f>M86</f>
        <v>SHT0011148</v>
      </c>
      <c r="U86" s="79" t="s">
        <v>75</v>
      </c>
      <c r="V86" s="95" t="s">
        <v>78</v>
      </c>
      <c r="W86" s="270" t="s">
        <v>77</v>
      </c>
      <c r="X86" s="6" t="s">
        <v>334</v>
      </c>
      <c r="Y86" s="267" t="s">
        <v>81</v>
      </c>
      <c r="Z86" s="89" t="s">
        <v>81</v>
      </c>
      <c r="AA86" s="267" t="s">
        <v>81</v>
      </c>
      <c r="AB86" s="105">
        <v>0.1</v>
      </c>
      <c r="AC86" s="6" t="s">
        <v>81</v>
      </c>
      <c r="AD86" s="6"/>
      <c r="AE86" s="6"/>
      <c r="AF86" s="6"/>
      <c r="AG86" s="6"/>
      <c r="AH86" s="13"/>
      <c r="AI86" s="13"/>
      <c r="AJ86" s="89"/>
      <c r="AK86" s="267">
        <v>1</v>
      </c>
      <c r="AL86" s="267">
        <v>1</v>
      </c>
      <c r="AM86" s="267"/>
      <c r="AN86" s="267"/>
      <c r="AO86" s="267"/>
      <c r="AP86" s="267"/>
    </row>
    <row r="87" spans="1:42 16350:16358" s="3" customFormat="1" ht="30" customHeight="1">
      <c r="A87" s="123">
        <f t="shared" si="5"/>
        <v>78</v>
      </c>
      <c r="B87" s="116"/>
      <c r="C87" s="116">
        <v>1</v>
      </c>
      <c r="D87" s="116"/>
      <c r="E87" s="96"/>
      <c r="F87" s="116"/>
      <c r="G87" s="116"/>
      <c r="H87" s="116"/>
      <c r="I87" s="116"/>
      <c r="J87" s="116"/>
      <c r="K87" s="116"/>
      <c r="L87" s="58" t="s">
        <v>387</v>
      </c>
      <c r="M87" s="86" t="s">
        <v>354</v>
      </c>
      <c r="N87" s="87" t="s">
        <v>355</v>
      </c>
      <c r="O87" s="58" t="s">
        <v>414</v>
      </c>
      <c r="P87" s="268" t="s">
        <v>91</v>
      </c>
      <c r="Q87" s="89" t="s">
        <v>76</v>
      </c>
      <c r="R87" s="6"/>
      <c r="S87" s="268" t="s">
        <v>75</v>
      </c>
      <c r="T87" s="89" t="str">
        <f>M87</f>
        <v>SHT0011149</v>
      </c>
      <c r="U87" s="79" t="s">
        <v>75</v>
      </c>
      <c r="V87" s="95" t="s">
        <v>78</v>
      </c>
      <c r="W87" s="270" t="s">
        <v>77</v>
      </c>
      <c r="X87" s="6" t="s">
        <v>334</v>
      </c>
      <c r="Y87" s="267" t="s">
        <v>81</v>
      </c>
      <c r="Z87" s="89" t="s">
        <v>81</v>
      </c>
      <c r="AA87" s="267" t="s">
        <v>81</v>
      </c>
      <c r="AB87" s="105">
        <v>0.1</v>
      </c>
      <c r="AC87" s="6" t="s">
        <v>81</v>
      </c>
      <c r="AD87" s="6"/>
      <c r="AE87" s="6"/>
      <c r="AF87" s="6"/>
      <c r="AG87" s="6"/>
      <c r="AH87" s="13"/>
      <c r="AI87" s="13"/>
      <c r="AJ87" s="89"/>
      <c r="AK87" s="267">
        <v>1</v>
      </c>
      <c r="AL87" s="267">
        <v>1</v>
      </c>
      <c r="AM87" s="267"/>
      <c r="AN87" s="267"/>
      <c r="AO87" s="267"/>
      <c r="AP87" s="267"/>
    </row>
    <row r="88" spans="1:42 16350:16358" s="3" customFormat="1" ht="30" customHeight="1">
      <c r="A88" s="123">
        <f t="shared" si="5"/>
        <v>79</v>
      </c>
      <c r="B88" s="251"/>
      <c r="C88" s="251"/>
      <c r="D88" s="251"/>
      <c r="E88" s="234"/>
      <c r="F88" s="251"/>
      <c r="G88" s="251"/>
      <c r="H88" s="251"/>
      <c r="I88" s="251"/>
      <c r="J88" s="251"/>
      <c r="K88" s="251"/>
      <c r="L88" s="268" t="s">
        <v>568</v>
      </c>
      <c r="M88" s="273" t="s">
        <v>674</v>
      </c>
      <c r="N88" s="252" t="s">
        <v>675</v>
      </c>
      <c r="O88" s="58"/>
      <c r="P88" s="268" t="s">
        <v>415</v>
      </c>
      <c r="Q88" s="242"/>
      <c r="R88" s="253"/>
      <c r="S88" s="239"/>
      <c r="T88" s="242"/>
      <c r="U88" s="259"/>
      <c r="V88" s="245"/>
      <c r="W88" s="241"/>
      <c r="X88" s="253"/>
      <c r="Y88" s="232"/>
      <c r="Z88" s="242"/>
      <c r="AA88" s="232"/>
      <c r="AB88" s="260"/>
      <c r="AC88" s="253"/>
      <c r="AD88" s="253"/>
      <c r="AE88" s="253"/>
      <c r="AF88" s="253"/>
      <c r="AG88" s="253"/>
      <c r="AH88" s="254"/>
      <c r="AI88" s="254"/>
      <c r="AJ88" s="242"/>
      <c r="AK88" s="232">
        <v>1</v>
      </c>
      <c r="AL88" s="232">
        <v>1</v>
      </c>
      <c r="AM88" s="232"/>
      <c r="AN88" s="232"/>
      <c r="AO88" s="232"/>
      <c r="AP88" s="232"/>
    </row>
    <row r="89" spans="1:42 16350:16358" s="3" customFormat="1" ht="30" customHeight="1">
      <c r="A89" s="123">
        <f t="shared" si="5"/>
        <v>80</v>
      </c>
      <c r="B89" s="116"/>
      <c r="C89" s="116">
        <v>1</v>
      </c>
      <c r="D89" s="116"/>
      <c r="E89" s="96"/>
      <c r="F89" s="116"/>
      <c r="G89" s="116"/>
      <c r="H89" s="116"/>
      <c r="I89" s="116"/>
      <c r="J89" s="116"/>
      <c r="K89" s="116"/>
      <c r="L89" s="268" t="s">
        <v>568</v>
      </c>
      <c r="M89" s="86" t="s">
        <v>676</v>
      </c>
      <c r="N89" s="252" t="s">
        <v>673</v>
      </c>
      <c r="O89" s="58"/>
      <c r="P89" s="268" t="s">
        <v>415</v>
      </c>
      <c r="Q89" s="89" t="s">
        <v>76</v>
      </c>
      <c r="R89" s="6"/>
      <c r="S89" s="268" t="s">
        <v>416</v>
      </c>
      <c r="T89" s="89"/>
      <c r="U89" s="79" t="s">
        <v>447</v>
      </c>
      <c r="V89" s="95" t="s">
        <v>78</v>
      </c>
      <c r="W89" s="270" t="s">
        <v>77</v>
      </c>
      <c r="X89" s="6"/>
      <c r="Y89" s="267"/>
      <c r="Z89" s="89"/>
      <c r="AA89" s="267"/>
      <c r="AB89" s="105"/>
      <c r="AC89" s="6"/>
      <c r="AD89" s="6"/>
      <c r="AE89" s="6"/>
      <c r="AF89" s="6"/>
      <c r="AG89" s="6"/>
      <c r="AH89" s="13"/>
      <c r="AI89" s="13"/>
      <c r="AJ89" s="89"/>
      <c r="AK89" s="267">
        <v>1</v>
      </c>
      <c r="AL89" s="267">
        <v>1</v>
      </c>
      <c r="AM89" s="267"/>
      <c r="AN89" s="267"/>
      <c r="AO89" s="267"/>
      <c r="AP89" s="267"/>
    </row>
    <row r="90" spans="1:42 16350:16358" s="3" customFormat="1" ht="30" customHeight="1">
      <c r="A90" s="123">
        <f t="shared" si="5"/>
        <v>81</v>
      </c>
      <c r="B90" s="116"/>
      <c r="C90" s="116">
        <v>1</v>
      </c>
      <c r="D90" s="116"/>
      <c r="E90" s="96"/>
      <c r="F90" s="116"/>
      <c r="G90" s="116"/>
      <c r="H90" s="116"/>
      <c r="I90" s="116"/>
      <c r="J90" s="116"/>
      <c r="K90" s="116"/>
      <c r="L90" s="268" t="s">
        <v>568</v>
      </c>
      <c r="M90" s="86" t="s">
        <v>668</v>
      </c>
      <c r="N90" s="87" t="s">
        <v>569</v>
      </c>
      <c r="O90" s="58"/>
      <c r="P90" s="268" t="s">
        <v>445</v>
      </c>
      <c r="Q90" s="89" t="s">
        <v>76</v>
      </c>
      <c r="R90" s="6"/>
      <c r="S90" s="268" t="s">
        <v>447</v>
      </c>
      <c r="T90" s="89"/>
      <c r="U90" s="79" t="s">
        <v>453</v>
      </c>
      <c r="V90" s="95" t="s">
        <v>78</v>
      </c>
      <c r="W90" s="270" t="s">
        <v>77</v>
      </c>
      <c r="X90" s="6"/>
      <c r="Y90" s="267"/>
      <c r="Z90" s="89"/>
      <c r="AA90" s="267"/>
      <c r="AB90" s="105"/>
      <c r="AC90" s="6"/>
      <c r="AD90" s="6"/>
      <c r="AE90" s="6"/>
      <c r="AF90" s="6"/>
      <c r="AG90" s="6"/>
      <c r="AH90" s="13"/>
      <c r="AI90" s="13"/>
      <c r="AJ90" s="89"/>
      <c r="AK90" s="267">
        <v>1</v>
      </c>
      <c r="AL90" s="267">
        <v>1</v>
      </c>
      <c r="AM90" s="267"/>
      <c r="AN90" s="267"/>
      <c r="AO90" s="267"/>
      <c r="AP90" s="267"/>
    </row>
    <row r="91" spans="1:42 16350:16358" s="3" customFormat="1" ht="30" customHeight="1">
      <c r="A91" s="123">
        <f t="shared" ref="A91:A130" si="13">ROW()-9</f>
        <v>82</v>
      </c>
      <c r="B91" s="116"/>
      <c r="C91" s="116">
        <v>1</v>
      </c>
      <c r="D91" s="116"/>
      <c r="E91" s="96"/>
      <c r="F91" s="116"/>
      <c r="G91" s="116"/>
      <c r="H91" s="116"/>
      <c r="I91" s="116"/>
      <c r="J91" s="116"/>
      <c r="K91" s="116"/>
      <c r="L91" s="96" t="s">
        <v>907</v>
      </c>
      <c r="M91" s="86" t="s">
        <v>671</v>
      </c>
      <c r="N91" s="87" t="s">
        <v>561</v>
      </c>
      <c r="O91" s="268" t="s">
        <v>611</v>
      </c>
      <c r="P91" s="58" t="s">
        <v>415</v>
      </c>
      <c r="Q91" s="89" t="s">
        <v>76</v>
      </c>
      <c r="R91" s="6"/>
      <c r="S91" s="58" t="s">
        <v>416</v>
      </c>
      <c r="T91" s="169" t="str">
        <f>M91</f>
        <v>SHT0016014</v>
      </c>
      <c r="U91" s="79" t="s">
        <v>75</v>
      </c>
      <c r="V91" s="11" t="s">
        <v>77</v>
      </c>
      <c r="W91" s="11" t="s">
        <v>78</v>
      </c>
      <c r="X91" s="89" t="s">
        <v>129</v>
      </c>
      <c r="Y91" s="267" t="s">
        <v>80</v>
      </c>
      <c r="Z91" s="9" t="s">
        <v>81</v>
      </c>
      <c r="AA91" s="270" t="s">
        <v>81</v>
      </c>
      <c r="AB91" s="270" t="s">
        <v>81</v>
      </c>
      <c r="AC91" s="6" t="s">
        <v>356</v>
      </c>
      <c r="AD91" s="6"/>
      <c r="AE91" s="6"/>
      <c r="AF91" s="6"/>
      <c r="AG91" s="6"/>
      <c r="AH91" s="13"/>
      <c r="AI91" s="13"/>
      <c r="AJ91" s="89"/>
      <c r="AK91" s="267">
        <v>1</v>
      </c>
      <c r="AL91" s="267">
        <v>1</v>
      </c>
      <c r="AM91" s="267"/>
      <c r="AN91" s="267"/>
      <c r="AO91" s="267"/>
      <c r="AP91" s="267"/>
    </row>
    <row r="92" spans="1:42 16350:16358" s="102" customFormat="1" ht="30" customHeight="1">
      <c r="A92" s="123">
        <f t="shared" si="13"/>
        <v>83</v>
      </c>
      <c r="B92" s="193"/>
      <c r="C92" s="193"/>
      <c r="D92" s="193">
        <v>2</v>
      </c>
      <c r="E92" s="78"/>
      <c r="F92" s="193"/>
      <c r="G92" s="193"/>
      <c r="H92" s="193"/>
      <c r="I92" s="193"/>
      <c r="J92" s="193"/>
      <c r="K92" s="198"/>
      <c r="L92" s="96" t="s">
        <v>907</v>
      </c>
      <c r="M92" s="86" t="s">
        <v>357</v>
      </c>
      <c r="N92" s="86" t="s">
        <v>358</v>
      </c>
      <c r="O92" s="157" t="s">
        <v>441</v>
      </c>
      <c r="P92" s="267" t="s">
        <v>83</v>
      </c>
      <c r="Q92" s="89" t="s">
        <v>76</v>
      </c>
      <c r="R92" s="96"/>
      <c r="S92" s="269" t="s">
        <v>75</v>
      </c>
      <c r="T92" s="169" t="str">
        <f t="shared" ref="T92:T116" si="14">M92</f>
        <v>SHT0016147</v>
      </c>
      <c r="U92" s="79" t="s">
        <v>75</v>
      </c>
      <c r="V92" s="11" t="s">
        <v>77</v>
      </c>
      <c r="W92" s="11" t="s">
        <v>78</v>
      </c>
      <c r="X92" s="89" t="s">
        <v>359</v>
      </c>
      <c r="Y92" s="267" t="s">
        <v>80</v>
      </c>
      <c r="Z92" s="9" t="s">
        <v>81</v>
      </c>
      <c r="AA92" s="270" t="s">
        <v>81</v>
      </c>
      <c r="AB92" s="270" t="s">
        <v>81</v>
      </c>
      <c r="AC92" s="89" t="s">
        <v>81</v>
      </c>
      <c r="AD92" s="119"/>
      <c r="AE92" s="114"/>
      <c r="AF92" s="114"/>
      <c r="AG92" s="119"/>
      <c r="AH92" s="119"/>
      <c r="AI92" s="119"/>
      <c r="AJ92" s="89"/>
      <c r="AK92" s="267">
        <v>1</v>
      </c>
      <c r="AL92" s="267">
        <v>1</v>
      </c>
      <c r="AM92" s="267"/>
      <c r="AN92" s="267"/>
      <c r="AO92" s="267"/>
      <c r="AP92" s="267"/>
      <c r="XDV92" s="3"/>
      <c r="XDW92" s="3"/>
      <c r="XDX92" s="3"/>
      <c r="XDY92" s="3"/>
      <c r="XDZ92" s="3"/>
      <c r="XEA92" s="3"/>
      <c r="XEB92" s="3"/>
      <c r="XEC92" s="3"/>
      <c r="XED92" s="3"/>
    </row>
    <row r="93" spans="1:42 16350:16358" s="5" customFormat="1" ht="30" customHeight="1">
      <c r="A93" s="123">
        <f t="shared" si="13"/>
        <v>84</v>
      </c>
      <c r="B93" s="193"/>
      <c r="C93" s="193"/>
      <c r="D93" s="193"/>
      <c r="E93" s="78">
        <v>3</v>
      </c>
      <c r="F93" s="193"/>
      <c r="G93" s="193"/>
      <c r="H93" s="193"/>
      <c r="I93" s="193"/>
      <c r="J93" s="193"/>
      <c r="K93" s="198"/>
      <c r="L93" s="96" t="s">
        <v>907</v>
      </c>
      <c r="M93" s="86" t="s">
        <v>360</v>
      </c>
      <c r="N93" s="148" t="s">
        <v>422</v>
      </c>
      <c r="O93" s="157" t="s">
        <v>401</v>
      </c>
      <c r="P93" s="157" t="s">
        <v>417</v>
      </c>
      <c r="Q93" s="89" t="s">
        <v>76</v>
      </c>
      <c r="R93" s="96"/>
      <c r="S93" s="269"/>
      <c r="T93" s="169" t="str">
        <f t="shared" si="14"/>
        <v>SHT0016148</v>
      </c>
      <c r="U93" s="79" t="s">
        <v>452</v>
      </c>
      <c r="V93" s="11" t="s">
        <v>77</v>
      </c>
      <c r="W93" s="11" t="s">
        <v>78</v>
      </c>
      <c r="X93" s="22" t="s">
        <v>90</v>
      </c>
      <c r="Y93" s="96" t="s">
        <v>555</v>
      </c>
      <c r="Z93" s="59" t="s">
        <v>420</v>
      </c>
      <c r="AA93" s="60" t="s">
        <v>418</v>
      </c>
      <c r="AB93" s="271">
        <v>1.169</v>
      </c>
      <c r="AC93" s="89"/>
      <c r="AD93" s="25"/>
      <c r="AE93" s="114"/>
      <c r="AF93" s="114"/>
      <c r="AG93" s="114"/>
      <c r="AH93" s="114"/>
      <c r="AI93" s="119"/>
      <c r="AJ93" s="89"/>
      <c r="AK93" s="267">
        <v>1</v>
      </c>
      <c r="AL93" s="267">
        <v>1</v>
      </c>
      <c r="AM93" s="267"/>
      <c r="AN93" s="267"/>
      <c r="AO93" s="267"/>
      <c r="AP93" s="267"/>
      <c r="XDV93" s="3"/>
      <c r="XDW93" s="3"/>
      <c r="XDX93" s="3"/>
      <c r="XDY93" s="3"/>
      <c r="XDZ93" s="3"/>
      <c r="XEA93" s="3"/>
      <c r="XEB93" s="3"/>
      <c r="XEC93" s="3"/>
      <c r="XED93" s="3"/>
    </row>
    <row r="94" spans="1:42 16350:16358" s="5" customFormat="1" ht="30" customHeight="1">
      <c r="A94" s="123">
        <f t="shared" si="13"/>
        <v>85</v>
      </c>
      <c r="B94" s="193"/>
      <c r="C94" s="193"/>
      <c r="D94" s="193"/>
      <c r="E94" s="78">
        <v>3</v>
      </c>
      <c r="F94" s="193"/>
      <c r="G94" s="193"/>
      <c r="H94" s="193"/>
      <c r="I94" s="193"/>
      <c r="J94" s="193"/>
      <c r="K94" s="198"/>
      <c r="L94" s="96" t="s">
        <v>907</v>
      </c>
      <c r="M94" s="86" t="s">
        <v>501</v>
      </c>
      <c r="N94" s="86" t="s">
        <v>211</v>
      </c>
      <c r="O94" s="96" t="s">
        <v>362</v>
      </c>
      <c r="P94" s="267" t="s">
        <v>83</v>
      </c>
      <c r="Q94" s="89" t="s">
        <v>76</v>
      </c>
      <c r="R94" s="96"/>
      <c r="S94" s="269" t="s">
        <v>75</v>
      </c>
      <c r="T94" s="169" t="str">
        <f t="shared" si="14"/>
        <v>BFA0010062</v>
      </c>
      <c r="U94" s="79" t="s">
        <v>81</v>
      </c>
      <c r="V94" s="11" t="s">
        <v>78</v>
      </c>
      <c r="W94" s="11" t="s">
        <v>77</v>
      </c>
      <c r="X94" s="22" t="s">
        <v>92</v>
      </c>
      <c r="Y94" s="96" t="s">
        <v>81</v>
      </c>
      <c r="Z94" s="86" t="s">
        <v>362</v>
      </c>
      <c r="AA94" s="270" t="s">
        <v>81</v>
      </c>
      <c r="AB94" s="271">
        <v>6.0000000000000001E-3</v>
      </c>
      <c r="AC94" s="89"/>
      <c r="AD94" s="25"/>
      <c r="AE94" s="114"/>
      <c r="AF94" s="114"/>
      <c r="AG94" s="114"/>
      <c r="AH94" s="114"/>
      <c r="AI94" s="119"/>
      <c r="AJ94" s="89"/>
      <c r="AK94" s="267">
        <v>3</v>
      </c>
      <c r="AL94" s="267">
        <v>3</v>
      </c>
      <c r="AM94" s="267"/>
      <c r="AN94" s="267"/>
      <c r="AO94" s="267"/>
      <c r="AP94" s="267"/>
      <c r="XDV94" s="3"/>
      <c r="XDW94" s="3"/>
      <c r="XDX94" s="3"/>
      <c r="XDY94" s="3"/>
      <c r="XDZ94" s="3"/>
      <c r="XEA94" s="3"/>
      <c r="XEB94" s="3"/>
      <c r="XEC94" s="3"/>
      <c r="XED94" s="3"/>
    </row>
    <row r="95" spans="1:42 16350:16358" s="5" customFormat="1" ht="30" customHeight="1">
      <c r="A95" s="123">
        <f t="shared" si="13"/>
        <v>86</v>
      </c>
      <c r="B95" s="193"/>
      <c r="C95" s="193"/>
      <c r="D95" s="193"/>
      <c r="E95" s="78">
        <v>3</v>
      </c>
      <c r="F95" s="193"/>
      <c r="G95" s="193"/>
      <c r="H95" s="193"/>
      <c r="I95" s="193"/>
      <c r="J95" s="193"/>
      <c r="K95" s="198"/>
      <c r="L95" s="96" t="s">
        <v>907</v>
      </c>
      <c r="M95" s="86" t="s">
        <v>500</v>
      </c>
      <c r="N95" s="86" t="s">
        <v>502</v>
      </c>
      <c r="O95" s="96" t="s">
        <v>497</v>
      </c>
      <c r="P95" s="267" t="s">
        <v>83</v>
      </c>
      <c r="Q95" s="89" t="s">
        <v>76</v>
      </c>
      <c r="R95" s="96"/>
      <c r="S95" s="269" t="s">
        <v>75</v>
      </c>
      <c r="T95" s="169" t="str">
        <f t="shared" ref="T95" si="15">M95</f>
        <v>BFA0000087</v>
      </c>
      <c r="U95" s="79" t="s">
        <v>81</v>
      </c>
      <c r="V95" s="11" t="s">
        <v>78</v>
      </c>
      <c r="W95" s="11" t="s">
        <v>77</v>
      </c>
      <c r="X95" s="22" t="s">
        <v>92</v>
      </c>
      <c r="Y95" s="96" t="s">
        <v>81</v>
      </c>
      <c r="Z95" s="86" t="s">
        <v>497</v>
      </c>
      <c r="AA95" s="270" t="s">
        <v>81</v>
      </c>
      <c r="AB95" s="271">
        <v>6.0000000000000001E-3</v>
      </c>
      <c r="AC95" s="89"/>
      <c r="AD95" s="25"/>
      <c r="AE95" s="114"/>
      <c r="AF95" s="114"/>
      <c r="AG95" s="114"/>
      <c r="AH95" s="114"/>
      <c r="AI95" s="119"/>
      <c r="AJ95" s="89"/>
      <c r="AK95" s="267">
        <v>2</v>
      </c>
      <c r="AL95" s="267">
        <v>2</v>
      </c>
      <c r="AM95" s="267"/>
      <c r="AN95" s="267"/>
      <c r="AO95" s="267"/>
      <c r="AP95" s="267"/>
      <c r="XDV95" s="3"/>
      <c r="XDW95" s="3"/>
      <c r="XDX95" s="3"/>
      <c r="XDY95" s="3"/>
      <c r="XDZ95" s="3"/>
      <c r="XEA95" s="3"/>
      <c r="XEB95" s="3"/>
      <c r="XEC95" s="3"/>
      <c r="XED95" s="3"/>
    </row>
    <row r="96" spans="1:42 16350:16358" s="5" customFormat="1" ht="30" customHeight="1">
      <c r="A96" s="123">
        <f t="shared" si="13"/>
        <v>87</v>
      </c>
      <c r="B96" s="193"/>
      <c r="C96" s="193"/>
      <c r="D96" s="193"/>
      <c r="E96" s="78">
        <v>3</v>
      </c>
      <c r="F96" s="193"/>
      <c r="G96" s="193"/>
      <c r="H96" s="193"/>
      <c r="I96" s="193"/>
      <c r="J96" s="193"/>
      <c r="K96" s="198"/>
      <c r="L96" s="96" t="s">
        <v>907</v>
      </c>
      <c r="M96" s="86" t="s">
        <v>498</v>
      </c>
      <c r="N96" s="86" t="s">
        <v>211</v>
      </c>
      <c r="O96" s="96" t="s">
        <v>499</v>
      </c>
      <c r="P96" s="267" t="s">
        <v>83</v>
      </c>
      <c r="Q96" s="89" t="s">
        <v>76</v>
      </c>
      <c r="R96" s="96"/>
      <c r="S96" s="269" t="s">
        <v>75</v>
      </c>
      <c r="T96" s="169" t="str">
        <f t="shared" ref="T96" si="16">M96</f>
        <v>Q37106</v>
      </c>
      <c r="U96" s="79" t="s">
        <v>81</v>
      </c>
      <c r="V96" s="11" t="s">
        <v>78</v>
      </c>
      <c r="W96" s="11" t="s">
        <v>77</v>
      </c>
      <c r="X96" s="22" t="s">
        <v>92</v>
      </c>
      <c r="Y96" s="96" t="s">
        <v>81</v>
      </c>
      <c r="Z96" s="86" t="s">
        <v>499</v>
      </c>
      <c r="AA96" s="270" t="s">
        <v>81</v>
      </c>
      <c r="AB96" s="271">
        <v>6.0000000000000001E-3</v>
      </c>
      <c r="AC96" s="89"/>
      <c r="AD96" s="25"/>
      <c r="AE96" s="114"/>
      <c r="AF96" s="114"/>
      <c r="AG96" s="114"/>
      <c r="AH96" s="114"/>
      <c r="AI96" s="119"/>
      <c r="AJ96" s="89"/>
      <c r="AK96" s="267">
        <v>4</v>
      </c>
      <c r="AL96" s="267">
        <v>4</v>
      </c>
      <c r="AM96" s="267"/>
      <c r="AN96" s="267"/>
      <c r="AO96" s="267"/>
      <c r="AP96" s="267"/>
      <c r="XDV96" s="3"/>
      <c r="XDW96" s="3"/>
      <c r="XDX96" s="3"/>
      <c r="XDY96" s="3"/>
      <c r="XDZ96" s="3"/>
      <c r="XEA96" s="3"/>
      <c r="XEB96" s="3"/>
      <c r="XEC96" s="3"/>
      <c r="XED96" s="3"/>
    </row>
    <row r="97" spans="1:42 16350:16358" s="5" customFormat="1" ht="30" customHeight="1">
      <c r="A97" s="123">
        <f t="shared" si="13"/>
        <v>88</v>
      </c>
      <c r="B97" s="193"/>
      <c r="C97" s="193"/>
      <c r="D97" s="193">
        <v>2</v>
      </c>
      <c r="E97" s="78"/>
      <c r="F97" s="193"/>
      <c r="G97" s="193"/>
      <c r="H97" s="193"/>
      <c r="I97" s="193"/>
      <c r="J97" s="193"/>
      <c r="K97" s="198"/>
      <c r="L97" s="96" t="s">
        <v>907</v>
      </c>
      <c r="M97" s="86" t="s">
        <v>572</v>
      </c>
      <c r="N97" s="97" t="s">
        <v>363</v>
      </c>
      <c r="O97" s="157" t="s">
        <v>399</v>
      </c>
      <c r="P97" s="267" t="s">
        <v>83</v>
      </c>
      <c r="Q97" s="89" t="s">
        <v>76</v>
      </c>
      <c r="R97" s="96"/>
      <c r="S97" s="269" t="s">
        <v>75</v>
      </c>
      <c r="T97" s="169" t="str">
        <f t="shared" si="14"/>
        <v>SHT0016149</v>
      </c>
      <c r="U97" s="79" t="s">
        <v>75</v>
      </c>
      <c r="V97" s="11" t="s">
        <v>77</v>
      </c>
      <c r="W97" s="11" t="s">
        <v>78</v>
      </c>
      <c r="X97" s="89" t="s">
        <v>359</v>
      </c>
      <c r="Y97" s="267" t="s">
        <v>80</v>
      </c>
      <c r="Z97" s="59"/>
      <c r="AA97" s="60" t="s">
        <v>419</v>
      </c>
      <c r="AB97" s="270" t="s">
        <v>81</v>
      </c>
      <c r="AC97" s="89" t="s">
        <v>81</v>
      </c>
      <c r="AD97" s="25"/>
      <c r="AE97" s="114"/>
      <c r="AF97" s="114"/>
      <c r="AG97" s="114"/>
      <c r="AH97" s="114"/>
      <c r="AI97" s="119"/>
      <c r="AJ97" s="89"/>
      <c r="AK97" s="267">
        <v>1</v>
      </c>
      <c r="AL97" s="267">
        <v>1</v>
      </c>
      <c r="AM97" s="267"/>
      <c r="AN97" s="267"/>
      <c r="AO97" s="267"/>
      <c r="AP97" s="267"/>
      <c r="XDV97" s="3"/>
      <c r="XDW97" s="3"/>
      <c r="XDX97" s="3"/>
      <c r="XDY97" s="3"/>
      <c r="XDZ97" s="3"/>
      <c r="XEA97" s="3"/>
      <c r="XEB97" s="3"/>
      <c r="XEC97" s="3"/>
      <c r="XED97" s="3"/>
    </row>
    <row r="98" spans="1:42 16350:16358" s="5" customFormat="1" ht="30" customHeight="1">
      <c r="A98" s="123">
        <f t="shared" si="13"/>
        <v>89</v>
      </c>
      <c r="B98" s="193"/>
      <c r="C98" s="193"/>
      <c r="D98" s="193"/>
      <c r="E98" s="78">
        <v>3</v>
      </c>
      <c r="F98" s="193"/>
      <c r="G98" s="193"/>
      <c r="H98" s="193"/>
      <c r="I98" s="193"/>
      <c r="J98" s="193"/>
      <c r="K98" s="198"/>
      <c r="L98" s="96" t="s">
        <v>907</v>
      </c>
      <c r="M98" s="86" t="s">
        <v>573</v>
      </c>
      <c r="N98" s="97" t="s">
        <v>553</v>
      </c>
      <c r="O98" s="157" t="s">
        <v>390</v>
      </c>
      <c r="P98" s="157" t="s">
        <v>415</v>
      </c>
      <c r="Q98" s="89" t="s">
        <v>76</v>
      </c>
      <c r="R98" s="96"/>
      <c r="S98" s="269"/>
      <c r="T98" s="169" t="str">
        <f t="shared" si="14"/>
        <v>SHT0016150</v>
      </c>
      <c r="U98" s="79" t="s">
        <v>416</v>
      </c>
      <c r="V98" s="11" t="s">
        <v>77</v>
      </c>
      <c r="W98" s="11" t="s">
        <v>78</v>
      </c>
      <c r="X98" s="22" t="s">
        <v>90</v>
      </c>
      <c r="Y98" s="96" t="s">
        <v>474</v>
      </c>
      <c r="Z98" s="59" t="s">
        <v>421</v>
      </c>
      <c r="AA98" s="270" t="s">
        <v>361</v>
      </c>
      <c r="AB98" s="271">
        <v>1.1739999999999999</v>
      </c>
      <c r="AC98" s="89"/>
      <c r="AD98" s="25"/>
      <c r="AE98" s="114"/>
      <c r="AF98" s="114"/>
      <c r="AG98" s="114"/>
      <c r="AH98" s="114"/>
      <c r="AI98" s="119"/>
      <c r="AJ98" s="89"/>
      <c r="AK98" s="267">
        <v>1</v>
      </c>
      <c r="AL98" s="267">
        <v>1</v>
      </c>
      <c r="AM98" s="267"/>
      <c r="AN98" s="267"/>
      <c r="AO98" s="267"/>
      <c r="AP98" s="267"/>
      <c r="XDV98" s="3"/>
      <c r="XDW98" s="3"/>
      <c r="XDX98" s="3"/>
      <c r="XDY98" s="3"/>
      <c r="XDZ98" s="3"/>
      <c r="XEA98" s="3"/>
      <c r="XEB98" s="3"/>
      <c r="XEC98" s="3"/>
      <c r="XED98" s="3"/>
    </row>
    <row r="99" spans="1:42 16350:16358" s="5" customFormat="1" ht="30" customHeight="1">
      <c r="A99" s="123">
        <f t="shared" si="13"/>
        <v>90</v>
      </c>
      <c r="B99" s="193"/>
      <c r="C99" s="193"/>
      <c r="D99" s="193"/>
      <c r="E99" s="78">
        <v>3</v>
      </c>
      <c r="F99" s="193"/>
      <c r="G99" s="193"/>
      <c r="H99" s="193"/>
      <c r="I99" s="193"/>
      <c r="J99" s="193"/>
      <c r="K99" s="198"/>
      <c r="L99" s="96" t="s">
        <v>907</v>
      </c>
      <c r="M99" s="86" t="s">
        <v>210</v>
      </c>
      <c r="N99" s="86" t="s">
        <v>211</v>
      </c>
      <c r="O99" s="96" t="s">
        <v>362</v>
      </c>
      <c r="P99" s="267" t="s">
        <v>83</v>
      </c>
      <c r="Q99" s="89" t="s">
        <v>76</v>
      </c>
      <c r="R99" s="96"/>
      <c r="S99" s="269" t="s">
        <v>75</v>
      </c>
      <c r="T99" s="169" t="str">
        <f t="shared" si="14"/>
        <v>BFA0010062</v>
      </c>
      <c r="U99" s="79" t="s">
        <v>81</v>
      </c>
      <c r="V99" s="11" t="s">
        <v>78</v>
      </c>
      <c r="W99" s="11" t="s">
        <v>77</v>
      </c>
      <c r="X99" s="22" t="s">
        <v>92</v>
      </c>
      <c r="Y99" s="96" t="s">
        <v>81</v>
      </c>
      <c r="Z99" s="86" t="s">
        <v>362</v>
      </c>
      <c r="AA99" s="270" t="s">
        <v>81</v>
      </c>
      <c r="AB99" s="271">
        <v>6.0000000000000001E-3</v>
      </c>
      <c r="AC99" s="89"/>
      <c r="AD99" s="25"/>
      <c r="AE99" s="114"/>
      <c r="AF99" s="114"/>
      <c r="AG99" s="114"/>
      <c r="AH99" s="114"/>
      <c r="AI99" s="119"/>
      <c r="AJ99" s="89"/>
      <c r="AK99" s="267">
        <v>3</v>
      </c>
      <c r="AL99" s="267">
        <v>3</v>
      </c>
      <c r="AM99" s="267"/>
      <c r="AN99" s="267"/>
      <c r="AO99" s="267"/>
      <c r="AP99" s="267"/>
      <c r="XDV99" s="3"/>
      <c r="XDW99" s="3"/>
      <c r="XDX99" s="3"/>
      <c r="XDY99" s="3"/>
      <c r="XDZ99" s="3"/>
      <c r="XEA99" s="3"/>
      <c r="XEB99" s="3"/>
      <c r="XEC99" s="3"/>
      <c r="XED99" s="3"/>
    </row>
    <row r="100" spans="1:42 16350:16358" s="5" customFormat="1" ht="30" customHeight="1">
      <c r="A100" s="123">
        <f t="shared" si="13"/>
        <v>91</v>
      </c>
      <c r="B100" s="193"/>
      <c r="C100" s="193"/>
      <c r="D100" s="193">
        <v>2</v>
      </c>
      <c r="E100" s="78"/>
      <c r="F100" s="193"/>
      <c r="G100" s="193"/>
      <c r="H100" s="193"/>
      <c r="I100" s="193"/>
      <c r="J100" s="193"/>
      <c r="K100" s="198"/>
      <c r="L100" s="96" t="s">
        <v>907</v>
      </c>
      <c r="M100" s="86" t="s">
        <v>364</v>
      </c>
      <c r="N100" s="148" t="s">
        <v>423</v>
      </c>
      <c r="O100" s="157" t="s">
        <v>401</v>
      </c>
      <c r="P100" s="267" t="s">
        <v>83</v>
      </c>
      <c r="Q100" s="89" t="s">
        <v>76</v>
      </c>
      <c r="R100" s="96"/>
      <c r="S100" s="269" t="s">
        <v>75</v>
      </c>
      <c r="T100" s="169" t="str">
        <f t="shared" si="14"/>
        <v>SHT0016145</v>
      </c>
      <c r="U100" s="79" t="s">
        <v>75</v>
      </c>
      <c r="V100" s="11" t="s">
        <v>77</v>
      </c>
      <c r="W100" s="11" t="s">
        <v>78</v>
      </c>
      <c r="X100" s="22" t="s">
        <v>90</v>
      </c>
      <c r="Y100" s="96" t="s">
        <v>555</v>
      </c>
      <c r="Z100" s="9"/>
      <c r="AA100" s="60" t="s">
        <v>424</v>
      </c>
      <c r="AB100" s="271">
        <v>0.74099999999999999</v>
      </c>
      <c r="AC100" s="89" t="s">
        <v>81</v>
      </c>
      <c r="AD100" s="25"/>
      <c r="AE100" s="114"/>
      <c r="AF100" s="114"/>
      <c r="AG100" s="114"/>
      <c r="AH100" s="114"/>
      <c r="AI100" s="119"/>
      <c r="AJ100" s="89"/>
      <c r="AK100" s="267">
        <v>1</v>
      </c>
      <c r="AL100" s="267">
        <v>1</v>
      </c>
      <c r="AM100" s="267"/>
      <c r="AN100" s="267"/>
      <c r="AO100" s="267"/>
      <c r="AP100" s="267"/>
      <c r="XDV100" s="3"/>
      <c r="XDW100" s="3"/>
      <c r="XDX100" s="3"/>
      <c r="XDY100" s="3"/>
      <c r="XDZ100" s="3"/>
      <c r="XEA100" s="3"/>
      <c r="XEB100" s="3"/>
      <c r="XEC100" s="3"/>
      <c r="XED100" s="3"/>
    </row>
    <row r="101" spans="1:42 16350:16358" s="5" customFormat="1" ht="30" customHeight="1">
      <c r="A101" s="123">
        <f t="shared" si="13"/>
        <v>92</v>
      </c>
      <c r="B101" s="193"/>
      <c r="C101" s="193"/>
      <c r="D101" s="193">
        <v>2</v>
      </c>
      <c r="E101" s="78"/>
      <c r="F101" s="193"/>
      <c r="G101" s="193"/>
      <c r="H101" s="193"/>
      <c r="I101" s="193"/>
      <c r="J101" s="193"/>
      <c r="K101" s="198"/>
      <c r="L101" s="96" t="s">
        <v>907</v>
      </c>
      <c r="M101" s="86" t="s">
        <v>365</v>
      </c>
      <c r="N101" s="148" t="s">
        <v>425</v>
      </c>
      <c r="O101" s="157" t="s">
        <v>390</v>
      </c>
      <c r="P101" s="267" t="s">
        <v>83</v>
      </c>
      <c r="Q101" s="89" t="s">
        <v>76</v>
      </c>
      <c r="R101" s="96"/>
      <c r="S101" s="269" t="s">
        <v>75</v>
      </c>
      <c r="T101" s="169" t="str">
        <f t="shared" si="14"/>
        <v>SHT0016146</v>
      </c>
      <c r="U101" s="79" t="s">
        <v>75</v>
      </c>
      <c r="V101" s="11" t="s">
        <v>77</v>
      </c>
      <c r="W101" s="11" t="s">
        <v>78</v>
      </c>
      <c r="X101" s="22" t="s">
        <v>90</v>
      </c>
      <c r="Y101" s="96" t="s">
        <v>474</v>
      </c>
      <c r="Z101" s="9"/>
      <c r="AA101" s="60" t="s">
        <v>426</v>
      </c>
      <c r="AB101" s="271">
        <v>0.87</v>
      </c>
      <c r="AC101" s="89" t="s">
        <v>81</v>
      </c>
      <c r="AD101" s="119"/>
      <c r="AE101" s="114"/>
      <c r="AF101" s="114"/>
      <c r="AG101" s="119"/>
      <c r="AH101" s="119"/>
      <c r="AI101" s="119"/>
      <c r="AJ101" s="89"/>
      <c r="AK101" s="267">
        <v>1</v>
      </c>
      <c r="AL101" s="267">
        <v>1</v>
      </c>
      <c r="AM101" s="267"/>
      <c r="AN101" s="267"/>
      <c r="AO101" s="267"/>
      <c r="AP101" s="267"/>
      <c r="XDV101" s="3"/>
      <c r="XDW101" s="3"/>
      <c r="XDX101" s="3"/>
      <c r="XDY101" s="3"/>
      <c r="XDZ101" s="3"/>
      <c r="XEA101" s="3"/>
      <c r="XEB101" s="3"/>
      <c r="XEC101" s="3"/>
      <c r="XED101" s="3"/>
    </row>
    <row r="102" spans="1:42 16350:16358" s="5" customFormat="1" ht="30" customHeight="1">
      <c r="A102" s="123">
        <f t="shared" si="13"/>
        <v>93</v>
      </c>
      <c r="B102" s="193"/>
      <c r="C102" s="193"/>
      <c r="D102" s="193">
        <v>2</v>
      </c>
      <c r="E102" s="78"/>
      <c r="F102" s="193"/>
      <c r="G102" s="193"/>
      <c r="H102" s="193"/>
      <c r="I102" s="193"/>
      <c r="J102" s="193"/>
      <c r="K102" s="198"/>
      <c r="L102" s="96" t="s">
        <v>907</v>
      </c>
      <c r="M102" s="86" t="s">
        <v>210</v>
      </c>
      <c r="N102" s="86" t="s">
        <v>211</v>
      </c>
      <c r="O102" s="96" t="s">
        <v>362</v>
      </c>
      <c r="P102" s="267" t="s">
        <v>83</v>
      </c>
      <c r="Q102" s="89" t="s">
        <v>76</v>
      </c>
      <c r="R102" s="96"/>
      <c r="S102" s="269" t="s">
        <v>75</v>
      </c>
      <c r="T102" s="169" t="str">
        <f t="shared" ref="T102" si="17">M102</f>
        <v>BFA0010062</v>
      </c>
      <c r="U102" s="79" t="s">
        <v>81</v>
      </c>
      <c r="V102" s="11" t="s">
        <v>78</v>
      </c>
      <c r="W102" s="11" t="s">
        <v>77</v>
      </c>
      <c r="X102" s="22" t="s">
        <v>92</v>
      </c>
      <c r="Y102" s="96" t="s">
        <v>81</v>
      </c>
      <c r="Z102" s="86" t="s">
        <v>362</v>
      </c>
      <c r="AA102" s="270" t="s">
        <v>81</v>
      </c>
      <c r="AB102" s="271">
        <v>6.0000000000000001E-3</v>
      </c>
      <c r="AC102" s="6"/>
      <c r="AD102" s="25"/>
      <c r="AE102" s="114"/>
      <c r="AF102" s="114"/>
      <c r="AG102" s="114"/>
      <c r="AH102" s="114"/>
      <c r="AI102" s="119"/>
      <c r="AJ102" s="89"/>
      <c r="AK102" s="267">
        <v>1</v>
      </c>
      <c r="AL102" s="267">
        <v>1</v>
      </c>
      <c r="AM102" s="267"/>
      <c r="AN102" s="267"/>
      <c r="AO102" s="267"/>
      <c r="AP102" s="267"/>
      <c r="XDV102" s="3"/>
      <c r="XDW102" s="3"/>
      <c r="XDX102" s="3"/>
      <c r="XDY102" s="3"/>
      <c r="XDZ102" s="3"/>
      <c r="XEA102" s="3"/>
      <c r="XEB102" s="3"/>
      <c r="XEC102" s="3"/>
      <c r="XED102" s="3"/>
    </row>
    <row r="103" spans="1:42 16350:16358" s="5" customFormat="1" ht="30" customHeight="1">
      <c r="A103" s="123">
        <f t="shared" si="13"/>
        <v>94</v>
      </c>
      <c r="B103" s="193"/>
      <c r="C103" s="193"/>
      <c r="D103" s="193">
        <v>2</v>
      </c>
      <c r="E103" s="78"/>
      <c r="F103" s="193"/>
      <c r="G103" s="193"/>
      <c r="H103" s="193"/>
      <c r="I103" s="193"/>
      <c r="J103" s="193"/>
      <c r="K103" s="198"/>
      <c r="L103" s="96" t="s">
        <v>907</v>
      </c>
      <c r="M103" s="86" t="s">
        <v>366</v>
      </c>
      <c r="N103" s="76" t="s">
        <v>367</v>
      </c>
      <c r="O103" s="186" t="s">
        <v>442</v>
      </c>
      <c r="P103" s="78" t="s">
        <v>83</v>
      </c>
      <c r="Q103" s="89" t="s">
        <v>76</v>
      </c>
      <c r="R103" s="267"/>
      <c r="S103" s="269" t="s">
        <v>75</v>
      </c>
      <c r="T103" s="169" t="str">
        <f t="shared" si="14"/>
        <v>SHT0016151</v>
      </c>
      <c r="U103" s="79" t="s">
        <v>75</v>
      </c>
      <c r="V103" s="11" t="s">
        <v>77</v>
      </c>
      <c r="W103" s="11" t="s">
        <v>78</v>
      </c>
      <c r="X103" s="11" t="s">
        <v>176</v>
      </c>
      <c r="Y103" s="270" t="s">
        <v>260</v>
      </c>
      <c r="Z103" s="270" t="s">
        <v>261</v>
      </c>
      <c r="AA103" s="60" t="s">
        <v>427</v>
      </c>
      <c r="AB103" s="104">
        <v>3.6999999999999998E-2</v>
      </c>
      <c r="AC103" s="267" t="s">
        <v>81</v>
      </c>
      <c r="AD103" s="104"/>
      <c r="AE103" s="267"/>
      <c r="AF103" s="272"/>
      <c r="AG103" s="267"/>
      <c r="AH103" s="19"/>
      <c r="AI103" s="20"/>
      <c r="AJ103" s="89"/>
      <c r="AK103" s="267">
        <v>3</v>
      </c>
      <c r="AL103" s="267">
        <v>3</v>
      </c>
      <c r="AM103" s="267"/>
      <c r="AN103" s="267"/>
      <c r="AO103" s="267"/>
      <c r="AP103" s="267"/>
      <c r="XDV103" s="3"/>
      <c r="XDW103" s="3"/>
      <c r="XDX103" s="3"/>
      <c r="XDY103" s="3"/>
      <c r="XDZ103" s="3"/>
      <c r="XEA103" s="3"/>
      <c r="XEB103" s="3"/>
      <c r="XEC103" s="3"/>
      <c r="XED103" s="3"/>
    </row>
    <row r="104" spans="1:42 16350:16358" s="5" customFormat="1" ht="30" customHeight="1">
      <c r="A104" s="123">
        <f t="shared" si="13"/>
        <v>95</v>
      </c>
      <c r="B104" s="193"/>
      <c r="C104" s="193">
        <v>1</v>
      </c>
      <c r="D104" s="193"/>
      <c r="E104" s="78"/>
      <c r="F104" s="193"/>
      <c r="G104" s="193"/>
      <c r="H104" s="193"/>
      <c r="I104" s="193"/>
      <c r="J104" s="193"/>
      <c r="K104" s="198"/>
      <c r="L104" s="96" t="s">
        <v>907</v>
      </c>
      <c r="M104" s="86" t="s">
        <v>669</v>
      </c>
      <c r="N104" s="87" t="s">
        <v>368</v>
      </c>
      <c r="O104" s="268" t="s">
        <v>562</v>
      </c>
      <c r="P104" s="58" t="s">
        <v>415</v>
      </c>
      <c r="Q104" s="89" t="s">
        <v>76</v>
      </c>
      <c r="R104" s="6"/>
      <c r="S104" s="268"/>
      <c r="T104" s="169" t="str">
        <f t="shared" si="14"/>
        <v>SHT0015987</v>
      </c>
      <c r="U104" s="79" t="s">
        <v>447</v>
      </c>
      <c r="V104" s="11" t="s">
        <v>77</v>
      </c>
      <c r="W104" s="11" t="s">
        <v>78</v>
      </c>
      <c r="X104" s="89" t="s">
        <v>129</v>
      </c>
      <c r="Y104" s="267" t="s">
        <v>80</v>
      </c>
      <c r="Z104" s="9" t="s">
        <v>81</v>
      </c>
      <c r="AA104" s="270" t="s">
        <v>81</v>
      </c>
      <c r="AB104" s="270" t="s">
        <v>81</v>
      </c>
      <c r="AC104" s="6" t="s">
        <v>356</v>
      </c>
      <c r="AD104" s="25"/>
      <c r="AE104" s="114"/>
      <c r="AF104" s="114"/>
      <c r="AG104" s="114"/>
      <c r="AH104" s="114"/>
      <c r="AI104" s="119"/>
      <c r="AJ104" s="89"/>
      <c r="AK104" s="267">
        <v>0</v>
      </c>
      <c r="AL104" s="267">
        <v>0</v>
      </c>
      <c r="AM104" s="267"/>
      <c r="AN104" s="267"/>
      <c r="AO104" s="267"/>
      <c r="AP104" s="267"/>
      <c r="XDV104" s="3"/>
      <c r="XDW104" s="3"/>
      <c r="XDX104" s="3"/>
      <c r="XDY104" s="3"/>
      <c r="XDZ104" s="3"/>
      <c r="XEA104" s="3"/>
      <c r="XEB104" s="3"/>
      <c r="XEC104" s="3"/>
      <c r="XED104" s="3"/>
    </row>
    <row r="105" spans="1:42 16350:16358" s="5" customFormat="1" ht="30" customHeight="1">
      <c r="A105" s="123">
        <f t="shared" si="13"/>
        <v>96</v>
      </c>
      <c r="B105" s="193"/>
      <c r="C105" s="193"/>
      <c r="D105" s="193">
        <v>2</v>
      </c>
      <c r="E105" s="78"/>
      <c r="F105" s="193"/>
      <c r="G105" s="193"/>
      <c r="H105" s="193"/>
      <c r="I105" s="193"/>
      <c r="J105" s="193"/>
      <c r="K105" s="198"/>
      <c r="L105" s="96" t="s">
        <v>907</v>
      </c>
      <c r="M105" s="86" t="s">
        <v>369</v>
      </c>
      <c r="N105" s="87" t="s">
        <v>370</v>
      </c>
      <c r="O105" s="58" t="s">
        <v>399</v>
      </c>
      <c r="P105" s="58" t="s">
        <v>417</v>
      </c>
      <c r="Q105" s="89" t="s">
        <v>76</v>
      </c>
      <c r="R105" s="6"/>
      <c r="S105" s="268"/>
      <c r="T105" s="169" t="str">
        <f t="shared" si="14"/>
        <v>SHT0016184</v>
      </c>
      <c r="U105" s="79" t="s">
        <v>416</v>
      </c>
      <c r="V105" s="11" t="s">
        <v>77</v>
      </c>
      <c r="W105" s="11" t="s">
        <v>78</v>
      </c>
      <c r="X105" s="89" t="s">
        <v>359</v>
      </c>
      <c r="Y105" s="267" t="s">
        <v>80</v>
      </c>
      <c r="Z105" s="9" t="s">
        <v>81</v>
      </c>
      <c r="AA105" s="270" t="s">
        <v>81</v>
      </c>
      <c r="AB105" s="270" t="s">
        <v>81</v>
      </c>
      <c r="AC105" s="6"/>
      <c r="AD105" s="25"/>
      <c r="AE105" s="114"/>
      <c r="AF105" s="114"/>
      <c r="AG105" s="114"/>
      <c r="AH105" s="114"/>
      <c r="AI105" s="119"/>
      <c r="AJ105" s="89"/>
      <c r="AK105" s="267">
        <v>0</v>
      </c>
      <c r="AL105" s="267">
        <v>0</v>
      </c>
      <c r="AM105" s="267"/>
      <c r="AN105" s="267"/>
      <c r="AO105" s="267"/>
      <c r="AP105" s="267"/>
      <c r="XDV105" s="3"/>
      <c r="XDW105" s="3"/>
      <c r="XDX105" s="3"/>
      <c r="XDY105" s="3"/>
      <c r="XDZ105" s="3"/>
      <c r="XEA105" s="3"/>
      <c r="XEB105" s="3"/>
      <c r="XEC105" s="3"/>
      <c r="XED105" s="3"/>
    </row>
    <row r="106" spans="1:42 16350:16358" s="5" customFormat="1" ht="30" customHeight="1">
      <c r="A106" s="123">
        <f t="shared" si="13"/>
        <v>97</v>
      </c>
      <c r="B106" s="193"/>
      <c r="C106" s="193"/>
      <c r="D106" s="193"/>
      <c r="E106" s="78">
        <v>3</v>
      </c>
      <c r="F106" s="193"/>
      <c r="G106" s="193"/>
      <c r="H106" s="193"/>
      <c r="I106" s="193"/>
      <c r="J106" s="193"/>
      <c r="K106" s="198"/>
      <c r="L106" s="96" t="s">
        <v>907</v>
      </c>
      <c r="M106" s="86" t="s">
        <v>210</v>
      </c>
      <c r="N106" s="86" t="s">
        <v>211</v>
      </c>
      <c r="O106" s="96" t="s">
        <v>362</v>
      </c>
      <c r="P106" s="267" t="s">
        <v>83</v>
      </c>
      <c r="Q106" s="89" t="s">
        <v>76</v>
      </c>
      <c r="R106" s="96"/>
      <c r="S106" s="269" t="s">
        <v>75</v>
      </c>
      <c r="T106" s="169" t="str">
        <f t="shared" si="14"/>
        <v>BFA0010062</v>
      </c>
      <c r="U106" s="79" t="s">
        <v>81</v>
      </c>
      <c r="V106" s="11" t="s">
        <v>78</v>
      </c>
      <c r="W106" s="11" t="s">
        <v>77</v>
      </c>
      <c r="X106" s="22" t="s">
        <v>92</v>
      </c>
      <c r="Y106" s="96" t="s">
        <v>81</v>
      </c>
      <c r="Z106" s="86" t="s">
        <v>362</v>
      </c>
      <c r="AA106" s="270" t="s">
        <v>81</v>
      </c>
      <c r="AB106" s="271">
        <v>6.0000000000000001E-3</v>
      </c>
      <c r="AC106" s="6"/>
      <c r="AD106" s="25"/>
      <c r="AE106" s="114"/>
      <c r="AF106" s="114"/>
      <c r="AG106" s="114"/>
      <c r="AH106" s="114"/>
      <c r="AI106" s="119"/>
      <c r="AJ106" s="89"/>
      <c r="AK106" s="267">
        <v>0</v>
      </c>
      <c r="AL106" s="267">
        <v>0</v>
      </c>
      <c r="AM106" s="267"/>
      <c r="AN106" s="267"/>
      <c r="AO106" s="267"/>
      <c r="AP106" s="267"/>
      <c r="XDV106" s="3"/>
      <c r="XDW106" s="3"/>
      <c r="XDX106" s="3"/>
      <c r="XDY106" s="3"/>
      <c r="XDZ106" s="3"/>
      <c r="XEA106" s="3"/>
      <c r="XEB106" s="3"/>
      <c r="XEC106" s="3"/>
      <c r="XED106" s="3"/>
    </row>
    <row r="107" spans="1:42 16350:16358" s="5" customFormat="1" ht="30" customHeight="1">
      <c r="A107" s="123">
        <f t="shared" si="13"/>
        <v>98</v>
      </c>
      <c r="B107" s="193"/>
      <c r="C107" s="193"/>
      <c r="D107" s="193"/>
      <c r="E107" s="78">
        <v>3</v>
      </c>
      <c r="F107" s="193"/>
      <c r="G107" s="193"/>
      <c r="H107" s="193"/>
      <c r="I107" s="193"/>
      <c r="J107" s="193"/>
      <c r="K107" s="198"/>
      <c r="L107" s="96" t="s">
        <v>907</v>
      </c>
      <c r="M107" s="86" t="s">
        <v>506</v>
      </c>
      <c r="N107" s="86" t="s">
        <v>641</v>
      </c>
      <c r="O107" s="96" t="s">
        <v>640</v>
      </c>
      <c r="P107" s="267" t="s">
        <v>83</v>
      </c>
      <c r="Q107" s="89" t="s">
        <v>76</v>
      </c>
      <c r="R107" s="96"/>
      <c r="S107" s="269" t="s">
        <v>75</v>
      </c>
      <c r="T107" s="169" t="str">
        <f t="shared" ref="T107" si="18">M107</f>
        <v>BFA0000316</v>
      </c>
      <c r="U107" s="79" t="s">
        <v>81</v>
      </c>
      <c r="V107" s="11" t="s">
        <v>78</v>
      </c>
      <c r="W107" s="11" t="s">
        <v>77</v>
      </c>
      <c r="X107" s="22" t="s">
        <v>92</v>
      </c>
      <c r="Y107" s="96" t="s">
        <v>81</v>
      </c>
      <c r="Z107" s="86" t="s">
        <v>362</v>
      </c>
      <c r="AA107" s="270" t="s">
        <v>81</v>
      </c>
      <c r="AB107" s="271">
        <v>6.0000000000000001E-3</v>
      </c>
      <c r="AC107" s="6"/>
      <c r="AD107" s="25"/>
      <c r="AE107" s="114"/>
      <c r="AF107" s="114"/>
      <c r="AG107" s="114"/>
      <c r="AH107" s="114"/>
      <c r="AI107" s="119"/>
      <c r="AJ107" s="89"/>
      <c r="AK107" s="267">
        <v>0</v>
      </c>
      <c r="AL107" s="267">
        <v>0</v>
      </c>
      <c r="AM107" s="267"/>
      <c r="AN107" s="267"/>
      <c r="AO107" s="267"/>
      <c r="AP107" s="267"/>
      <c r="XDV107" s="3"/>
      <c r="XDW107" s="3"/>
      <c r="XDX107" s="3"/>
      <c r="XDY107" s="3"/>
      <c r="XDZ107" s="3"/>
      <c r="XEA107" s="3"/>
      <c r="XEB107" s="3"/>
      <c r="XEC107" s="3"/>
      <c r="XED107" s="3"/>
    </row>
    <row r="108" spans="1:42 16350:16358" s="5" customFormat="1" ht="30" customHeight="1">
      <c r="A108" s="123">
        <f t="shared" si="13"/>
        <v>99</v>
      </c>
      <c r="B108" s="193"/>
      <c r="C108" s="193"/>
      <c r="D108" s="193"/>
      <c r="E108" s="78">
        <v>3</v>
      </c>
      <c r="F108" s="193"/>
      <c r="G108" s="193"/>
      <c r="H108" s="193"/>
      <c r="I108" s="193"/>
      <c r="J108" s="193"/>
      <c r="K108" s="198"/>
      <c r="L108" s="96" t="s">
        <v>907</v>
      </c>
      <c r="M108" s="86" t="s">
        <v>371</v>
      </c>
      <c r="N108" s="148" t="s">
        <v>428</v>
      </c>
      <c r="O108" s="157" t="s">
        <v>390</v>
      </c>
      <c r="P108" s="267" t="s">
        <v>83</v>
      </c>
      <c r="Q108" s="89" t="s">
        <v>76</v>
      </c>
      <c r="R108" s="96"/>
      <c r="S108" s="269" t="s">
        <v>75</v>
      </c>
      <c r="T108" s="169" t="str">
        <f t="shared" si="14"/>
        <v>SHT0016185</v>
      </c>
      <c r="U108" s="79" t="s">
        <v>75</v>
      </c>
      <c r="V108" s="11" t="s">
        <v>77</v>
      </c>
      <c r="W108" s="11" t="s">
        <v>78</v>
      </c>
      <c r="X108" s="22" t="s">
        <v>90</v>
      </c>
      <c r="Y108" s="96" t="s">
        <v>555</v>
      </c>
      <c r="Z108" s="9"/>
      <c r="AA108" s="60" t="s">
        <v>429</v>
      </c>
      <c r="AB108" s="271">
        <v>0.68899999999999995</v>
      </c>
      <c r="AC108" s="89" t="s">
        <v>81</v>
      </c>
      <c r="AD108" s="25"/>
      <c r="AE108" s="114"/>
      <c r="AF108" s="114"/>
      <c r="AG108" s="114"/>
      <c r="AH108" s="114"/>
      <c r="AI108" s="119"/>
      <c r="AJ108" s="89"/>
      <c r="AK108" s="267">
        <v>0</v>
      </c>
      <c r="AL108" s="267">
        <v>0</v>
      </c>
      <c r="AM108" s="267"/>
      <c r="AN108" s="267"/>
      <c r="AO108" s="267"/>
      <c r="AP108" s="267"/>
      <c r="XDV108" s="3"/>
      <c r="XDW108" s="3"/>
      <c r="XDX108" s="3"/>
      <c r="XDY108" s="3"/>
      <c r="XDZ108" s="3"/>
      <c r="XEA108" s="3"/>
      <c r="XEB108" s="3"/>
      <c r="XEC108" s="3"/>
      <c r="XED108" s="3"/>
    </row>
    <row r="109" spans="1:42 16350:16358" s="5" customFormat="1" ht="30" customHeight="1">
      <c r="A109" s="123">
        <f t="shared" si="13"/>
        <v>100</v>
      </c>
      <c r="B109" s="193"/>
      <c r="C109" s="193"/>
      <c r="D109" s="193">
        <v>2</v>
      </c>
      <c r="E109" s="78"/>
      <c r="F109" s="193"/>
      <c r="G109" s="193"/>
      <c r="H109" s="193"/>
      <c r="I109" s="193"/>
      <c r="J109" s="193"/>
      <c r="K109" s="198"/>
      <c r="L109" s="96" t="s">
        <v>907</v>
      </c>
      <c r="M109" s="86" t="s">
        <v>372</v>
      </c>
      <c r="N109" s="87" t="s">
        <v>373</v>
      </c>
      <c r="O109" s="157" t="s">
        <v>399</v>
      </c>
      <c r="P109" s="157" t="s">
        <v>417</v>
      </c>
      <c r="Q109" s="89" t="s">
        <v>76</v>
      </c>
      <c r="R109" s="96"/>
      <c r="S109" s="269"/>
      <c r="T109" s="169" t="str">
        <f t="shared" si="14"/>
        <v>SHT0016186</v>
      </c>
      <c r="U109" s="79" t="s">
        <v>447</v>
      </c>
      <c r="V109" s="11" t="s">
        <v>77</v>
      </c>
      <c r="W109" s="11" t="s">
        <v>78</v>
      </c>
      <c r="X109" s="22"/>
      <c r="Y109" s="267" t="s">
        <v>80</v>
      </c>
      <c r="Z109" s="9" t="s">
        <v>81</v>
      </c>
      <c r="AA109" s="270" t="s">
        <v>81</v>
      </c>
      <c r="AB109" s="60"/>
      <c r="AC109" s="89"/>
      <c r="AD109" s="25"/>
      <c r="AE109" s="114"/>
      <c r="AF109" s="114"/>
      <c r="AG109" s="114"/>
      <c r="AH109" s="114"/>
      <c r="AI109" s="119"/>
      <c r="AJ109" s="89"/>
      <c r="AK109" s="267">
        <v>0</v>
      </c>
      <c r="AL109" s="267">
        <v>0</v>
      </c>
      <c r="AM109" s="267"/>
      <c r="AN109" s="267"/>
      <c r="AO109" s="267"/>
      <c r="AP109" s="267"/>
      <c r="XDV109" s="3"/>
      <c r="XDW109" s="3"/>
      <c r="XDX109" s="3"/>
      <c r="XDY109" s="3"/>
      <c r="XDZ109" s="3"/>
      <c r="XEA109" s="3"/>
      <c r="XEB109" s="3"/>
      <c r="XEC109" s="3"/>
      <c r="XED109" s="3"/>
    </row>
    <row r="110" spans="1:42 16350:16358" s="5" customFormat="1" ht="30" customHeight="1">
      <c r="A110" s="123">
        <f t="shared" si="13"/>
        <v>101</v>
      </c>
      <c r="B110" s="193"/>
      <c r="C110" s="193"/>
      <c r="D110" s="193"/>
      <c r="E110" s="78">
        <v>3</v>
      </c>
      <c r="F110" s="193"/>
      <c r="G110" s="193"/>
      <c r="H110" s="193"/>
      <c r="I110" s="193"/>
      <c r="J110" s="193"/>
      <c r="K110" s="198"/>
      <c r="L110" s="96" t="s">
        <v>907</v>
      </c>
      <c r="M110" s="86" t="s">
        <v>210</v>
      </c>
      <c r="N110" s="86" t="s">
        <v>211</v>
      </c>
      <c r="O110" s="96" t="s">
        <v>362</v>
      </c>
      <c r="P110" s="267" t="s">
        <v>83</v>
      </c>
      <c r="Q110" s="89" t="s">
        <v>76</v>
      </c>
      <c r="R110" s="96"/>
      <c r="S110" s="269" t="s">
        <v>75</v>
      </c>
      <c r="T110" s="169" t="str">
        <f t="shared" si="14"/>
        <v>BFA0010062</v>
      </c>
      <c r="U110" s="79" t="s">
        <v>81</v>
      </c>
      <c r="V110" s="11" t="s">
        <v>78</v>
      </c>
      <c r="W110" s="11" t="s">
        <v>77</v>
      </c>
      <c r="X110" s="22" t="s">
        <v>92</v>
      </c>
      <c r="Y110" s="96" t="s">
        <v>81</v>
      </c>
      <c r="Z110" s="86" t="s">
        <v>362</v>
      </c>
      <c r="AA110" s="270" t="s">
        <v>81</v>
      </c>
      <c r="AB110" s="271">
        <v>6.0000000000000001E-3</v>
      </c>
      <c r="AC110" s="89"/>
      <c r="AD110" s="25"/>
      <c r="AE110" s="114"/>
      <c r="AF110" s="114"/>
      <c r="AG110" s="114"/>
      <c r="AH110" s="114"/>
      <c r="AI110" s="119"/>
      <c r="AJ110" s="89"/>
      <c r="AK110" s="267">
        <v>0</v>
      </c>
      <c r="AL110" s="267">
        <v>0</v>
      </c>
      <c r="AM110" s="267"/>
      <c r="AN110" s="267"/>
      <c r="AO110" s="267"/>
      <c r="AP110" s="267"/>
      <c r="XDV110" s="3"/>
      <c r="XDW110" s="3"/>
      <c r="XDX110" s="3"/>
      <c r="XDY110" s="3"/>
      <c r="XDZ110" s="3"/>
      <c r="XEA110" s="3"/>
      <c r="XEB110" s="3"/>
      <c r="XEC110" s="3"/>
      <c r="XED110" s="3"/>
    </row>
    <row r="111" spans="1:42 16350:16358" s="5" customFormat="1" ht="30" customHeight="1">
      <c r="A111" s="123">
        <f t="shared" si="13"/>
        <v>102</v>
      </c>
      <c r="B111" s="193"/>
      <c r="C111" s="193"/>
      <c r="D111" s="193"/>
      <c r="E111" s="78">
        <v>3</v>
      </c>
      <c r="F111" s="193"/>
      <c r="G111" s="193"/>
      <c r="H111" s="193"/>
      <c r="I111" s="193"/>
      <c r="J111" s="193"/>
      <c r="K111" s="198"/>
      <c r="L111" s="96" t="s">
        <v>907</v>
      </c>
      <c r="M111" s="86" t="s">
        <v>374</v>
      </c>
      <c r="N111" s="148" t="s">
        <v>430</v>
      </c>
      <c r="O111" s="157" t="s">
        <v>443</v>
      </c>
      <c r="P111" s="267" t="s">
        <v>83</v>
      </c>
      <c r="Q111" s="89" t="s">
        <v>76</v>
      </c>
      <c r="R111" s="96"/>
      <c r="S111" s="269" t="s">
        <v>75</v>
      </c>
      <c r="T111" s="169" t="str">
        <f t="shared" si="14"/>
        <v>SHT0016187</v>
      </c>
      <c r="U111" s="79" t="s">
        <v>75</v>
      </c>
      <c r="V111" s="11" t="s">
        <v>77</v>
      </c>
      <c r="W111" s="11" t="s">
        <v>78</v>
      </c>
      <c r="X111" s="22" t="s">
        <v>90</v>
      </c>
      <c r="Y111" s="96" t="s">
        <v>555</v>
      </c>
      <c r="Z111" s="9"/>
      <c r="AA111" s="60" t="s">
        <v>431</v>
      </c>
      <c r="AB111" s="271">
        <v>0.69399999999999995</v>
      </c>
      <c r="AC111" s="89" t="s">
        <v>81</v>
      </c>
      <c r="AD111" s="25"/>
      <c r="AE111" s="114"/>
      <c r="AF111" s="114"/>
      <c r="AG111" s="114"/>
      <c r="AH111" s="114"/>
      <c r="AI111" s="119"/>
      <c r="AJ111" s="89"/>
      <c r="AK111" s="267">
        <v>0</v>
      </c>
      <c r="AL111" s="267">
        <v>0</v>
      </c>
      <c r="AM111" s="267"/>
      <c r="AN111" s="267"/>
      <c r="AO111" s="267"/>
      <c r="AP111" s="267"/>
      <c r="XDV111" s="3"/>
      <c r="XDW111" s="3"/>
      <c r="XDX111" s="3"/>
      <c r="XDY111" s="3"/>
      <c r="XDZ111" s="3"/>
      <c r="XEA111" s="3"/>
      <c r="XEB111" s="3"/>
      <c r="XEC111" s="3"/>
      <c r="XED111" s="3"/>
    </row>
    <row r="112" spans="1:42 16350:16358" s="5" customFormat="1" ht="30" customHeight="1">
      <c r="A112" s="123">
        <f t="shared" si="13"/>
        <v>103</v>
      </c>
      <c r="B112" s="193"/>
      <c r="C112" s="193"/>
      <c r="D112" s="193">
        <v>2</v>
      </c>
      <c r="E112" s="78"/>
      <c r="F112" s="193"/>
      <c r="G112" s="193"/>
      <c r="H112" s="193"/>
      <c r="I112" s="193"/>
      <c r="J112" s="193"/>
      <c r="K112" s="198"/>
      <c r="L112" s="96" t="s">
        <v>907</v>
      </c>
      <c r="M112" s="86" t="s">
        <v>667</v>
      </c>
      <c r="N112" s="86" t="s">
        <v>496</v>
      </c>
      <c r="O112" s="157" t="s">
        <v>390</v>
      </c>
      <c r="P112" s="267"/>
      <c r="Q112" s="89"/>
      <c r="R112" s="96"/>
      <c r="S112" s="269"/>
      <c r="T112" s="169" t="str">
        <f t="shared" si="14"/>
        <v>SHT0016862</v>
      </c>
      <c r="U112" s="79" t="s">
        <v>75</v>
      </c>
      <c r="V112" s="11" t="s">
        <v>77</v>
      </c>
      <c r="W112" s="11" t="s">
        <v>78</v>
      </c>
      <c r="X112" s="22" t="s">
        <v>90</v>
      </c>
      <c r="Y112" s="96" t="s">
        <v>554</v>
      </c>
      <c r="Z112" s="9"/>
      <c r="AA112" s="60"/>
      <c r="AB112" s="271"/>
      <c r="AC112" s="89"/>
      <c r="AD112" s="25"/>
      <c r="AE112" s="114"/>
      <c r="AF112" s="114"/>
      <c r="AG112" s="114"/>
      <c r="AH112" s="114"/>
      <c r="AI112" s="119"/>
      <c r="AJ112" s="89"/>
      <c r="AK112" s="267">
        <v>0</v>
      </c>
      <c r="AL112" s="267">
        <v>0</v>
      </c>
      <c r="AM112" s="267"/>
      <c r="AN112" s="267"/>
      <c r="AO112" s="267"/>
      <c r="AP112" s="267"/>
      <c r="XDV112" s="3"/>
      <c r="XDW112" s="3"/>
      <c r="XDX112" s="3"/>
      <c r="XDY112" s="3"/>
      <c r="XDZ112" s="3"/>
      <c r="XEA112" s="3"/>
      <c r="XEB112" s="3"/>
      <c r="XEC112" s="3"/>
      <c r="XED112" s="3"/>
    </row>
    <row r="113" spans="1:42 16350:16358" s="5" customFormat="1" ht="30" customHeight="1">
      <c r="A113" s="123">
        <f t="shared" si="13"/>
        <v>104</v>
      </c>
      <c r="B113" s="193"/>
      <c r="C113" s="193"/>
      <c r="D113" s="193">
        <v>2</v>
      </c>
      <c r="E113" s="78"/>
      <c r="F113" s="193"/>
      <c r="G113" s="193"/>
      <c r="H113" s="193"/>
      <c r="I113" s="193"/>
      <c r="J113" s="193"/>
      <c r="K113" s="198"/>
      <c r="L113" s="96" t="s">
        <v>907</v>
      </c>
      <c r="M113" s="86" t="s">
        <v>375</v>
      </c>
      <c r="N113" s="148" t="s">
        <v>432</v>
      </c>
      <c r="O113" s="157" t="s">
        <v>390</v>
      </c>
      <c r="P113" s="267" t="s">
        <v>83</v>
      </c>
      <c r="Q113" s="89" t="s">
        <v>76</v>
      </c>
      <c r="R113" s="96"/>
      <c r="S113" s="269" t="s">
        <v>75</v>
      </c>
      <c r="T113" s="169" t="str">
        <f t="shared" si="14"/>
        <v>SHT0016188</v>
      </c>
      <c r="U113" s="79" t="s">
        <v>75</v>
      </c>
      <c r="V113" s="11" t="s">
        <v>77</v>
      </c>
      <c r="W113" s="11" t="s">
        <v>78</v>
      </c>
      <c r="X113" s="22" t="s">
        <v>90</v>
      </c>
      <c r="Y113" s="96" t="s">
        <v>556</v>
      </c>
      <c r="Z113" s="9"/>
      <c r="AA113" s="60" t="s">
        <v>433</v>
      </c>
      <c r="AB113" s="271">
        <v>0.74</v>
      </c>
      <c r="AC113" s="89" t="s">
        <v>81</v>
      </c>
      <c r="AD113" s="25"/>
      <c r="AE113" s="114"/>
      <c r="AF113" s="114"/>
      <c r="AG113" s="114"/>
      <c r="AH113" s="114"/>
      <c r="AI113" s="119"/>
      <c r="AJ113" s="89"/>
      <c r="AK113" s="267">
        <v>0</v>
      </c>
      <c r="AL113" s="267">
        <v>0</v>
      </c>
      <c r="AM113" s="267"/>
      <c r="AN113" s="267"/>
      <c r="AO113" s="267"/>
      <c r="AP113" s="267"/>
      <c r="XDV113" s="3"/>
      <c r="XDW113" s="3"/>
      <c r="XDX113" s="3"/>
      <c r="XDY113" s="3"/>
      <c r="XDZ113" s="3"/>
      <c r="XEA113" s="3"/>
      <c r="XEB113" s="3"/>
      <c r="XEC113" s="3"/>
      <c r="XED113" s="3"/>
    </row>
    <row r="114" spans="1:42 16350:16358" s="5" customFormat="1" ht="30" customHeight="1">
      <c r="A114" s="123">
        <f t="shared" si="13"/>
        <v>105</v>
      </c>
      <c r="B114" s="193"/>
      <c r="C114" s="193"/>
      <c r="D114" s="193">
        <v>2</v>
      </c>
      <c r="E114" s="78"/>
      <c r="F114" s="193"/>
      <c r="G114" s="193"/>
      <c r="H114" s="193"/>
      <c r="I114" s="193"/>
      <c r="J114" s="193"/>
      <c r="K114" s="198"/>
      <c r="L114" s="96" t="s">
        <v>907</v>
      </c>
      <c r="M114" s="86" t="s">
        <v>376</v>
      </c>
      <c r="N114" s="148" t="s">
        <v>434</v>
      </c>
      <c r="O114" s="157" t="s">
        <v>390</v>
      </c>
      <c r="P114" s="267" t="s">
        <v>83</v>
      </c>
      <c r="Q114" s="89" t="s">
        <v>76</v>
      </c>
      <c r="R114" s="96"/>
      <c r="S114" s="269" t="s">
        <v>75</v>
      </c>
      <c r="T114" s="169" t="str">
        <f t="shared" si="14"/>
        <v>SHT0016189</v>
      </c>
      <c r="U114" s="79" t="s">
        <v>75</v>
      </c>
      <c r="V114" s="11" t="s">
        <v>77</v>
      </c>
      <c r="W114" s="11" t="s">
        <v>78</v>
      </c>
      <c r="X114" s="22" t="s">
        <v>90</v>
      </c>
      <c r="Y114" s="96" t="s">
        <v>556</v>
      </c>
      <c r="Z114" s="9"/>
      <c r="AA114" s="60" t="s">
        <v>435</v>
      </c>
      <c r="AB114" s="271">
        <v>0.46200000000000002</v>
      </c>
      <c r="AC114" s="89" t="s">
        <v>81</v>
      </c>
      <c r="AD114" s="25"/>
      <c r="AE114" s="114"/>
      <c r="AF114" s="114"/>
      <c r="AG114" s="114"/>
      <c r="AH114" s="114"/>
      <c r="AI114" s="119"/>
      <c r="AJ114" s="89"/>
      <c r="AK114" s="267">
        <v>0</v>
      </c>
      <c r="AL114" s="267">
        <v>0</v>
      </c>
      <c r="AM114" s="267"/>
      <c r="AN114" s="267"/>
      <c r="AO114" s="267"/>
      <c r="AP114" s="267"/>
      <c r="XDV114" s="3"/>
      <c r="XDW114" s="3"/>
      <c r="XDX114" s="3"/>
      <c r="XDY114" s="3"/>
      <c r="XDZ114" s="3"/>
      <c r="XEA114" s="3"/>
      <c r="XEB114" s="3"/>
      <c r="XEC114" s="3"/>
      <c r="XED114" s="3"/>
    </row>
    <row r="115" spans="1:42 16350:16358" s="5" customFormat="1" ht="30" customHeight="1">
      <c r="A115" s="123">
        <f t="shared" si="13"/>
        <v>106</v>
      </c>
      <c r="B115" s="193"/>
      <c r="C115" s="193"/>
      <c r="D115" s="193">
        <v>2</v>
      </c>
      <c r="E115" s="78"/>
      <c r="F115" s="193"/>
      <c r="G115" s="193"/>
      <c r="H115" s="193"/>
      <c r="I115" s="193"/>
      <c r="J115" s="193"/>
      <c r="K115" s="198"/>
      <c r="L115" s="96" t="s">
        <v>907</v>
      </c>
      <c r="M115" s="86" t="s">
        <v>210</v>
      </c>
      <c r="N115" s="86" t="s">
        <v>211</v>
      </c>
      <c r="O115" s="96" t="s">
        <v>362</v>
      </c>
      <c r="P115" s="267" t="s">
        <v>83</v>
      </c>
      <c r="Q115" s="89" t="s">
        <v>76</v>
      </c>
      <c r="R115" s="96"/>
      <c r="S115" s="269" t="s">
        <v>75</v>
      </c>
      <c r="T115" s="169" t="str">
        <f t="shared" ref="T115" si="19">M115</f>
        <v>BFA0010062</v>
      </c>
      <c r="U115" s="79" t="s">
        <v>81</v>
      </c>
      <c r="V115" s="11" t="s">
        <v>78</v>
      </c>
      <c r="W115" s="11" t="s">
        <v>77</v>
      </c>
      <c r="X115" s="22" t="s">
        <v>92</v>
      </c>
      <c r="Y115" s="96" t="s">
        <v>81</v>
      </c>
      <c r="Z115" s="86" t="s">
        <v>362</v>
      </c>
      <c r="AA115" s="270" t="s">
        <v>81</v>
      </c>
      <c r="AB115" s="271">
        <v>6.0000000000000001E-3</v>
      </c>
      <c r="AC115" s="89"/>
      <c r="AD115" s="25"/>
      <c r="AE115" s="114"/>
      <c r="AF115" s="114"/>
      <c r="AG115" s="114"/>
      <c r="AH115" s="114"/>
      <c r="AI115" s="119"/>
      <c r="AJ115" s="89"/>
      <c r="AK115" s="267">
        <v>0</v>
      </c>
      <c r="AL115" s="267">
        <v>0</v>
      </c>
      <c r="AM115" s="267"/>
      <c r="AN115" s="267"/>
      <c r="AO115" s="267"/>
      <c r="AP115" s="267"/>
      <c r="XDV115" s="3"/>
      <c r="XDW115" s="3"/>
      <c r="XDX115" s="3"/>
      <c r="XDY115" s="3"/>
      <c r="XDZ115" s="3"/>
      <c r="XEA115" s="3"/>
      <c r="XEB115" s="3"/>
      <c r="XEC115" s="3"/>
      <c r="XED115" s="3"/>
    </row>
    <row r="116" spans="1:42 16350:16358" s="5" customFormat="1" ht="30" customHeight="1">
      <c r="A116" s="123">
        <f t="shared" si="13"/>
        <v>107</v>
      </c>
      <c r="B116" s="193"/>
      <c r="C116" s="193"/>
      <c r="D116" s="193">
        <v>2</v>
      </c>
      <c r="E116" s="78"/>
      <c r="F116" s="193"/>
      <c r="G116" s="193"/>
      <c r="H116" s="193"/>
      <c r="I116" s="193"/>
      <c r="J116" s="193"/>
      <c r="K116" s="198"/>
      <c r="L116" s="96" t="s">
        <v>907</v>
      </c>
      <c r="M116" s="86" t="s">
        <v>377</v>
      </c>
      <c r="N116" s="76" t="s">
        <v>367</v>
      </c>
      <c r="O116" s="186" t="s">
        <v>444</v>
      </c>
      <c r="P116" s="78" t="s">
        <v>83</v>
      </c>
      <c r="Q116" s="89" t="s">
        <v>76</v>
      </c>
      <c r="R116" s="267"/>
      <c r="S116" s="269" t="s">
        <v>75</v>
      </c>
      <c r="T116" s="169" t="str">
        <f t="shared" si="14"/>
        <v>SHT0016190</v>
      </c>
      <c r="U116" s="79" t="s">
        <v>75</v>
      </c>
      <c r="V116" s="11" t="s">
        <v>77</v>
      </c>
      <c r="W116" s="11" t="s">
        <v>78</v>
      </c>
      <c r="X116" s="11" t="s">
        <v>176</v>
      </c>
      <c r="Y116" s="60" t="s">
        <v>437</v>
      </c>
      <c r="Z116" s="60" t="s">
        <v>438</v>
      </c>
      <c r="AA116" s="187" t="s">
        <v>436</v>
      </c>
      <c r="AB116" s="104">
        <v>0.01</v>
      </c>
      <c r="AC116" s="267" t="s">
        <v>81</v>
      </c>
      <c r="AD116" s="104"/>
      <c r="AE116" s="267"/>
      <c r="AF116" s="272"/>
      <c r="AG116" s="267"/>
      <c r="AH116" s="19"/>
      <c r="AI116" s="20"/>
      <c r="AJ116" s="89"/>
      <c r="AK116" s="267">
        <v>0</v>
      </c>
      <c r="AL116" s="267">
        <v>0</v>
      </c>
      <c r="AM116" s="267"/>
      <c r="AN116" s="267"/>
      <c r="AO116" s="267"/>
      <c r="AP116" s="267"/>
      <c r="XDV116" s="3"/>
      <c r="XDW116" s="3"/>
      <c r="XDX116" s="3"/>
      <c r="XDY116" s="3"/>
      <c r="XDZ116" s="3"/>
      <c r="XEA116" s="3"/>
      <c r="XEB116" s="3"/>
      <c r="XEC116" s="3"/>
      <c r="XED116" s="3"/>
    </row>
    <row r="117" spans="1:42 16350:16358" s="3" customFormat="1" ht="30" customHeight="1">
      <c r="A117" s="123">
        <f t="shared" si="13"/>
        <v>108</v>
      </c>
      <c r="B117" s="116"/>
      <c r="C117" s="116">
        <v>1</v>
      </c>
      <c r="D117" s="116"/>
      <c r="E117" s="96"/>
      <c r="F117" s="116"/>
      <c r="G117" s="116"/>
      <c r="H117" s="116"/>
      <c r="I117" s="116"/>
      <c r="J117" s="116"/>
      <c r="K117" s="116"/>
      <c r="L117" s="96" t="s">
        <v>907</v>
      </c>
      <c r="M117" s="86" t="s">
        <v>666</v>
      </c>
      <c r="N117" s="87" t="s">
        <v>626</v>
      </c>
      <c r="O117" s="268" t="s">
        <v>627</v>
      </c>
      <c r="P117" s="58" t="s">
        <v>415</v>
      </c>
      <c r="Q117" s="89" t="s">
        <v>76</v>
      </c>
      <c r="R117" s="6"/>
      <c r="S117" s="58" t="s">
        <v>416</v>
      </c>
      <c r="T117" s="169" t="str">
        <f>M117</f>
        <v>SHT0017897</v>
      </c>
      <c r="U117" s="79" t="s">
        <v>75</v>
      </c>
      <c r="V117" s="11" t="s">
        <v>77</v>
      </c>
      <c r="W117" s="11" t="s">
        <v>78</v>
      </c>
      <c r="X117" s="89" t="s">
        <v>129</v>
      </c>
      <c r="Y117" s="267" t="s">
        <v>80</v>
      </c>
      <c r="Z117" s="9" t="s">
        <v>81</v>
      </c>
      <c r="AA117" s="270" t="s">
        <v>81</v>
      </c>
      <c r="AB117" s="270" t="s">
        <v>81</v>
      </c>
      <c r="AC117" s="6" t="s">
        <v>356</v>
      </c>
      <c r="AD117" s="6"/>
      <c r="AE117" s="6"/>
      <c r="AF117" s="6"/>
      <c r="AG117" s="6"/>
      <c r="AH117" s="13"/>
      <c r="AI117" s="13"/>
      <c r="AJ117" s="89"/>
      <c r="AK117" s="267">
        <v>0</v>
      </c>
      <c r="AL117" s="267">
        <v>0</v>
      </c>
      <c r="AM117" s="267"/>
      <c r="AN117" s="267"/>
      <c r="AO117" s="267"/>
      <c r="AP117" s="267"/>
    </row>
    <row r="118" spans="1:42 16350:16358" s="3" customFormat="1" ht="30" customHeight="1">
      <c r="A118" s="123">
        <f t="shared" si="13"/>
        <v>109</v>
      </c>
      <c r="B118" s="224"/>
      <c r="C118" s="224"/>
      <c r="D118" s="224">
        <v>2</v>
      </c>
      <c r="E118" s="210"/>
      <c r="F118" s="224"/>
      <c r="G118" s="224"/>
      <c r="H118" s="224"/>
      <c r="I118" s="224"/>
      <c r="J118" s="224"/>
      <c r="K118" s="224"/>
      <c r="L118" s="96" t="s">
        <v>907</v>
      </c>
      <c r="M118" s="86" t="s">
        <v>654</v>
      </c>
      <c r="N118" s="86" t="s">
        <v>652</v>
      </c>
      <c r="O118" s="225" t="s">
        <v>653</v>
      </c>
      <c r="P118" s="226"/>
      <c r="Q118" s="211"/>
      <c r="R118" s="212"/>
      <c r="S118" s="226"/>
      <c r="T118" s="169" t="str">
        <f>M118</f>
        <v>SHT0018281</v>
      </c>
      <c r="U118" s="213"/>
      <c r="V118" s="214"/>
      <c r="W118" s="214"/>
      <c r="X118" s="211"/>
      <c r="Y118" s="202"/>
      <c r="Z118" s="215"/>
      <c r="AA118" s="203"/>
      <c r="AB118" s="203"/>
      <c r="AC118" s="212"/>
      <c r="AD118" s="212"/>
      <c r="AE118" s="212"/>
      <c r="AF118" s="212"/>
      <c r="AG118" s="212"/>
      <c r="AH118" s="216"/>
      <c r="AI118" s="216"/>
      <c r="AJ118" s="211"/>
      <c r="AK118" s="267">
        <v>0</v>
      </c>
      <c r="AL118" s="267">
        <v>0</v>
      </c>
      <c r="AM118" s="202"/>
      <c r="AN118" s="202"/>
      <c r="AO118" s="202"/>
      <c r="AP118" s="202"/>
    </row>
    <row r="119" spans="1:42 16350:16358" s="5" customFormat="1" ht="30" customHeight="1">
      <c r="A119" s="123">
        <f t="shared" si="13"/>
        <v>110</v>
      </c>
      <c r="B119" s="193"/>
      <c r="C119" s="193"/>
      <c r="D119" s="193"/>
      <c r="E119" s="78">
        <v>3</v>
      </c>
      <c r="F119" s="193"/>
      <c r="G119" s="193"/>
      <c r="H119" s="193"/>
      <c r="I119" s="193"/>
      <c r="J119" s="193"/>
      <c r="K119" s="198"/>
      <c r="L119" s="96" t="s">
        <v>907</v>
      </c>
      <c r="M119" s="86" t="s">
        <v>629</v>
      </c>
      <c r="N119" s="86" t="s">
        <v>628</v>
      </c>
      <c r="O119" s="157" t="s">
        <v>390</v>
      </c>
      <c r="P119" s="157" t="s">
        <v>415</v>
      </c>
      <c r="Q119" s="89" t="s">
        <v>76</v>
      </c>
      <c r="R119" s="96"/>
      <c r="S119" s="269"/>
      <c r="T119" s="169" t="str">
        <f t="shared" ref="T119:T130" si="20">M119</f>
        <v>SHT0017892</v>
      </c>
      <c r="U119" s="79" t="s">
        <v>416</v>
      </c>
      <c r="V119" s="11" t="s">
        <v>77</v>
      </c>
      <c r="W119" s="11" t="s">
        <v>78</v>
      </c>
      <c r="X119" s="22" t="s">
        <v>90</v>
      </c>
      <c r="Y119" s="96" t="s">
        <v>555</v>
      </c>
      <c r="Z119" s="59" t="s">
        <v>420</v>
      </c>
      <c r="AA119" s="60" t="s">
        <v>418</v>
      </c>
      <c r="AB119" s="271">
        <v>1.169</v>
      </c>
      <c r="AC119" s="89"/>
      <c r="AD119" s="25"/>
      <c r="AE119" s="114"/>
      <c r="AF119" s="114"/>
      <c r="AG119" s="114"/>
      <c r="AH119" s="114"/>
      <c r="AI119" s="119"/>
      <c r="AJ119" s="89"/>
      <c r="AK119" s="267">
        <v>0</v>
      </c>
      <c r="AL119" s="267">
        <v>0</v>
      </c>
      <c r="AM119" s="267"/>
      <c r="AN119" s="267"/>
      <c r="AO119" s="267"/>
      <c r="AP119" s="267"/>
      <c r="XDV119" s="3"/>
      <c r="XDW119" s="3"/>
      <c r="XDX119" s="3"/>
      <c r="XDY119" s="3"/>
      <c r="XDZ119" s="3"/>
      <c r="XEA119" s="3"/>
      <c r="XEB119" s="3"/>
      <c r="XEC119" s="3"/>
      <c r="XED119" s="3"/>
    </row>
    <row r="120" spans="1:42 16350:16358" s="5" customFormat="1" ht="30" customHeight="1">
      <c r="A120" s="123">
        <f t="shared" si="13"/>
        <v>111</v>
      </c>
      <c r="B120" s="193"/>
      <c r="C120" s="193"/>
      <c r="D120" s="193"/>
      <c r="E120" s="78">
        <v>3</v>
      </c>
      <c r="F120" s="193"/>
      <c r="G120" s="193"/>
      <c r="H120" s="193"/>
      <c r="I120" s="193"/>
      <c r="J120" s="193"/>
      <c r="K120" s="198"/>
      <c r="L120" s="96" t="s">
        <v>907</v>
      </c>
      <c r="M120" s="86" t="s">
        <v>472</v>
      </c>
      <c r="N120" s="86" t="s">
        <v>211</v>
      </c>
      <c r="O120" s="96" t="s">
        <v>362</v>
      </c>
      <c r="P120" s="267" t="s">
        <v>83</v>
      </c>
      <c r="Q120" s="89" t="s">
        <v>76</v>
      </c>
      <c r="R120" s="96"/>
      <c r="S120" s="269" t="s">
        <v>75</v>
      </c>
      <c r="T120" s="169" t="str">
        <f t="shared" si="20"/>
        <v>BFA0010062</v>
      </c>
      <c r="U120" s="79" t="s">
        <v>81</v>
      </c>
      <c r="V120" s="11" t="s">
        <v>78</v>
      </c>
      <c r="W120" s="11" t="s">
        <v>77</v>
      </c>
      <c r="X120" s="22" t="s">
        <v>92</v>
      </c>
      <c r="Y120" s="96" t="s">
        <v>81</v>
      </c>
      <c r="Z120" s="86" t="s">
        <v>362</v>
      </c>
      <c r="AA120" s="270" t="s">
        <v>81</v>
      </c>
      <c r="AB120" s="271">
        <v>6.0000000000000001E-3</v>
      </c>
      <c r="AC120" s="89"/>
      <c r="AD120" s="25"/>
      <c r="AE120" s="114"/>
      <c r="AF120" s="114"/>
      <c r="AG120" s="114"/>
      <c r="AH120" s="114"/>
      <c r="AI120" s="119"/>
      <c r="AJ120" s="89"/>
      <c r="AK120" s="267">
        <v>0</v>
      </c>
      <c r="AL120" s="267">
        <v>0</v>
      </c>
      <c r="AM120" s="267"/>
      <c r="AN120" s="267"/>
      <c r="AO120" s="267"/>
      <c r="AP120" s="267"/>
      <c r="XDV120" s="3"/>
      <c r="XDW120" s="3"/>
      <c r="XDX120" s="3"/>
      <c r="XDY120" s="3"/>
      <c r="XDZ120" s="3"/>
      <c r="XEA120" s="3"/>
      <c r="XEB120" s="3"/>
      <c r="XEC120" s="3"/>
      <c r="XED120" s="3"/>
    </row>
    <row r="121" spans="1:42 16350:16358" s="5" customFormat="1" ht="30" customHeight="1">
      <c r="A121" s="123">
        <f t="shared" si="13"/>
        <v>112</v>
      </c>
      <c r="B121" s="193"/>
      <c r="C121" s="193"/>
      <c r="D121" s="193"/>
      <c r="E121" s="78">
        <v>3</v>
      </c>
      <c r="F121" s="193"/>
      <c r="G121" s="193"/>
      <c r="H121" s="193"/>
      <c r="I121" s="193"/>
      <c r="J121" s="193"/>
      <c r="K121" s="198"/>
      <c r="L121" s="96" t="s">
        <v>907</v>
      </c>
      <c r="M121" s="86" t="s">
        <v>500</v>
      </c>
      <c r="N121" s="86" t="s">
        <v>502</v>
      </c>
      <c r="O121" s="96" t="s">
        <v>497</v>
      </c>
      <c r="P121" s="267" t="s">
        <v>83</v>
      </c>
      <c r="Q121" s="89" t="s">
        <v>76</v>
      </c>
      <c r="R121" s="96"/>
      <c r="S121" s="269" t="s">
        <v>75</v>
      </c>
      <c r="T121" s="169" t="str">
        <f t="shared" si="20"/>
        <v>BFA0000087</v>
      </c>
      <c r="U121" s="79" t="s">
        <v>81</v>
      </c>
      <c r="V121" s="11" t="s">
        <v>78</v>
      </c>
      <c r="W121" s="11" t="s">
        <v>77</v>
      </c>
      <c r="X121" s="22" t="s">
        <v>92</v>
      </c>
      <c r="Y121" s="96" t="s">
        <v>81</v>
      </c>
      <c r="Z121" s="86" t="s">
        <v>497</v>
      </c>
      <c r="AA121" s="270" t="s">
        <v>81</v>
      </c>
      <c r="AB121" s="271">
        <v>6.0000000000000001E-3</v>
      </c>
      <c r="AC121" s="89"/>
      <c r="AD121" s="25"/>
      <c r="AE121" s="114"/>
      <c r="AF121" s="114"/>
      <c r="AG121" s="114"/>
      <c r="AH121" s="114"/>
      <c r="AI121" s="119"/>
      <c r="AJ121" s="89"/>
      <c r="AK121" s="267">
        <v>0</v>
      </c>
      <c r="AL121" s="267">
        <v>0</v>
      </c>
      <c r="AM121" s="267"/>
      <c r="AN121" s="267"/>
      <c r="AO121" s="267"/>
      <c r="AP121" s="267"/>
      <c r="XDV121" s="3"/>
      <c r="XDW121" s="3"/>
      <c r="XDX121" s="3"/>
      <c r="XDY121" s="3"/>
      <c r="XDZ121" s="3"/>
      <c r="XEA121" s="3"/>
      <c r="XEB121" s="3"/>
      <c r="XEC121" s="3"/>
      <c r="XED121" s="3"/>
    </row>
    <row r="122" spans="1:42 16350:16358" s="5" customFormat="1" ht="30" customHeight="1">
      <c r="A122" s="123">
        <f t="shared" si="13"/>
        <v>113</v>
      </c>
      <c r="B122" s="193"/>
      <c r="C122" s="193"/>
      <c r="D122" s="193"/>
      <c r="E122" s="78">
        <v>3</v>
      </c>
      <c r="F122" s="193"/>
      <c r="G122" s="193"/>
      <c r="H122" s="193"/>
      <c r="I122" s="193"/>
      <c r="J122" s="193"/>
      <c r="K122" s="198"/>
      <c r="L122" s="96" t="s">
        <v>907</v>
      </c>
      <c r="M122" s="86" t="s">
        <v>498</v>
      </c>
      <c r="N122" s="86" t="s">
        <v>211</v>
      </c>
      <c r="O122" s="96" t="s">
        <v>499</v>
      </c>
      <c r="P122" s="267" t="s">
        <v>83</v>
      </c>
      <c r="Q122" s="89" t="s">
        <v>76</v>
      </c>
      <c r="R122" s="96"/>
      <c r="S122" s="269" t="s">
        <v>75</v>
      </c>
      <c r="T122" s="169" t="str">
        <f t="shared" si="20"/>
        <v>Q37106</v>
      </c>
      <c r="U122" s="79" t="s">
        <v>81</v>
      </c>
      <c r="V122" s="11" t="s">
        <v>78</v>
      </c>
      <c r="W122" s="11" t="s">
        <v>77</v>
      </c>
      <c r="X122" s="22" t="s">
        <v>92</v>
      </c>
      <c r="Y122" s="96" t="s">
        <v>81</v>
      </c>
      <c r="Z122" s="86" t="s">
        <v>499</v>
      </c>
      <c r="AA122" s="270" t="s">
        <v>81</v>
      </c>
      <c r="AB122" s="271">
        <v>6.0000000000000001E-3</v>
      </c>
      <c r="AC122" s="89"/>
      <c r="AD122" s="25"/>
      <c r="AE122" s="114"/>
      <c r="AF122" s="114"/>
      <c r="AG122" s="114"/>
      <c r="AH122" s="114"/>
      <c r="AI122" s="119"/>
      <c r="AJ122" s="89"/>
      <c r="AK122" s="267">
        <v>0</v>
      </c>
      <c r="AL122" s="267">
        <v>0</v>
      </c>
      <c r="AM122" s="267"/>
      <c r="AN122" s="267"/>
      <c r="AO122" s="267"/>
      <c r="AP122" s="267"/>
      <c r="XDV122" s="3"/>
      <c r="XDW122" s="3"/>
      <c r="XDX122" s="3"/>
      <c r="XDY122" s="3"/>
      <c r="XDZ122" s="3"/>
      <c r="XEA122" s="3"/>
      <c r="XEB122" s="3"/>
      <c r="XEC122" s="3"/>
      <c r="XED122" s="3"/>
    </row>
    <row r="123" spans="1:42 16350:16358" s="5" customFormat="1" ht="30" customHeight="1">
      <c r="A123" s="123">
        <f t="shared" si="13"/>
        <v>114</v>
      </c>
      <c r="B123" s="227"/>
      <c r="C123" s="227"/>
      <c r="D123" s="227">
        <v>2</v>
      </c>
      <c r="E123" s="228"/>
      <c r="F123" s="227"/>
      <c r="G123" s="227"/>
      <c r="H123" s="227"/>
      <c r="I123" s="227"/>
      <c r="J123" s="227"/>
      <c r="K123" s="229"/>
      <c r="L123" s="96" t="s">
        <v>907</v>
      </c>
      <c r="M123" s="205" t="s">
        <v>655</v>
      </c>
      <c r="N123" s="97" t="s">
        <v>650</v>
      </c>
      <c r="O123" s="210" t="s">
        <v>441</v>
      </c>
      <c r="P123" s="202"/>
      <c r="Q123" s="211"/>
      <c r="R123" s="210"/>
      <c r="S123" s="230"/>
      <c r="T123" s="169" t="str">
        <f t="shared" si="20"/>
        <v>SHT0018282</v>
      </c>
      <c r="U123" s="213"/>
      <c r="V123" s="214"/>
      <c r="W123" s="214"/>
      <c r="X123" s="217"/>
      <c r="Y123" s="210"/>
      <c r="Z123" s="205"/>
      <c r="AA123" s="203"/>
      <c r="AB123" s="218"/>
      <c r="AC123" s="211"/>
      <c r="AD123" s="219"/>
      <c r="AE123" s="220"/>
      <c r="AF123" s="220"/>
      <c r="AG123" s="220"/>
      <c r="AH123" s="220"/>
      <c r="AI123" s="221"/>
      <c r="AJ123" s="211"/>
      <c r="AK123" s="267">
        <v>0</v>
      </c>
      <c r="AL123" s="267">
        <v>0</v>
      </c>
      <c r="AM123" s="202"/>
      <c r="AN123" s="202"/>
      <c r="AO123" s="202"/>
      <c r="AP123" s="202"/>
      <c r="XDV123" s="3"/>
      <c r="XDW123" s="3"/>
      <c r="XDX123" s="3"/>
      <c r="XDY123" s="3"/>
      <c r="XDZ123" s="3"/>
      <c r="XEA123" s="3"/>
      <c r="XEB123" s="3"/>
      <c r="XEC123" s="3"/>
      <c r="XED123" s="3"/>
    </row>
    <row r="124" spans="1:42 16350:16358" s="5" customFormat="1" ht="30" customHeight="1">
      <c r="A124" s="123">
        <f t="shared" si="13"/>
        <v>115</v>
      </c>
      <c r="B124" s="193"/>
      <c r="C124" s="193"/>
      <c r="D124" s="193"/>
      <c r="E124" s="78">
        <v>3</v>
      </c>
      <c r="F124" s="193"/>
      <c r="G124" s="193"/>
      <c r="H124" s="193"/>
      <c r="I124" s="193"/>
      <c r="J124" s="193"/>
      <c r="K124" s="198"/>
      <c r="L124" s="96" t="s">
        <v>907</v>
      </c>
      <c r="M124" s="86" t="s">
        <v>472</v>
      </c>
      <c r="N124" s="86" t="s">
        <v>211</v>
      </c>
      <c r="O124" s="96" t="s">
        <v>362</v>
      </c>
      <c r="P124" s="267" t="s">
        <v>83</v>
      </c>
      <c r="Q124" s="89" t="s">
        <v>76</v>
      </c>
      <c r="R124" s="96"/>
      <c r="S124" s="269" t="s">
        <v>75</v>
      </c>
      <c r="T124" s="169" t="str">
        <f t="shared" ref="T124" si="21">M124</f>
        <v>BFA0010062</v>
      </c>
      <c r="U124" s="79" t="s">
        <v>81</v>
      </c>
      <c r="V124" s="11" t="s">
        <v>78</v>
      </c>
      <c r="W124" s="11" t="s">
        <v>77</v>
      </c>
      <c r="X124" s="22" t="s">
        <v>92</v>
      </c>
      <c r="Y124" s="96" t="s">
        <v>81</v>
      </c>
      <c r="Z124" s="86" t="s">
        <v>362</v>
      </c>
      <c r="AA124" s="270" t="s">
        <v>81</v>
      </c>
      <c r="AB124" s="271">
        <v>6.0000000000000001E-3</v>
      </c>
      <c r="AC124" s="89"/>
      <c r="AD124" s="25"/>
      <c r="AE124" s="114"/>
      <c r="AF124" s="114"/>
      <c r="AG124" s="114"/>
      <c r="AH124" s="114"/>
      <c r="AI124" s="119"/>
      <c r="AJ124" s="89"/>
      <c r="AK124" s="267">
        <v>0</v>
      </c>
      <c r="AL124" s="267">
        <v>0</v>
      </c>
      <c r="AM124" s="267"/>
      <c r="AN124" s="267"/>
      <c r="AO124" s="267"/>
      <c r="AP124" s="267"/>
      <c r="XDV124" s="3"/>
      <c r="XDW124" s="3"/>
      <c r="XDX124" s="3"/>
      <c r="XDY124" s="3"/>
      <c r="XDZ124" s="3"/>
      <c r="XEA124" s="3"/>
      <c r="XEB124" s="3"/>
      <c r="XEC124" s="3"/>
      <c r="XED124" s="3"/>
    </row>
    <row r="125" spans="1:42 16350:16358" s="5" customFormat="1" ht="30" customHeight="1">
      <c r="A125" s="123">
        <f t="shared" si="13"/>
        <v>116</v>
      </c>
      <c r="B125" s="193"/>
      <c r="C125" s="193"/>
      <c r="D125" s="193"/>
      <c r="E125" s="78">
        <v>3</v>
      </c>
      <c r="F125" s="193"/>
      <c r="G125" s="193"/>
      <c r="H125" s="193"/>
      <c r="I125" s="193"/>
      <c r="J125" s="193"/>
      <c r="K125" s="198"/>
      <c r="L125" s="96" t="s">
        <v>907</v>
      </c>
      <c r="M125" s="86" t="s">
        <v>631</v>
      </c>
      <c r="N125" s="97" t="s">
        <v>630</v>
      </c>
      <c r="O125" s="157" t="s">
        <v>390</v>
      </c>
      <c r="P125" s="157" t="s">
        <v>415</v>
      </c>
      <c r="Q125" s="89" t="s">
        <v>76</v>
      </c>
      <c r="R125" s="96"/>
      <c r="S125" s="269"/>
      <c r="T125" s="169" t="str">
        <f t="shared" si="20"/>
        <v>SHT0017893</v>
      </c>
      <c r="U125" s="79" t="s">
        <v>416</v>
      </c>
      <c r="V125" s="11" t="s">
        <v>77</v>
      </c>
      <c r="W125" s="11" t="s">
        <v>78</v>
      </c>
      <c r="X125" s="22" t="s">
        <v>90</v>
      </c>
      <c r="Y125" s="96" t="s">
        <v>474</v>
      </c>
      <c r="Z125" s="59" t="s">
        <v>420</v>
      </c>
      <c r="AA125" s="270" t="s">
        <v>361</v>
      </c>
      <c r="AB125" s="271">
        <v>1.1739999999999999</v>
      </c>
      <c r="AC125" s="89"/>
      <c r="AD125" s="25"/>
      <c r="AE125" s="114"/>
      <c r="AF125" s="114"/>
      <c r="AG125" s="114"/>
      <c r="AH125" s="114"/>
      <c r="AI125" s="119"/>
      <c r="AJ125" s="89"/>
      <c r="AK125" s="267">
        <v>0</v>
      </c>
      <c r="AL125" s="267">
        <v>0</v>
      </c>
      <c r="AM125" s="267"/>
      <c r="AN125" s="267"/>
      <c r="AO125" s="267"/>
      <c r="AP125" s="267"/>
      <c r="XDV125" s="3"/>
      <c r="XDW125" s="3"/>
      <c r="XDX125" s="3"/>
      <c r="XDY125" s="3"/>
      <c r="XDZ125" s="3"/>
      <c r="XEA125" s="3"/>
      <c r="XEB125" s="3"/>
      <c r="XEC125" s="3"/>
      <c r="XED125" s="3"/>
    </row>
    <row r="126" spans="1:42 16350:16358" s="5" customFormat="1" ht="30" customHeight="1">
      <c r="A126" s="123">
        <f t="shared" si="13"/>
        <v>117</v>
      </c>
      <c r="B126" s="193"/>
      <c r="C126" s="193"/>
      <c r="D126" s="193">
        <v>2</v>
      </c>
      <c r="E126" s="78"/>
      <c r="F126" s="193"/>
      <c r="G126" s="193"/>
      <c r="H126" s="193"/>
      <c r="I126" s="193"/>
      <c r="J126" s="193"/>
      <c r="K126" s="198"/>
      <c r="L126" s="96" t="s">
        <v>907</v>
      </c>
      <c r="M126" s="86" t="s">
        <v>634</v>
      </c>
      <c r="N126" s="86" t="s">
        <v>632</v>
      </c>
      <c r="O126" s="157" t="s">
        <v>390</v>
      </c>
      <c r="P126" s="267" t="s">
        <v>83</v>
      </c>
      <c r="Q126" s="89" t="s">
        <v>76</v>
      </c>
      <c r="R126" s="96"/>
      <c r="S126" s="269" t="s">
        <v>75</v>
      </c>
      <c r="T126" s="169" t="str">
        <f t="shared" si="20"/>
        <v>SHT0017890</v>
      </c>
      <c r="U126" s="79" t="s">
        <v>75</v>
      </c>
      <c r="V126" s="11" t="s">
        <v>77</v>
      </c>
      <c r="W126" s="11" t="s">
        <v>78</v>
      </c>
      <c r="X126" s="22" t="s">
        <v>90</v>
      </c>
      <c r="Y126" s="96" t="s">
        <v>555</v>
      </c>
      <c r="Z126" s="9"/>
      <c r="AA126" s="60" t="s">
        <v>424</v>
      </c>
      <c r="AB126" s="271">
        <v>0.74099999999999999</v>
      </c>
      <c r="AC126" s="89" t="s">
        <v>81</v>
      </c>
      <c r="AD126" s="25"/>
      <c r="AE126" s="114"/>
      <c r="AF126" s="114"/>
      <c r="AG126" s="114"/>
      <c r="AH126" s="114"/>
      <c r="AI126" s="119"/>
      <c r="AJ126" s="89"/>
      <c r="AK126" s="267">
        <v>0</v>
      </c>
      <c r="AL126" s="267">
        <v>0</v>
      </c>
      <c r="AM126" s="267"/>
      <c r="AN126" s="267"/>
      <c r="AO126" s="267"/>
      <c r="AP126" s="267"/>
      <c r="XDV126" s="3"/>
      <c r="XDW126" s="3"/>
      <c r="XDX126" s="3"/>
      <c r="XDY126" s="3"/>
      <c r="XDZ126" s="3"/>
      <c r="XEA126" s="3"/>
      <c r="XEB126" s="3"/>
      <c r="XEC126" s="3"/>
      <c r="XED126" s="3"/>
    </row>
    <row r="127" spans="1:42 16350:16358" s="5" customFormat="1" ht="30" customHeight="1">
      <c r="A127" s="123">
        <f t="shared" si="13"/>
        <v>118</v>
      </c>
      <c r="B127" s="227"/>
      <c r="C127" s="227"/>
      <c r="D127" s="227">
        <v>2</v>
      </c>
      <c r="E127" s="228"/>
      <c r="F127" s="227"/>
      <c r="G127" s="227"/>
      <c r="H127" s="227"/>
      <c r="I127" s="227"/>
      <c r="J127" s="227"/>
      <c r="K127" s="229"/>
      <c r="L127" s="96" t="s">
        <v>907</v>
      </c>
      <c r="M127" s="205" t="s">
        <v>656</v>
      </c>
      <c r="N127" s="86" t="s">
        <v>651</v>
      </c>
      <c r="O127" s="202" t="s">
        <v>441</v>
      </c>
      <c r="P127" s="202"/>
      <c r="Q127" s="211"/>
      <c r="R127" s="210"/>
      <c r="S127" s="230"/>
      <c r="T127" s="169" t="str">
        <f t="shared" si="20"/>
        <v>SHT0018283</v>
      </c>
      <c r="U127" s="213"/>
      <c r="V127" s="214"/>
      <c r="W127" s="214"/>
      <c r="X127" s="217"/>
      <c r="Y127" s="210"/>
      <c r="Z127" s="215"/>
      <c r="AA127" s="222"/>
      <c r="AB127" s="218"/>
      <c r="AC127" s="211"/>
      <c r="AD127" s="219"/>
      <c r="AE127" s="220"/>
      <c r="AF127" s="220"/>
      <c r="AG127" s="220"/>
      <c r="AH127" s="220"/>
      <c r="AI127" s="221"/>
      <c r="AJ127" s="211"/>
      <c r="AK127" s="267">
        <v>0</v>
      </c>
      <c r="AL127" s="267">
        <v>0</v>
      </c>
      <c r="AM127" s="202"/>
      <c r="AN127" s="202"/>
      <c r="AO127" s="202"/>
      <c r="AP127" s="202"/>
      <c r="XDV127" s="3"/>
      <c r="XDW127" s="3"/>
      <c r="XDX127" s="3"/>
      <c r="XDY127" s="3"/>
      <c r="XDZ127" s="3"/>
      <c r="XEA127" s="3"/>
      <c r="XEB127" s="3"/>
      <c r="XEC127" s="3"/>
      <c r="XED127" s="3"/>
    </row>
    <row r="128" spans="1:42 16350:16358" s="5" customFormat="1" ht="30" customHeight="1">
      <c r="A128" s="123">
        <f t="shared" si="13"/>
        <v>119</v>
      </c>
      <c r="B128" s="193"/>
      <c r="C128" s="193"/>
      <c r="D128" s="193"/>
      <c r="E128" s="78">
        <v>3</v>
      </c>
      <c r="F128" s="193"/>
      <c r="G128" s="193"/>
      <c r="H128" s="193"/>
      <c r="I128" s="193"/>
      <c r="J128" s="193"/>
      <c r="K128" s="198"/>
      <c r="L128" s="96" t="s">
        <v>907</v>
      </c>
      <c r="M128" s="86" t="s">
        <v>472</v>
      </c>
      <c r="N128" s="86" t="s">
        <v>211</v>
      </c>
      <c r="O128" s="96" t="s">
        <v>362</v>
      </c>
      <c r="P128" s="267" t="s">
        <v>83</v>
      </c>
      <c r="Q128" s="89" t="s">
        <v>76</v>
      </c>
      <c r="R128" s="96"/>
      <c r="S128" s="269" t="s">
        <v>75</v>
      </c>
      <c r="T128" s="169" t="str">
        <f t="shared" ref="T128" si="22">M128</f>
        <v>BFA0010062</v>
      </c>
      <c r="U128" s="79" t="s">
        <v>81</v>
      </c>
      <c r="V128" s="11" t="s">
        <v>78</v>
      </c>
      <c r="W128" s="11" t="s">
        <v>77</v>
      </c>
      <c r="X128" s="22" t="s">
        <v>92</v>
      </c>
      <c r="Y128" s="96" t="s">
        <v>81</v>
      </c>
      <c r="Z128" s="86" t="s">
        <v>362</v>
      </c>
      <c r="AA128" s="270" t="s">
        <v>81</v>
      </c>
      <c r="AB128" s="271">
        <v>6.0000000000000001E-3</v>
      </c>
      <c r="AC128" s="89"/>
      <c r="AD128" s="25"/>
      <c r="AE128" s="114"/>
      <c r="AF128" s="114"/>
      <c r="AG128" s="114"/>
      <c r="AH128" s="114"/>
      <c r="AI128" s="119"/>
      <c r="AJ128" s="89"/>
      <c r="AK128" s="267">
        <v>0</v>
      </c>
      <c r="AL128" s="267">
        <v>0</v>
      </c>
      <c r="AM128" s="267"/>
      <c r="AN128" s="267"/>
      <c r="AO128" s="267"/>
      <c r="AP128" s="267"/>
      <c r="XDV128" s="3"/>
      <c r="XDW128" s="3"/>
      <c r="XDX128" s="3"/>
      <c r="XDY128" s="3"/>
      <c r="XDZ128" s="3"/>
      <c r="XEA128" s="3"/>
      <c r="XEB128" s="3"/>
      <c r="XEC128" s="3"/>
      <c r="XED128" s="3"/>
    </row>
    <row r="129" spans="1:42 16350:16358" s="5" customFormat="1" ht="30" customHeight="1">
      <c r="A129" s="123">
        <f t="shared" si="13"/>
        <v>120</v>
      </c>
      <c r="B129" s="193"/>
      <c r="C129" s="193"/>
      <c r="D129" s="193"/>
      <c r="E129" s="78">
        <v>3</v>
      </c>
      <c r="F129" s="193"/>
      <c r="G129" s="193"/>
      <c r="H129" s="193"/>
      <c r="I129" s="193"/>
      <c r="J129" s="193"/>
      <c r="K129" s="198"/>
      <c r="L129" s="96" t="s">
        <v>907</v>
      </c>
      <c r="M129" s="86" t="s">
        <v>635</v>
      </c>
      <c r="N129" s="86" t="s">
        <v>633</v>
      </c>
      <c r="O129" s="157" t="s">
        <v>390</v>
      </c>
      <c r="P129" s="267" t="s">
        <v>83</v>
      </c>
      <c r="Q129" s="89" t="s">
        <v>76</v>
      </c>
      <c r="R129" s="96"/>
      <c r="S129" s="269" t="s">
        <v>75</v>
      </c>
      <c r="T129" s="169" t="str">
        <f t="shared" si="20"/>
        <v>SHT0017891</v>
      </c>
      <c r="U129" s="79" t="s">
        <v>75</v>
      </c>
      <c r="V129" s="11" t="s">
        <v>77</v>
      </c>
      <c r="W129" s="11" t="s">
        <v>78</v>
      </c>
      <c r="X129" s="22" t="s">
        <v>90</v>
      </c>
      <c r="Y129" s="96" t="s">
        <v>474</v>
      </c>
      <c r="Z129" s="9"/>
      <c r="AA129" s="60" t="s">
        <v>426</v>
      </c>
      <c r="AB129" s="271">
        <v>0.87</v>
      </c>
      <c r="AC129" s="89" t="s">
        <v>81</v>
      </c>
      <c r="AD129" s="119"/>
      <c r="AE129" s="114"/>
      <c r="AF129" s="114"/>
      <c r="AG129" s="119"/>
      <c r="AH129" s="119"/>
      <c r="AI129" s="119"/>
      <c r="AJ129" s="89"/>
      <c r="AK129" s="267">
        <v>0</v>
      </c>
      <c r="AL129" s="267">
        <v>0</v>
      </c>
      <c r="AM129" s="267"/>
      <c r="AN129" s="267"/>
      <c r="AO129" s="267"/>
      <c r="AP129" s="267"/>
      <c r="XDV129" s="3"/>
      <c r="XDW129" s="3"/>
      <c r="XDX129" s="3"/>
      <c r="XDY129" s="3"/>
      <c r="XDZ129" s="3"/>
      <c r="XEA129" s="3"/>
      <c r="XEB129" s="3"/>
      <c r="XEC129" s="3"/>
      <c r="XED129" s="3"/>
    </row>
    <row r="130" spans="1:42 16350:16358" s="5" customFormat="1" ht="30" customHeight="1">
      <c r="A130" s="123">
        <f t="shared" si="13"/>
        <v>121</v>
      </c>
      <c r="B130" s="193"/>
      <c r="C130" s="193"/>
      <c r="D130" s="193">
        <v>2</v>
      </c>
      <c r="E130" s="78"/>
      <c r="F130" s="193"/>
      <c r="G130" s="193"/>
      <c r="H130" s="193"/>
      <c r="I130" s="193"/>
      <c r="J130" s="193"/>
      <c r="K130" s="198"/>
      <c r="L130" s="96" t="s">
        <v>907</v>
      </c>
      <c r="M130" s="86" t="s">
        <v>366</v>
      </c>
      <c r="N130" s="76" t="s">
        <v>367</v>
      </c>
      <c r="O130" s="186" t="s">
        <v>396</v>
      </c>
      <c r="P130" s="78" t="s">
        <v>83</v>
      </c>
      <c r="Q130" s="89" t="s">
        <v>76</v>
      </c>
      <c r="R130" s="267"/>
      <c r="S130" s="269" t="s">
        <v>75</v>
      </c>
      <c r="T130" s="169" t="str">
        <f t="shared" si="20"/>
        <v>SHT0016151</v>
      </c>
      <c r="U130" s="79" t="s">
        <v>75</v>
      </c>
      <c r="V130" s="11" t="s">
        <v>77</v>
      </c>
      <c r="W130" s="11" t="s">
        <v>78</v>
      </c>
      <c r="X130" s="11" t="s">
        <v>176</v>
      </c>
      <c r="Y130" s="270" t="s">
        <v>657</v>
      </c>
      <c r="Z130" s="270" t="s">
        <v>261</v>
      </c>
      <c r="AA130" s="60" t="s">
        <v>427</v>
      </c>
      <c r="AB130" s="104">
        <v>3.6999999999999998E-2</v>
      </c>
      <c r="AC130" s="267" t="s">
        <v>81</v>
      </c>
      <c r="AD130" s="104"/>
      <c r="AE130" s="267"/>
      <c r="AF130" s="272"/>
      <c r="AG130" s="267"/>
      <c r="AH130" s="19"/>
      <c r="AI130" s="20"/>
      <c r="AJ130" s="89"/>
      <c r="AK130" s="267">
        <v>0</v>
      </c>
      <c r="AL130" s="267">
        <v>0</v>
      </c>
      <c r="AM130" s="267"/>
      <c r="AN130" s="267"/>
      <c r="AO130" s="267"/>
      <c r="AP130" s="267"/>
      <c r="XDV130" s="3"/>
      <c r="XDW130" s="3"/>
      <c r="XDX130" s="3"/>
      <c r="XDY130" s="3"/>
      <c r="XDZ130" s="3"/>
      <c r="XEA130" s="3"/>
      <c r="XEB130" s="3"/>
      <c r="XEC130" s="3"/>
      <c r="XED130" s="3"/>
    </row>
  </sheetData>
  <autoFilter ref="A9:AL116"/>
  <mergeCells count="43">
    <mergeCell ref="AK8:AK9"/>
    <mergeCell ref="AL8:AL9"/>
    <mergeCell ref="Y8:Y9"/>
    <mergeCell ref="Z8:Z9"/>
    <mergeCell ref="AA8:AA9"/>
    <mergeCell ref="AB8:AB9"/>
    <mergeCell ref="AC8:AC9"/>
    <mergeCell ref="AI8:AI9"/>
    <mergeCell ref="AJ8:AJ9"/>
    <mergeCell ref="AD8:AD9"/>
    <mergeCell ref="AE8:AE9"/>
    <mergeCell ref="AF8:AF9"/>
    <mergeCell ref="AG8:AG9"/>
    <mergeCell ref="AH8:AH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T8:T9"/>
    <mergeCell ref="B8:K8"/>
    <mergeCell ref="A8:A9"/>
    <mergeCell ref="L8:L9"/>
    <mergeCell ref="M8:M9"/>
    <mergeCell ref="N8:N9"/>
    <mergeCell ref="A1:AK1"/>
    <mergeCell ref="A2:E2"/>
    <mergeCell ref="F2:K2"/>
    <mergeCell ref="M2:N2"/>
    <mergeCell ref="A3:N3"/>
    <mergeCell ref="O2:AI7"/>
    <mergeCell ref="A4:K4"/>
    <mergeCell ref="M4:N4"/>
    <mergeCell ref="A5:N5"/>
    <mergeCell ref="A6:N7"/>
    <mergeCell ref="AO8:AO9"/>
    <mergeCell ref="AP8:AP9"/>
    <mergeCell ref="AM8:AM9"/>
    <mergeCell ref="AN8:AN9"/>
  </mergeCells>
  <phoneticPr fontId="38" type="noConversion"/>
  <conditionalFormatting sqref="X31 P30">
    <cfRule type="cellIs" dxfId="83" priority="34" stopIfTrue="1" operator="equal">
      <formula>“总成件”</formula>
    </cfRule>
  </conditionalFormatting>
  <conditionalFormatting sqref="X103">
    <cfRule type="cellIs" dxfId="82" priority="25" stopIfTrue="1" operator="equal">
      <formula>“总成件”</formula>
    </cfRule>
  </conditionalFormatting>
  <conditionalFormatting sqref="X116">
    <cfRule type="cellIs" dxfId="81" priority="24" stopIfTrue="1" operator="equal">
      <formula>“总成件”</formula>
    </cfRule>
  </conditionalFormatting>
  <conditionalFormatting sqref="X130">
    <cfRule type="cellIs" dxfId="80" priority="21" stopIfTrue="1" operator="equal">
      <formula>“总成件”</formula>
    </cfRule>
  </conditionalFormatting>
  <conditionalFormatting sqref="M51">
    <cfRule type="duplicateValues" dxfId="71" priority="3"/>
  </conditionalFormatting>
  <conditionalFormatting sqref="M51:N51">
    <cfRule type="duplicateValues" dxfId="70" priority="4"/>
  </conditionalFormatting>
  <conditionalFormatting sqref="M51:N51">
    <cfRule type="duplicateValues" dxfId="69" priority="5"/>
  </conditionalFormatting>
  <dataValidations count="12">
    <dataValidation type="list" allowBlank="1" showInputMessage="1" showErrorMessage="1" sqref="X28 X70 X73 X75 X81 X103 Q51 X61:X64 X57:X58 X66:X68 X77:X79 X116 X130 X50 X25:X26">
      <formula1>"装配总成件,焊接总成件,面料,塑料件,冷镦,钣金件,机加工件,标准件,非标件,线材件,管材件,圆钢"</formula1>
    </dataValidation>
    <dataValidation type="list" allowBlank="1" showInputMessage="1" showErrorMessage="1" sqref="AG81 V10:W42 V45:W130">
      <formula1>"Y,N"</formula1>
    </dataValidation>
    <dataValidation type="list" allowBlank="1" showInputMessage="1" showErrorMessage="1" sqref="X80 X93:X96 X82:X84 X98:X102 X30:X31 T31 X106:X115 X119:X129">
      <formula1>"装配总成件,焊接总成件,面料,塑料件,钣金件,机加工件,标准件,非标件,线材件,管材件,圆钢"</formula1>
    </dataValidation>
    <dataValidation type="list" allowBlank="1" showInputMessage="1" showErrorMessage="1" sqref="P46:P47 P49 P93 P97:P98 P35:P38 P67:P69 P119 P77:P79 P71:P74 P111:P114 P100:P101 P103 P116 P125:P127 P129:P130 P52:P56">
      <formula1>"A,B,C,"</formula1>
    </dataValidation>
    <dataValidation type="list" allowBlank="1" showInputMessage="1" showErrorMessage="1" sqref="AC63 AC73 AC103 AE75:AE76 AC92:AC101 AC108:AC116 AC119:AC130">
      <formula1>"镀白锌,发黑,氧化铁皮膜,电泳（ED),——,镀黑锌,热处理（调质处理）,喷漆,"</formula1>
    </dataValidation>
    <dataValidation type="list" allowBlank="1" showInputMessage="1" showErrorMessage="1" sqref="AH103 AI119:AI129 AJ77:AJ80 AJ82:AJ83 AH64:AH74 AH30:AH32 AI92:AI101 AH116 AH130 AH50 AH52:AH62">
      <formula1>"自制,外购"</formula1>
    </dataValidation>
    <dataValidation type="list" allowBlank="1" showInputMessage="1" showErrorMessage="1" sqref="AD49 AE103 AJ92:AJ101 AE31:AE32 AE116 AE130 AJ119:AJ129">
      <formula1>"戴姆勒专属,福田专属,平台件,重汽专属,福田重汽共用件,福田戴姆勒共用件，"</formula1>
    </dataValidation>
    <dataValidation type="list" allowBlank="1" showInputMessage="1" showErrorMessage="1" sqref="AC49">
      <formula1>"镀白锌,发黑,氧化铁皮膜,电泳（ED),镀黑锌,热处理（调质处理）,喷漆,"</formula1>
    </dataValidation>
    <dataValidation type="list" allowBlank="1" showInputMessage="1" showErrorMessage="1" sqref="AE49">
      <formula1>"相同,不同,"</formula1>
    </dataValidation>
    <dataValidation type="list" allowBlank="1" showInputMessage="1" showErrorMessage="1" sqref="T61 U43:U44">
      <formula1>"N/A"</formula1>
    </dataValidation>
    <dataValidation type="list" allowBlank="1" showInputMessage="1" showErrorMessage="1" sqref="P30">
      <formula1>"装配总成件,焊接总成件,钣金件,机加工件,冷镦件,注塑件,标准件,非标件,发泡件,"</formula1>
    </dataValidation>
    <dataValidation type="list" allowBlank="1" showInputMessage="1" showErrorMessage="1" sqref="P32">
      <formula1>"装配总成件,焊接总成件,钣金件,机加工件,冷镦件,注塑件,标准件,非标件,发泡件,弹簧"</formula1>
    </dataValidation>
  </dataValidations>
  <printOptions horizontalCentered="1" verticalCentered="1"/>
  <pageMargins left="0.23622047244094499" right="0.23622047244094499" top="0.74803149606299202" bottom="0.74803149606299202" header="0.31496062992126" footer="0.31496062992126"/>
  <pageSetup paperSize="8" scale="42" orientation="landscape" r:id="rId1"/>
  <headerFooter>
    <oddFooter>&amp;C第 &amp;P 页，共 &amp;N 页</oddFooter>
  </headerFooter>
  <rowBreaks count="2" manualBreakCount="2">
    <brk id="36" max="16383" man="1"/>
    <brk id="67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AH181"/>
  <sheetViews>
    <sheetView showGridLines="0" view="pageBreakPreview" zoomScale="115" zoomScaleNormal="25" workbookViewId="0">
      <pane xSplit="13" ySplit="8" topLeftCell="N9" activePane="bottomRight" state="frozen"/>
      <selection pane="topRight"/>
      <selection pane="bottomLeft"/>
      <selection pane="bottomRight" activeCell="M13" sqref="M13"/>
    </sheetView>
  </sheetViews>
  <sheetFormatPr defaultColWidth="9" defaultRowHeight="20.100000000000001" customHeight="1" outlineLevelCol="1"/>
  <cols>
    <col min="1" max="1" width="4.5" style="429" customWidth="1"/>
    <col min="2" max="11" width="2.375" style="429" customWidth="1"/>
    <col min="12" max="12" width="12.75" style="429" customWidth="1"/>
    <col min="13" max="13" width="31.125" style="429" customWidth="1"/>
    <col min="14" max="14" width="15.625" style="429" customWidth="1"/>
    <col min="15" max="15" width="4.75" style="429" customWidth="1"/>
    <col min="16" max="16" width="4.875" style="429" customWidth="1"/>
    <col min="17" max="17" width="9" style="429" customWidth="1"/>
    <col min="18" max="18" width="5.375" style="429" hidden="1" customWidth="1" outlineLevel="1"/>
    <col min="19" max="19" width="12.875" style="490" hidden="1" customWidth="1" outlineLevel="1"/>
    <col min="20" max="20" width="5" style="491" hidden="1" customWidth="1" outlineLevel="1"/>
    <col min="21" max="21" width="8.625" style="429" hidden="1" customWidth="1" outlineLevel="1"/>
    <col min="22" max="22" width="7.625" style="429" hidden="1" customWidth="1" outlineLevel="1"/>
    <col min="23" max="23" width="11.125" style="429" hidden="1" customWidth="1" outlineLevel="1"/>
    <col min="24" max="24" width="17.25" style="429" hidden="1" customWidth="1" outlineLevel="1"/>
    <col min="25" max="25" width="21.5" style="429" hidden="1" customWidth="1" outlineLevel="1"/>
    <col min="26" max="26" width="11.5" style="429" hidden="1" customWidth="1" outlineLevel="1"/>
    <col min="27" max="27" width="9.625" style="492" customWidth="1" collapsed="1"/>
    <col min="28" max="28" width="8.375" style="429" customWidth="1"/>
    <col min="29" max="29" width="9.5" style="429" customWidth="1"/>
    <col min="30" max="30" width="7.5" style="493" customWidth="1"/>
    <col min="31" max="31" width="10.625" style="429" customWidth="1"/>
    <col min="32" max="34" width="10.625" style="429" hidden="1" customWidth="1"/>
    <col min="35" max="16384" width="9" style="429"/>
  </cols>
  <sheetData>
    <row r="1" spans="1:34" ht="15.75" customHeight="1">
      <c r="A1" s="420" t="s">
        <v>692</v>
      </c>
      <c r="B1" s="420"/>
      <c r="C1" s="420"/>
      <c r="D1" s="420"/>
      <c r="E1" s="420"/>
      <c r="F1" s="421" t="s">
        <v>36</v>
      </c>
      <c r="G1" s="421"/>
      <c r="H1" s="421"/>
      <c r="I1" s="421"/>
      <c r="J1" s="421"/>
      <c r="K1" s="421"/>
      <c r="L1" s="422" t="s">
        <v>37</v>
      </c>
      <c r="M1" s="423"/>
      <c r="N1" s="424" t="s">
        <v>693</v>
      </c>
      <c r="O1" s="424"/>
      <c r="P1" s="424"/>
      <c r="Q1" s="424"/>
      <c r="R1" s="424"/>
      <c r="S1" s="425"/>
      <c r="T1" s="424"/>
      <c r="U1" s="424"/>
      <c r="V1" s="424"/>
      <c r="W1" s="424"/>
      <c r="X1" s="424"/>
      <c r="Y1" s="424"/>
      <c r="Z1" s="424"/>
      <c r="AA1" s="424"/>
      <c r="AB1" s="424"/>
      <c r="AC1" s="426"/>
      <c r="AD1" s="427" t="s">
        <v>29</v>
      </c>
      <c r="AE1" s="428"/>
      <c r="AF1" s="428" t="s">
        <v>695</v>
      </c>
      <c r="AG1" s="428" t="s">
        <v>696</v>
      </c>
      <c r="AH1" s="428" t="s">
        <v>697</v>
      </c>
    </row>
    <row r="2" spans="1:34" ht="26.25" customHeight="1">
      <c r="A2" s="421" t="s">
        <v>38</v>
      </c>
      <c r="B2" s="421"/>
      <c r="C2" s="421"/>
      <c r="D2" s="421"/>
      <c r="E2" s="421"/>
      <c r="F2" s="421"/>
      <c r="G2" s="421"/>
      <c r="H2" s="421"/>
      <c r="I2" s="421"/>
      <c r="J2" s="421"/>
      <c r="K2" s="421"/>
      <c r="L2" s="421"/>
      <c r="M2" s="421"/>
      <c r="N2" s="424"/>
      <c r="O2" s="424"/>
      <c r="P2" s="424"/>
      <c r="Q2" s="424"/>
      <c r="R2" s="424"/>
      <c r="S2" s="425"/>
      <c r="T2" s="424"/>
      <c r="U2" s="424"/>
      <c r="V2" s="424"/>
      <c r="W2" s="424"/>
      <c r="X2" s="424"/>
      <c r="Y2" s="424"/>
      <c r="Z2" s="424"/>
      <c r="AA2" s="424"/>
      <c r="AB2" s="424"/>
      <c r="AC2" s="426"/>
      <c r="AD2" s="427" t="s">
        <v>39</v>
      </c>
      <c r="AE2" s="430" t="s">
        <v>698</v>
      </c>
      <c r="AF2" s="430" t="s">
        <v>699</v>
      </c>
      <c r="AG2" s="430" t="s">
        <v>700</v>
      </c>
      <c r="AH2" s="430" t="s">
        <v>701</v>
      </c>
    </row>
    <row r="3" spans="1:34" ht="26.25" customHeight="1">
      <c r="A3" s="423" t="s">
        <v>702</v>
      </c>
      <c r="B3" s="423"/>
      <c r="C3" s="423"/>
      <c r="D3" s="423"/>
      <c r="E3" s="423"/>
      <c r="F3" s="423"/>
      <c r="G3" s="423"/>
      <c r="H3" s="423"/>
      <c r="I3" s="423"/>
      <c r="J3" s="423"/>
      <c r="K3" s="423"/>
      <c r="L3" s="422" t="s">
        <v>41</v>
      </c>
      <c r="M3" s="423"/>
      <c r="N3" s="424"/>
      <c r="O3" s="424"/>
      <c r="P3" s="424"/>
      <c r="Q3" s="424"/>
      <c r="R3" s="424"/>
      <c r="S3" s="425"/>
      <c r="T3" s="424"/>
      <c r="U3" s="424"/>
      <c r="V3" s="424"/>
      <c r="W3" s="424"/>
      <c r="X3" s="424"/>
      <c r="Y3" s="424"/>
      <c r="Z3" s="424"/>
      <c r="AA3" s="424"/>
      <c r="AB3" s="424"/>
      <c r="AC3" s="426"/>
      <c r="AD3" s="427" t="s">
        <v>42</v>
      </c>
      <c r="AE3" s="431" t="s">
        <v>703</v>
      </c>
      <c r="AF3" s="431" t="s">
        <v>704</v>
      </c>
      <c r="AG3" s="431" t="s">
        <v>705</v>
      </c>
      <c r="AH3" s="431" t="s">
        <v>706</v>
      </c>
    </row>
    <row r="4" spans="1:34" ht="26.25" customHeight="1">
      <c r="A4" s="422" t="s">
        <v>707</v>
      </c>
      <c r="B4" s="422"/>
      <c r="C4" s="422"/>
      <c r="D4" s="422"/>
      <c r="E4" s="422"/>
      <c r="F4" s="422"/>
      <c r="G4" s="422"/>
      <c r="H4" s="422"/>
      <c r="I4" s="422"/>
      <c r="J4" s="422"/>
      <c r="K4" s="422"/>
      <c r="L4" s="422"/>
      <c r="M4" s="422"/>
      <c r="N4" s="424"/>
      <c r="O4" s="424"/>
      <c r="P4" s="424"/>
      <c r="Q4" s="424"/>
      <c r="R4" s="424"/>
      <c r="S4" s="425"/>
      <c r="T4" s="424"/>
      <c r="U4" s="424"/>
      <c r="V4" s="424"/>
      <c r="W4" s="424"/>
      <c r="X4" s="424"/>
      <c r="Y4" s="424"/>
      <c r="Z4" s="424"/>
      <c r="AA4" s="424"/>
      <c r="AB4" s="424"/>
      <c r="AC4" s="426"/>
      <c r="AD4" s="427" t="s">
        <v>18</v>
      </c>
      <c r="AE4" s="431" t="s">
        <v>708</v>
      </c>
      <c r="AF4" s="431" t="s">
        <v>709</v>
      </c>
      <c r="AG4" s="431" t="s">
        <v>709</v>
      </c>
      <c r="AH4" s="431" t="s">
        <v>708</v>
      </c>
    </row>
    <row r="5" spans="1:34" ht="26.25" customHeight="1">
      <c r="A5" s="422" t="s">
        <v>46</v>
      </c>
      <c r="B5" s="422"/>
      <c r="C5" s="422"/>
      <c r="D5" s="422"/>
      <c r="E5" s="422"/>
      <c r="F5" s="422"/>
      <c r="G5" s="422"/>
      <c r="H5" s="422"/>
      <c r="I5" s="422"/>
      <c r="J5" s="422"/>
      <c r="K5" s="422"/>
      <c r="L5" s="422"/>
      <c r="M5" s="422"/>
      <c r="N5" s="424"/>
      <c r="O5" s="424"/>
      <c r="P5" s="424"/>
      <c r="Q5" s="424"/>
      <c r="R5" s="424"/>
      <c r="S5" s="425"/>
      <c r="T5" s="424"/>
      <c r="U5" s="424"/>
      <c r="V5" s="424"/>
      <c r="W5" s="424"/>
      <c r="X5" s="424"/>
      <c r="Y5" s="424"/>
      <c r="Z5" s="424"/>
      <c r="AA5" s="424"/>
      <c r="AB5" s="424"/>
      <c r="AC5" s="426"/>
      <c r="AD5" s="427" t="s">
        <v>494</v>
      </c>
      <c r="AE5" s="426"/>
      <c r="AF5" s="426"/>
      <c r="AG5" s="426"/>
      <c r="AH5" s="426"/>
    </row>
    <row r="6" spans="1:34" ht="26.25" hidden="1" customHeight="1">
      <c r="A6" s="422"/>
      <c r="B6" s="422"/>
      <c r="C6" s="422"/>
      <c r="D6" s="422"/>
      <c r="E6" s="422"/>
      <c r="F6" s="422"/>
      <c r="G6" s="422"/>
      <c r="H6" s="422"/>
      <c r="I6" s="422"/>
      <c r="J6" s="422"/>
      <c r="K6" s="422"/>
      <c r="L6" s="422"/>
      <c r="M6" s="422"/>
      <c r="N6" s="424"/>
      <c r="O6" s="424"/>
      <c r="P6" s="424"/>
      <c r="Q6" s="424"/>
      <c r="R6" s="424"/>
      <c r="S6" s="425"/>
      <c r="T6" s="424"/>
      <c r="U6" s="424"/>
      <c r="V6" s="424"/>
      <c r="W6" s="424"/>
      <c r="X6" s="424"/>
      <c r="Y6" s="424"/>
      <c r="Z6" s="424"/>
      <c r="AA6" s="424"/>
      <c r="AB6" s="424"/>
      <c r="AC6" s="426"/>
      <c r="AD6" s="427" t="s">
        <v>48</v>
      </c>
      <c r="AE6" s="426"/>
      <c r="AF6" s="426"/>
      <c r="AG6" s="426"/>
      <c r="AH6" s="426"/>
    </row>
    <row r="7" spans="1:34" ht="22.5" customHeight="1">
      <c r="A7" s="432" t="s">
        <v>49</v>
      </c>
      <c r="B7" s="433" t="s">
        <v>50</v>
      </c>
      <c r="C7" s="433"/>
      <c r="D7" s="433"/>
      <c r="E7" s="433"/>
      <c r="F7" s="433"/>
      <c r="G7" s="433"/>
      <c r="H7" s="433"/>
      <c r="I7" s="433"/>
      <c r="J7" s="433"/>
      <c r="K7" s="433"/>
      <c r="L7" s="434" t="s">
        <v>29</v>
      </c>
      <c r="M7" s="433" t="s">
        <v>30</v>
      </c>
      <c r="N7" s="433" t="s">
        <v>52</v>
      </c>
      <c r="O7" s="433" t="s">
        <v>53</v>
      </c>
      <c r="P7" s="433" t="s">
        <v>54</v>
      </c>
      <c r="Q7" s="433" t="s">
        <v>12</v>
      </c>
      <c r="R7" s="434" t="s">
        <v>55</v>
      </c>
      <c r="S7" s="435" t="s">
        <v>56</v>
      </c>
      <c r="T7" s="436" t="s">
        <v>57</v>
      </c>
      <c r="U7" s="434" t="s">
        <v>58</v>
      </c>
      <c r="V7" s="437" t="s">
        <v>710</v>
      </c>
      <c r="W7" s="437" t="s">
        <v>711</v>
      </c>
      <c r="X7" s="438" t="s">
        <v>61</v>
      </c>
      <c r="Y7" s="438" t="s">
        <v>62</v>
      </c>
      <c r="Z7" s="439" t="s">
        <v>63</v>
      </c>
      <c r="AA7" s="440" t="s">
        <v>64</v>
      </c>
      <c r="AB7" s="433" t="s">
        <v>65</v>
      </c>
      <c r="AC7" s="433" t="s">
        <v>538</v>
      </c>
      <c r="AD7" s="441" t="s">
        <v>19</v>
      </c>
      <c r="AE7" s="433" t="s">
        <v>71</v>
      </c>
      <c r="AF7" s="433" t="s">
        <v>71</v>
      </c>
      <c r="AG7" s="433" t="s">
        <v>71</v>
      </c>
      <c r="AH7" s="442" t="s">
        <v>71</v>
      </c>
    </row>
    <row r="8" spans="1:34" s="445" customFormat="1" ht="26.25" customHeight="1">
      <c r="A8" s="432"/>
      <c r="B8" s="427">
        <v>0</v>
      </c>
      <c r="C8" s="427">
        <v>1</v>
      </c>
      <c r="D8" s="427">
        <v>2</v>
      </c>
      <c r="E8" s="427">
        <v>3</v>
      </c>
      <c r="F8" s="427">
        <v>4</v>
      </c>
      <c r="G8" s="427">
        <v>5</v>
      </c>
      <c r="H8" s="427">
        <v>6</v>
      </c>
      <c r="I8" s="427">
        <v>7</v>
      </c>
      <c r="J8" s="427">
        <v>8</v>
      </c>
      <c r="K8" s="443">
        <v>9</v>
      </c>
      <c r="L8" s="434"/>
      <c r="M8" s="433"/>
      <c r="N8" s="433"/>
      <c r="O8" s="433"/>
      <c r="P8" s="433"/>
      <c r="Q8" s="433"/>
      <c r="R8" s="434"/>
      <c r="S8" s="435"/>
      <c r="T8" s="434"/>
      <c r="U8" s="434"/>
      <c r="V8" s="437"/>
      <c r="W8" s="437"/>
      <c r="X8" s="438"/>
      <c r="Y8" s="438"/>
      <c r="Z8" s="439"/>
      <c r="AA8" s="440"/>
      <c r="AB8" s="433"/>
      <c r="AC8" s="433"/>
      <c r="AD8" s="441"/>
      <c r="AE8" s="433"/>
      <c r="AF8" s="433"/>
      <c r="AG8" s="433"/>
      <c r="AH8" s="444"/>
    </row>
    <row r="9" spans="1:34" s="475" customFormat="1" ht="30" customHeight="1">
      <c r="A9" s="462">
        <f t="shared" ref="A9:A29" si="0">ROW()-8</f>
        <v>1</v>
      </c>
      <c r="B9" s="463"/>
      <c r="C9" s="463"/>
      <c r="D9" s="463">
        <v>2</v>
      </c>
      <c r="E9" s="463"/>
      <c r="F9" s="463"/>
      <c r="G9" s="463"/>
      <c r="H9" s="463"/>
      <c r="I9" s="463"/>
      <c r="J9" s="463"/>
      <c r="K9" s="464"/>
      <c r="L9" s="465" t="s">
        <v>915</v>
      </c>
      <c r="M9" s="468" t="s">
        <v>698</v>
      </c>
      <c r="N9" s="468"/>
      <c r="O9" s="468" t="s">
        <v>75</v>
      </c>
      <c r="P9" s="469" t="s">
        <v>76</v>
      </c>
      <c r="Q9" s="468"/>
      <c r="R9" s="465" t="s">
        <v>75</v>
      </c>
      <c r="S9" s="465" t="s">
        <v>694</v>
      </c>
      <c r="T9" s="495" t="s">
        <v>75</v>
      </c>
      <c r="U9" s="471" t="s">
        <v>77</v>
      </c>
      <c r="V9" s="471" t="s">
        <v>78</v>
      </c>
      <c r="W9" s="471" t="s">
        <v>167</v>
      </c>
      <c r="X9" s="472" t="s">
        <v>80</v>
      </c>
      <c r="Y9" s="472" t="s">
        <v>81</v>
      </c>
      <c r="Z9" s="487"/>
      <c r="AA9" s="473">
        <f>AA14+AA171+AA172+AA173+AA174+AA175+AA176+AA177*2+AA181*4</f>
        <v>11.046900000000001</v>
      </c>
      <c r="AB9" s="472" t="s">
        <v>81</v>
      </c>
      <c r="AC9" s="468" t="s">
        <v>505</v>
      </c>
      <c r="AD9" s="474"/>
      <c r="AE9" s="468">
        <v>1</v>
      </c>
      <c r="AF9" s="468">
        <v>0</v>
      </c>
      <c r="AG9" s="468">
        <v>0</v>
      </c>
      <c r="AH9" s="468">
        <v>0</v>
      </c>
    </row>
    <row r="10" spans="1:34" s="445" customFormat="1" ht="30" hidden="1" customHeight="1">
      <c r="A10" s="446">
        <f t="shared" si="0"/>
        <v>2</v>
      </c>
      <c r="B10" s="427"/>
      <c r="C10" s="427"/>
      <c r="D10" s="427">
        <v>2</v>
      </c>
      <c r="E10" s="427"/>
      <c r="F10" s="427"/>
      <c r="G10" s="427"/>
      <c r="H10" s="427"/>
      <c r="I10" s="427"/>
      <c r="J10" s="427"/>
      <c r="K10" s="443"/>
      <c r="L10" s="428" t="s">
        <v>695</v>
      </c>
      <c r="M10" s="430" t="s">
        <v>699</v>
      </c>
      <c r="N10" s="430"/>
      <c r="O10" s="430" t="s">
        <v>75</v>
      </c>
      <c r="P10" s="447" t="s">
        <v>76</v>
      </c>
      <c r="Q10" s="430"/>
      <c r="R10" s="428" t="s">
        <v>75</v>
      </c>
      <c r="S10" s="428" t="s">
        <v>694</v>
      </c>
      <c r="T10" s="448" t="s">
        <v>75</v>
      </c>
      <c r="U10" s="449" t="s">
        <v>77</v>
      </c>
      <c r="V10" s="449" t="s">
        <v>78</v>
      </c>
      <c r="W10" s="449" t="s">
        <v>167</v>
      </c>
      <c r="X10" s="450" t="s">
        <v>80</v>
      </c>
      <c r="Y10" s="450" t="s">
        <v>81</v>
      </c>
      <c r="Z10" s="451"/>
      <c r="AA10" s="452" t="e">
        <f>AA16+AA171+AA172+AA173+AA174+AA175+AA176+AA177+AA181*#REF!+AA177</f>
        <v>#REF!</v>
      </c>
      <c r="AB10" s="450" t="s">
        <v>81</v>
      </c>
      <c r="AC10" s="430" t="s">
        <v>505</v>
      </c>
      <c r="AD10" s="453"/>
      <c r="AE10" s="430">
        <v>0</v>
      </c>
      <c r="AF10" s="430">
        <v>1</v>
      </c>
      <c r="AG10" s="430">
        <v>0</v>
      </c>
      <c r="AH10" s="430">
        <v>0</v>
      </c>
    </row>
    <row r="11" spans="1:34" s="445" customFormat="1" ht="30" hidden="1" customHeight="1">
      <c r="A11" s="446">
        <f t="shared" si="0"/>
        <v>3</v>
      </c>
      <c r="B11" s="427"/>
      <c r="C11" s="427"/>
      <c r="D11" s="427">
        <v>2</v>
      </c>
      <c r="E11" s="427"/>
      <c r="F11" s="427"/>
      <c r="G11" s="427"/>
      <c r="H11" s="427"/>
      <c r="I11" s="427"/>
      <c r="J11" s="427"/>
      <c r="K11" s="443"/>
      <c r="L11" s="428" t="s">
        <v>696</v>
      </c>
      <c r="M11" s="430" t="s">
        <v>700</v>
      </c>
      <c r="N11" s="430"/>
      <c r="O11" s="430" t="s">
        <v>75</v>
      </c>
      <c r="P11" s="447" t="s">
        <v>76</v>
      </c>
      <c r="Q11" s="430"/>
      <c r="R11" s="428" t="s">
        <v>75</v>
      </c>
      <c r="S11" s="428" t="s">
        <v>694</v>
      </c>
      <c r="T11" s="448" t="s">
        <v>75</v>
      </c>
      <c r="U11" s="449" t="s">
        <v>77</v>
      </c>
      <c r="V11" s="449" t="s">
        <v>78</v>
      </c>
      <c r="W11" s="449" t="s">
        <v>167</v>
      </c>
      <c r="X11" s="450" t="s">
        <v>80</v>
      </c>
      <c r="Y11" s="450" t="s">
        <v>81</v>
      </c>
      <c r="Z11" s="451"/>
      <c r="AA11" s="452"/>
      <c r="AB11" s="450" t="s">
        <v>81</v>
      </c>
      <c r="AC11" s="430" t="s">
        <v>505</v>
      </c>
      <c r="AD11" s="453"/>
      <c r="AE11" s="430">
        <v>0</v>
      </c>
      <c r="AF11" s="430">
        <v>0</v>
      </c>
      <c r="AG11" s="430">
        <v>1</v>
      </c>
      <c r="AH11" s="430">
        <v>0</v>
      </c>
    </row>
    <row r="12" spans="1:34" s="445" customFormat="1" ht="30" hidden="1" customHeight="1">
      <c r="A12" s="446">
        <f t="shared" si="0"/>
        <v>4</v>
      </c>
      <c r="B12" s="427"/>
      <c r="C12" s="427"/>
      <c r="D12" s="427">
        <v>2</v>
      </c>
      <c r="E12" s="427"/>
      <c r="F12" s="427"/>
      <c r="G12" s="427"/>
      <c r="H12" s="427"/>
      <c r="I12" s="427"/>
      <c r="J12" s="427"/>
      <c r="K12" s="443"/>
      <c r="L12" s="428" t="s">
        <v>697</v>
      </c>
      <c r="M12" s="430" t="s">
        <v>701</v>
      </c>
      <c r="N12" s="430" t="s">
        <v>712</v>
      </c>
      <c r="O12" s="430" t="s">
        <v>75</v>
      </c>
      <c r="P12" s="447" t="s">
        <v>76</v>
      </c>
      <c r="Q12" s="430"/>
      <c r="R12" s="428" t="s">
        <v>75</v>
      </c>
      <c r="S12" s="450" t="s">
        <v>713</v>
      </c>
      <c r="T12" s="448"/>
      <c r="U12" s="449" t="s">
        <v>77</v>
      </c>
      <c r="V12" s="449" t="s">
        <v>78</v>
      </c>
      <c r="W12" s="449" t="s">
        <v>167</v>
      </c>
      <c r="X12" s="450" t="s">
        <v>80</v>
      </c>
      <c r="Y12" s="450" t="s">
        <v>81</v>
      </c>
      <c r="Z12" s="451"/>
      <c r="AA12" s="452"/>
      <c r="AB12" s="450" t="s">
        <v>81</v>
      </c>
      <c r="AC12" s="430" t="s">
        <v>509</v>
      </c>
      <c r="AD12" s="453"/>
      <c r="AE12" s="430">
        <v>0</v>
      </c>
      <c r="AF12" s="430">
        <v>0</v>
      </c>
      <c r="AG12" s="430">
        <v>0</v>
      </c>
      <c r="AH12" s="430">
        <v>1</v>
      </c>
    </row>
    <row r="13" spans="1:34" s="445" customFormat="1" ht="30" customHeight="1">
      <c r="A13" s="446">
        <f t="shared" si="0"/>
        <v>5</v>
      </c>
      <c r="B13" s="427"/>
      <c r="C13" s="427"/>
      <c r="D13" s="427">
        <v>2</v>
      </c>
      <c r="E13" s="427"/>
      <c r="F13" s="427"/>
      <c r="G13" s="427"/>
      <c r="H13" s="427"/>
      <c r="I13" s="427"/>
      <c r="J13" s="427"/>
      <c r="K13" s="443"/>
      <c r="L13" s="428" t="s">
        <v>714</v>
      </c>
      <c r="M13" s="430" t="s">
        <v>715</v>
      </c>
      <c r="N13" s="430" t="s">
        <v>716</v>
      </c>
      <c r="O13" s="430" t="s">
        <v>83</v>
      </c>
      <c r="P13" s="447" t="s">
        <v>76</v>
      </c>
      <c r="Q13" s="430"/>
      <c r="R13" s="428" t="s">
        <v>75</v>
      </c>
      <c r="S13" s="450" t="s">
        <v>81</v>
      </c>
      <c r="T13" s="448"/>
      <c r="U13" s="449" t="s">
        <v>77</v>
      </c>
      <c r="V13" s="449" t="s">
        <v>78</v>
      </c>
      <c r="W13" s="449" t="s">
        <v>305</v>
      </c>
      <c r="X13" s="450" t="s">
        <v>716</v>
      </c>
      <c r="Y13" s="450" t="s">
        <v>81</v>
      </c>
      <c r="Z13" s="451"/>
      <c r="AA13" s="452">
        <v>1.4999999999999999E-2</v>
      </c>
      <c r="AB13" s="450" t="s">
        <v>81</v>
      </c>
      <c r="AC13" s="430" t="s">
        <v>505</v>
      </c>
      <c r="AD13" s="453"/>
      <c r="AE13" s="430">
        <v>1</v>
      </c>
      <c r="AF13" s="430">
        <v>1</v>
      </c>
      <c r="AG13" s="430">
        <v>1</v>
      </c>
      <c r="AH13" s="430">
        <v>1</v>
      </c>
    </row>
    <row r="14" spans="1:34" s="475" customFormat="1" ht="30" customHeight="1">
      <c r="A14" s="462">
        <f t="shared" si="0"/>
        <v>6</v>
      </c>
      <c r="B14" s="463"/>
      <c r="C14" s="463"/>
      <c r="D14" s="463"/>
      <c r="E14" s="463">
        <v>3</v>
      </c>
      <c r="F14" s="463"/>
      <c r="G14" s="463"/>
      <c r="H14" s="463"/>
      <c r="I14" s="463"/>
      <c r="J14" s="463"/>
      <c r="K14" s="464"/>
      <c r="L14" s="465" t="s">
        <v>916</v>
      </c>
      <c r="M14" s="468" t="s">
        <v>717</v>
      </c>
      <c r="N14" s="468" t="s">
        <v>718</v>
      </c>
      <c r="O14" s="468" t="s">
        <v>75</v>
      </c>
      <c r="P14" s="469" t="s">
        <v>76</v>
      </c>
      <c r="Q14" s="468"/>
      <c r="R14" s="465" t="s">
        <v>719</v>
      </c>
      <c r="S14" s="476" t="s">
        <v>720</v>
      </c>
      <c r="T14" s="465" t="s">
        <v>719</v>
      </c>
      <c r="U14" s="471" t="s">
        <v>77</v>
      </c>
      <c r="V14" s="471" t="s">
        <v>78</v>
      </c>
      <c r="W14" s="471" t="s">
        <v>129</v>
      </c>
      <c r="X14" s="472" t="s">
        <v>80</v>
      </c>
      <c r="Y14" s="472" t="s">
        <v>81</v>
      </c>
      <c r="Z14" s="487"/>
      <c r="AA14" s="473">
        <f>AA18+AA21+AA55+AA57+AA62+AA67+AA28*3+AA73*2+AA74+AA77*2+AA78+AA80+AA81+AA109</f>
        <v>9.6778999999999993</v>
      </c>
      <c r="AB14" s="496" t="s">
        <v>487</v>
      </c>
      <c r="AC14" s="468" t="s">
        <v>505</v>
      </c>
      <c r="AD14" s="474"/>
      <c r="AE14" s="468">
        <v>1</v>
      </c>
      <c r="AF14" s="468">
        <v>0</v>
      </c>
      <c r="AG14" s="468">
        <v>0</v>
      </c>
      <c r="AH14" s="468">
        <v>0</v>
      </c>
    </row>
    <row r="15" spans="1:34" s="445" customFormat="1" ht="30" hidden="1" customHeight="1">
      <c r="A15" s="446">
        <f t="shared" si="0"/>
        <v>7</v>
      </c>
      <c r="B15" s="427"/>
      <c r="C15" s="427"/>
      <c r="D15" s="427"/>
      <c r="E15" s="427">
        <v>3</v>
      </c>
      <c r="F15" s="427"/>
      <c r="G15" s="427"/>
      <c r="H15" s="427"/>
      <c r="I15" s="427"/>
      <c r="J15" s="427"/>
      <c r="K15" s="443"/>
      <c r="L15" s="428" t="s">
        <v>721</v>
      </c>
      <c r="M15" s="430" t="s">
        <v>722</v>
      </c>
      <c r="N15" s="430" t="s">
        <v>723</v>
      </c>
      <c r="O15" s="430" t="s">
        <v>75</v>
      </c>
      <c r="P15" s="447" t="s">
        <v>76</v>
      </c>
      <c r="Q15" s="430"/>
      <c r="R15" s="428" t="s">
        <v>83</v>
      </c>
      <c r="S15" s="454" t="s">
        <v>721</v>
      </c>
      <c r="T15" s="456" t="s">
        <v>83</v>
      </c>
      <c r="U15" s="449" t="s">
        <v>77</v>
      </c>
      <c r="V15" s="449" t="s">
        <v>78</v>
      </c>
      <c r="W15" s="449" t="s">
        <v>129</v>
      </c>
      <c r="X15" s="450" t="s">
        <v>80</v>
      </c>
      <c r="Y15" s="450" t="s">
        <v>81</v>
      </c>
      <c r="Z15" s="451"/>
      <c r="AA15" s="452">
        <f>AA19+AA22+AA54+AA55+AA57+AA63+AA68+AA73*2+AA74+AA77*2+AA78+AA80+AA82+AA110</f>
        <v>9.5031999999999996</v>
      </c>
      <c r="AB15" s="455" t="s">
        <v>724</v>
      </c>
      <c r="AC15" s="430" t="s">
        <v>509</v>
      </c>
      <c r="AD15" s="453"/>
      <c r="AE15" s="430">
        <v>0</v>
      </c>
      <c r="AF15" s="430">
        <v>0</v>
      </c>
      <c r="AG15" s="430">
        <v>0</v>
      </c>
      <c r="AH15" s="430">
        <v>1</v>
      </c>
    </row>
    <row r="16" spans="1:34" s="445" customFormat="1" ht="30" hidden="1" customHeight="1">
      <c r="A16" s="446">
        <f t="shared" si="0"/>
        <v>8</v>
      </c>
      <c r="B16" s="427"/>
      <c r="C16" s="427"/>
      <c r="D16" s="427"/>
      <c r="E16" s="427">
        <v>3</v>
      </c>
      <c r="F16" s="427"/>
      <c r="G16" s="427"/>
      <c r="H16" s="427"/>
      <c r="I16" s="427"/>
      <c r="J16" s="427"/>
      <c r="K16" s="443"/>
      <c r="L16" s="428" t="s">
        <v>725</v>
      </c>
      <c r="M16" s="430" t="s">
        <v>726</v>
      </c>
      <c r="N16" s="430" t="s">
        <v>727</v>
      </c>
      <c r="O16" s="430" t="s">
        <v>75</v>
      </c>
      <c r="P16" s="447" t="s">
        <v>76</v>
      </c>
      <c r="Q16" s="430"/>
      <c r="R16" s="428" t="s">
        <v>719</v>
      </c>
      <c r="S16" s="428" t="s">
        <v>725</v>
      </c>
      <c r="T16" s="428" t="s">
        <v>719</v>
      </c>
      <c r="U16" s="449" t="s">
        <v>77</v>
      </c>
      <c r="V16" s="449" t="s">
        <v>78</v>
      </c>
      <c r="W16" s="449" t="s">
        <v>129</v>
      </c>
      <c r="X16" s="450" t="s">
        <v>80</v>
      </c>
      <c r="Y16" s="450" t="s">
        <v>81</v>
      </c>
      <c r="Z16" s="451"/>
      <c r="AA16" s="452">
        <f>AA18+AA20+AA29+AA55+AA57+AA58+AA61+AA73*2+AA74+AA77*2+AA78+AA80+AA81+AA109</f>
        <v>9.3930400000000009</v>
      </c>
      <c r="AB16" s="455" t="s">
        <v>487</v>
      </c>
      <c r="AC16" s="430" t="s">
        <v>505</v>
      </c>
      <c r="AD16" s="453"/>
      <c r="AE16" s="430">
        <v>0</v>
      </c>
      <c r="AF16" s="430">
        <v>1</v>
      </c>
      <c r="AG16" s="430">
        <v>0</v>
      </c>
      <c r="AH16" s="430">
        <v>0</v>
      </c>
    </row>
    <row r="17" spans="1:34" s="445" customFormat="1" ht="30" hidden="1" customHeight="1">
      <c r="A17" s="446">
        <f t="shared" si="0"/>
        <v>9</v>
      </c>
      <c r="B17" s="427"/>
      <c r="C17" s="427"/>
      <c r="D17" s="427"/>
      <c r="E17" s="427">
        <v>3</v>
      </c>
      <c r="F17" s="427"/>
      <c r="G17" s="427"/>
      <c r="H17" s="427"/>
      <c r="I17" s="427"/>
      <c r="J17" s="427"/>
      <c r="K17" s="443"/>
      <c r="L17" s="447" t="s">
        <v>728</v>
      </c>
      <c r="M17" s="430" t="s">
        <v>729</v>
      </c>
      <c r="N17" s="430" t="s">
        <v>730</v>
      </c>
      <c r="O17" s="430" t="s">
        <v>75</v>
      </c>
      <c r="P17" s="447" t="s">
        <v>76</v>
      </c>
      <c r="Q17" s="430"/>
      <c r="R17" s="428" t="s">
        <v>719</v>
      </c>
      <c r="S17" s="428" t="s">
        <v>725</v>
      </c>
      <c r="T17" s="428" t="s">
        <v>719</v>
      </c>
      <c r="U17" s="449" t="s">
        <v>77</v>
      </c>
      <c r="V17" s="449" t="s">
        <v>78</v>
      </c>
      <c r="W17" s="449" t="s">
        <v>129</v>
      </c>
      <c r="X17" s="450" t="s">
        <v>80</v>
      </c>
      <c r="Y17" s="450" t="s">
        <v>81</v>
      </c>
      <c r="Z17" s="451"/>
      <c r="AA17" s="452">
        <f>AA16</f>
        <v>9.3930400000000009</v>
      </c>
      <c r="AB17" s="455" t="s">
        <v>487</v>
      </c>
      <c r="AC17" s="447" t="s">
        <v>508</v>
      </c>
      <c r="AD17" s="453"/>
      <c r="AE17" s="430">
        <v>0</v>
      </c>
      <c r="AF17" s="430">
        <v>0</v>
      </c>
      <c r="AG17" s="430">
        <v>1</v>
      </c>
      <c r="AH17" s="430">
        <v>0</v>
      </c>
    </row>
    <row r="18" spans="1:34" s="445" customFormat="1" ht="30" customHeight="1">
      <c r="A18" s="446">
        <f t="shared" si="0"/>
        <v>10</v>
      </c>
      <c r="B18" s="427"/>
      <c r="C18" s="427"/>
      <c r="D18" s="427"/>
      <c r="E18" s="427"/>
      <c r="F18" s="427">
        <v>4</v>
      </c>
      <c r="G18" s="427"/>
      <c r="H18" s="427"/>
      <c r="I18" s="427"/>
      <c r="J18" s="427"/>
      <c r="K18" s="443"/>
      <c r="L18" s="428" t="s">
        <v>484</v>
      </c>
      <c r="M18" s="430" t="s">
        <v>731</v>
      </c>
      <c r="N18" s="430"/>
      <c r="O18" s="430" t="s">
        <v>75</v>
      </c>
      <c r="P18" s="447" t="s">
        <v>76</v>
      </c>
      <c r="Q18" s="430"/>
      <c r="R18" s="428" t="s">
        <v>75</v>
      </c>
      <c r="S18" s="428" t="s">
        <v>484</v>
      </c>
      <c r="T18" s="428" t="s">
        <v>75</v>
      </c>
      <c r="U18" s="449" t="s">
        <v>77</v>
      </c>
      <c r="V18" s="449" t="s">
        <v>78</v>
      </c>
      <c r="W18" s="449" t="s">
        <v>130</v>
      </c>
      <c r="X18" s="457" t="s">
        <v>732</v>
      </c>
      <c r="Y18" s="457" t="s">
        <v>131</v>
      </c>
      <c r="Z18" s="451" t="s">
        <v>733</v>
      </c>
      <c r="AA18" s="452">
        <v>0.16880000000000001</v>
      </c>
      <c r="AB18" s="450" t="s">
        <v>81</v>
      </c>
      <c r="AC18" s="430" t="s">
        <v>505</v>
      </c>
      <c r="AD18" s="453"/>
      <c r="AE18" s="430">
        <v>1</v>
      </c>
      <c r="AF18" s="430">
        <v>1</v>
      </c>
      <c r="AG18" s="430">
        <v>1</v>
      </c>
      <c r="AH18" s="430">
        <v>0</v>
      </c>
    </row>
    <row r="19" spans="1:34" s="445" customFormat="1" ht="30" hidden="1" customHeight="1">
      <c r="A19" s="446">
        <f t="shared" si="0"/>
        <v>11</v>
      </c>
      <c r="B19" s="427"/>
      <c r="C19" s="427"/>
      <c r="D19" s="427"/>
      <c r="E19" s="427"/>
      <c r="F19" s="427">
        <v>4</v>
      </c>
      <c r="G19" s="427"/>
      <c r="H19" s="427"/>
      <c r="I19" s="427"/>
      <c r="J19" s="427"/>
      <c r="K19" s="443"/>
      <c r="L19" s="428" t="s">
        <v>734</v>
      </c>
      <c r="M19" s="430" t="s">
        <v>735</v>
      </c>
      <c r="N19" s="430" t="s">
        <v>736</v>
      </c>
      <c r="O19" s="430" t="s">
        <v>75</v>
      </c>
      <c r="P19" s="447" t="s">
        <v>76</v>
      </c>
      <c r="Q19" s="430"/>
      <c r="R19" s="428" t="s">
        <v>75</v>
      </c>
      <c r="S19" s="427" t="s">
        <v>734</v>
      </c>
      <c r="T19" s="428" t="s">
        <v>75</v>
      </c>
      <c r="U19" s="449" t="s">
        <v>77</v>
      </c>
      <c r="V19" s="449" t="s">
        <v>78</v>
      </c>
      <c r="W19" s="449" t="s">
        <v>130</v>
      </c>
      <c r="X19" s="457" t="s">
        <v>732</v>
      </c>
      <c r="Y19" s="457" t="s">
        <v>131</v>
      </c>
      <c r="Z19" s="451" t="s">
        <v>733</v>
      </c>
      <c r="AA19" s="452">
        <v>0.16400000000000001</v>
      </c>
      <c r="AB19" s="450" t="s">
        <v>81</v>
      </c>
      <c r="AC19" s="430" t="s">
        <v>509</v>
      </c>
      <c r="AD19" s="453"/>
      <c r="AE19" s="430">
        <v>0</v>
      </c>
      <c r="AF19" s="430">
        <v>0</v>
      </c>
      <c r="AG19" s="430">
        <v>0</v>
      </c>
      <c r="AH19" s="430">
        <v>1</v>
      </c>
    </row>
    <row r="20" spans="1:34" s="445" customFormat="1" ht="30" hidden="1" customHeight="1">
      <c r="A20" s="446">
        <f t="shared" si="0"/>
        <v>12</v>
      </c>
      <c r="B20" s="427"/>
      <c r="C20" s="427"/>
      <c r="D20" s="427"/>
      <c r="E20" s="427"/>
      <c r="F20" s="427">
        <v>4</v>
      </c>
      <c r="G20" s="427"/>
      <c r="H20" s="427"/>
      <c r="I20" s="427"/>
      <c r="J20" s="427"/>
      <c r="K20" s="443"/>
      <c r="L20" s="428" t="s">
        <v>132</v>
      </c>
      <c r="M20" s="430" t="s">
        <v>737</v>
      </c>
      <c r="N20" s="430" t="s">
        <v>738</v>
      </c>
      <c r="O20" s="430" t="s">
        <v>75</v>
      </c>
      <c r="P20" s="447" t="s">
        <v>76</v>
      </c>
      <c r="Q20" s="430"/>
      <c r="R20" s="428" t="s">
        <v>91</v>
      </c>
      <c r="S20" s="428" t="s">
        <v>132</v>
      </c>
      <c r="T20" s="428" t="s">
        <v>91</v>
      </c>
      <c r="U20" s="449" t="s">
        <v>77</v>
      </c>
      <c r="V20" s="449" t="s">
        <v>78</v>
      </c>
      <c r="W20" s="449" t="s">
        <v>129</v>
      </c>
      <c r="X20" s="450" t="s">
        <v>80</v>
      </c>
      <c r="Y20" s="450" t="s">
        <v>81</v>
      </c>
      <c r="Z20" s="451"/>
      <c r="AA20" s="452">
        <f>AA24+AA26+AA27+AA28*3</f>
        <v>2.5029000000000003</v>
      </c>
      <c r="AB20" s="450" t="s">
        <v>81</v>
      </c>
      <c r="AC20" s="430" t="s">
        <v>505</v>
      </c>
      <c r="AD20" s="458"/>
      <c r="AE20" s="430">
        <v>0</v>
      </c>
      <c r="AF20" s="430">
        <v>1</v>
      </c>
      <c r="AG20" s="430">
        <v>1</v>
      </c>
      <c r="AH20" s="430">
        <v>0</v>
      </c>
    </row>
    <row r="21" spans="1:34" s="445" customFormat="1" ht="30" customHeight="1">
      <c r="A21" s="446">
        <f t="shared" si="0"/>
        <v>13</v>
      </c>
      <c r="B21" s="427"/>
      <c r="C21" s="427"/>
      <c r="D21" s="427"/>
      <c r="E21" s="427"/>
      <c r="F21" s="427">
        <v>4</v>
      </c>
      <c r="G21" s="427"/>
      <c r="H21" s="427"/>
      <c r="I21" s="427"/>
      <c r="J21" s="427"/>
      <c r="K21" s="443"/>
      <c r="L21" s="428" t="s">
        <v>739</v>
      </c>
      <c r="M21" s="430" t="s">
        <v>740</v>
      </c>
      <c r="N21" s="430" t="s">
        <v>741</v>
      </c>
      <c r="O21" s="430" t="s">
        <v>75</v>
      </c>
      <c r="P21" s="447" t="s">
        <v>76</v>
      </c>
      <c r="Q21" s="430"/>
      <c r="R21" s="428" t="s">
        <v>91</v>
      </c>
      <c r="S21" s="428" t="s">
        <v>739</v>
      </c>
      <c r="T21" s="428" t="s">
        <v>91</v>
      </c>
      <c r="U21" s="449" t="s">
        <v>77</v>
      </c>
      <c r="V21" s="449" t="s">
        <v>78</v>
      </c>
      <c r="W21" s="449" t="s">
        <v>129</v>
      </c>
      <c r="X21" s="450" t="s">
        <v>80</v>
      </c>
      <c r="Y21" s="450" t="s">
        <v>81</v>
      </c>
      <c r="Z21" s="451"/>
      <c r="AA21" s="452">
        <f>AA23+AA26+AA27+AA28*3</f>
        <v>2.5116000000000001</v>
      </c>
      <c r="AB21" s="450" t="s">
        <v>81</v>
      </c>
      <c r="AC21" s="430" t="s">
        <v>505</v>
      </c>
      <c r="AD21" s="453"/>
      <c r="AE21" s="430">
        <v>1</v>
      </c>
      <c r="AF21" s="430">
        <v>0</v>
      </c>
      <c r="AG21" s="430">
        <v>0</v>
      </c>
      <c r="AH21" s="430">
        <v>0</v>
      </c>
    </row>
    <row r="22" spans="1:34" s="445" customFormat="1" ht="30" hidden="1" customHeight="1">
      <c r="A22" s="446">
        <f t="shared" si="0"/>
        <v>14</v>
      </c>
      <c r="B22" s="427"/>
      <c r="C22" s="427"/>
      <c r="D22" s="427"/>
      <c r="E22" s="427"/>
      <c r="F22" s="427">
        <v>4</v>
      </c>
      <c r="G22" s="427"/>
      <c r="H22" s="427"/>
      <c r="I22" s="427"/>
      <c r="J22" s="427"/>
      <c r="K22" s="443"/>
      <c r="L22" s="428" t="s">
        <v>742</v>
      </c>
      <c r="M22" s="430" t="s">
        <v>743</v>
      </c>
      <c r="N22" s="430" t="s">
        <v>744</v>
      </c>
      <c r="O22" s="430" t="s">
        <v>75</v>
      </c>
      <c r="P22" s="447" t="s">
        <v>76</v>
      </c>
      <c r="Q22" s="430"/>
      <c r="R22" s="428" t="s">
        <v>75</v>
      </c>
      <c r="S22" s="459" t="s">
        <v>742</v>
      </c>
      <c r="T22" s="456"/>
      <c r="U22" s="449" t="s">
        <v>77</v>
      </c>
      <c r="V22" s="449" t="s">
        <v>78</v>
      </c>
      <c r="W22" s="449" t="s">
        <v>129</v>
      </c>
      <c r="X22" s="450" t="s">
        <v>80</v>
      </c>
      <c r="Y22" s="450" t="s">
        <v>81</v>
      </c>
      <c r="Z22" s="451"/>
      <c r="AA22" s="452">
        <f>AA25+AA26+AA27+AA28*3</f>
        <v>2.5154000000000001</v>
      </c>
      <c r="AB22" s="450" t="s">
        <v>81</v>
      </c>
      <c r="AC22" s="430" t="s">
        <v>509</v>
      </c>
      <c r="AD22" s="453"/>
      <c r="AE22" s="430">
        <v>0</v>
      </c>
      <c r="AF22" s="430">
        <v>0</v>
      </c>
      <c r="AG22" s="430">
        <v>0</v>
      </c>
      <c r="AH22" s="430">
        <v>1</v>
      </c>
    </row>
    <row r="23" spans="1:34" s="445" customFormat="1" ht="30" customHeight="1">
      <c r="A23" s="446">
        <f t="shared" si="0"/>
        <v>15</v>
      </c>
      <c r="B23" s="427"/>
      <c r="C23" s="427"/>
      <c r="D23" s="427"/>
      <c r="E23" s="427"/>
      <c r="F23" s="427"/>
      <c r="G23" s="427">
        <v>5</v>
      </c>
      <c r="H23" s="427"/>
      <c r="I23" s="427"/>
      <c r="J23" s="427"/>
      <c r="K23" s="443"/>
      <c r="L23" s="428" t="s">
        <v>745</v>
      </c>
      <c r="M23" s="430" t="s">
        <v>746</v>
      </c>
      <c r="N23" s="430"/>
      <c r="O23" s="430" t="s">
        <v>75</v>
      </c>
      <c r="P23" s="447" t="s">
        <v>76</v>
      </c>
      <c r="Q23" s="430"/>
      <c r="R23" s="428" t="s">
        <v>75</v>
      </c>
      <c r="S23" s="428" t="s">
        <v>745</v>
      </c>
      <c r="T23" s="428" t="s">
        <v>75</v>
      </c>
      <c r="U23" s="449" t="s">
        <v>77</v>
      </c>
      <c r="V23" s="449" t="s">
        <v>78</v>
      </c>
      <c r="W23" s="449" t="s">
        <v>133</v>
      </c>
      <c r="X23" s="450" t="s">
        <v>747</v>
      </c>
      <c r="Y23" s="450"/>
      <c r="Z23" s="451" t="s">
        <v>537</v>
      </c>
      <c r="AA23" s="452">
        <v>0.99819999999999998</v>
      </c>
      <c r="AB23" s="450" t="s">
        <v>81</v>
      </c>
      <c r="AC23" s="430" t="s">
        <v>505</v>
      </c>
      <c r="AD23" s="453"/>
      <c r="AE23" s="430">
        <v>1</v>
      </c>
      <c r="AF23" s="430">
        <v>0</v>
      </c>
      <c r="AG23" s="430">
        <v>0</v>
      </c>
      <c r="AH23" s="430">
        <v>0</v>
      </c>
    </row>
    <row r="24" spans="1:34" s="445" customFormat="1" ht="30" hidden="1" customHeight="1">
      <c r="A24" s="446">
        <f t="shared" si="0"/>
        <v>16</v>
      </c>
      <c r="B24" s="427"/>
      <c r="C24" s="427"/>
      <c r="D24" s="427"/>
      <c r="E24" s="427"/>
      <c r="F24" s="427"/>
      <c r="G24" s="427">
        <v>5</v>
      </c>
      <c r="H24" s="427"/>
      <c r="I24" s="427"/>
      <c r="J24" s="427"/>
      <c r="K24" s="443"/>
      <c r="L24" s="428" t="s">
        <v>748</v>
      </c>
      <c r="M24" s="430" t="s">
        <v>749</v>
      </c>
      <c r="N24" s="430"/>
      <c r="O24" s="430" t="s">
        <v>75</v>
      </c>
      <c r="P24" s="447" t="s">
        <v>76</v>
      </c>
      <c r="Q24" s="430"/>
      <c r="R24" s="428" t="s">
        <v>75</v>
      </c>
      <c r="S24" s="428" t="s">
        <v>748</v>
      </c>
      <c r="T24" s="428" t="s">
        <v>75</v>
      </c>
      <c r="U24" s="449" t="s">
        <v>77</v>
      </c>
      <c r="V24" s="449" t="s">
        <v>78</v>
      </c>
      <c r="W24" s="449" t="s">
        <v>133</v>
      </c>
      <c r="X24" s="450" t="s">
        <v>747</v>
      </c>
      <c r="Y24" s="450"/>
      <c r="Z24" s="451" t="s">
        <v>537</v>
      </c>
      <c r="AA24" s="452">
        <v>0.98950000000000005</v>
      </c>
      <c r="AB24" s="450" t="s">
        <v>81</v>
      </c>
      <c r="AC24" s="430" t="s">
        <v>505</v>
      </c>
      <c r="AD24" s="453"/>
      <c r="AE24" s="430">
        <v>0</v>
      </c>
      <c r="AF24" s="430">
        <v>1</v>
      </c>
      <c r="AG24" s="430">
        <v>1</v>
      </c>
      <c r="AH24" s="430">
        <v>0</v>
      </c>
    </row>
    <row r="25" spans="1:34" s="445" customFormat="1" ht="30" hidden="1" customHeight="1">
      <c r="A25" s="446">
        <f t="shared" si="0"/>
        <v>17</v>
      </c>
      <c r="B25" s="427"/>
      <c r="C25" s="427"/>
      <c r="D25" s="427"/>
      <c r="E25" s="427"/>
      <c r="F25" s="427"/>
      <c r="G25" s="427">
        <v>5</v>
      </c>
      <c r="H25" s="427"/>
      <c r="I25" s="427"/>
      <c r="J25" s="427"/>
      <c r="K25" s="443"/>
      <c r="L25" s="428" t="s">
        <v>750</v>
      </c>
      <c r="M25" s="430" t="s">
        <v>751</v>
      </c>
      <c r="N25" s="430" t="s">
        <v>752</v>
      </c>
      <c r="O25" s="430" t="s">
        <v>75</v>
      </c>
      <c r="P25" s="447" t="s">
        <v>76</v>
      </c>
      <c r="Q25" s="430"/>
      <c r="R25" s="428" t="s">
        <v>75</v>
      </c>
      <c r="S25" s="427" t="s">
        <v>750</v>
      </c>
      <c r="T25" s="428" t="s">
        <v>75</v>
      </c>
      <c r="U25" s="449" t="s">
        <v>77</v>
      </c>
      <c r="V25" s="449" t="s">
        <v>78</v>
      </c>
      <c r="W25" s="449" t="s">
        <v>133</v>
      </c>
      <c r="X25" s="450" t="s">
        <v>747</v>
      </c>
      <c r="Y25" s="450"/>
      <c r="Z25" s="451"/>
      <c r="AA25" s="452">
        <v>1.002</v>
      </c>
      <c r="AB25" s="450" t="s">
        <v>81</v>
      </c>
      <c r="AC25" s="430" t="s">
        <v>509</v>
      </c>
      <c r="AD25" s="453"/>
      <c r="AE25" s="430">
        <v>0</v>
      </c>
      <c r="AF25" s="430">
        <v>0</v>
      </c>
      <c r="AG25" s="430">
        <v>0</v>
      </c>
      <c r="AH25" s="430">
        <v>1</v>
      </c>
    </row>
    <row r="26" spans="1:34" s="445" customFormat="1" ht="30" customHeight="1">
      <c r="A26" s="446">
        <f t="shared" si="0"/>
        <v>18</v>
      </c>
      <c r="B26" s="427"/>
      <c r="C26" s="427"/>
      <c r="D26" s="427"/>
      <c r="E26" s="427"/>
      <c r="F26" s="427"/>
      <c r="G26" s="427">
        <v>5</v>
      </c>
      <c r="H26" s="427"/>
      <c r="I26" s="427"/>
      <c r="J26" s="427"/>
      <c r="K26" s="443"/>
      <c r="L26" s="428" t="s">
        <v>134</v>
      </c>
      <c r="M26" s="430" t="s">
        <v>135</v>
      </c>
      <c r="N26" s="430"/>
      <c r="O26" s="430" t="s">
        <v>83</v>
      </c>
      <c r="P26" s="447" t="s">
        <v>76</v>
      </c>
      <c r="Q26" s="460"/>
      <c r="R26" s="428" t="s">
        <v>83</v>
      </c>
      <c r="S26" s="428" t="s">
        <v>134</v>
      </c>
      <c r="T26" s="428" t="s">
        <v>83</v>
      </c>
      <c r="U26" s="449" t="s">
        <v>77</v>
      </c>
      <c r="V26" s="449" t="s">
        <v>78</v>
      </c>
      <c r="W26" s="449" t="s">
        <v>133</v>
      </c>
      <c r="X26" s="457" t="s">
        <v>136</v>
      </c>
      <c r="Y26" s="450"/>
      <c r="Z26" s="457" t="s">
        <v>137</v>
      </c>
      <c r="AA26" s="452">
        <v>0.32400000000000001</v>
      </c>
      <c r="AB26" s="430" t="s">
        <v>81</v>
      </c>
      <c r="AC26" s="430" t="s">
        <v>473</v>
      </c>
      <c r="AD26" s="453"/>
      <c r="AE26" s="430">
        <v>1</v>
      </c>
      <c r="AF26" s="430">
        <v>1</v>
      </c>
      <c r="AG26" s="430">
        <v>1</v>
      </c>
      <c r="AH26" s="430">
        <v>1</v>
      </c>
    </row>
    <row r="27" spans="1:34" s="445" customFormat="1" ht="30" customHeight="1">
      <c r="A27" s="446">
        <f t="shared" si="0"/>
        <v>19</v>
      </c>
      <c r="B27" s="427"/>
      <c r="C27" s="427"/>
      <c r="D27" s="427"/>
      <c r="E27" s="427"/>
      <c r="F27" s="427"/>
      <c r="G27" s="427">
        <v>5</v>
      </c>
      <c r="H27" s="427"/>
      <c r="I27" s="427"/>
      <c r="J27" s="427"/>
      <c r="K27" s="443"/>
      <c r="L27" s="428" t="s">
        <v>753</v>
      </c>
      <c r="M27" s="430" t="s">
        <v>754</v>
      </c>
      <c r="N27" s="430"/>
      <c r="O27" s="430" t="s">
        <v>83</v>
      </c>
      <c r="P27" s="447" t="s">
        <v>76</v>
      </c>
      <c r="Q27" s="430"/>
      <c r="R27" s="428" t="s">
        <v>83</v>
      </c>
      <c r="S27" s="428" t="s">
        <v>753</v>
      </c>
      <c r="T27" s="456" t="s">
        <v>83</v>
      </c>
      <c r="U27" s="449" t="s">
        <v>77</v>
      </c>
      <c r="V27" s="449" t="s">
        <v>78</v>
      </c>
      <c r="W27" s="449" t="s">
        <v>133</v>
      </c>
      <c r="X27" s="447" t="s">
        <v>755</v>
      </c>
      <c r="Y27" s="447"/>
      <c r="Z27" s="447" t="s">
        <v>138</v>
      </c>
      <c r="AA27" s="452">
        <v>0.98780000000000001</v>
      </c>
      <c r="AB27" s="430" t="s">
        <v>81</v>
      </c>
      <c r="AC27" s="430" t="s">
        <v>473</v>
      </c>
      <c r="AD27" s="453"/>
      <c r="AE27" s="430">
        <v>1</v>
      </c>
      <c r="AF27" s="430">
        <v>1</v>
      </c>
      <c r="AG27" s="430">
        <v>1</v>
      </c>
      <c r="AH27" s="430">
        <v>1</v>
      </c>
    </row>
    <row r="28" spans="1:34" s="445" customFormat="1" ht="30" customHeight="1">
      <c r="A28" s="446">
        <f t="shared" si="0"/>
        <v>20</v>
      </c>
      <c r="B28" s="427"/>
      <c r="C28" s="427"/>
      <c r="D28" s="427"/>
      <c r="E28" s="427"/>
      <c r="F28" s="427"/>
      <c r="G28" s="427">
        <v>5</v>
      </c>
      <c r="H28" s="427"/>
      <c r="I28" s="427"/>
      <c r="J28" s="427"/>
      <c r="K28" s="443"/>
      <c r="L28" s="428" t="s">
        <v>139</v>
      </c>
      <c r="M28" s="430" t="s">
        <v>140</v>
      </c>
      <c r="N28" s="430"/>
      <c r="O28" s="430" t="s">
        <v>83</v>
      </c>
      <c r="P28" s="447" t="s">
        <v>76</v>
      </c>
      <c r="Q28" s="430"/>
      <c r="R28" s="428" t="s">
        <v>83</v>
      </c>
      <c r="S28" s="454" t="s">
        <v>139</v>
      </c>
      <c r="T28" s="456" t="s">
        <v>83</v>
      </c>
      <c r="U28" s="449" t="s">
        <v>77</v>
      </c>
      <c r="V28" s="449" t="s">
        <v>78</v>
      </c>
      <c r="W28" s="449" t="s">
        <v>90</v>
      </c>
      <c r="X28" s="457" t="s">
        <v>756</v>
      </c>
      <c r="Y28" s="450" t="s">
        <v>141</v>
      </c>
      <c r="Z28" s="447"/>
      <c r="AA28" s="452">
        <v>6.7199999999999996E-2</v>
      </c>
      <c r="AB28" s="430" t="s">
        <v>81</v>
      </c>
      <c r="AC28" s="430" t="s">
        <v>473</v>
      </c>
      <c r="AD28" s="453"/>
      <c r="AE28" s="430">
        <v>3</v>
      </c>
      <c r="AF28" s="430">
        <v>3</v>
      </c>
      <c r="AG28" s="430">
        <v>3</v>
      </c>
      <c r="AH28" s="430">
        <v>3</v>
      </c>
    </row>
    <row r="29" spans="1:34" s="445" customFormat="1" ht="30" hidden="1" customHeight="1">
      <c r="A29" s="446">
        <f t="shared" si="0"/>
        <v>21</v>
      </c>
      <c r="B29" s="427"/>
      <c r="C29" s="427"/>
      <c r="D29" s="427"/>
      <c r="E29" s="427"/>
      <c r="F29" s="427">
        <v>4</v>
      </c>
      <c r="G29" s="427"/>
      <c r="H29" s="427"/>
      <c r="I29" s="427"/>
      <c r="J29" s="427"/>
      <c r="K29" s="443"/>
      <c r="L29" s="428" t="s">
        <v>757</v>
      </c>
      <c r="M29" s="457" t="s">
        <v>483</v>
      </c>
      <c r="N29" s="461"/>
      <c r="O29" s="430" t="s">
        <v>83</v>
      </c>
      <c r="P29" s="447" t="s">
        <v>76</v>
      </c>
      <c r="Q29" s="457"/>
      <c r="R29" s="428" t="s">
        <v>75</v>
      </c>
      <c r="S29" s="428" t="s">
        <v>757</v>
      </c>
      <c r="T29" s="456" t="s">
        <v>75</v>
      </c>
      <c r="U29" s="449" t="s">
        <v>77</v>
      </c>
      <c r="V29" s="449" t="s">
        <v>78</v>
      </c>
      <c r="W29" s="449" t="s">
        <v>90</v>
      </c>
      <c r="X29" s="457" t="s">
        <v>758</v>
      </c>
      <c r="Y29" s="450" t="s">
        <v>141</v>
      </c>
      <c r="Z29" s="457" t="s">
        <v>482</v>
      </c>
      <c r="AA29" s="452">
        <v>5.0299999999999997E-2</v>
      </c>
      <c r="AB29" s="430" t="s">
        <v>81</v>
      </c>
      <c r="AC29" s="430" t="s">
        <v>505</v>
      </c>
      <c r="AD29" s="453"/>
      <c r="AE29" s="430">
        <v>0</v>
      </c>
      <c r="AF29" s="430">
        <v>1</v>
      </c>
      <c r="AG29" s="430">
        <v>1</v>
      </c>
      <c r="AH29" s="430">
        <v>0</v>
      </c>
    </row>
    <row r="30" spans="1:34" s="475" customFormat="1" ht="30" customHeight="1">
      <c r="A30" s="462"/>
      <c r="B30" s="463"/>
      <c r="C30" s="463"/>
      <c r="D30" s="463"/>
      <c r="E30" s="463"/>
      <c r="F30" s="463"/>
      <c r="G30" s="463">
        <v>5</v>
      </c>
      <c r="H30" s="463"/>
      <c r="I30" s="463"/>
      <c r="J30" s="463"/>
      <c r="K30" s="464"/>
      <c r="L30" s="465" t="s">
        <v>759</v>
      </c>
      <c r="M30" s="466" t="s">
        <v>760</v>
      </c>
      <c r="N30" s="467"/>
      <c r="O30" s="468"/>
      <c r="P30" s="469"/>
      <c r="Q30" s="466"/>
      <c r="R30" s="465"/>
      <c r="S30" s="465"/>
      <c r="T30" s="470"/>
      <c r="U30" s="471"/>
      <c r="V30" s="471"/>
      <c r="W30" s="471"/>
      <c r="X30" s="466"/>
      <c r="Y30" s="472"/>
      <c r="Z30" s="466"/>
      <c r="AA30" s="473"/>
      <c r="AB30" s="468"/>
      <c r="AC30" s="468"/>
      <c r="AD30" s="474"/>
      <c r="AE30" s="468">
        <v>1</v>
      </c>
      <c r="AF30" s="468"/>
      <c r="AG30" s="468"/>
      <c r="AH30" s="468"/>
    </row>
    <row r="31" spans="1:34" s="475" customFormat="1" ht="30" customHeight="1">
      <c r="A31" s="462"/>
      <c r="B31" s="463"/>
      <c r="C31" s="463"/>
      <c r="D31" s="463"/>
      <c r="E31" s="463"/>
      <c r="F31" s="463"/>
      <c r="G31" s="463">
        <v>5</v>
      </c>
      <c r="H31" s="463"/>
      <c r="I31" s="463"/>
      <c r="J31" s="463"/>
      <c r="K31" s="464"/>
      <c r="L31" s="465" t="s">
        <v>759</v>
      </c>
      <c r="M31" s="466" t="s">
        <v>761</v>
      </c>
      <c r="N31" s="467"/>
      <c r="O31" s="468"/>
      <c r="P31" s="469"/>
      <c r="Q31" s="466"/>
      <c r="R31" s="465"/>
      <c r="S31" s="465"/>
      <c r="T31" s="470"/>
      <c r="U31" s="471"/>
      <c r="V31" s="471"/>
      <c r="W31" s="471"/>
      <c r="X31" s="466"/>
      <c r="Y31" s="472"/>
      <c r="Z31" s="466"/>
      <c r="AA31" s="473"/>
      <c r="AB31" s="468"/>
      <c r="AC31" s="468"/>
      <c r="AD31" s="474"/>
      <c r="AE31" s="468">
        <v>1</v>
      </c>
      <c r="AF31" s="468"/>
      <c r="AG31" s="468"/>
      <c r="AH31" s="468"/>
    </row>
    <row r="32" spans="1:34" s="475" customFormat="1" ht="30" customHeight="1">
      <c r="A32" s="462"/>
      <c r="B32" s="463"/>
      <c r="C32" s="463"/>
      <c r="D32" s="463"/>
      <c r="E32" s="463"/>
      <c r="F32" s="463"/>
      <c r="G32" s="463">
        <v>5</v>
      </c>
      <c r="H32" s="463"/>
      <c r="I32" s="463"/>
      <c r="J32" s="463"/>
      <c r="K32" s="464"/>
      <c r="L32" s="465" t="s">
        <v>759</v>
      </c>
      <c r="M32" s="466" t="s">
        <v>762</v>
      </c>
      <c r="N32" s="467"/>
      <c r="O32" s="468"/>
      <c r="P32" s="469"/>
      <c r="Q32" s="466"/>
      <c r="R32" s="465"/>
      <c r="S32" s="465"/>
      <c r="T32" s="470"/>
      <c r="U32" s="471"/>
      <c r="V32" s="471"/>
      <c r="W32" s="471"/>
      <c r="X32" s="466"/>
      <c r="Y32" s="472"/>
      <c r="Z32" s="466"/>
      <c r="AA32" s="473"/>
      <c r="AB32" s="468"/>
      <c r="AC32" s="468"/>
      <c r="AD32" s="474"/>
      <c r="AE32" s="468">
        <v>1</v>
      </c>
      <c r="AF32" s="468"/>
      <c r="AG32" s="468"/>
      <c r="AH32" s="468"/>
    </row>
    <row r="33" spans="1:34" s="475" customFormat="1" ht="30" customHeight="1">
      <c r="A33" s="462"/>
      <c r="B33" s="463"/>
      <c r="C33" s="463"/>
      <c r="D33" s="463"/>
      <c r="E33" s="463"/>
      <c r="F33" s="463"/>
      <c r="G33" s="463">
        <v>5</v>
      </c>
      <c r="H33" s="463"/>
      <c r="I33" s="463"/>
      <c r="J33" s="463"/>
      <c r="K33" s="464"/>
      <c r="L33" s="465" t="s">
        <v>510</v>
      </c>
      <c r="M33" s="466" t="s">
        <v>763</v>
      </c>
      <c r="N33" s="467"/>
      <c r="O33" s="468"/>
      <c r="P33" s="469"/>
      <c r="Q33" s="466"/>
      <c r="R33" s="465"/>
      <c r="S33" s="465"/>
      <c r="T33" s="470"/>
      <c r="U33" s="471"/>
      <c r="V33" s="471"/>
      <c r="W33" s="471"/>
      <c r="X33" s="466"/>
      <c r="Y33" s="472"/>
      <c r="Z33" s="466"/>
      <c r="AA33" s="473"/>
      <c r="AB33" s="468"/>
      <c r="AC33" s="468"/>
      <c r="AD33" s="474"/>
      <c r="AE33" s="468">
        <v>1</v>
      </c>
      <c r="AF33" s="468"/>
      <c r="AG33" s="468"/>
      <c r="AH33" s="468"/>
    </row>
    <row r="34" spans="1:34" s="475" customFormat="1" ht="30" customHeight="1">
      <c r="A34" s="462"/>
      <c r="B34" s="463"/>
      <c r="C34" s="463"/>
      <c r="D34" s="463"/>
      <c r="E34" s="463"/>
      <c r="F34" s="463"/>
      <c r="G34" s="463">
        <v>5</v>
      </c>
      <c r="H34" s="463"/>
      <c r="I34" s="463"/>
      <c r="J34" s="463"/>
      <c r="K34" s="464"/>
      <c r="L34" s="465" t="s">
        <v>764</v>
      </c>
      <c r="M34" s="466" t="s">
        <v>765</v>
      </c>
      <c r="N34" s="467"/>
      <c r="O34" s="468"/>
      <c r="P34" s="469"/>
      <c r="Q34" s="466"/>
      <c r="R34" s="465"/>
      <c r="S34" s="465"/>
      <c r="T34" s="470"/>
      <c r="U34" s="471"/>
      <c r="V34" s="471"/>
      <c r="W34" s="471"/>
      <c r="X34" s="466"/>
      <c r="Y34" s="472"/>
      <c r="Z34" s="466"/>
      <c r="AA34" s="473"/>
      <c r="AB34" s="468"/>
      <c r="AC34" s="468"/>
      <c r="AD34" s="474"/>
      <c r="AE34" s="468">
        <v>1</v>
      </c>
      <c r="AF34" s="468"/>
      <c r="AG34" s="468"/>
      <c r="AH34" s="468"/>
    </row>
    <row r="35" spans="1:34" s="475" customFormat="1" ht="30" customHeight="1">
      <c r="A35" s="462"/>
      <c r="B35" s="463"/>
      <c r="C35" s="463"/>
      <c r="D35" s="463"/>
      <c r="E35" s="463"/>
      <c r="F35" s="463"/>
      <c r="G35" s="463">
        <v>5</v>
      </c>
      <c r="H35" s="463"/>
      <c r="I35" s="463"/>
      <c r="J35" s="463"/>
      <c r="K35" s="464"/>
      <c r="L35" s="465" t="s">
        <v>759</v>
      </c>
      <c r="M35" s="466" t="s">
        <v>766</v>
      </c>
      <c r="N35" s="467"/>
      <c r="O35" s="468"/>
      <c r="P35" s="469"/>
      <c r="Q35" s="466"/>
      <c r="R35" s="465"/>
      <c r="S35" s="465"/>
      <c r="T35" s="470"/>
      <c r="U35" s="471"/>
      <c r="V35" s="471"/>
      <c r="W35" s="471"/>
      <c r="X35" s="466"/>
      <c r="Y35" s="472"/>
      <c r="Z35" s="466"/>
      <c r="AA35" s="473"/>
      <c r="AB35" s="468"/>
      <c r="AC35" s="468"/>
      <c r="AD35" s="474"/>
      <c r="AE35" s="468">
        <v>1</v>
      </c>
      <c r="AF35" s="468"/>
      <c r="AG35" s="468"/>
      <c r="AH35" s="468"/>
    </row>
    <row r="36" spans="1:34" s="475" customFormat="1" ht="30" customHeight="1">
      <c r="A36" s="462"/>
      <c r="B36" s="463"/>
      <c r="C36" s="463"/>
      <c r="D36" s="463"/>
      <c r="E36" s="463"/>
      <c r="F36" s="463">
        <v>4</v>
      </c>
      <c r="G36" s="463"/>
      <c r="H36" s="463"/>
      <c r="I36" s="463"/>
      <c r="J36" s="463"/>
      <c r="K36" s="464"/>
      <c r="L36" s="465" t="s">
        <v>759</v>
      </c>
      <c r="M36" s="466" t="s">
        <v>767</v>
      </c>
      <c r="N36" s="467"/>
      <c r="O36" s="468"/>
      <c r="P36" s="469"/>
      <c r="Q36" s="466"/>
      <c r="R36" s="465"/>
      <c r="S36" s="465"/>
      <c r="T36" s="470"/>
      <c r="U36" s="471"/>
      <c r="V36" s="471"/>
      <c r="W36" s="471"/>
      <c r="X36" s="466"/>
      <c r="Y36" s="472"/>
      <c r="Z36" s="466"/>
      <c r="AA36" s="473"/>
      <c r="AB36" s="468"/>
      <c r="AC36" s="468"/>
      <c r="AD36" s="474"/>
      <c r="AE36" s="468"/>
      <c r="AF36" s="468"/>
      <c r="AG36" s="468"/>
      <c r="AH36" s="468"/>
    </row>
    <row r="37" spans="1:34" s="475" customFormat="1" ht="30" customHeight="1">
      <c r="A37" s="462"/>
      <c r="B37" s="463"/>
      <c r="C37" s="463"/>
      <c r="D37" s="463"/>
      <c r="E37" s="463"/>
      <c r="F37" s="463"/>
      <c r="G37" s="463">
        <v>5</v>
      </c>
      <c r="H37" s="463"/>
      <c r="I37" s="463"/>
      <c r="J37" s="463"/>
      <c r="K37" s="464"/>
      <c r="L37" s="465" t="s">
        <v>759</v>
      </c>
      <c r="M37" s="466" t="s">
        <v>768</v>
      </c>
      <c r="N37" s="467"/>
      <c r="O37" s="468"/>
      <c r="P37" s="469"/>
      <c r="Q37" s="466"/>
      <c r="R37" s="465"/>
      <c r="S37" s="465"/>
      <c r="T37" s="470"/>
      <c r="U37" s="471"/>
      <c r="V37" s="471"/>
      <c r="W37" s="471"/>
      <c r="X37" s="466"/>
      <c r="Y37" s="472"/>
      <c r="Z37" s="466"/>
      <c r="AA37" s="473"/>
      <c r="AB37" s="468"/>
      <c r="AC37" s="468"/>
      <c r="AD37" s="474"/>
      <c r="AE37" s="468">
        <v>1</v>
      </c>
      <c r="AF37" s="468"/>
      <c r="AG37" s="468"/>
      <c r="AH37" s="468"/>
    </row>
    <row r="38" spans="1:34" s="475" customFormat="1" ht="30" customHeight="1">
      <c r="A38" s="462"/>
      <c r="B38" s="463"/>
      <c r="C38" s="463"/>
      <c r="D38" s="463"/>
      <c r="E38" s="463"/>
      <c r="F38" s="463"/>
      <c r="G38" s="463">
        <v>5</v>
      </c>
      <c r="H38" s="463"/>
      <c r="I38" s="463"/>
      <c r="J38" s="463"/>
      <c r="K38" s="464"/>
      <c r="L38" s="465" t="s">
        <v>759</v>
      </c>
      <c r="M38" s="466" t="s">
        <v>769</v>
      </c>
      <c r="N38" s="467"/>
      <c r="O38" s="468"/>
      <c r="P38" s="469"/>
      <c r="Q38" s="466"/>
      <c r="R38" s="465"/>
      <c r="S38" s="465"/>
      <c r="T38" s="470"/>
      <c r="U38" s="471"/>
      <c r="V38" s="471"/>
      <c r="W38" s="471"/>
      <c r="X38" s="466"/>
      <c r="Y38" s="472"/>
      <c r="Z38" s="466"/>
      <c r="AA38" s="473"/>
      <c r="AB38" s="468"/>
      <c r="AC38" s="468"/>
      <c r="AD38" s="474"/>
      <c r="AE38" s="468">
        <v>1</v>
      </c>
      <c r="AF38" s="468"/>
      <c r="AG38" s="468"/>
      <c r="AH38" s="468"/>
    </row>
    <row r="39" spans="1:34" s="475" customFormat="1" ht="30" customHeight="1">
      <c r="A39" s="462"/>
      <c r="B39" s="463"/>
      <c r="C39" s="463"/>
      <c r="D39" s="463"/>
      <c r="E39" s="463"/>
      <c r="F39" s="463"/>
      <c r="G39" s="463">
        <v>5</v>
      </c>
      <c r="H39" s="463"/>
      <c r="I39" s="463"/>
      <c r="J39" s="463"/>
      <c r="K39" s="464"/>
      <c r="L39" s="465" t="s">
        <v>770</v>
      </c>
      <c r="M39" s="466" t="s">
        <v>771</v>
      </c>
      <c r="N39" s="467"/>
      <c r="O39" s="468"/>
      <c r="P39" s="469"/>
      <c r="Q39" s="466"/>
      <c r="R39" s="465"/>
      <c r="S39" s="465"/>
      <c r="T39" s="470"/>
      <c r="U39" s="471"/>
      <c r="V39" s="471"/>
      <c r="W39" s="471"/>
      <c r="X39" s="466"/>
      <c r="Y39" s="472"/>
      <c r="Z39" s="466"/>
      <c r="AA39" s="473"/>
      <c r="AB39" s="468"/>
      <c r="AC39" s="468"/>
      <c r="AD39" s="474"/>
      <c r="AE39" s="468">
        <v>1</v>
      </c>
      <c r="AF39" s="468"/>
      <c r="AG39" s="468"/>
      <c r="AH39" s="468"/>
    </row>
    <row r="40" spans="1:34" s="475" customFormat="1" ht="30" customHeight="1">
      <c r="A40" s="462"/>
      <c r="B40" s="463"/>
      <c r="C40" s="463"/>
      <c r="D40" s="463"/>
      <c r="E40" s="463"/>
      <c r="F40" s="463"/>
      <c r="G40" s="463">
        <v>5</v>
      </c>
      <c r="H40" s="463"/>
      <c r="I40" s="463"/>
      <c r="J40" s="463"/>
      <c r="K40" s="464"/>
      <c r="L40" s="465" t="s">
        <v>759</v>
      </c>
      <c r="M40" s="466" t="s">
        <v>772</v>
      </c>
      <c r="N40" s="467"/>
      <c r="O40" s="468"/>
      <c r="P40" s="469"/>
      <c r="Q40" s="466"/>
      <c r="R40" s="465"/>
      <c r="S40" s="465"/>
      <c r="T40" s="470"/>
      <c r="U40" s="471"/>
      <c r="V40" s="471"/>
      <c r="W40" s="471"/>
      <c r="X40" s="466"/>
      <c r="Y40" s="472"/>
      <c r="Z40" s="466"/>
      <c r="AA40" s="473"/>
      <c r="AB40" s="468"/>
      <c r="AC40" s="468"/>
      <c r="AD40" s="474"/>
      <c r="AE40" s="468">
        <v>1</v>
      </c>
      <c r="AF40" s="468"/>
      <c r="AG40" s="468"/>
      <c r="AH40" s="468"/>
    </row>
    <row r="41" spans="1:34" s="475" customFormat="1" ht="30" customHeight="1">
      <c r="A41" s="462"/>
      <c r="B41" s="463"/>
      <c r="C41" s="463"/>
      <c r="D41" s="463"/>
      <c r="E41" s="463"/>
      <c r="F41" s="463"/>
      <c r="G41" s="463">
        <v>5</v>
      </c>
      <c r="H41" s="463"/>
      <c r="I41" s="463"/>
      <c r="J41" s="463"/>
      <c r="K41" s="464"/>
      <c r="L41" s="465" t="s">
        <v>759</v>
      </c>
      <c r="M41" s="466" t="s">
        <v>773</v>
      </c>
      <c r="N41" s="467"/>
      <c r="O41" s="468"/>
      <c r="P41" s="469"/>
      <c r="Q41" s="466"/>
      <c r="R41" s="465"/>
      <c r="S41" s="465"/>
      <c r="T41" s="470"/>
      <c r="U41" s="471"/>
      <c r="V41" s="471"/>
      <c r="W41" s="471"/>
      <c r="X41" s="466"/>
      <c r="Y41" s="472"/>
      <c r="Z41" s="466"/>
      <c r="AA41" s="473"/>
      <c r="AB41" s="468"/>
      <c r="AC41" s="468"/>
      <c r="AD41" s="474"/>
      <c r="AE41" s="468"/>
      <c r="AF41" s="468"/>
      <c r="AG41" s="468"/>
      <c r="AH41" s="468"/>
    </row>
    <row r="42" spans="1:34" s="475" customFormat="1" ht="30" customHeight="1">
      <c r="A42" s="462"/>
      <c r="B42" s="463"/>
      <c r="C42" s="463"/>
      <c r="D42" s="463"/>
      <c r="E42" s="463"/>
      <c r="F42" s="463">
        <v>4</v>
      </c>
      <c r="G42" s="463"/>
      <c r="H42" s="463"/>
      <c r="I42" s="463"/>
      <c r="J42" s="463"/>
      <c r="K42" s="464"/>
      <c r="L42" s="465" t="s">
        <v>759</v>
      </c>
      <c r="M42" s="466" t="s">
        <v>774</v>
      </c>
      <c r="N42" s="467"/>
      <c r="O42" s="468"/>
      <c r="P42" s="469"/>
      <c r="Q42" s="466"/>
      <c r="R42" s="465"/>
      <c r="S42" s="465"/>
      <c r="T42" s="470"/>
      <c r="U42" s="471"/>
      <c r="V42" s="471"/>
      <c r="W42" s="471"/>
      <c r="X42" s="466"/>
      <c r="Y42" s="472"/>
      <c r="Z42" s="466"/>
      <c r="AA42" s="473"/>
      <c r="AB42" s="468"/>
      <c r="AC42" s="468"/>
      <c r="AD42" s="474"/>
      <c r="AE42" s="468">
        <v>1</v>
      </c>
      <c r="AF42" s="468"/>
      <c r="AG42" s="468"/>
      <c r="AH42" s="468"/>
    </row>
    <row r="43" spans="1:34" s="475" customFormat="1" ht="30" customHeight="1">
      <c r="A43" s="462"/>
      <c r="B43" s="463"/>
      <c r="C43" s="463"/>
      <c r="D43" s="463"/>
      <c r="E43" s="463"/>
      <c r="F43" s="463">
        <v>4</v>
      </c>
      <c r="G43" s="463"/>
      <c r="H43" s="463"/>
      <c r="I43" s="463"/>
      <c r="J43" s="463"/>
      <c r="K43" s="464"/>
      <c r="L43" s="465" t="s">
        <v>759</v>
      </c>
      <c r="M43" s="466" t="s">
        <v>775</v>
      </c>
      <c r="N43" s="467"/>
      <c r="O43" s="468"/>
      <c r="P43" s="469"/>
      <c r="Q43" s="466"/>
      <c r="R43" s="465"/>
      <c r="S43" s="465"/>
      <c r="T43" s="470"/>
      <c r="U43" s="471"/>
      <c r="V43" s="471"/>
      <c r="W43" s="471"/>
      <c r="X43" s="466"/>
      <c r="Y43" s="472"/>
      <c r="Z43" s="466"/>
      <c r="AA43" s="473"/>
      <c r="AB43" s="468"/>
      <c r="AC43" s="468"/>
      <c r="AD43" s="474"/>
      <c r="AE43" s="468">
        <v>1</v>
      </c>
      <c r="AF43" s="468"/>
      <c r="AG43" s="468"/>
      <c r="AH43" s="468"/>
    </row>
    <row r="44" spans="1:34" s="475" customFormat="1" ht="30" customHeight="1">
      <c r="A44" s="462"/>
      <c r="B44" s="463"/>
      <c r="C44" s="463"/>
      <c r="D44" s="463"/>
      <c r="E44" s="463"/>
      <c r="F44" s="463"/>
      <c r="G44" s="463">
        <v>5</v>
      </c>
      <c r="H44" s="463"/>
      <c r="I44" s="463"/>
      <c r="J44" s="463"/>
      <c r="K44" s="464"/>
      <c r="L44" s="465" t="s">
        <v>759</v>
      </c>
      <c r="M44" s="466" t="s">
        <v>776</v>
      </c>
      <c r="N44" s="467"/>
      <c r="O44" s="468"/>
      <c r="P44" s="469"/>
      <c r="Q44" s="466"/>
      <c r="R44" s="465"/>
      <c r="S44" s="465"/>
      <c r="T44" s="470"/>
      <c r="U44" s="471"/>
      <c r="V44" s="471"/>
      <c r="W44" s="471"/>
      <c r="X44" s="466"/>
      <c r="Y44" s="472"/>
      <c r="Z44" s="466"/>
      <c r="AA44" s="473"/>
      <c r="AB44" s="468"/>
      <c r="AC44" s="468"/>
      <c r="AD44" s="474"/>
      <c r="AE44" s="468">
        <v>1</v>
      </c>
      <c r="AF44" s="468"/>
      <c r="AG44" s="468"/>
      <c r="AH44" s="468"/>
    </row>
    <row r="45" spans="1:34" s="475" customFormat="1" ht="30" customHeight="1">
      <c r="A45" s="462"/>
      <c r="B45" s="463"/>
      <c r="C45" s="463"/>
      <c r="D45" s="463"/>
      <c r="E45" s="463"/>
      <c r="F45" s="463"/>
      <c r="G45" s="463">
        <v>5</v>
      </c>
      <c r="H45" s="463"/>
      <c r="I45" s="463"/>
      <c r="J45" s="463"/>
      <c r="K45" s="464"/>
      <c r="L45" s="465" t="s">
        <v>759</v>
      </c>
      <c r="M45" s="466" t="s">
        <v>777</v>
      </c>
      <c r="N45" s="467"/>
      <c r="O45" s="468"/>
      <c r="P45" s="469"/>
      <c r="Q45" s="466"/>
      <c r="R45" s="465"/>
      <c r="S45" s="465"/>
      <c r="T45" s="470"/>
      <c r="U45" s="471"/>
      <c r="V45" s="471"/>
      <c r="W45" s="471"/>
      <c r="X45" s="466"/>
      <c r="Y45" s="472"/>
      <c r="Z45" s="466"/>
      <c r="AA45" s="473"/>
      <c r="AB45" s="468"/>
      <c r="AC45" s="468"/>
      <c r="AD45" s="474"/>
      <c r="AE45" s="468">
        <v>1</v>
      </c>
      <c r="AF45" s="468"/>
      <c r="AG45" s="468"/>
      <c r="AH45" s="468"/>
    </row>
    <row r="46" spans="1:34" s="475" customFormat="1" ht="30" customHeight="1">
      <c r="A46" s="462"/>
      <c r="B46" s="463"/>
      <c r="C46" s="463"/>
      <c r="D46" s="463"/>
      <c r="E46" s="463"/>
      <c r="F46" s="463"/>
      <c r="G46" s="463">
        <v>5</v>
      </c>
      <c r="H46" s="463"/>
      <c r="I46" s="463"/>
      <c r="J46" s="463"/>
      <c r="K46" s="464"/>
      <c r="L46" s="465" t="s">
        <v>778</v>
      </c>
      <c r="M46" s="466" t="s">
        <v>779</v>
      </c>
      <c r="N46" s="467"/>
      <c r="O46" s="468"/>
      <c r="P46" s="469"/>
      <c r="Q46" s="466"/>
      <c r="R46" s="465"/>
      <c r="S46" s="465"/>
      <c r="T46" s="470"/>
      <c r="U46" s="471"/>
      <c r="V46" s="471"/>
      <c r="W46" s="471"/>
      <c r="X46" s="466"/>
      <c r="Y46" s="472"/>
      <c r="Z46" s="466"/>
      <c r="AA46" s="473"/>
      <c r="AB46" s="468"/>
      <c r="AC46" s="468"/>
      <c r="AD46" s="474"/>
      <c r="AE46" s="468">
        <v>1</v>
      </c>
      <c r="AF46" s="468"/>
      <c r="AG46" s="468"/>
      <c r="AH46" s="468"/>
    </row>
    <row r="47" spans="1:34" s="475" customFormat="1" ht="30" customHeight="1">
      <c r="A47" s="462"/>
      <c r="B47" s="463"/>
      <c r="C47" s="463"/>
      <c r="D47" s="463"/>
      <c r="E47" s="463"/>
      <c r="F47" s="463"/>
      <c r="G47" s="463">
        <v>5</v>
      </c>
      <c r="H47" s="463"/>
      <c r="I47" s="463"/>
      <c r="J47" s="463"/>
      <c r="K47" s="464"/>
      <c r="L47" s="465" t="s">
        <v>780</v>
      </c>
      <c r="M47" s="466" t="s">
        <v>781</v>
      </c>
      <c r="N47" s="467"/>
      <c r="O47" s="468"/>
      <c r="P47" s="469"/>
      <c r="Q47" s="466"/>
      <c r="R47" s="465"/>
      <c r="S47" s="465"/>
      <c r="T47" s="470"/>
      <c r="U47" s="471"/>
      <c r="V47" s="471"/>
      <c r="W47" s="471"/>
      <c r="X47" s="466"/>
      <c r="Y47" s="472"/>
      <c r="Z47" s="466"/>
      <c r="AA47" s="473"/>
      <c r="AB47" s="468"/>
      <c r="AC47" s="468"/>
      <c r="AD47" s="474"/>
      <c r="AE47" s="468"/>
      <c r="AF47" s="468"/>
      <c r="AG47" s="468"/>
      <c r="AH47" s="468"/>
    </row>
    <row r="48" spans="1:34" s="475" customFormat="1" ht="30" customHeight="1">
      <c r="A48" s="462"/>
      <c r="B48" s="463"/>
      <c r="C48" s="463"/>
      <c r="D48" s="463"/>
      <c r="E48" s="463"/>
      <c r="F48" s="463"/>
      <c r="G48" s="463">
        <v>5</v>
      </c>
      <c r="H48" s="463"/>
      <c r="I48" s="463"/>
      <c r="J48" s="463"/>
      <c r="K48" s="464"/>
      <c r="L48" s="465" t="s">
        <v>759</v>
      </c>
      <c r="M48" s="466" t="s">
        <v>782</v>
      </c>
      <c r="N48" s="467"/>
      <c r="O48" s="468"/>
      <c r="P48" s="469"/>
      <c r="Q48" s="466"/>
      <c r="R48" s="465"/>
      <c r="S48" s="476"/>
      <c r="T48" s="470"/>
      <c r="U48" s="471"/>
      <c r="V48" s="471"/>
      <c r="W48" s="471"/>
      <c r="X48" s="466"/>
      <c r="Y48" s="472"/>
      <c r="Z48" s="466"/>
      <c r="AA48" s="473"/>
      <c r="AB48" s="468"/>
      <c r="AC48" s="468"/>
      <c r="AD48" s="474"/>
      <c r="AE48" s="468"/>
      <c r="AF48" s="468"/>
      <c r="AG48" s="468"/>
      <c r="AH48" s="468"/>
    </row>
    <row r="49" spans="1:34" s="475" customFormat="1" ht="30" customHeight="1">
      <c r="A49" s="462"/>
      <c r="B49" s="463"/>
      <c r="C49" s="463"/>
      <c r="D49" s="463"/>
      <c r="E49" s="463"/>
      <c r="F49" s="463"/>
      <c r="G49" s="463">
        <v>5</v>
      </c>
      <c r="H49" s="463"/>
      <c r="I49" s="463"/>
      <c r="J49" s="463"/>
      <c r="K49" s="464"/>
      <c r="L49" s="465" t="s">
        <v>759</v>
      </c>
      <c r="M49" s="466" t="s">
        <v>783</v>
      </c>
      <c r="N49" s="467"/>
      <c r="O49" s="468"/>
      <c r="P49" s="469"/>
      <c r="Q49" s="466"/>
      <c r="R49" s="465"/>
      <c r="S49" s="476"/>
      <c r="T49" s="470"/>
      <c r="U49" s="471"/>
      <c r="V49" s="471"/>
      <c r="W49" s="471"/>
      <c r="X49" s="466"/>
      <c r="Y49" s="472"/>
      <c r="Z49" s="466"/>
      <c r="AA49" s="473"/>
      <c r="AB49" s="468"/>
      <c r="AC49" s="468"/>
      <c r="AD49" s="474"/>
      <c r="AE49" s="468"/>
      <c r="AF49" s="468"/>
      <c r="AG49" s="468"/>
      <c r="AH49" s="468"/>
    </row>
    <row r="50" spans="1:34" s="475" customFormat="1" ht="30" customHeight="1">
      <c r="A50" s="462"/>
      <c r="B50" s="463"/>
      <c r="C50" s="463"/>
      <c r="D50" s="463"/>
      <c r="E50" s="463"/>
      <c r="F50" s="463"/>
      <c r="G50" s="463">
        <v>5</v>
      </c>
      <c r="H50" s="463"/>
      <c r="I50" s="463"/>
      <c r="J50" s="463"/>
      <c r="K50" s="464"/>
      <c r="L50" s="465" t="s">
        <v>759</v>
      </c>
      <c r="M50" s="466" t="s">
        <v>784</v>
      </c>
      <c r="N50" s="467"/>
      <c r="O50" s="468"/>
      <c r="P50" s="469"/>
      <c r="Q50" s="466"/>
      <c r="R50" s="465"/>
      <c r="S50" s="476"/>
      <c r="T50" s="470"/>
      <c r="U50" s="471"/>
      <c r="V50" s="471"/>
      <c r="W50" s="471"/>
      <c r="X50" s="466"/>
      <c r="Y50" s="472"/>
      <c r="Z50" s="466"/>
      <c r="AA50" s="473"/>
      <c r="AB50" s="468"/>
      <c r="AC50" s="468"/>
      <c r="AD50" s="474"/>
      <c r="AE50" s="468"/>
      <c r="AF50" s="468"/>
      <c r="AG50" s="468"/>
      <c r="AH50" s="468"/>
    </row>
    <row r="51" spans="1:34" s="475" customFormat="1" ht="30" customHeight="1">
      <c r="A51" s="462"/>
      <c r="B51" s="463"/>
      <c r="C51" s="463"/>
      <c r="D51" s="463"/>
      <c r="E51" s="463"/>
      <c r="F51" s="463"/>
      <c r="G51" s="463">
        <v>5</v>
      </c>
      <c r="H51" s="463"/>
      <c r="I51" s="463"/>
      <c r="J51" s="463"/>
      <c r="K51" s="464"/>
      <c r="L51" s="465" t="s">
        <v>759</v>
      </c>
      <c r="M51" s="466" t="s">
        <v>785</v>
      </c>
      <c r="N51" s="467"/>
      <c r="O51" s="468"/>
      <c r="P51" s="469"/>
      <c r="Q51" s="466"/>
      <c r="R51" s="465"/>
      <c r="S51" s="476"/>
      <c r="T51" s="470"/>
      <c r="U51" s="471"/>
      <c r="V51" s="471"/>
      <c r="W51" s="471"/>
      <c r="X51" s="466"/>
      <c r="Y51" s="472"/>
      <c r="Z51" s="466"/>
      <c r="AA51" s="473"/>
      <c r="AB51" s="468"/>
      <c r="AC51" s="468"/>
      <c r="AD51" s="474"/>
      <c r="AE51" s="468"/>
      <c r="AF51" s="468"/>
      <c r="AG51" s="468"/>
      <c r="AH51" s="468"/>
    </row>
    <row r="52" spans="1:34" s="475" customFormat="1" ht="30" customHeight="1">
      <c r="A52" s="462"/>
      <c r="B52" s="463"/>
      <c r="C52" s="463"/>
      <c r="D52" s="463"/>
      <c r="E52" s="463"/>
      <c r="F52" s="463"/>
      <c r="G52" s="463">
        <v>5</v>
      </c>
      <c r="H52" s="463"/>
      <c r="I52" s="463"/>
      <c r="J52" s="463"/>
      <c r="K52" s="464"/>
      <c r="L52" s="465" t="s">
        <v>759</v>
      </c>
      <c r="M52" s="466" t="s">
        <v>786</v>
      </c>
      <c r="N52" s="467"/>
      <c r="O52" s="468"/>
      <c r="P52" s="469"/>
      <c r="Q52" s="466"/>
      <c r="R52" s="465"/>
      <c r="S52" s="476"/>
      <c r="T52" s="470"/>
      <c r="U52" s="471"/>
      <c r="V52" s="471"/>
      <c r="W52" s="471"/>
      <c r="X52" s="466"/>
      <c r="Y52" s="472"/>
      <c r="Z52" s="466"/>
      <c r="AA52" s="473"/>
      <c r="AB52" s="468"/>
      <c r="AC52" s="468"/>
      <c r="AD52" s="474"/>
      <c r="AE52" s="468"/>
      <c r="AF52" s="468"/>
      <c r="AG52" s="468"/>
      <c r="AH52" s="468"/>
    </row>
    <row r="53" spans="1:34" s="445" customFormat="1" ht="30" customHeight="1">
      <c r="A53" s="446">
        <f t="shared" ref="A53:A96" si="1">ROW()-8</f>
        <v>45</v>
      </c>
      <c r="B53" s="427"/>
      <c r="C53" s="427"/>
      <c r="D53" s="427"/>
      <c r="E53" s="427"/>
      <c r="F53" s="427">
        <v>4</v>
      </c>
      <c r="G53" s="427"/>
      <c r="H53" s="427"/>
      <c r="I53" s="427"/>
      <c r="J53" s="427"/>
      <c r="K53" s="443"/>
      <c r="L53" s="428" t="s">
        <v>535</v>
      </c>
      <c r="M53" s="457" t="s">
        <v>536</v>
      </c>
      <c r="N53" s="461"/>
      <c r="O53" s="430" t="s">
        <v>83</v>
      </c>
      <c r="P53" s="447" t="s">
        <v>76</v>
      </c>
      <c r="Q53" s="457"/>
      <c r="R53" s="428" t="s">
        <v>75</v>
      </c>
      <c r="S53" s="454" t="s">
        <v>535</v>
      </c>
      <c r="T53" s="456" t="s">
        <v>75</v>
      </c>
      <c r="U53" s="449" t="s">
        <v>77</v>
      </c>
      <c r="V53" s="449" t="s">
        <v>78</v>
      </c>
      <c r="W53" s="449" t="s">
        <v>90</v>
      </c>
      <c r="X53" s="457" t="s">
        <v>758</v>
      </c>
      <c r="Y53" s="450" t="s">
        <v>141</v>
      </c>
      <c r="Z53" s="457" t="s">
        <v>534</v>
      </c>
      <c r="AA53" s="452">
        <v>4.65E-2</v>
      </c>
      <c r="AB53" s="430" t="s">
        <v>81</v>
      </c>
      <c r="AC53" s="430" t="s">
        <v>505</v>
      </c>
      <c r="AD53" s="453"/>
      <c r="AE53" s="430">
        <v>1</v>
      </c>
      <c r="AF53" s="430">
        <v>0</v>
      </c>
      <c r="AG53" s="430">
        <v>0</v>
      </c>
      <c r="AH53" s="430">
        <v>0</v>
      </c>
    </row>
    <row r="54" spans="1:34" s="445" customFormat="1" ht="30" hidden="1" customHeight="1">
      <c r="A54" s="446">
        <f t="shared" si="1"/>
        <v>46</v>
      </c>
      <c r="B54" s="427"/>
      <c r="C54" s="427"/>
      <c r="D54" s="427"/>
      <c r="E54" s="427"/>
      <c r="F54" s="427">
        <v>4</v>
      </c>
      <c r="G54" s="427"/>
      <c r="H54" s="427"/>
      <c r="I54" s="427"/>
      <c r="J54" s="427"/>
      <c r="K54" s="443"/>
      <c r="L54" s="428" t="s">
        <v>787</v>
      </c>
      <c r="M54" s="457" t="s">
        <v>788</v>
      </c>
      <c r="N54" s="461"/>
      <c r="O54" s="430" t="s">
        <v>83</v>
      </c>
      <c r="P54" s="447" t="s">
        <v>76</v>
      </c>
      <c r="Q54" s="457"/>
      <c r="R54" s="428" t="s">
        <v>75</v>
      </c>
      <c r="S54" s="459" t="s">
        <v>787</v>
      </c>
      <c r="T54" s="456" t="s">
        <v>75</v>
      </c>
      <c r="U54" s="449" t="s">
        <v>77</v>
      </c>
      <c r="V54" s="449" t="s">
        <v>78</v>
      </c>
      <c r="W54" s="449" t="s">
        <v>90</v>
      </c>
      <c r="X54" s="457" t="s">
        <v>758</v>
      </c>
      <c r="Y54" s="450"/>
      <c r="Z54" s="457" t="s">
        <v>482</v>
      </c>
      <c r="AA54" s="452">
        <v>4.4999999999999998E-2</v>
      </c>
      <c r="AB54" s="430" t="s">
        <v>81</v>
      </c>
      <c r="AC54" s="430" t="s">
        <v>789</v>
      </c>
      <c r="AD54" s="453"/>
      <c r="AE54" s="430">
        <v>0</v>
      </c>
      <c r="AF54" s="430">
        <v>0</v>
      </c>
      <c r="AG54" s="430">
        <v>0</v>
      </c>
      <c r="AH54" s="430">
        <v>1</v>
      </c>
    </row>
    <row r="55" spans="1:34" ht="30" customHeight="1">
      <c r="A55" s="446">
        <f t="shared" si="1"/>
        <v>47</v>
      </c>
      <c r="B55" s="427"/>
      <c r="C55" s="477"/>
      <c r="D55" s="477"/>
      <c r="E55" s="427"/>
      <c r="F55" s="427">
        <v>4</v>
      </c>
      <c r="G55" s="477"/>
      <c r="H55" s="477"/>
      <c r="I55" s="477"/>
      <c r="J55" s="477"/>
      <c r="K55" s="478"/>
      <c r="L55" s="428" t="s">
        <v>790</v>
      </c>
      <c r="M55" s="457" t="s">
        <v>142</v>
      </c>
      <c r="N55" s="457" t="s">
        <v>791</v>
      </c>
      <c r="O55" s="430" t="s">
        <v>75</v>
      </c>
      <c r="P55" s="447" t="s">
        <v>76</v>
      </c>
      <c r="Q55" s="479"/>
      <c r="R55" s="428" t="s">
        <v>75</v>
      </c>
      <c r="S55" s="458" t="s">
        <v>790</v>
      </c>
      <c r="T55" s="456" t="s">
        <v>75</v>
      </c>
      <c r="U55" s="449" t="s">
        <v>77</v>
      </c>
      <c r="V55" s="449" t="s">
        <v>78</v>
      </c>
      <c r="W55" s="449" t="s">
        <v>133</v>
      </c>
      <c r="X55" s="450" t="s">
        <v>792</v>
      </c>
      <c r="Y55" s="450"/>
      <c r="Z55" s="480" t="s">
        <v>793</v>
      </c>
      <c r="AA55" s="481">
        <v>8.1500000000000003E-2</v>
      </c>
      <c r="AB55" s="430" t="s">
        <v>81</v>
      </c>
      <c r="AC55" s="430" t="s">
        <v>473</v>
      </c>
      <c r="AD55" s="482"/>
      <c r="AE55" s="430">
        <v>1</v>
      </c>
      <c r="AF55" s="430">
        <v>1</v>
      </c>
      <c r="AG55" s="430">
        <v>1</v>
      </c>
      <c r="AH55" s="430">
        <v>1</v>
      </c>
    </row>
    <row r="56" spans="1:34" ht="30" hidden="1" customHeight="1">
      <c r="A56" s="446">
        <f t="shared" si="1"/>
        <v>48</v>
      </c>
      <c r="B56" s="427"/>
      <c r="C56" s="477"/>
      <c r="D56" s="477"/>
      <c r="E56" s="427"/>
      <c r="F56" s="427">
        <v>4</v>
      </c>
      <c r="G56" s="477"/>
      <c r="H56" s="477"/>
      <c r="I56" s="477"/>
      <c r="J56" s="477"/>
      <c r="K56" s="478"/>
      <c r="L56" s="428" t="s">
        <v>145</v>
      </c>
      <c r="M56" s="457" t="s">
        <v>481</v>
      </c>
      <c r="N56" s="457" t="s">
        <v>794</v>
      </c>
      <c r="O56" s="430" t="s">
        <v>83</v>
      </c>
      <c r="P56" s="447" t="s">
        <v>76</v>
      </c>
      <c r="Q56" s="479"/>
      <c r="R56" s="428" t="s">
        <v>75</v>
      </c>
      <c r="S56" s="428" t="s">
        <v>145</v>
      </c>
      <c r="T56" s="456" t="s">
        <v>75</v>
      </c>
      <c r="U56" s="449" t="s">
        <v>78</v>
      </c>
      <c r="V56" s="449" t="s">
        <v>77</v>
      </c>
      <c r="W56" s="449" t="s">
        <v>102</v>
      </c>
      <c r="X56" s="450" t="s">
        <v>146</v>
      </c>
      <c r="Y56" s="450"/>
      <c r="Z56" s="480" t="s">
        <v>147</v>
      </c>
      <c r="AA56" s="481">
        <v>1.1999999999999999E-3</v>
      </c>
      <c r="AB56" s="430" t="s">
        <v>81</v>
      </c>
      <c r="AC56" s="430" t="s">
        <v>473</v>
      </c>
      <c r="AD56" s="482"/>
      <c r="AE56" s="430">
        <v>0</v>
      </c>
      <c r="AF56" s="430">
        <v>0</v>
      </c>
      <c r="AG56" s="430">
        <v>1</v>
      </c>
      <c r="AH56" s="430">
        <v>0</v>
      </c>
    </row>
    <row r="57" spans="1:34" ht="30" customHeight="1">
      <c r="A57" s="446">
        <f t="shared" si="1"/>
        <v>49</v>
      </c>
      <c r="B57" s="427"/>
      <c r="C57" s="477"/>
      <c r="D57" s="477"/>
      <c r="E57" s="427"/>
      <c r="F57" s="427">
        <v>4</v>
      </c>
      <c r="G57" s="477"/>
      <c r="H57" s="477"/>
      <c r="I57" s="477"/>
      <c r="J57" s="477"/>
      <c r="K57" s="478"/>
      <c r="L57" s="428" t="s">
        <v>143</v>
      </c>
      <c r="M57" s="457" t="s">
        <v>144</v>
      </c>
      <c r="N57" s="457" t="s">
        <v>795</v>
      </c>
      <c r="O57" s="430" t="s">
        <v>83</v>
      </c>
      <c r="P57" s="447" t="s">
        <v>76</v>
      </c>
      <c r="Q57" s="479"/>
      <c r="R57" s="428" t="s">
        <v>75</v>
      </c>
      <c r="S57" s="428" t="s">
        <v>145</v>
      </c>
      <c r="T57" s="456" t="s">
        <v>75</v>
      </c>
      <c r="U57" s="449" t="s">
        <v>78</v>
      </c>
      <c r="V57" s="449" t="s">
        <v>77</v>
      </c>
      <c r="W57" s="449" t="s">
        <v>102</v>
      </c>
      <c r="X57" s="450" t="s">
        <v>146</v>
      </c>
      <c r="Y57" s="450"/>
      <c r="Z57" s="480" t="s">
        <v>147</v>
      </c>
      <c r="AA57" s="481">
        <v>1.1999999999999999E-3</v>
      </c>
      <c r="AB57" s="430" t="s">
        <v>81</v>
      </c>
      <c r="AC57" s="430" t="s">
        <v>473</v>
      </c>
      <c r="AD57" s="482"/>
      <c r="AE57" s="430">
        <v>1</v>
      </c>
      <c r="AF57" s="430">
        <v>1</v>
      </c>
      <c r="AG57" s="430">
        <v>0</v>
      </c>
      <c r="AH57" s="430">
        <v>1</v>
      </c>
    </row>
    <row r="58" spans="1:34" s="445" customFormat="1" ht="30" hidden="1" customHeight="1">
      <c r="A58" s="446">
        <f t="shared" si="1"/>
        <v>50</v>
      </c>
      <c r="B58" s="427"/>
      <c r="C58" s="427"/>
      <c r="D58" s="427"/>
      <c r="E58" s="427"/>
      <c r="F58" s="427">
        <v>4</v>
      </c>
      <c r="G58" s="427"/>
      <c r="H58" s="427"/>
      <c r="I58" s="427"/>
      <c r="J58" s="427"/>
      <c r="K58" s="443"/>
      <c r="L58" s="428" t="s">
        <v>796</v>
      </c>
      <c r="M58" s="430" t="s">
        <v>797</v>
      </c>
      <c r="N58" s="430"/>
      <c r="O58" s="430" t="s">
        <v>75</v>
      </c>
      <c r="P58" s="447" t="s">
        <v>76</v>
      </c>
      <c r="Q58" s="460"/>
      <c r="R58" s="428" t="s">
        <v>83</v>
      </c>
      <c r="S58" s="428" t="s">
        <v>796</v>
      </c>
      <c r="T58" s="456" t="s">
        <v>83</v>
      </c>
      <c r="U58" s="449" t="s">
        <v>77</v>
      </c>
      <c r="V58" s="449" t="s">
        <v>78</v>
      </c>
      <c r="W58" s="449" t="s">
        <v>129</v>
      </c>
      <c r="X58" s="450" t="s">
        <v>80</v>
      </c>
      <c r="Y58" s="450" t="s">
        <v>81</v>
      </c>
      <c r="Z58" s="457" t="str">
        <f>Z59</f>
        <v>34*170*347</v>
      </c>
      <c r="AA58" s="452">
        <f>AA59+AA60</f>
        <v>0.72770000000000001</v>
      </c>
      <c r="AB58" s="430" t="s">
        <v>81</v>
      </c>
      <c r="AC58" s="430" t="s">
        <v>505</v>
      </c>
      <c r="AD58" s="453"/>
      <c r="AE58" s="430">
        <v>0</v>
      </c>
      <c r="AF58" s="430">
        <v>1</v>
      </c>
      <c r="AG58" s="430">
        <v>0</v>
      </c>
      <c r="AH58" s="430">
        <v>0</v>
      </c>
    </row>
    <row r="59" spans="1:34" s="445" customFormat="1" ht="30" hidden="1" customHeight="1">
      <c r="A59" s="446">
        <f t="shared" si="1"/>
        <v>51</v>
      </c>
      <c r="B59" s="427"/>
      <c r="C59" s="427"/>
      <c r="D59" s="427"/>
      <c r="E59" s="427"/>
      <c r="F59" s="427"/>
      <c r="G59" s="427">
        <v>5</v>
      </c>
      <c r="H59" s="427"/>
      <c r="I59" s="427"/>
      <c r="J59" s="427"/>
      <c r="K59" s="443"/>
      <c r="L59" s="428" t="s">
        <v>798</v>
      </c>
      <c r="M59" s="430" t="s">
        <v>799</v>
      </c>
      <c r="N59" s="430"/>
      <c r="O59" s="430" t="s">
        <v>75</v>
      </c>
      <c r="P59" s="447" t="s">
        <v>76</v>
      </c>
      <c r="Q59" s="430"/>
      <c r="R59" s="428" t="s">
        <v>83</v>
      </c>
      <c r="S59" s="428" t="s">
        <v>796</v>
      </c>
      <c r="T59" s="456" t="s">
        <v>83</v>
      </c>
      <c r="U59" s="449" t="s">
        <v>77</v>
      </c>
      <c r="V59" s="449" t="s">
        <v>78</v>
      </c>
      <c r="W59" s="449" t="s">
        <v>90</v>
      </c>
      <c r="X59" s="450" t="s">
        <v>207</v>
      </c>
      <c r="Y59" s="450" t="s">
        <v>208</v>
      </c>
      <c r="Z59" s="451" t="s">
        <v>800</v>
      </c>
      <c r="AA59" s="452">
        <v>0.71709999999999996</v>
      </c>
      <c r="AB59" s="430" t="s">
        <v>81</v>
      </c>
      <c r="AC59" s="430" t="s">
        <v>505</v>
      </c>
      <c r="AD59" s="453"/>
      <c r="AE59" s="430">
        <v>0</v>
      </c>
      <c r="AF59" s="430">
        <v>1</v>
      </c>
      <c r="AG59" s="430">
        <v>0</v>
      </c>
      <c r="AH59" s="430">
        <v>0</v>
      </c>
    </row>
    <row r="60" spans="1:34" s="445" customFormat="1" ht="30" hidden="1" customHeight="1">
      <c r="A60" s="446">
        <f t="shared" si="1"/>
        <v>52</v>
      </c>
      <c r="B60" s="427"/>
      <c r="C60" s="427"/>
      <c r="D60" s="427"/>
      <c r="E60" s="427"/>
      <c r="F60" s="427"/>
      <c r="G60" s="427">
        <v>5</v>
      </c>
      <c r="H60" s="427"/>
      <c r="I60" s="427"/>
      <c r="J60" s="427"/>
      <c r="K60" s="443"/>
      <c r="L60" s="428" t="s">
        <v>148</v>
      </c>
      <c r="M60" s="430" t="s">
        <v>149</v>
      </c>
      <c r="N60" s="447" t="s">
        <v>801</v>
      </c>
      <c r="O60" s="430" t="s">
        <v>75</v>
      </c>
      <c r="P60" s="447" t="s">
        <v>76</v>
      </c>
      <c r="Q60" s="447"/>
      <c r="R60" s="428" t="s">
        <v>75</v>
      </c>
      <c r="S60" s="449" t="s">
        <v>92</v>
      </c>
      <c r="T60" s="457" t="s">
        <v>81</v>
      </c>
      <c r="U60" s="449" t="s">
        <v>78</v>
      </c>
      <c r="V60" s="449" t="s">
        <v>77</v>
      </c>
      <c r="W60" s="449" t="s">
        <v>92</v>
      </c>
      <c r="X60" s="450" t="s">
        <v>81</v>
      </c>
      <c r="Y60" s="450" t="s">
        <v>81</v>
      </c>
      <c r="Z60" s="457"/>
      <c r="AA60" s="481">
        <v>1.06E-2</v>
      </c>
      <c r="AB60" s="450" t="s">
        <v>81</v>
      </c>
      <c r="AC60" s="430" t="s">
        <v>473</v>
      </c>
      <c r="AD60" s="483"/>
      <c r="AE60" s="430">
        <v>0</v>
      </c>
      <c r="AF60" s="430">
        <v>1</v>
      </c>
      <c r="AG60" s="430">
        <v>0</v>
      </c>
      <c r="AH60" s="430">
        <v>0</v>
      </c>
    </row>
    <row r="61" spans="1:34" s="445" customFormat="1" ht="30" hidden="1" customHeight="1">
      <c r="A61" s="446">
        <f t="shared" si="1"/>
        <v>53</v>
      </c>
      <c r="B61" s="427"/>
      <c r="C61" s="427"/>
      <c r="D61" s="427"/>
      <c r="E61" s="427"/>
      <c r="F61" s="427">
        <v>4</v>
      </c>
      <c r="G61" s="427"/>
      <c r="H61" s="427"/>
      <c r="I61" s="427"/>
      <c r="J61" s="427"/>
      <c r="K61" s="443"/>
      <c r="L61" s="428" t="s">
        <v>533</v>
      </c>
      <c r="M61" s="430" t="s">
        <v>802</v>
      </c>
      <c r="N61" s="430"/>
      <c r="O61" s="430" t="s">
        <v>75</v>
      </c>
      <c r="P61" s="447" t="s">
        <v>76</v>
      </c>
      <c r="Q61" s="430"/>
      <c r="R61" s="428" t="s">
        <v>83</v>
      </c>
      <c r="S61" s="428" t="s">
        <v>533</v>
      </c>
      <c r="T61" s="456" t="s">
        <v>83</v>
      </c>
      <c r="U61" s="449" t="s">
        <v>77</v>
      </c>
      <c r="V61" s="449" t="s">
        <v>78</v>
      </c>
      <c r="W61" s="449" t="s">
        <v>90</v>
      </c>
      <c r="X61" s="450" t="s">
        <v>207</v>
      </c>
      <c r="Y61" s="450" t="s">
        <v>208</v>
      </c>
      <c r="Z61" s="451" t="s">
        <v>803</v>
      </c>
      <c r="AA61" s="452">
        <v>7.6899999999999996E-2</v>
      </c>
      <c r="AB61" s="430" t="s">
        <v>81</v>
      </c>
      <c r="AC61" s="430" t="s">
        <v>505</v>
      </c>
      <c r="AD61" s="453"/>
      <c r="AE61" s="430">
        <v>0</v>
      </c>
      <c r="AF61" s="430">
        <v>1</v>
      </c>
      <c r="AG61" s="430">
        <v>0</v>
      </c>
      <c r="AH61" s="430">
        <v>0</v>
      </c>
    </row>
    <row r="62" spans="1:34" s="445" customFormat="1" ht="30" customHeight="1">
      <c r="A62" s="446">
        <f t="shared" si="1"/>
        <v>54</v>
      </c>
      <c r="B62" s="427"/>
      <c r="C62" s="427"/>
      <c r="D62" s="427"/>
      <c r="E62" s="427"/>
      <c r="F62" s="427">
        <v>4</v>
      </c>
      <c r="G62" s="427"/>
      <c r="H62" s="427"/>
      <c r="I62" s="427"/>
      <c r="J62" s="427"/>
      <c r="K62" s="443"/>
      <c r="L62" s="428" t="s">
        <v>532</v>
      </c>
      <c r="M62" s="430" t="s">
        <v>804</v>
      </c>
      <c r="N62" s="430"/>
      <c r="O62" s="430" t="s">
        <v>83</v>
      </c>
      <c r="P62" s="447" t="s">
        <v>76</v>
      </c>
      <c r="Q62" s="430"/>
      <c r="R62" s="428" t="s">
        <v>719</v>
      </c>
      <c r="S62" s="454" t="s">
        <v>532</v>
      </c>
      <c r="T62" s="456" t="s">
        <v>719</v>
      </c>
      <c r="U62" s="449" t="s">
        <v>77</v>
      </c>
      <c r="V62" s="449" t="s">
        <v>78</v>
      </c>
      <c r="W62" s="449" t="s">
        <v>129</v>
      </c>
      <c r="X62" s="450" t="s">
        <v>80</v>
      </c>
      <c r="Y62" s="450" t="s">
        <v>81</v>
      </c>
      <c r="Z62" s="451"/>
      <c r="AA62" s="452">
        <f>AA64+AA66</f>
        <v>0.41165999999999997</v>
      </c>
      <c r="AB62" s="430" t="s">
        <v>81</v>
      </c>
      <c r="AC62" s="430" t="s">
        <v>505</v>
      </c>
      <c r="AD62" s="453"/>
      <c r="AE62" s="430">
        <v>1</v>
      </c>
      <c r="AF62" s="430">
        <v>0</v>
      </c>
      <c r="AG62" s="430">
        <v>0</v>
      </c>
      <c r="AH62" s="430">
        <v>0</v>
      </c>
    </row>
    <row r="63" spans="1:34" s="445" customFormat="1" ht="30" hidden="1" customHeight="1">
      <c r="A63" s="446">
        <f t="shared" si="1"/>
        <v>55</v>
      </c>
      <c r="B63" s="427"/>
      <c r="C63" s="427"/>
      <c r="D63" s="427"/>
      <c r="E63" s="427"/>
      <c r="F63" s="427">
        <v>4</v>
      </c>
      <c r="G63" s="427"/>
      <c r="H63" s="427"/>
      <c r="I63" s="427"/>
      <c r="J63" s="427"/>
      <c r="K63" s="443"/>
      <c r="L63" s="428" t="s">
        <v>805</v>
      </c>
      <c r="M63" s="430" t="s">
        <v>806</v>
      </c>
      <c r="N63" s="430"/>
      <c r="O63" s="430" t="s">
        <v>83</v>
      </c>
      <c r="P63" s="447" t="s">
        <v>76</v>
      </c>
      <c r="Q63" s="430"/>
      <c r="R63" s="428" t="s">
        <v>83</v>
      </c>
      <c r="S63" s="454" t="s">
        <v>805</v>
      </c>
      <c r="T63" s="456" t="s">
        <v>83</v>
      </c>
      <c r="U63" s="449" t="s">
        <v>77</v>
      </c>
      <c r="V63" s="449" t="s">
        <v>78</v>
      </c>
      <c r="W63" s="449" t="s">
        <v>129</v>
      </c>
      <c r="X63" s="450" t="s">
        <v>80</v>
      </c>
      <c r="Y63" s="450" t="s">
        <v>81</v>
      </c>
      <c r="Z63" s="451"/>
      <c r="AA63" s="452">
        <f>AA66+AA65</f>
        <v>0.42315999999999998</v>
      </c>
      <c r="AB63" s="430" t="s">
        <v>81</v>
      </c>
      <c r="AC63" s="430" t="s">
        <v>509</v>
      </c>
      <c r="AD63" s="453"/>
      <c r="AE63" s="430">
        <v>0</v>
      </c>
      <c r="AF63" s="430">
        <v>0</v>
      </c>
      <c r="AG63" s="430">
        <v>0</v>
      </c>
      <c r="AH63" s="430">
        <v>1</v>
      </c>
    </row>
    <row r="64" spans="1:34" s="445" customFormat="1" ht="30" customHeight="1">
      <c r="A64" s="446">
        <f t="shared" si="1"/>
        <v>56</v>
      </c>
      <c r="B64" s="427"/>
      <c r="C64" s="427"/>
      <c r="D64" s="427"/>
      <c r="E64" s="427"/>
      <c r="F64" s="427"/>
      <c r="G64" s="427">
        <v>5</v>
      </c>
      <c r="H64" s="427"/>
      <c r="I64" s="427"/>
      <c r="J64" s="427"/>
      <c r="K64" s="443"/>
      <c r="L64" s="428" t="s">
        <v>807</v>
      </c>
      <c r="M64" s="430" t="s">
        <v>808</v>
      </c>
      <c r="N64" s="430" t="s">
        <v>809</v>
      </c>
      <c r="O64" s="430" t="s">
        <v>75</v>
      </c>
      <c r="P64" s="447" t="s">
        <v>76</v>
      </c>
      <c r="Q64" s="430"/>
      <c r="R64" s="428" t="s">
        <v>719</v>
      </c>
      <c r="S64" s="454" t="s">
        <v>532</v>
      </c>
      <c r="T64" s="456" t="s">
        <v>719</v>
      </c>
      <c r="U64" s="449" t="s">
        <v>77</v>
      </c>
      <c r="V64" s="449" t="s">
        <v>78</v>
      </c>
      <c r="W64" s="449" t="s">
        <v>90</v>
      </c>
      <c r="X64" s="450" t="s">
        <v>185</v>
      </c>
      <c r="Y64" s="450" t="s">
        <v>186</v>
      </c>
      <c r="Z64" s="451" t="s">
        <v>810</v>
      </c>
      <c r="AA64" s="452">
        <v>0.40649999999999997</v>
      </c>
      <c r="AB64" s="430" t="s">
        <v>81</v>
      </c>
      <c r="AC64" s="430" t="s">
        <v>505</v>
      </c>
      <c r="AD64" s="453"/>
      <c r="AE64" s="430">
        <v>1</v>
      </c>
      <c r="AF64" s="430">
        <v>0</v>
      </c>
      <c r="AG64" s="430">
        <v>0</v>
      </c>
      <c r="AH64" s="430">
        <v>0</v>
      </c>
    </row>
    <row r="65" spans="1:34" s="445" customFormat="1" ht="30" hidden="1" customHeight="1">
      <c r="A65" s="446">
        <f t="shared" si="1"/>
        <v>57</v>
      </c>
      <c r="B65" s="427"/>
      <c r="C65" s="427"/>
      <c r="D65" s="427"/>
      <c r="E65" s="427"/>
      <c r="F65" s="427"/>
      <c r="G65" s="427">
        <v>5</v>
      </c>
      <c r="H65" s="427"/>
      <c r="I65" s="427"/>
      <c r="J65" s="427"/>
      <c r="K65" s="443"/>
      <c r="L65" s="428" t="s">
        <v>811</v>
      </c>
      <c r="M65" s="430" t="s">
        <v>812</v>
      </c>
      <c r="N65" s="430"/>
      <c r="O65" s="430" t="s">
        <v>75</v>
      </c>
      <c r="P65" s="447" t="s">
        <v>76</v>
      </c>
      <c r="Q65" s="430"/>
      <c r="R65" s="456" t="s">
        <v>83</v>
      </c>
      <c r="S65" s="454" t="s">
        <v>805</v>
      </c>
      <c r="T65" s="456" t="s">
        <v>83</v>
      </c>
      <c r="U65" s="449" t="s">
        <v>77</v>
      </c>
      <c r="V65" s="449" t="s">
        <v>78</v>
      </c>
      <c r="W65" s="449" t="s">
        <v>90</v>
      </c>
      <c r="X65" s="450" t="s">
        <v>185</v>
      </c>
      <c r="Y65" s="450" t="s">
        <v>186</v>
      </c>
      <c r="Z65" s="451" t="s">
        <v>810</v>
      </c>
      <c r="AA65" s="452">
        <v>0.41799999999999998</v>
      </c>
      <c r="AB65" s="430" t="s">
        <v>81</v>
      </c>
      <c r="AC65" s="430" t="s">
        <v>509</v>
      </c>
      <c r="AD65" s="453"/>
      <c r="AE65" s="430">
        <v>0</v>
      </c>
      <c r="AF65" s="430">
        <v>0</v>
      </c>
      <c r="AG65" s="430">
        <v>0</v>
      </c>
      <c r="AH65" s="430">
        <v>1</v>
      </c>
    </row>
    <row r="66" spans="1:34" s="445" customFormat="1" ht="30" customHeight="1">
      <c r="A66" s="446">
        <f t="shared" si="1"/>
        <v>58</v>
      </c>
      <c r="B66" s="427"/>
      <c r="C66" s="427"/>
      <c r="D66" s="427"/>
      <c r="E66" s="427"/>
      <c r="F66" s="427"/>
      <c r="G66" s="427">
        <v>5</v>
      </c>
      <c r="H66" s="427"/>
      <c r="I66" s="427"/>
      <c r="J66" s="427"/>
      <c r="K66" s="443"/>
      <c r="L66" s="457" t="s">
        <v>210</v>
      </c>
      <c r="M66" s="457" t="s">
        <v>211</v>
      </c>
      <c r="N66" s="457" t="s">
        <v>813</v>
      </c>
      <c r="O66" s="430" t="s">
        <v>91</v>
      </c>
      <c r="P66" s="447" t="s">
        <v>76</v>
      </c>
      <c r="Q66" s="479"/>
      <c r="R66" s="428" t="s">
        <v>83</v>
      </c>
      <c r="S66" s="457" t="s">
        <v>814</v>
      </c>
      <c r="T66" s="457" t="s">
        <v>83</v>
      </c>
      <c r="U66" s="449" t="s">
        <v>78</v>
      </c>
      <c r="V66" s="449" t="s">
        <v>77</v>
      </c>
      <c r="W66" s="449" t="s">
        <v>92</v>
      </c>
      <c r="X66" s="450" t="s">
        <v>81</v>
      </c>
      <c r="Y66" s="450" t="s">
        <v>81</v>
      </c>
      <c r="Z66" s="451"/>
      <c r="AA66" s="452">
        <v>5.1599999999999997E-3</v>
      </c>
      <c r="AB66" s="430" t="s">
        <v>81</v>
      </c>
      <c r="AC66" s="430" t="s">
        <v>473</v>
      </c>
      <c r="AD66" s="453"/>
      <c r="AE66" s="430">
        <v>1</v>
      </c>
      <c r="AF66" s="430">
        <v>0</v>
      </c>
      <c r="AG66" s="430">
        <v>0</v>
      </c>
      <c r="AH66" s="430">
        <v>1</v>
      </c>
    </row>
    <row r="67" spans="1:34" s="445" customFormat="1" ht="30" customHeight="1">
      <c r="A67" s="446">
        <f t="shared" si="1"/>
        <v>59</v>
      </c>
      <c r="B67" s="427"/>
      <c r="C67" s="427"/>
      <c r="D67" s="427"/>
      <c r="E67" s="427"/>
      <c r="F67" s="427">
        <v>4</v>
      </c>
      <c r="G67" s="427"/>
      <c r="H67" s="427"/>
      <c r="I67" s="427"/>
      <c r="J67" s="427"/>
      <c r="K67" s="443"/>
      <c r="L67" s="428" t="s">
        <v>815</v>
      </c>
      <c r="M67" s="430" t="s">
        <v>816</v>
      </c>
      <c r="N67" s="457"/>
      <c r="O67" s="430" t="s">
        <v>75</v>
      </c>
      <c r="P67" s="447" t="s">
        <v>76</v>
      </c>
      <c r="Q67" s="479"/>
      <c r="R67" s="428" t="s">
        <v>91</v>
      </c>
      <c r="S67" s="427" t="s">
        <v>815</v>
      </c>
      <c r="T67" s="456" t="s">
        <v>91</v>
      </c>
      <c r="U67" s="449" t="s">
        <v>77</v>
      </c>
      <c r="V67" s="449" t="s">
        <v>78</v>
      </c>
      <c r="W67" s="449" t="s">
        <v>90</v>
      </c>
      <c r="X67" s="450" t="s">
        <v>185</v>
      </c>
      <c r="Y67" s="450" t="s">
        <v>186</v>
      </c>
      <c r="Z67" s="451" t="s">
        <v>817</v>
      </c>
      <c r="AA67" s="452">
        <v>0.51780000000000004</v>
      </c>
      <c r="AB67" s="430" t="s">
        <v>81</v>
      </c>
      <c r="AC67" s="430" t="s">
        <v>505</v>
      </c>
      <c r="AD67" s="453"/>
      <c r="AE67" s="430">
        <v>1</v>
      </c>
      <c r="AF67" s="430">
        <v>0</v>
      </c>
      <c r="AG67" s="430">
        <v>0</v>
      </c>
      <c r="AH67" s="430">
        <v>0</v>
      </c>
    </row>
    <row r="68" spans="1:34" s="445" customFormat="1" ht="30" hidden="1" customHeight="1">
      <c r="A68" s="446">
        <f t="shared" si="1"/>
        <v>60</v>
      </c>
      <c r="B68" s="427"/>
      <c r="C68" s="427"/>
      <c r="D68" s="427"/>
      <c r="E68" s="427"/>
      <c r="F68" s="427">
        <v>4</v>
      </c>
      <c r="G68" s="427"/>
      <c r="H68" s="427"/>
      <c r="I68" s="427"/>
      <c r="J68" s="427"/>
      <c r="K68" s="443"/>
      <c r="L68" s="428" t="s">
        <v>818</v>
      </c>
      <c r="M68" s="430" t="s">
        <v>819</v>
      </c>
      <c r="N68" s="457"/>
      <c r="O68" s="430" t="s">
        <v>75</v>
      </c>
      <c r="P68" s="447" t="s">
        <v>76</v>
      </c>
      <c r="Q68" s="479"/>
      <c r="R68" s="428" t="s">
        <v>75</v>
      </c>
      <c r="S68" s="428" t="s">
        <v>818</v>
      </c>
      <c r="T68" s="456" t="s">
        <v>83</v>
      </c>
      <c r="U68" s="449" t="s">
        <v>77</v>
      </c>
      <c r="V68" s="449" t="s">
        <v>78</v>
      </c>
      <c r="W68" s="449" t="s">
        <v>90</v>
      </c>
      <c r="X68" s="450" t="s">
        <v>185</v>
      </c>
      <c r="Y68" s="450" t="s">
        <v>186</v>
      </c>
      <c r="Z68" s="451" t="s">
        <v>817</v>
      </c>
      <c r="AA68" s="452">
        <v>0.51600000000000001</v>
      </c>
      <c r="AB68" s="430" t="s">
        <v>81</v>
      </c>
      <c r="AC68" s="430" t="s">
        <v>509</v>
      </c>
      <c r="AD68" s="453"/>
      <c r="AE68" s="430">
        <v>0</v>
      </c>
      <c r="AF68" s="430">
        <v>0</v>
      </c>
      <c r="AG68" s="430">
        <v>0</v>
      </c>
      <c r="AH68" s="430">
        <v>1</v>
      </c>
    </row>
    <row r="69" spans="1:34" s="445" customFormat="1" ht="30" hidden="1" customHeight="1">
      <c r="A69" s="446">
        <f t="shared" si="1"/>
        <v>61</v>
      </c>
      <c r="B69" s="427"/>
      <c r="C69" s="427"/>
      <c r="D69" s="427"/>
      <c r="E69" s="427"/>
      <c r="F69" s="427">
        <v>4</v>
      </c>
      <c r="G69" s="427"/>
      <c r="H69" s="427"/>
      <c r="I69" s="427"/>
      <c r="J69" s="427"/>
      <c r="K69" s="443"/>
      <c r="L69" s="428" t="s">
        <v>820</v>
      </c>
      <c r="M69" s="457" t="s">
        <v>821</v>
      </c>
      <c r="N69" s="443" t="s">
        <v>525</v>
      </c>
      <c r="O69" s="484" t="s">
        <v>75</v>
      </c>
      <c r="P69" s="447" t="s">
        <v>76</v>
      </c>
      <c r="Q69" s="485"/>
      <c r="R69" s="428" t="s">
        <v>83</v>
      </c>
      <c r="S69" s="428" t="s">
        <v>796</v>
      </c>
      <c r="T69" s="456" t="s">
        <v>83</v>
      </c>
      <c r="U69" s="449" t="s">
        <v>77</v>
      </c>
      <c r="V69" s="449" t="s">
        <v>78</v>
      </c>
      <c r="W69" s="449" t="s">
        <v>129</v>
      </c>
      <c r="X69" s="450" t="s">
        <v>80</v>
      </c>
      <c r="Y69" s="450" t="s">
        <v>81</v>
      </c>
      <c r="Z69" s="451" t="str">
        <f>Z58</f>
        <v>34*170*347</v>
      </c>
      <c r="AA69" s="452">
        <f>AA58</f>
        <v>0.72770000000000001</v>
      </c>
      <c r="AB69" s="430" t="s">
        <v>81</v>
      </c>
      <c r="AC69" s="447" t="s">
        <v>508</v>
      </c>
      <c r="AD69" s="453"/>
      <c r="AE69" s="430">
        <v>0</v>
      </c>
      <c r="AF69" s="430">
        <v>0</v>
      </c>
      <c r="AG69" s="430">
        <v>1</v>
      </c>
      <c r="AH69" s="430">
        <v>0</v>
      </c>
    </row>
    <row r="70" spans="1:34" s="445" customFormat="1" ht="30" hidden="1" customHeight="1">
      <c r="A70" s="446">
        <f t="shared" si="1"/>
        <v>62</v>
      </c>
      <c r="B70" s="427"/>
      <c r="C70" s="427"/>
      <c r="D70" s="427"/>
      <c r="E70" s="427"/>
      <c r="F70" s="427"/>
      <c r="G70" s="427">
        <v>5</v>
      </c>
      <c r="H70" s="427"/>
      <c r="I70" s="427"/>
      <c r="J70" s="427"/>
      <c r="K70" s="443"/>
      <c r="L70" s="428" t="s">
        <v>822</v>
      </c>
      <c r="M70" s="430" t="s">
        <v>823</v>
      </c>
      <c r="N70" s="443" t="s">
        <v>525</v>
      </c>
      <c r="O70" s="484" t="s">
        <v>75</v>
      </c>
      <c r="P70" s="447" t="s">
        <v>76</v>
      </c>
      <c r="Q70" s="485"/>
      <c r="R70" s="428" t="s">
        <v>83</v>
      </c>
      <c r="S70" s="428" t="s">
        <v>796</v>
      </c>
      <c r="T70" s="456" t="s">
        <v>83</v>
      </c>
      <c r="U70" s="449" t="s">
        <v>77</v>
      </c>
      <c r="V70" s="449" t="s">
        <v>78</v>
      </c>
      <c r="W70" s="449" t="s">
        <v>90</v>
      </c>
      <c r="X70" s="450" t="s">
        <v>207</v>
      </c>
      <c r="Y70" s="450" t="s">
        <v>208</v>
      </c>
      <c r="Z70" s="451" t="str">
        <f>Z59</f>
        <v>34*170*347</v>
      </c>
      <c r="AA70" s="452">
        <f>AA59</f>
        <v>0.71709999999999996</v>
      </c>
      <c r="AB70" s="430" t="s">
        <v>81</v>
      </c>
      <c r="AC70" s="447" t="s">
        <v>508</v>
      </c>
      <c r="AD70" s="453"/>
      <c r="AE70" s="430">
        <v>0</v>
      </c>
      <c r="AF70" s="430">
        <v>0</v>
      </c>
      <c r="AG70" s="430">
        <v>1</v>
      </c>
      <c r="AH70" s="430">
        <v>0</v>
      </c>
    </row>
    <row r="71" spans="1:34" s="445" customFormat="1" ht="30" hidden="1" customHeight="1">
      <c r="A71" s="446">
        <f t="shared" si="1"/>
        <v>63</v>
      </c>
      <c r="B71" s="427"/>
      <c r="C71" s="427"/>
      <c r="D71" s="427"/>
      <c r="E71" s="427"/>
      <c r="F71" s="427"/>
      <c r="G71" s="427">
        <v>5</v>
      </c>
      <c r="H71" s="427"/>
      <c r="I71" s="427"/>
      <c r="J71" s="427"/>
      <c r="K71" s="443"/>
      <c r="L71" s="428" t="s">
        <v>148</v>
      </c>
      <c r="M71" s="430" t="s">
        <v>149</v>
      </c>
      <c r="N71" s="447" t="s">
        <v>801</v>
      </c>
      <c r="O71" s="484" t="s">
        <v>75</v>
      </c>
      <c r="P71" s="447" t="s">
        <v>76</v>
      </c>
      <c r="Q71" s="485"/>
      <c r="R71" s="428" t="s">
        <v>75</v>
      </c>
      <c r="S71" s="449" t="s">
        <v>92</v>
      </c>
      <c r="T71" s="456" t="s">
        <v>81</v>
      </c>
      <c r="U71" s="449" t="s">
        <v>78</v>
      </c>
      <c r="V71" s="449" t="s">
        <v>77</v>
      </c>
      <c r="W71" s="449" t="s">
        <v>92</v>
      </c>
      <c r="X71" s="450" t="s">
        <v>81</v>
      </c>
      <c r="Y71" s="450" t="s">
        <v>81</v>
      </c>
      <c r="Z71" s="451"/>
      <c r="AA71" s="481">
        <v>1.06E-2</v>
      </c>
      <c r="AB71" s="430" t="s">
        <v>81</v>
      </c>
      <c r="AC71" s="447" t="s">
        <v>508</v>
      </c>
      <c r="AD71" s="453"/>
      <c r="AE71" s="430">
        <v>0</v>
      </c>
      <c r="AF71" s="430">
        <v>0</v>
      </c>
      <c r="AG71" s="430">
        <v>1</v>
      </c>
      <c r="AH71" s="430">
        <v>0</v>
      </c>
    </row>
    <row r="72" spans="1:34" s="445" customFormat="1" ht="30" hidden="1" customHeight="1">
      <c r="A72" s="446">
        <f t="shared" si="1"/>
        <v>64</v>
      </c>
      <c r="B72" s="427"/>
      <c r="C72" s="427"/>
      <c r="D72" s="427"/>
      <c r="E72" s="427"/>
      <c r="F72" s="427">
        <v>4</v>
      </c>
      <c r="G72" s="427"/>
      <c r="H72" s="427"/>
      <c r="I72" s="427"/>
      <c r="J72" s="427"/>
      <c r="K72" s="443"/>
      <c r="L72" s="428" t="s">
        <v>824</v>
      </c>
      <c r="M72" s="430" t="s">
        <v>825</v>
      </c>
      <c r="N72" s="443" t="s">
        <v>525</v>
      </c>
      <c r="O72" s="484" t="s">
        <v>75</v>
      </c>
      <c r="P72" s="447" t="s">
        <v>76</v>
      </c>
      <c r="Q72" s="485"/>
      <c r="R72" s="428" t="s">
        <v>83</v>
      </c>
      <c r="S72" s="428" t="s">
        <v>533</v>
      </c>
      <c r="T72" s="456" t="s">
        <v>83</v>
      </c>
      <c r="U72" s="449" t="s">
        <v>77</v>
      </c>
      <c r="V72" s="449" t="s">
        <v>78</v>
      </c>
      <c r="W72" s="449" t="s">
        <v>90</v>
      </c>
      <c r="X72" s="450" t="s">
        <v>207</v>
      </c>
      <c r="Y72" s="450" t="s">
        <v>208</v>
      </c>
      <c r="Z72" s="451" t="str">
        <f>Z61</f>
        <v>116*19*61</v>
      </c>
      <c r="AA72" s="452">
        <f>AA61</f>
        <v>7.6899999999999996E-2</v>
      </c>
      <c r="AB72" s="430" t="s">
        <v>81</v>
      </c>
      <c r="AC72" s="447" t="s">
        <v>508</v>
      </c>
      <c r="AD72" s="453"/>
      <c r="AE72" s="430">
        <v>0</v>
      </c>
      <c r="AF72" s="430">
        <v>0</v>
      </c>
      <c r="AG72" s="430">
        <v>1</v>
      </c>
      <c r="AH72" s="430">
        <v>0</v>
      </c>
    </row>
    <row r="73" spans="1:34" s="445" customFormat="1" ht="30" customHeight="1">
      <c r="A73" s="446">
        <f t="shared" si="1"/>
        <v>65</v>
      </c>
      <c r="B73" s="427"/>
      <c r="C73" s="427"/>
      <c r="D73" s="427"/>
      <c r="E73" s="427"/>
      <c r="F73" s="427">
        <v>4</v>
      </c>
      <c r="G73" s="427"/>
      <c r="H73" s="427"/>
      <c r="I73" s="427"/>
      <c r="J73" s="427"/>
      <c r="K73" s="443"/>
      <c r="L73" s="428" t="s">
        <v>150</v>
      </c>
      <c r="M73" s="430" t="s">
        <v>826</v>
      </c>
      <c r="N73" s="430"/>
      <c r="O73" s="430" t="s">
        <v>83</v>
      </c>
      <c r="P73" s="447" t="s">
        <v>76</v>
      </c>
      <c r="Q73" s="430"/>
      <c r="R73" s="428" t="s">
        <v>83</v>
      </c>
      <c r="S73" s="428" t="s">
        <v>150</v>
      </c>
      <c r="T73" s="456" t="s">
        <v>83</v>
      </c>
      <c r="U73" s="449" t="s">
        <v>77</v>
      </c>
      <c r="V73" s="449" t="s">
        <v>78</v>
      </c>
      <c r="W73" s="449" t="s">
        <v>130</v>
      </c>
      <c r="X73" s="457" t="s">
        <v>151</v>
      </c>
      <c r="Y73" s="457" t="s">
        <v>152</v>
      </c>
      <c r="Z73" s="451"/>
      <c r="AA73" s="452">
        <v>3.8399999999999997E-2</v>
      </c>
      <c r="AB73" s="430" t="s">
        <v>81</v>
      </c>
      <c r="AC73" s="430" t="s">
        <v>473</v>
      </c>
      <c r="AD73" s="453"/>
      <c r="AE73" s="430">
        <v>2</v>
      </c>
      <c r="AF73" s="430">
        <v>2</v>
      </c>
      <c r="AG73" s="430">
        <v>2</v>
      </c>
      <c r="AH73" s="430">
        <v>2</v>
      </c>
    </row>
    <row r="74" spans="1:34" s="445" customFormat="1" ht="30" customHeight="1">
      <c r="A74" s="446">
        <f t="shared" si="1"/>
        <v>66</v>
      </c>
      <c r="B74" s="427"/>
      <c r="C74" s="427"/>
      <c r="D74" s="427"/>
      <c r="E74" s="427"/>
      <c r="F74" s="427">
        <v>4</v>
      </c>
      <c r="G74" s="427"/>
      <c r="H74" s="427"/>
      <c r="I74" s="427"/>
      <c r="J74" s="427"/>
      <c r="K74" s="443"/>
      <c r="L74" s="428" t="s">
        <v>153</v>
      </c>
      <c r="M74" s="430" t="s">
        <v>154</v>
      </c>
      <c r="N74" s="430" t="s">
        <v>827</v>
      </c>
      <c r="O74" s="430" t="s">
        <v>83</v>
      </c>
      <c r="P74" s="447" t="s">
        <v>76</v>
      </c>
      <c r="Q74" s="430"/>
      <c r="R74" s="428" t="s">
        <v>83</v>
      </c>
      <c r="S74" s="428" t="s">
        <v>153</v>
      </c>
      <c r="T74" s="428" t="s">
        <v>83</v>
      </c>
      <c r="U74" s="449" t="s">
        <v>77</v>
      </c>
      <c r="V74" s="449" t="s">
        <v>78</v>
      </c>
      <c r="W74" s="449" t="s">
        <v>129</v>
      </c>
      <c r="X74" s="450" t="s">
        <v>80</v>
      </c>
      <c r="Y74" s="450" t="s">
        <v>81</v>
      </c>
      <c r="Z74" s="451"/>
      <c r="AA74" s="452">
        <f>AA75+AA76</f>
        <v>0.26100000000000001</v>
      </c>
      <c r="AB74" s="430" t="s">
        <v>81</v>
      </c>
      <c r="AC74" s="430" t="s">
        <v>473</v>
      </c>
      <c r="AD74" s="453"/>
      <c r="AE74" s="430">
        <v>1</v>
      </c>
      <c r="AF74" s="430">
        <v>1</v>
      </c>
      <c r="AG74" s="430">
        <v>1</v>
      </c>
      <c r="AH74" s="430">
        <v>1</v>
      </c>
    </row>
    <row r="75" spans="1:34" s="445" customFormat="1" ht="30" customHeight="1">
      <c r="A75" s="446">
        <f t="shared" si="1"/>
        <v>67</v>
      </c>
      <c r="B75" s="427"/>
      <c r="C75" s="427"/>
      <c r="D75" s="427"/>
      <c r="E75" s="427"/>
      <c r="F75" s="427"/>
      <c r="G75" s="427">
        <v>5</v>
      </c>
      <c r="H75" s="427"/>
      <c r="I75" s="427"/>
      <c r="J75" s="427"/>
      <c r="K75" s="443"/>
      <c r="L75" s="428" t="s">
        <v>155</v>
      </c>
      <c r="M75" s="430" t="s">
        <v>828</v>
      </c>
      <c r="N75" s="430" t="s">
        <v>156</v>
      </c>
      <c r="O75" s="430" t="s">
        <v>83</v>
      </c>
      <c r="P75" s="447" t="s">
        <v>76</v>
      </c>
      <c r="Q75" s="430"/>
      <c r="R75" s="428" t="s">
        <v>83</v>
      </c>
      <c r="S75" s="428" t="s">
        <v>155</v>
      </c>
      <c r="T75" s="456" t="s">
        <v>83</v>
      </c>
      <c r="U75" s="449" t="s">
        <v>77</v>
      </c>
      <c r="V75" s="449" t="s">
        <v>78</v>
      </c>
      <c r="W75" s="449" t="s">
        <v>130</v>
      </c>
      <c r="X75" s="457" t="s">
        <v>157</v>
      </c>
      <c r="Y75" s="457" t="s">
        <v>131</v>
      </c>
      <c r="Z75" s="451" t="s">
        <v>158</v>
      </c>
      <c r="AA75" s="452">
        <v>0.20699999999999999</v>
      </c>
      <c r="AB75" s="430" t="s">
        <v>81</v>
      </c>
      <c r="AC75" s="430" t="s">
        <v>511</v>
      </c>
      <c r="AD75" s="453"/>
      <c r="AE75" s="430">
        <v>1</v>
      </c>
      <c r="AF75" s="430">
        <v>1</v>
      </c>
      <c r="AG75" s="430">
        <v>1</v>
      </c>
      <c r="AH75" s="430">
        <v>1</v>
      </c>
    </row>
    <row r="76" spans="1:34" s="445" customFormat="1" ht="30" customHeight="1">
      <c r="A76" s="446">
        <f t="shared" si="1"/>
        <v>68</v>
      </c>
      <c r="B76" s="427"/>
      <c r="C76" s="427"/>
      <c r="D76" s="427"/>
      <c r="E76" s="427"/>
      <c r="F76" s="427"/>
      <c r="G76" s="427">
        <v>5</v>
      </c>
      <c r="H76" s="427"/>
      <c r="I76" s="427"/>
      <c r="J76" s="427"/>
      <c r="K76" s="443"/>
      <c r="L76" s="428" t="s">
        <v>159</v>
      </c>
      <c r="M76" s="430" t="s">
        <v>160</v>
      </c>
      <c r="N76" s="430"/>
      <c r="O76" s="430" t="s">
        <v>83</v>
      </c>
      <c r="P76" s="447" t="s">
        <v>76</v>
      </c>
      <c r="Q76" s="430"/>
      <c r="R76" s="428" t="s">
        <v>83</v>
      </c>
      <c r="S76" s="428" t="s">
        <v>153</v>
      </c>
      <c r="T76" s="428" t="s">
        <v>83</v>
      </c>
      <c r="U76" s="449" t="s">
        <v>77</v>
      </c>
      <c r="V76" s="449" t="s">
        <v>78</v>
      </c>
      <c r="W76" s="449" t="s">
        <v>130</v>
      </c>
      <c r="X76" s="457" t="s">
        <v>151</v>
      </c>
      <c r="Y76" s="457" t="s">
        <v>152</v>
      </c>
      <c r="Z76" s="451" t="s">
        <v>161</v>
      </c>
      <c r="AA76" s="452">
        <v>5.3999999999999999E-2</v>
      </c>
      <c r="AB76" s="430" t="s">
        <v>81</v>
      </c>
      <c r="AC76" s="430" t="s">
        <v>511</v>
      </c>
      <c r="AD76" s="453"/>
      <c r="AE76" s="430">
        <v>1</v>
      </c>
      <c r="AF76" s="430">
        <v>1</v>
      </c>
      <c r="AG76" s="430">
        <v>1</v>
      </c>
      <c r="AH76" s="430">
        <v>1</v>
      </c>
    </row>
    <row r="77" spans="1:34" s="445" customFormat="1" ht="30" customHeight="1">
      <c r="A77" s="446">
        <f t="shared" si="1"/>
        <v>69</v>
      </c>
      <c r="B77" s="427"/>
      <c r="C77" s="427"/>
      <c r="D77" s="427"/>
      <c r="E77" s="427"/>
      <c r="F77" s="427">
        <v>4</v>
      </c>
      <c r="G77" s="427"/>
      <c r="H77" s="427"/>
      <c r="I77" s="427"/>
      <c r="J77" s="427"/>
      <c r="K77" s="443"/>
      <c r="L77" s="428" t="s">
        <v>829</v>
      </c>
      <c r="M77" s="430" t="s">
        <v>531</v>
      </c>
      <c r="N77" s="430"/>
      <c r="O77" s="430" t="s">
        <v>83</v>
      </c>
      <c r="P77" s="447" t="s">
        <v>76</v>
      </c>
      <c r="Q77" s="430"/>
      <c r="R77" s="428" t="s">
        <v>75</v>
      </c>
      <c r="S77" s="427" t="s">
        <v>829</v>
      </c>
      <c r="T77" s="456" t="s">
        <v>75</v>
      </c>
      <c r="U77" s="449" t="s">
        <v>77</v>
      </c>
      <c r="V77" s="449" t="s">
        <v>78</v>
      </c>
      <c r="W77" s="449" t="s">
        <v>130</v>
      </c>
      <c r="X77" s="457" t="s">
        <v>151</v>
      </c>
      <c r="Y77" s="457" t="s">
        <v>152</v>
      </c>
      <c r="Z77" s="451" t="s">
        <v>530</v>
      </c>
      <c r="AA77" s="452">
        <v>6.4000000000000001E-2</v>
      </c>
      <c r="AB77" s="430" t="s">
        <v>81</v>
      </c>
      <c r="AC77" s="430" t="s">
        <v>473</v>
      </c>
      <c r="AD77" s="453"/>
      <c r="AE77" s="430">
        <v>2</v>
      </c>
      <c r="AF77" s="430">
        <v>2</v>
      </c>
      <c r="AG77" s="430">
        <v>2</v>
      </c>
      <c r="AH77" s="430">
        <v>2</v>
      </c>
    </row>
    <row r="78" spans="1:34" s="445" customFormat="1" ht="30" customHeight="1">
      <c r="A78" s="446">
        <f t="shared" si="1"/>
        <v>70</v>
      </c>
      <c r="B78" s="427"/>
      <c r="C78" s="427"/>
      <c r="D78" s="427"/>
      <c r="E78" s="427"/>
      <c r="F78" s="427">
        <v>4</v>
      </c>
      <c r="G78" s="427"/>
      <c r="H78" s="427"/>
      <c r="I78" s="427"/>
      <c r="J78" s="427"/>
      <c r="K78" s="443"/>
      <c r="L78" s="428" t="s">
        <v>524</v>
      </c>
      <c r="M78" s="430" t="s">
        <v>529</v>
      </c>
      <c r="N78" s="430"/>
      <c r="O78" s="430"/>
      <c r="P78" s="447" t="s">
        <v>76</v>
      </c>
      <c r="Q78" s="430"/>
      <c r="R78" s="428" t="s">
        <v>75</v>
      </c>
      <c r="S78" s="428" t="s">
        <v>524</v>
      </c>
      <c r="T78" s="456" t="s">
        <v>75</v>
      </c>
      <c r="U78" s="449" t="s">
        <v>77</v>
      </c>
      <c r="V78" s="449" t="s">
        <v>78</v>
      </c>
      <c r="W78" s="449" t="s">
        <v>130</v>
      </c>
      <c r="X78" s="457" t="s">
        <v>151</v>
      </c>
      <c r="Y78" s="457" t="s">
        <v>152</v>
      </c>
      <c r="Z78" s="451" t="s">
        <v>528</v>
      </c>
      <c r="AA78" s="452">
        <v>4.6199999999999998E-2</v>
      </c>
      <c r="AB78" s="430" t="s">
        <v>81</v>
      </c>
      <c r="AC78" s="430" t="s">
        <v>473</v>
      </c>
      <c r="AD78" s="453"/>
      <c r="AE78" s="430">
        <v>1</v>
      </c>
      <c r="AF78" s="430">
        <v>1</v>
      </c>
      <c r="AG78" s="430">
        <v>0</v>
      </c>
      <c r="AH78" s="430">
        <v>1</v>
      </c>
    </row>
    <row r="79" spans="1:34" s="445" customFormat="1" ht="30" hidden="1" customHeight="1">
      <c r="A79" s="446">
        <f t="shared" si="1"/>
        <v>71</v>
      </c>
      <c r="B79" s="427"/>
      <c r="C79" s="427"/>
      <c r="D79" s="427"/>
      <c r="E79" s="427"/>
      <c r="F79" s="427">
        <v>4</v>
      </c>
      <c r="G79" s="427"/>
      <c r="H79" s="427"/>
      <c r="I79" s="427"/>
      <c r="J79" s="427"/>
      <c r="K79" s="443"/>
      <c r="L79" s="486" t="s">
        <v>527</v>
      </c>
      <c r="M79" s="430" t="s">
        <v>526</v>
      </c>
      <c r="N79" s="443" t="s">
        <v>525</v>
      </c>
      <c r="O79" s="484"/>
      <c r="P79" s="447" t="s">
        <v>76</v>
      </c>
      <c r="Q79" s="485"/>
      <c r="R79" s="428" t="s">
        <v>75</v>
      </c>
      <c r="S79" s="428" t="s">
        <v>524</v>
      </c>
      <c r="T79" s="456" t="s">
        <v>75</v>
      </c>
      <c r="U79" s="449" t="s">
        <v>77</v>
      </c>
      <c r="V79" s="449" t="s">
        <v>78</v>
      </c>
      <c r="W79" s="449" t="s">
        <v>130</v>
      </c>
      <c r="X79" s="457" t="s">
        <v>151</v>
      </c>
      <c r="Y79" s="457" t="s">
        <v>152</v>
      </c>
      <c r="Z79" s="451" t="str">
        <f>Z78</f>
        <v>40*117*61</v>
      </c>
      <c r="AA79" s="452">
        <f>AA78</f>
        <v>4.6199999999999998E-2</v>
      </c>
      <c r="AB79" s="430" t="s">
        <v>81</v>
      </c>
      <c r="AC79" s="447" t="s">
        <v>508</v>
      </c>
      <c r="AD79" s="453"/>
      <c r="AE79" s="430">
        <v>0</v>
      </c>
      <c r="AF79" s="430">
        <v>0</v>
      </c>
      <c r="AG79" s="430">
        <v>1</v>
      </c>
      <c r="AH79" s="430">
        <v>0</v>
      </c>
    </row>
    <row r="80" spans="1:34" s="445" customFormat="1" ht="30" customHeight="1">
      <c r="A80" s="446">
        <f t="shared" si="1"/>
        <v>72</v>
      </c>
      <c r="B80" s="427"/>
      <c r="C80" s="427"/>
      <c r="D80" s="427"/>
      <c r="E80" s="427"/>
      <c r="F80" s="427">
        <v>4</v>
      </c>
      <c r="G80" s="427"/>
      <c r="H80" s="427"/>
      <c r="I80" s="427"/>
      <c r="J80" s="427"/>
      <c r="K80" s="443"/>
      <c r="L80" s="428" t="s">
        <v>830</v>
      </c>
      <c r="M80" s="430" t="s">
        <v>831</v>
      </c>
      <c r="N80" s="430"/>
      <c r="O80" s="430" t="s">
        <v>83</v>
      </c>
      <c r="P80" s="447" t="s">
        <v>76</v>
      </c>
      <c r="Q80" s="430"/>
      <c r="R80" s="428" t="s">
        <v>75</v>
      </c>
      <c r="S80" s="428" t="s">
        <v>830</v>
      </c>
      <c r="T80" s="456" t="s">
        <v>75</v>
      </c>
      <c r="U80" s="449" t="s">
        <v>77</v>
      </c>
      <c r="V80" s="449" t="s">
        <v>78</v>
      </c>
      <c r="W80" s="449" t="s">
        <v>130</v>
      </c>
      <c r="X80" s="457" t="s">
        <v>151</v>
      </c>
      <c r="Y80" s="457" t="s">
        <v>152</v>
      </c>
      <c r="Z80" s="451"/>
      <c r="AA80" s="452">
        <v>7.4499999999999997E-2</v>
      </c>
      <c r="AB80" s="450" t="s">
        <v>81</v>
      </c>
      <c r="AC80" s="430" t="s">
        <v>473</v>
      </c>
      <c r="AD80" s="453"/>
      <c r="AE80" s="430">
        <v>1</v>
      </c>
      <c r="AF80" s="430">
        <v>1</v>
      </c>
      <c r="AG80" s="430">
        <v>1</v>
      </c>
      <c r="AH80" s="430">
        <v>1</v>
      </c>
    </row>
    <row r="81" spans="1:34" s="445" customFormat="1" ht="30" customHeight="1">
      <c r="A81" s="446">
        <f t="shared" si="1"/>
        <v>73</v>
      </c>
      <c r="B81" s="427"/>
      <c r="C81" s="427"/>
      <c r="D81" s="427"/>
      <c r="E81" s="427"/>
      <c r="F81" s="427">
        <v>4</v>
      </c>
      <c r="G81" s="427"/>
      <c r="H81" s="427"/>
      <c r="I81" s="427"/>
      <c r="J81" s="427"/>
      <c r="K81" s="443"/>
      <c r="L81" s="428" t="s">
        <v>832</v>
      </c>
      <c r="M81" s="430" t="s">
        <v>833</v>
      </c>
      <c r="N81" s="430"/>
      <c r="O81" s="430"/>
      <c r="P81" s="447" t="s">
        <v>76</v>
      </c>
      <c r="Q81" s="430"/>
      <c r="R81" s="428" t="s">
        <v>75</v>
      </c>
      <c r="S81" s="428" t="s">
        <v>832</v>
      </c>
      <c r="T81" s="456" t="s">
        <v>75</v>
      </c>
      <c r="U81" s="449" t="s">
        <v>77</v>
      </c>
      <c r="V81" s="449" t="s">
        <v>78</v>
      </c>
      <c r="W81" s="449" t="s">
        <v>129</v>
      </c>
      <c r="X81" s="450" t="s">
        <v>80</v>
      </c>
      <c r="Y81" s="450" t="s">
        <v>81</v>
      </c>
      <c r="Z81" s="451"/>
      <c r="AA81" s="452">
        <f>AA83+AA84+AA85+AA95</f>
        <v>2.5390200000000003</v>
      </c>
      <c r="AB81" s="430" t="s">
        <v>81</v>
      </c>
      <c r="AC81" s="430" t="s">
        <v>505</v>
      </c>
      <c r="AD81" s="453"/>
      <c r="AE81" s="430">
        <v>1</v>
      </c>
      <c r="AF81" s="430">
        <v>1</v>
      </c>
      <c r="AG81" s="430">
        <v>0</v>
      </c>
      <c r="AH81" s="430">
        <v>0</v>
      </c>
    </row>
    <row r="82" spans="1:34" s="445" customFormat="1" ht="30" hidden="1" customHeight="1">
      <c r="A82" s="446">
        <f t="shared" si="1"/>
        <v>74</v>
      </c>
      <c r="B82" s="427"/>
      <c r="C82" s="427"/>
      <c r="D82" s="427"/>
      <c r="E82" s="427"/>
      <c r="F82" s="427">
        <v>4</v>
      </c>
      <c r="G82" s="427"/>
      <c r="H82" s="427"/>
      <c r="I82" s="427"/>
      <c r="J82" s="427"/>
      <c r="K82" s="443"/>
      <c r="L82" s="428" t="s">
        <v>834</v>
      </c>
      <c r="M82" s="430" t="s">
        <v>835</v>
      </c>
      <c r="N82" s="430" t="s">
        <v>836</v>
      </c>
      <c r="O82" s="430" t="s">
        <v>83</v>
      </c>
      <c r="P82" s="447" t="s">
        <v>76</v>
      </c>
      <c r="Q82" s="430"/>
      <c r="R82" s="428" t="s">
        <v>75</v>
      </c>
      <c r="S82" s="428" t="s">
        <v>832</v>
      </c>
      <c r="T82" s="456" t="s">
        <v>75</v>
      </c>
      <c r="U82" s="449" t="s">
        <v>77</v>
      </c>
      <c r="V82" s="449" t="s">
        <v>78</v>
      </c>
      <c r="W82" s="449" t="s">
        <v>129</v>
      </c>
      <c r="X82" s="450" t="s">
        <v>80</v>
      </c>
      <c r="Y82" s="450" t="s">
        <v>81</v>
      </c>
      <c r="Z82" s="451"/>
      <c r="AA82" s="452">
        <f>AA83+AA84+AA85+AA96</f>
        <v>2.52562</v>
      </c>
      <c r="AB82" s="430" t="s">
        <v>81</v>
      </c>
      <c r="AC82" s="430" t="s">
        <v>789</v>
      </c>
      <c r="AD82" s="453"/>
      <c r="AE82" s="430">
        <v>0</v>
      </c>
      <c r="AF82" s="430">
        <v>0</v>
      </c>
      <c r="AG82" s="430">
        <v>0</v>
      </c>
      <c r="AH82" s="430">
        <v>1</v>
      </c>
    </row>
    <row r="83" spans="1:34" s="445" customFormat="1" ht="30" customHeight="1">
      <c r="A83" s="446">
        <f t="shared" si="1"/>
        <v>75</v>
      </c>
      <c r="B83" s="427"/>
      <c r="C83" s="427"/>
      <c r="D83" s="427"/>
      <c r="E83" s="427"/>
      <c r="F83" s="427"/>
      <c r="G83" s="427">
        <v>5</v>
      </c>
      <c r="H83" s="427"/>
      <c r="I83" s="427"/>
      <c r="J83" s="427"/>
      <c r="K83" s="443"/>
      <c r="L83" s="428" t="s">
        <v>162</v>
      </c>
      <c r="M83" s="430" t="s">
        <v>163</v>
      </c>
      <c r="N83" s="430"/>
      <c r="O83" s="430" t="s">
        <v>75</v>
      </c>
      <c r="P83" s="447" t="s">
        <v>76</v>
      </c>
      <c r="Q83" s="430"/>
      <c r="R83" s="428" t="s">
        <v>83</v>
      </c>
      <c r="S83" s="454" t="s">
        <v>162</v>
      </c>
      <c r="T83" s="456" t="s">
        <v>83</v>
      </c>
      <c r="U83" s="449" t="s">
        <v>77</v>
      </c>
      <c r="V83" s="449" t="s">
        <v>78</v>
      </c>
      <c r="W83" s="449" t="s">
        <v>90</v>
      </c>
      <c r="X83" s="450" t="s">
        <v>164</v>
      </c>
      <c r="Y83" s="450" t="s">
        <v>165</v>
      </c>
      <c r="Z83" s="451" t="s">
        <v>166</v>
      </c>
      <c r="AA83" s="452">
        <v>1.5100000000000001E-2</v>
      </c>
      <c r="AB83" s="430" t="s">
        <v>81</v>
      </c>
      <c r="AC83" s="430" t="s">
        <v>473</v>
      </c>
      <c r="AD83" s="453"/>
      <c r="AE83" s="430">
        <v>1</v>
      </c>
      <c r="AF83" s="430">
        <v>1</v>
      </c>
      <c r="AG83" s="430">
        <v>0</v>
      </c>
      <c r="AH83" s="430">
        <v>1</v>
      </c>
    </row>
    <row r="84" spans="1:34" s="445" customFormat="1" ht="30" customHeight="1">
      <c r="A84" s="446">
        <f t="shared" si="1"/>
        <v>76</v>
      </c>
      <c r="B84" s="427"/>
      <c r="C84" s="427"/>
      <c r="D84" s="427"/>
      <c r="E84" s="427"/>
      <c r="F84" s="427"/>
      <c r="G84" s="427">
        <v>5</v>
      </c>
      <c r="H84" s="427"/>
      <c r="I84" s="427"/>
      <c r="J84" s="427"/>
      <c r="K84" s="443"/>
      <c r="L84" s="457" t="s">
        <v>837</v>
      </c>
      <c r="M84" s="457" t="s">
        <v>838</v>
      </c>
      <c r="N84" s="430" t="s">
        <v>839</v>
      </c>
      <c r="O84" s="430" t="s">
        <v>75</v>
      </c>
      <c r="P84" s="447" t="s">
        <v>76</v>
      </c>
      <c r="Q84" s="430"/>
      <c r="R84" s="428" t="s">
        <v>75</v>
      </c>
      <c r="S84" s="454" t="s">
        <v>837</v>
      </c>
      <c r="T84" s="456" t="s">
        <v>75</v>
      </c>
      <c r="U84" s="449" t="s">
        <v>77</v>
      </c>
      <c r="V84" s="449" t="s">
        <v>78</v>
      </c>
      <c r="W84" s="449" t="s">
        <v>167</v>
      </c>
      <c r="X84" s="450" t="s">
        <v>80</v>
      </c>
      <c r="Y84" s="450" t="s">
        <v>81</v>
      </c>
      <c r="Z84" s="451"/>
      <c r="AA84" s="452">
        <f>0.373+0.0329</f>
        <v>0.40589999999999998</v>
      </c>
      <c r="AB84" s="430" t="s">
        <v>81</v>
      </c>
      <c r="AC84" s="430" t="s">
        <v>473</v>
      </c>
      <c r="AD84" s="453"/>
      <c r="AE84" s="430">
        <v>1</v>
      </c>
      <c r="AF84" s="430">
        <v>1</v>
      </c>
      <c r="AG84" s="430">
        <v>0</v>
      </c>
      <c r="AH84" s="430">
        <v>1</v>
      </c>
    </row>
    <row r="85" spans="1:34" s="445" customFormat="1" ht="30" customHeight="1">
      <c r="A85" s="446">
        <f t="shared" si="1"/>
        <v>77</v>
      </c>
      <c r="B85" s="427"/>
      <c r="C85" s="427"/>
      <c r="D85" s="427"/>
      <c r="E85" s="427"/>
      <c r="F85" s="427"/>
      <c r="G85" s="427">
        <v>5</v>
      </c>
      <c r="H85" s="427"/>
      <c r="I85" s="427"/>
      <c r="J85" s="427"/>
      <c r="K85" s="443"/>
      <c r="L85" s="428" t="s">
        <v>840</v>
      </c>
      <c r="M85" s="430" t="s">
        <v>168</v>
      </c>
      <c r="N85" s="430"/>
      <c r="O85" s="430"/>
      <c r="P85" s="447" t="s">
        <v>76</v>
      </c>
      <c r="Q85" s="430"/>
      <c r="R85" s="428" t="s">
        <v>83</v>
      </c>
      <c r="S85" s="428" t="s">
        <v>840</v>
      </c>
      <c r="T85" s="456" t="s">
        <v>83</v>
      </c>
      <c r="U85" s="449" t="s">
        <v>77</v>
      </c>
      <c r="V85" s="449" t="s">
        <v>78</v>
      </c>
      <c r="W85" s="449" t="s">
        <v>129</v>
      </c>
      <c r="X85" s="450" t="s">
        <v>80</v>
      </c>
      <c r="Y85" s="450" t="s">
        <v>81</v>
      </c>
      <c r="Z85" s="451"/>
      <c r="AA85" s="452">
        <f>AA86+AA93+AA94</f>
        <v>0.93290000000000006</v>
      </c>
      <c r="AB85" s="430" t="s">
        <v>81</v>
      </c>
      <c r="AC85" s="430" t="s">
        <v>505</v>
      </c>
      <c r="AD85" s="453"/>
      <c r="AE85" s="430">
        <v>1</v>
      </c>
      <c r="AF85" s="430">
        <v>1</v>
      </c>
      <c r="AG85" s="430">
        <v>0</v>
      </c>
      <c r="AH85" s="430">
        <v>1</v>
      </c>
    </row>
    <row r="86" spans="1:34" s="445" customFormat="1" ht="30" customHeight="1">
      <c r="A86" s="446">
        <f t="shared" si="1"/>
        <v>78</v>
      </c>
      <c r="B86" s="427"/>
      <c r="C86" s="427"/>
      <c r="D86" s="427"/>
      <c r="E86" s="427"/>
      <c r="F86" s="427"/>
      <c r="G86" s="427"/>
      <c r="H86" s="427">
        <v>6</v>
      </c>
      <c r="I86" s="427"/>
      <c r="J86" s="427"/>
      <c r="K86" s="443"/>
      <c r="L86" s="457" t="s">
        <v>841</v>
      </c>
      <c r="M86" s="457" t="s">
        <v>842</v>
      </c>
      <c r="N86" s="430" t="s">
        <v>843</v>
      </c>
      <c r="O86" s="430"/>
      <c r="P86" s="447" t="s">
        <v>76</v>
      </c>
      <c r="Q86" s="430"/>
      <c r="R86" s="428" t="s">
        <v>83</v>
      </c>
      <c r="S86" s="428" t="s">
        <v>841</v>
      </c>
      <c r="T86" s="456" t="s">
        <v>83</v>
      </c>
      <c r="U86" s="449" t="s">
        <v>77</v>
      </c>
      <c r="V86" s="449" t="s">
        <v>78</v>
      </c>
      <c r="W86" s="449" t="s">
        <v>129</v>
      </c>
      <c r="X86" s="450" t="s">
        <v>80</v>
      </c>
      <c r="Y86" s="450" t="s">
        <v>81</v>
      </c>
      <c r="Z86" s="451">
        <v>0</v>
      </c>
      <c r="AA86" s="452">
        <f>AA87+AA88+AA89+AA90+AA91+AA92</f>
        <v>0.5272</v>
      </c>
      <c r="AB86" s="430" t="s">
        <v>81</v>
      </c>
      <c r="AC86" s="430" t="s">
        <v>505</v>
      </c>
      <c r="AD86" s="453"/>
      <c r="AE86" s="430">
        <v>1</v>
      </c>
      <c r="AF86" s="430">
        <v>1</v>
      </c>
      <c r="AG86" s="430">
        <v>0</v>
      </c>
      <c r="AH86" s="430">
        <v>1</v>
      </c>
    </row>
    <row r="87" spans="1:34" s="445" customFormat="1" ht="30" customHeight="1">
      <c r="A87" s="446">
        <f t="shared" si="1"/>
        <v>79</v>
      </c>
      <c r="B87" s="427"/>
      <c r="C87" s="427"/>
      <c r="D87" s="427"/>
      <c r="E87" s="427"/>
      <c r="F87" s="427"/>
      <c r="G87" s="427"/>
      <c r="H87" s="427"/>
      <c r="I87" s="427">
        <v>7</v>
      </c>
      <c r="J87" s="427"/>
      <c r="K87" s="443"/>
      <c r="L87" s="428" t="s">
        <v>169</v>
      </c>
      <c r="M87" s="430" t="s">
        <v>170</v>
      </c>
      <c r="N87" s="430" t="s">
        <v>171</v>
      </c>
      <c r="O87" s="430"/>
      <c r="P87" s="447" t="s">
        <v>76</v>
      </c>
      <c r="Q87" s="430"/>
      <c r="R87" s="428" t="s">
        <v>844</v>
      </c>
      <c r="S87" s="428" t="s">
        <v>169</v>
      </c>
      <c r="T87" s="456" t="s">
        <v>844</v>
      </c>
      <c r="U87" s="449" t="s">
        <v>77</v>
      </c>
      <c r="V87" s="449" t="s">
        <v>78</v>
      </c>
      <c r="W87" s="449" t="s">
        <v>172</v>
      </c>
      <c r="X87" s="450" t="s">
        <v>845</v>
      </c>
      <c r="Y87" s="450" t="s">
        <v>846</v>
      </c>
      <c r="Z87" s="451" t="s">
        <v>173</v>
      </c>
      <c r="AA87" s="452">
        <v>3.5000000000000003E-2</v>
      </c>
      <c r="AB87" s="430" t="s">
        <v>81</v>
      </c>
      <c r="AC87" s="430" t="s">
        <v>505</v>
      </c>
      <c r="AD87" s="453"/>
      <c r="AE87" s="430">
        <v>1</v>
      </c>
      <c r="AF87" s="430">
        <v>1</v>
      </c>
      <c r="AG87" s="430">
        <v>0</v>
      </c>
      <c r="AH87" s="430">
        <v>1</v>
      </c>
    </row>
    <row r="88" spans="1:34" s="445" customFormat="1" ht="30" customHeight="1">
      <c r="A88" s="446">
        <f t="shared" si="1"/>
        <v>80</v>
      </c>
      <c r="B88" s="427"/>
      <c r="C88" s="427"/>
      <c r="D88" s="427"/>
      <c r="E88" s="427"/>
      <c r="F88" s="427"/>
      <c r="G88" s="427"/>
      <c r="H88" s="427"/>
      <c r="I88" s="427">
        <v>7</v>
      </c>
      <c r="J88" s="427"/>
      <c r="K88" s="443"/>
      <c r="L88" s="428" t="s">
        <v>174</v>
      </c>
      <c r="M88" s="457" t="s">
        <v>175</v>
      </c>
      <c r="N88" s="430"/>
      <c r="O88" s="430"/>
      <c r="P88" s="447" t="s">
        <v>76</v>
      </c>
      <c r="Q88" s="430"/>
      <c r="R88" s="428" t="s">
        <v>75</v>
      </c>
      <c r="S88" s="428" t="s">
        <v>174</v>
      </c>
      <c r="T88" s="456" t="s">
        <v>75</v>
      </c>
      <c r="U88" s="449" t="s">
        <v>77</v>
      </c>
      <c r="V88" s="449" t="s">
        <v>78</v>
      </c>
      <c r="W88" s="450" t="s">
        <v>176</v>
      </c>
      <c r="X88" s="450" t="s">
        <v>177</v>
      </c>
      <c r="Y88" s="450" t="s">
        <v>846</v>
      </c>
      <c r="Z88" s="451" t="s">
        <v>178</v>
      </c>
      <c r="AA88" s="452">
        <v>3.3999999999999998E-3</v>
      </c>
      <c r="AB88" s="430" t="s">
        <v>81</v>
      </c>
      <c r="AC88" s="430" t="s">
        <v>505</v>
      </c>
      <c r="AD88" s="453"/>
      <c r="AE88" s="430">
        <v>1</v>
      </c>
      <c r="AF88" s="430">
        <v>1</v>
      </c>
      <c r="AG88" s="430">
        <v>0</v>
      </c>
      <c r="AH88" s="430">
        <v>1</v>
      </c>
    </row>
    <row r="89" spans="1:34" s="445" customFormat="1" ht="30" customHeight="1">
      <c r="A89" s="446">
        <f t="shared" si="1"/>
        <v>81</v>
      </c>
      <c r="B89" s="427"/>
      <c r="C89" s="427"/>
      <c r="D89" s="427"/>
      <c r="E89" s="427"/>
      <c r="F89" s="427"/>
      <c r="G89" s="427"/>
      <c r="H89" s="427"/>
      <c r="I89" s="427">
        <v>7</v>
      </c>
      <c r="J89" s="427"/>
      <c r="K89" s="443"/>
      <c r="L89" s="428" t="s">
        <v>179</v>
      </c>
      <c r="M89" s="457" t="s">
        <v>180</v>
      </c>
      <c r="N89" s="430"/>
      <c r="O89" s="430" t="s">
        <v>75</v>
      </c>
      <c r="P89" s="447" t="s">
        <v>76</v>
      </c>
      <c r="Q89" s="430"/>
      <c r="R89" s="428" t="s">
        <v>75</v>
      </c>
      <c r="S89" s="428" t="s">
        <v>179</v>
      </c>
      <c r="T89" s="456" t="s">
        <v>75</v>
      </c>
      <c r="U89" s="449" t="s">
        <v>77</v>
      </c>
      <c r="V89" s="449" t="s">
        <v>78</v>
      </c>
      <c r="W89" s="450" t="s">
        <v>92</v>
      </c>
      <c r="X89" s="450" t="s">
        <v>181</v>
      </c>
      <c r="Y89" s="450"/>
      <c r="Z89" s="451" t="s">
        <v>182</v>
      </c>
      <c r="AA89" s="452">
        <v>1.9300000000000001E-2</v>
      </c>
      <c r="AB89" s="430" t="s">
        <v>81</v>
      </c>
      <c r="AC89" s="430" t="s">
        <v>473</v>
      </c>
      <c r="AD89" s="453"/>
      <c r="AE89" s="430">
        <v>1</v>
      </c>
      <c r="AF89" s="430">
        <v>1</v>
      </c>
      <c r="AG89" s="430">
        <v>1</v>
      </c>
      <c r="AH89" s="430">
        <v>1</v>
      </c>
    </row>
    <row r="90" spans="1:34" s="445" customFormat="1" ht="30" customHeight="1">
      <c r="A90" s="446">
        <f t="shared" si="1"/>
        <v>82</v>
      </c>
      <c r="B90" s="427"/>
      <c r="C90" s="427"/>
      <c r="D90" s="427"/>
      <c r="E90" s="427"/>
      <c r="F90" s="427"/>
      <c r="G90" s="427"/>
      <c r="H90" s="427"/>
      <c r="I90" s="427">
        <v>7</v>
      </c>
      <c r="J90" s="427"/>
      <c r="K90" s="443"/>
      <c r="L90" s="457" t="s">
        <v>183</v>
      </c>
      <c r="M90" s="457" t="s">
        <v>184</v>
      </c>
      <c r="N90" s="430" t="s">
        <v>507</v>
      </c>
      <c r="O90" s="430" t="s">
        <v>75</v>
      </c>
      <c r="P90" s="447" t="s">
        <v>76</v>
      </c>
      <c r="Q90" s="430"/>
      <c r="R90" s="428" t="s">
        <v>91</v>
      </c>
      <c r="S90" s="428" t="s">
        <v>183</v>
      </c>
      <c r="T90" s="456" t="s">
        <v>91</v>
      </c>
      <c r="U90" s="449" t="s">
        <v>77</v>
      </c>
      <c r="V90" s="449" t="s">
        <v>78</v>
      </c>
      <c r="W90" s="449" t="s">
        <v>90</v>
      </c>
      <c r="X90" s="450" t="s">
        <v>185</v>
      </c>
      <c r="Y90" s="450" t="s">
        <v>186</v>
      </c>
      <c r="Z90" s="451" t="s">
        <v>187</v>
      </c>
      <c r="AA90" s="452">
        <v>0.44340000000000002</v>
      </c>
      <c r="AB90" s="430" t="s">
        <v>81</v>
      </c>
      <c r="AC90" s="430" t="s">
        <v>473</v>
      </c>
      <c r="AD90" s="453"/>
      <c r="AE90" s="430">
        <v>1</v>
      </c>
      <c r="AF90" s="430">
        <v>1</v>
      </c>
      <c r="AG90" s="430">
        <v>0</v>
      </c>
      <c r="AH90" s="430">
        <v>1</v>
      </c>
    </row>
    <row r="91" spans="1:34" s="445" customFormat="1" ht="30" customHeight="1">
      <c r="A91" s="446">
        <f t="shared" si="1"/>
        <v>83</v>
      </c>
      <c r="B91" s="427"/>
      <c r="C91" s="427"/>
      <c r="D91" s="427"/>
      <c r="E91" s="427"/>
      <c r="F91" s="427"/>
      <c r="G91" s="427"/>
      <c r="H91" s="427"/>
      <c r="I91" s="427">
        <v>7</v>
      </c>
      <c r="J91" s="427"/>
      <c r="K91" s="443"/>
      <c r="L91" s="428" t="s">
        <v>188</v>
      </c>
      <c r="M91" s="430" t="s">
        <v>189</v>
      </c>
      <c r="N91" s="430"/>
      <c r="O91" s="430" t="s">
        <v>83</v>
      </c>
      <c r="P91" s="447" t="s">
        <v>76</v>
      </c>
      <c r="Q91" s="430"/>
      <c r="R91" s="428" t="s">
        <v>75</v>
      </c>
      <c r="S91" s="454" t="s">
        <v>188</v>
      </c>
      <c r="T91" s="456" t="s">
        <v>75</v>
      </c>
      <c r="U91" s="449" t="s">
        <v>77</v>
      </c>
      <c r="V91" s="449" t="s">
        <v>78</v>
      </c>
      <c r="W91" s="449" t="s">
        <v>90</v>
      </c>
      <c r="X91" s="450" t="s">
        <v>190</v>
      </c>
      <c r="Y91" s="450" t="s">
        <v>191</v>
      </c>
      <c r="Z91" s="451" t="s">
        <v>192</v>
      </c>
      <c r="AA91" s="452">
        <v>9.5999999999999992E-3</v>
      </c>
      <c r="AB91" s="430" t="s">
        <v>81</v>
      </c>
      <c r="AC91" s="430" t="s">
        <v>473</v>
      </c>
      <c r="AD91" s="453"/>
      <c r="AE91" s="430">
        <v>1</v>
      </c>
      <c r="AF91" s="430">
        <v>1</v>
      </c>
      <c r="AG91" s="430">
        <v>0</v>
      </c>
      <c r="AH91" s="430">
        <v>1</v>
      </c>
    </row>
    <row r="92" spans="1:34" s="445" customFormat="1" ht="30" customHeight="1">
      <c r="A92" s="446">
        <f t="shared" si="1"/>
        <v>84</v>
      </c>
      <c r="B92" s="427"/>
      <c r="C92" s="427"/>
      <c r="D92" s="427"/>
      <c r="E92" s="427"/>
      <c r="F92" s="427"/>
      <c r="G92" s="427"/>
      <c r="H92" s="427"/>
      <c r="I92" s="427">
        <v>7</v>
      </c>
      <c r="J92" s="427"/>
      <c r="K92" s="443"/>
      <c r="L92" s="428" t="s">
        <v>193</v>
      </c>
      <c r="M92" s="430" t="s">
        <v>194</v>
      </c>
      <c r="N92" s="430"/>
      <c r="O92" s="430" t="s">
        <v>83</v>
      </c>
      <c r="P92" s="447" t="s">
        <v>76</v>
      </c>
      <c r="Q92" s="430"/>
      <c r="R92" s="428" t="s">
        <v>75</v>
      </c>
      <c r="S92" s="428" t="s">
        <v>193</v>
      </c>
      <c r="T92" s="456" t="s">
        <v>75</v>
      </c>
      <c r="U92" s="449" t="s">
        <v>77</v>
      </c>
      <c r="V92" s="449" t="s">
        <v>78</v>
      </c>
      <c r="W92" s="449" t="s">
        <v>90</v>
      </c>
      <c r="X92" s="450" t="s">
        <v>190</v>
      </c>
      <c r="Y92" s="450" t="s">
        <v>191</v>
      </c>
      <c r="Z92" s="451" t="s">
        <v>195</v>
      </c>
      <c r="AA92" s="452">
        <v>1.6500000000000001E-2</v>
      </c>
      <c r="AB92" s="430" t="s">
        <v>81</v>
      </c>
      <c r="AC92" s="430" t="s">
        <v>505</v>
      </c>
      <c r="AD92" s="453"/>
      <c r="AE92" s="430">
        <v>1</v>
      </c>
      <c r="AF92" s="430">
        <v>1</v>
      </c>
      <c r="AG92" s="430">
        <v>0</v>
      </c>
      <c r="AH92" s="430">
        <v>1</v>
      </c>
    </row>
    <row r="93" spans="1:34" s="445" customFormat="1" ht="30" customHeight="1">
      <c r="A93" s="446">
        <f t="shared" si="1"/>
        <v>85</v>
      </c>
      <c r="B93" s="427"/>
      <c r="C93" s="427"/>
      <c r="D93" s="427"/>
      <c r="E93" s="427"/>
      <c r="F93" s="427"/>
      <c r="G93" s="427"/>
      <c r="H93" s="427">
        <v>6</v>
      </c>
      <c r="I93" s="427"/>
      <c r="J93" s="427"/>
      <c r="K93" s="443"/>
      <c r="L93" s="457" t="s">
        <v>196</v>
      </c>
      <c r="M93" s="457" t="s">
        <v>197</v>
      </c>
      <c r="N93" s="430"/>
      <c r="O93" s="430" t="s">
        <v>83</v>
      </c>
      <c r="P93" s="447" t="s">
        <v>76</v>
      </c>
      <c r="Q93" s="430"/>
      <c r="R93" s="428" t="s">
        <v>75</v>
      </c>
      <c r="S93" s="457" t="s">
        <v>196</v>
      </c>
      <c r="T93" s="456" t="s">
        <v>75</v>
      </c>
      <c r="U93" s="449" t="s">
        <v>77</v>
      </c>
      <c r="V93" s="449" t="s">
        <v>78</v>
      </c>
      <c r="W93" s="449" t="s">
        <v>90</v>
      </c>
      <c r="X93" s="450" t="s">
        <v>198</v>
      </c>
      <c r="Y93" s="450"/>
      <c r="Z93" s="451" t="s">
        <v>199</v>
      </c>
      <c r="AA93" s="452">
        <v>1.8800000000000001E-2</v>
      </c>
      <c r="AB93" s="430" t="s">
        <v>81</v>
      </c>
      <c r="AC93" s="430" t="s">
        <v>505</v>
      </c>
      <c r="AD93" s="453"/>
      <c r="AE93" s="430">
        <v>1</v>
      </c>
      <c r="AF93" s="430">
        <v>1</v>
      </c>
      <c r="AG93" s="430">
        <v>0</v>
      </c>
      <c r="AH93" s="430">
        <v>1</v>
      </c>
    </row>
    <row r="94" spans="1:34" s="445" customFormat="1" ht="30" customHeight="1">
      <c r="A94" s="446">
        <f t="shared" si="1"/>
        <v>86</v>
      </c>
      <c r="B94" s="427"/>
      <c r="C94" s="427"/>
      <c r="D94" s="427"/>
      <c r="E94" s="427"/>
      <c r="F94" s="427"/>
      <c r="G94" s="427"/>
      <c r="H94" s="427">
        <v>6</v>
      </c>
      <c r="I94" s="427"/>
      <c r="J94" s="427"/>
      <c r="K94" s="443"/>
      <c r="L94" s="457" t="s">
        <v>200</v>
      </c>
      <c r="M94" s="457" t="s">
        <v>201</v>
      </c>
      <c r="N94" s="430" t="s">
        <v>507</v>
      </c>
      <c r="O94" s="430" t="s">
        <v>75</v>
      </c>
      <c r="P94" s="447" t="s">
        <v>76</v>
      </c>
      <c r="Q94" s="430"/>
      <c r="R94" s="428" t="s">
        <v>91</v>
      </c>
      <c r="S94" s="457" t="s">
        <v>200</v>
      </c>
      <c r="T94" s="456" t="s">
        <v>91</v>
      </c>
      <c r="U94" s="449" t="s">
        <v>77</v>
      </c>
      <c r="V94" s="449" t="s">
        <v>78</v>
      </c>
      <c r="W94" s="449" t="s">
        <v>90</v>
      </c>
      <c r="X94" s="450" t="s">
        <v>185</v>
      </c>
      <c r="Y94" s="450" t="s">
        <v>186</v>
      </c>
      <c r="Z94" s="451" t="s">
        <v>202</v>
      </c>
      <c r="AA94" s="452">
        <v>0.38690000000000002</v>
      </c>
      <c r="AB94" s="430" t="s">
        <v>81</v>
      </c>
      <c r="AC94" s="430" t="s">
        <v>473</v>
      </c>
      <c r="AD94" s="453"/>
      <c r="AE94" s="430">
        <v>1</v>
      </c>
      <c r="AF94" s="430">
        <v>1</v>
      </c>
      <c r="AG94" s="430">
        <v>0</v>
      </c>
      <c r="AH94" s="430">
        <v>1</v>
      </c>
    </row>
    <row r="95" spans="1:34" s="445" customFormat="1" ht="30" customHeight="1">
      <c r="A95" s="446">
        <f t="shared" si="1"/>
        <v>87</v>
      </c>
      <c r="B95" s="427"/>
      <c r="C95" s="427"/>
      <c r="D95" s="427"/>
      <c r="E95" s="427"/>
      <c r="F95" s="427"/>
      <c r="G95" s="427">
        <v>5</v>
      </c>
      <c r="H95" s="427"/>
      <c r="I95" s="427"/>
      <c r="J95" s="427"/>
      <c r="K95" s="443"/>
      <c r="L95" s="428" t="s">
        <v>203</v>
      </c>
      <c r="M95" s="430" t="s">
        <v>204</v>
      </c>
      <c r="N95" s="430"/>
      <c r="O95" s="430"/>
      <c r="P95" s="447" t="s">
        <v>76</v>
      </c>
      <c r="Q95" s="430"/>
      <c r="R95" s="428" t="s">
        <v>75</v>
      </c>
      <c r="S95" s="428" t="s">
        <v>203</v>
      </c>
      <c r="T95" s="456" t="s">
        <v>75</v>
      </c>
      <c r="U95" s="449" t="s">
        <v>77</v>
      </c>
      <c r="V95" s="449" t="s">
        <v>78</v>
      </c>
      <c r="W95" s="449" t="s">
        <v>129</v>
      </c>
      <c r="X95" s="450" t="s">
        <v>80</v>
      </c>
      <c r="Y95" s="450" t="s">
        <v>81</v>
      </c>
      <c r="Z95" s="451"/>
      <c r="AA95" s="452">
        <f>AA103+AA105+AA108</f>
        <v>1.1851200000000002</v>
      </c>
      <c r="AB95" s="430" t="s">
        <v>81</v>
      </c>
      <c r="AC95" s="430" t="s">
        <v>505</v>
      </c>
      <c r="AD95" s="453"/>
      <c r="AE95" s="430">
        <v>1</v>
      </c>
      <c r="AF95" s="430">
        <v>1</v>
      </c>
      <c r="AG95" s="430">
        <v>0</v>
      </c>
      <c r="AH95" s="430">
        <v>0</v>
      </c>
    </row>
    <row r="96" spans="1:34" s="445" customFormat="1" ht="30" hidden="1" customHeight="1">
      <c r="A96" s="446">
        <f t="shared" si="1"/>
        <v>88</v>
      </c>
      <c r="B96" s="427"/>
      <c r="C96" s="427"/>
      <c r="D96" s="427"/>
      <c r="E96" s="427"/>
      <c r="F96" s="427"/>
      <c r="G96" s="427">
        <v>5</v>
      </c>
      <c r="H96" s="427"/>
      <c r="I96" s="427"/>
      <c r="J96" s="427"/>
      <c r="K96" s="443"/>
      <c r="L96" s="457" t="s">
        <v>847</v>
      </c>
      <c r="M96" s="430" t="s">
        <v>848</v>
      </c>
      <c r="N96" s="430"/>
      <c r="O96" s="430"/>
      <c r="P96" s="447" t="s">
        <v>76</v>
      </c>
      <c r="Q96" s="430"/>
      <c r="R96" s="428" t="s">
        <v>75</v>
      </c>
      <c r="S96" s="428" t="s">
        <v>713</v>
      </c>
      <c r="T96" s="456" t="s">
        <v>75</v>
      </c>
      <c r="U96" s="449" t="s">
        <v>77</v>
      </c>
      <c r="V96" s="449" t="s">
        <v>78</v>
      </c>
      <c r="W96" s="449" t="s">
        <v>129</v>
      </c>
      <c r="X96" s="450" t="s">
        <v>80</v>
      </c>
      <c r="Y96" s="450" t="s">
        <v>81</v>
      </c>
      <c r="Z96" s="451"/>
      <c r="AA96" s="452">
        <f>AA104+AA105+AA108</f>
        <v>1.1717200000000001</v>
      </c>
      <c r="AB96" s="430" t="s">
        <v>81</v>
      </c>
      <c r="AC96" s="430" t="s">
        <v>509</v>
      </c>
      <c r="AD96" s="453"/>
      <c r="AE96" s="430">
        <v>0</v>
      </c>
      <c r="AF96" s="430">
        <v>0</v>
      </c>
      <c r="AG96" s="430">
        <v>0</v>
      </c>
      <c r="AH96" s="430">
        <v>1</v>
      </c>
    </row>
    <row r="97" spans="1:34" s="475" customFormat="1" ht="30" customHeight="1">
      <c r="A97" s="462"/>
      <c r="B97" s="463"/>
      <c r="C97" s="463"/>
      <c r="D97" s="463"/>
      <c r="E97" s="463"/>
      <c r="F97" s="463"/>
      <c r="G97" s="463"/>
      <c r="H97" s="463">
        <v>6</v>
      </c>
      <c r="I97" s="463"/>
      <c r="J97" s="463"/>
      <c r="K97" s="464"/>
      <c r="L97" s="466" t="s">
        <v>759</v>
      </c>
      <c r="M97" s="468" t="s">
        <v>849</v>
      </c>
      <c r="N97" s="468"/>
      <c r="O97" s="468"/>
      <c r="P97" s="469"/>
      <c r="Q97" s="468"/>
      <c r="R97" s="465"/>
      <c r="S97" s="465"/>
      <c r="T97" s="470"/>
      <c r="U97" s="471"/>
      <c r="V97" s="471"/>
      <c r="W97" s="471"/>
      <c r="X97" s="472"/>
      <c r="Y97" s="472"/>
      <c r="Z97" s="487"/>
      <c r="AA97" s="473"/>
      <c r="AB97" s="468"/>
      <c r="AC97" s="468"/>
      <c r="AD97" s="474"/>
      <c r="AE97" s="468">
        <v>1</v>
      </c>
      <c r="AF97" s="468"/>
      <c r="AG97" s="468"/>
      <c r="AH97" s="468"/>
    </row>
    <row r="98" spans="1:34" s="475" customFormat="1" ht="30" customHeight="1">
      <c r="A98" s="462"/>
      <c r="B98" s="463"/>
      <c r="C98" s="463"/>
      <c r="D98" s="463"/>
      <c r="E98" s="463"/>
      <c r="F98" s="463"/>
      <c r="G98" s="463"/>
      <c r="H98" s="463">
        <v>6</v>
      </c>
      <c r="I98" s="463"/>
      <c r="J98" s="463"/>
      <c r="K98" s="464"/>
      <c r="L98" s="466" t="s">
        <v>759</v>
      </c>
      <c r="M98" s="468" t="s">
        <v>850</v>
      </c>
      <c r="N98" s="468"/>
      <c r="O98" s="468"/>
      <c r="P98" s="469"/>
      <c r="Q98" s="468"/>
      <c r="R98" s="465"/>
      <c r="S98" s="465"/>
      <c r="T98" s="470"/>
      <c r="U98" s="471"/>
      <c r="V98" s="471"/>
      <c r="W98" s="471"/>
      <c r="X98" s="472"/>
      <c r="Y98" s="472"/>
      <c r="Z98" s="487"/>
      <c r="AA98" s="473"/>
      <c r="AB98" s="468"/>
      <c r="AC98" s="468"/>
      <c r="AD98" s="474"/>
      <c r="AE98" s="468">
        <v>1</v>
      </c>
      <c r="AF98" s="468"/>
      <c r="AG98" s="468"/>
      <c r="AH98" s="468"/>
    </row>
    <row r="99" spans="1:34" s="475" customFormat="1" ht="30" customHeight="1">
      <c r="A99" s="462"/>
      <c r="B99" s="463"/>
      <c r="C99" s="463"/>
      <c r="D99" s="463"/>
      <c r="E99" s="463"/>
      <c r="F99" s="463"/>
      <c r="G99" s="463"/>
      <c r="H99" s="463">
        <v>6</v>
      </c>
      <c r="I99" s="463"/>
      <c r="J99" s="463"/>
      <c r="K99" s="464"/>
      <c r="L99" s="466" t="s">
        <v>759</v>
      </c>
      <c r="M99" s="468" t="s">
        <v>851</v>
      </c>
      <c r="N99" s="468"/>
      <c r="O99" s="468"/>
      <c r="P99" s="469"/>
      <c r="Q99" s="468"/>
      <c r="R99" s="465"/>
      <c r="S99" s="465"/>
      <c r="T99" s="470"/>
      <c r="U99" s="471"/>
      <c r="V99" s="471"/>
      <c r="W99" s="471"/>
      <c r="X99" s="472"/>
      <c r="Y99" s="472"/>
      <c r="Z99" s="487"/>
      <c r="AA99" s="473"/>
      <c r="AB99" s="468"/>
      <c r="AC99" s="468"/>
      <c r="AD99" s="474"/>
      <c r="AE99" s="468">
        <v>1</v>
      </c>
      <c r="AF99" s="468"/>
      <c r="AG99" s="468"/>
      <c r="AH99" s="468"/>
    </row>
    <row r="100" spans="1:34" s="475" customFormat="1" ht="30" customHeight="1">
      <c r="A100" s="462"/>
      <c r="B100" s="463"/>
      <c r="C100" s="463"/>
      <c r="D100" s="463"/>
      <c r="E100" s="463"/>
      <c r="F100" s="463"/>
      <c r="G100" s="463"/>
      <c r="H100" s="463">
        <v>6</v>
      </c>
      <c r="I100" s="463"/>
      <c r="J100" s="463"/>
      <c r="K100" s="464"/>
      <c r="L100" s="466" t="s">
        <v>759</v>
      </c>
      <c r="M100" s="468" t="s">
        <v>852</v>
      </c>
      <c r="N100" s="468"/>
      <c r="O100" s="468"/>
      <c r="P100" s="469"/>
      <c r="Q100" s="468"/>
      <c r="R100" s="465"/>
      <c r="S100" s="465"/>
      <c r="T100" s="470"/>
      <c r="U100" s="471"/>
      <c r="V100" s="471"/>
      <c r="W100" s="471"/>
      <c r="X100" s="472"/>
      <c r="Y100" s="472"/>
      <c r="Z100" s="487"/>
      <c r="AA100" s="473"/>
      <c r="AB100" s="468"/>
      <c r="AC100" s="468"/>
      <c r="AD100" s="474"/>
      <c r="AE100" s="468">
        <v>1</v>
      </c>
      <c r="AF100" s="468"/>
      <c r="AG100" s="468"/>
      <c r="AH100" s="468"/>
    </row>
    <row r="101" spans="1:34" s="475" customFormat="1" ht="30" customHeight="1">
      <c r="A101" s="462"/>
      <c r="B101" s="463"/>
      <c r="C101" s="463"/>
      <c r="D101" s="463"/>
      <c r="E101" s="463"/>
      <c r="F101" s="463"/>
      <c r="G101" s="463"/>
      <c r="H101" s="463">
        <v>6</v>
      </c>
      <c r="I101" s="463"/>
      <c r="J101" s="463"/>
      <c r="K101" s="464"/>
      <c r="L101" s="466" t="s">
        <v>759</v>
      </c>
      <c r="M101" s="468" t="s">
        <v>849</v>
      </c>
      <c r="N101" s="468"/>
      <c r="O101" s="468"/>
      <c r="P101" s="469"/>
      <c r="Q101" s="468"/>
      <c r="R101" s="465"/>
      <c r="S101" s="465"/>
      <c r="T101" s="470"/>
      <c r="U101" s="471"/>
      <c r="V101" s="471"/>
      <c r="W101" s="471"/>
      <c r="X101" s="472"/>
      <c r="Y101" s="472"/>
      <c r="Z101" s="487"/>
      <c r="AA101" s="473"/>
      <c r="AB101" s="468"/>
      <c r="AC101" s="468"/>
      <c r="AD101" s="474"/>
      <c r="AE101" s="468">
        <v>1</v>
      </c>
      <c r="AF101" s="468"/>
      <c r="AG101" s="468"/>
      <c r="AH101" s="468"/>
    </row>
    <row r="102" spans="1:34" s="475" customFormat="1" ht="30" customHeight="1">
      <c r="A102" s="462"/>
      <c r="B102" s="463"/>
      <c r="C102" s="463"/>
      <c r="D102" s="463"/>
      <c r="E102" s="463"/>
      <c r="F102" s="463"/>
      <c r="G102" s="463"/>
      <c r="H102" s="463">
        <v>6</v>
      </c>
      <c r="I102" s="463"/>
      <c r="J102" s="463"/>
      <c r="K102" s="464"/>
      <c r="L102" s="466" t="s">
        <v>759</v>
      </c>
      <c r="M102" s="468" t="s">
        <v>853</v>
      </c>
      <c r="N102" s="468"/>
      <c r="O102" s="468"/>
      <c r="P102" s="469"/>
      <c r="Q102" s="468"/>
      <c r="R102" s="465"/>
      <c r="S102" s="465"/>
      <c r="T102" s="470"/>
      <c r="U102" s="471"/>
      <c r="V102" s="471"/>
      <c r="W102" s="471"/>
      <c r="X102" s="472"/>
      <c r="Y102" s="472"/>
      <c r="Z102" s="487"/>
      <c r="AA102" s="473"/>
      <c r="AB102" s="468"/>
      <c r="AC102" s="468"/>
      <c r="AD102" s="474"/>
      <c r="AE102" s="468">
        <v>1</v>
      </c>
      <c r="AF102" s="468"/>
      <c r="AG102" s="468"/>
      <c r="AH102" s="468"/>
    </row>
    <row r="103" spans="1:34" s="445" customFormat="1" ht="30" customHeight="1">
      <c r="A103" s="446">
        <f t="shared" ref="A103:A166" si="2">ROW()-8</f>
        <v>95</v>
      </c>
      <c r="B103" s="427"/>
      <c r="C103" s="427"/>
      <c r="D103" s="427"/>
      <c r="E103" s="427"/>
      <c r="F103" s="427"/>
      <c r="G103" s="427"/>
      <c r="H103" s="427">
        <v>6</v>
      </c>
      <c r="I103" s="427"/>
      <c r="J103" s="427"/>
      <c r="K103" s="443"/>
      <c r="L103" s="428" t="s">
        <v>205</v>
      </c>
      <c r="M103" s="430" t="s">
        <v>206</v>
      </c>
      <c r="N103" s="430"/>
      <c r="O103" s="430" t="s">
        <v>75</v>
      </c>
      <c r="P103" s="447" t="s">
        <v>76</v>
      </c>
      <c r="Q103" s="430"/>
      <c r="R103" s="428" t="s">
        <v>91</v>
      </c>
      <c r="S103" s="428" t="s">
        <v>205</v>
      </c>
      <c r="T103" s="456" t="s">
        <v>91</v>
      </c>
      <c r="U103" s="449" t="s">
        <v>77</v>
      </c>
      <c r="V103" s="449" t="s">
        <v>78</v>
      </c>
      <c r="W103" s="449" t="s">
        <v>90</v>
      </c>
      <c r="X103" s="450" t="s">
        <v>207</v>
      </c>
      <c r="Y103" s="450" t="s">
        <v>208</v>
      </c>
      <c r="Z103" s="451" t="s">
        <v>209</v>
      </c>
      <c r="AA103" s="452">
        <v>0.81840000000000002</v>
      </c>
      <c r="AB103" s="430" t="s">
        <v>81</v>
      </c>
      <c r="AC103" s="430" t="s">
        <v>473</v>
      </c>
      <c r="AD103" s="453"/>
      <c r="AE103" s="430">
        <v>1</v>
      </c>
      <c r="AF103" s="430">
        <v>1</v>
      </c>
      <c r="AG103" s="430">
        <v>0</v>
      </c>
      <c r="AH103" s="430">
        <v>0</v>
      </c>
    </row>
    <row r="104" spans="1:34" s="445" customFormat="1" ht="30" hidden="1" customHeight="1">
      <c r="A104" s="446">
        <f t="shared" si="2"/>
        <v>96</v>
      </c>
      <c r="B104" s="427"/>
      <c r="C104" s="427"/>
      <c r="D104" s="427"/>
      <c r="E104" s="427"/>
      <c r="F104" s="427"/>
      <c r="G104" s="427"/>
      <c r="H104" s="427">
        <v>6</v>
      </c>
      <c r="I104" s="427"/>
      <c r="J104" s="427"/>
      <c r="K104" s="443"/>
      <c r="L104" s="428" t="s">
        <v>854</v>
      </c>
      <c r="M104" s="430" t="s">
        <v>855</v>
      </c>
      <c r="N104" s="430"/>
      <c r="O104" s="430" t="s">
        <v>75</v>
      </c>
      <c r="P104" s="447" t="s">
        <v>76</v>
      </c>
      <c r="Q104" s="430"/>
      <c r="R104" s="428" t="s">
        <v>75</v>
      </c>
      <c r="S104" s="428" t="s">
        <v>854</v>
      </c>
      <c r="T104" s="456" t="s">
        <v>75</v>
      </c>
      <c r="U104" s="449" t="s">
        <v>77</v>
      </c>
      <c r="V104" s="449" t="s">
        <v>78</v>
      </c>
      <c r="W104" s="449" t="s">
        <v>90</v>
      </c>
      <c r="X104" s="450" t="s">
        <v>207</v>
      </c>
      <c r="Y104" s="450" t="s">
        <v>208</v>
      </c>
      <c r="Z104" s="451"/>
      <c r="AA104" s="452">
        <v>0.80500000000000005</v>
      </c>
      <c r="AB104" s="430" t="s">
        <v>81</v>
      </c>
      <c r="AC104" s="430" t="s">
        <v>509</v>
      </c>
      <c r="AD104" s="453"/>
      <c r="AE104" s="430">
        <v>0</v>
      </c>
      <c r="AF104" s="430">
        <v>0</v>
      </c>
      <c r="AG104" s="430">
        <v>0</v>
      </c>
      <c r="AH104" s="430">
        <v>1</v>
      </c>
    </row>
    <row r="105" spans="1:34" s="445" customFormat="1" ht="30" customHeight="1">
      <c r="A105" s="446">
        <f t="shared" si="2"/>
        <v>97</v>
      </c>
      <c r="B105" s="427"/>
      <c r="C105" s="427"/>
      <c r="D105" s="427"/>
      <c r="E105" s="427"/>
      <c r="F105" s="427"/>
      <c r="G105" s="427"/>
      <c r="H105" s="427">
        <v>6</v>
      </c>
      <c r="I105" s="427"/>
      <c r="J105" s="427"/>
      <c r="K105" s="443"/>
      <c r="L105" s="428" t="s">
        <v>512</v>
      </c>
      <c r="M105" s="430" t="s">
        <v>856</v>
      </c>
      <c r="N105" s="430"/>
      <c r="O105" s="430"/>
      <c r="P105" s="447" t="s">
        <v>76</v>
      </c>
      <c r="Q105" s="430"/>
      <c r="R105" s="428" t="s">
        <v>83</v>
      </c>
      <c r="S105" s="454" t="s">
        <v>512</v>
      </c>
      <c r="T105" s="456" t="s">
        <v>83</v>
      </c>
      <c r="U105" s="449" t="s">
        <v>77</v>
      </c>
      <c r="V105" s="449" t="s">
        <v>78</v>
      </c>
      <c r="W105" s="449" t="s">
        <v>129</v>
      </c>
      <c r="X105" s="450" t="s">
        <v>80</v>
      </c>
      <c r="Y105" s="450" t="s">
        <v>81</v>
      </c>
      <c r="Z105" s="451" t="str">
        <f>Z106</f>
        <v>160.6*30.6*241</v>
      </c>
      <c r="AA105" s="452">
        <f>AA106+AA107*2</f>
        <v>0.25422</v>
      </c>
      <c r="AB105" s="430" t="s">
        <v>81</v>
      </c>
      <c r="AC105" s="430" t="s">
        <v>473</v>
      </c>
      <c r="AD105" s="453"/>
      <c r="AE105" s="430">
        <v>1</v>
      </c>
      <c r="AF105" s="430">
        <v>1</v>
      </c>
      <c r="AG105" s="430">
        <v>0</v>
      </c>
      <c r="AH105" s="430">
        <v>1</v>
      </c>
    </row>
    <row r="106" spans="1:34" s="445" customFormat="1" ht="30" customHeight="1">
      <c r="A106" s="446">
        <f t="shared" si="2"/>
        <v>98</v>
      </c>
      <c r="B106" s="427"/>
      <c r="C106" s="427"/>
      <c r="D106" s="427"/>
      <c r="E106" s="427"/>
      <c r="F106" s="427"/>
      <c r="G106" s="427"/>
      <c r="H106" s="427"/>
      <c r="I106" s="427">
        <v>7</v>
      </c>
      <c r="J106" s="427"/>
      <c r="K106" s="443"/>
      <c r="L106" s="428" t="s">
        <v>514</v>
      </c>
      <c r="M106" s="430" t="s">
        <v>513</v>
      </c>
      <c r="N106" s="430"/>
      <c r="O106" s="430" t="s">
        <v>75</v>
      </c>
      <c r="P106" s="447" t="s">
        <v>76</v>
      </c>
      <c r="Q106" s="430"/>
      <c r="R106" s="428" t="s">
        <v>83</v>
      </c>
      <c r="S106" s="454" t="s">
        <v>512</v>
      </c>
      <c r="T106" s="456" t="s">
        <v>83</v>
      </c>
      <c r="U106" s="449" t="s">
        <v>77</v>
      </c>
      <c r="V106" s="449" t="s">
        <v>78</v>
      </c>
      <c r="W106" s="449" t="s">
        <v>90</v>
      </c>
      <c r="X106" s="450" t="s">
        <v>185</v>
      </c>
      <c r="Y106" s="450" t="s">
        <v>186</v>
      </c>
      <c r="Z106" s="451" t="s">
        <v>523</v>
      </c>
      <c r="AA106" s="452">
        <v>0.24390000000000001</v>
      </c>
      <c r="AB106" s="430" t="s">
        <v>81</v>
      </c>
      <c r="AC106" s="430" t="s">
        <v>473</v>
      </c>
      <c r="AD106" s="453"/>
      <c r="AE106" s="430">
        <v>1</v>
      </c>
      <c r="AF106" s="430">
        <v>1</v>
      </c>
      <c r="AG106" s="430">
        <v>0</v>
      </c>
      <c r="AH106" s="430">
        <v>1</v>
      </c>
    </row>
    <row r="107" spans="1:34" s="445" customFormat="1" ht="30" customHeight="1">
      <c r="A107" s="446">
        <f t="shared" si="2"/>
        <v>99</v>
      </c>
      <c r="B107" s="427"/>
      <c r="C107" s="427"/>
      <c r="D107" s="427"/>
      <c r="E107" s="427"/>
      <c r="F107" s="427"/>
      <c r="G107" s="427"/>
      <c r="H107" s="427"/>
      <c r="I107" s="427">
        <v>7</v>
      </c>
      <c r="J107" s="427"/>
      <c r="K107" s="443"/>
      <c r="L107" s="457" t="s">
        <v>210</v>
      </c>
      <c r="M107" s="457" t="s">
        <v>211</v>
      </c>
      <c r="N107" s="457" t="s">
        <v>813</v>
      </c>
      <c r="O107" s="430"/>
      <c r="P107" s="447" t="s">
        <v>76</v>
      </c>
      <c r="Q107" s="479"/>
      <c r="R107" s="428" t="s">
        <v>83</v>
      </c>
      <c r="S107" s="457" t="s">
        <v>814</v>
      </c>
      <c r="T107" s="457" t="s">
        <v>83</v>
      </c>
      <c r="U107" s="449" t="s">
        <v>78</v>
      </c>
      <c r="V107" s="449" t="s">
        <v>77</v>
      </c>
      <c r="W107" s="449" t="s">
        <v>92</v>
      </c>
      <c r="X107" s="450" t="s">
        <v>81</v>
      </c>
      <c r="Y107" s="450" t="s">
        <v>81</v>
      </c>
      <c r="Z107" s="451"/>
      <c r="AA107" s="452">
        <v>5.1599999999999997E-3</v>
      </c>
      <c r="AB107" s="430" t="s">
        <v>81</v>
      </c>
      <c r="AC107" s="430" t="s">
        <v>473</v>
      </c>
      <c r="AD107" s="453"/>
      <c r="AE107" s="430">
        <v>2</v>
      </c>
      <c r="AF107" s="430">
        <v>2</v>
      </c>
      <c r="AG107" s="430">
        <v>0</v>
      </c>
      <c r="AH107" s="430">
        <v>2</v>
      </c>
    </row>
    <row r="108" spans="1:34" s="445" customFormat="1" ht="30" customHeight="1">
      <c r="A108" s="446">
        <f t="shared" si="2"/>
        <v>100</v>
      </c>
      <c r="B108" s="427"/>
      <c r="C108" s="427"/>
      <c r="D108" s="427"/>
      <c r="E108" s="427"/>
      <c r="F108" s="427"/>
      <c r="G108" s="427"/>
      <c r="H108" s="427">
        <v>6</v>
      </c>
      <c r="I108" s="427"/>
      <c r="J108" s="427"/>
      <c r="K108" s="443"/>
      <c r="L108" s="428" t="s">
        <v>212</v>
      </c>
      <c r="M108" s="430" t="s">
        <v>213</v>
      </c>
      <c r="N108" s="430"/>
      <c r="O108" s="430" t="s">
        <v>83</v>
      </c>
      <c r="P108" s="447" t="s">
        <v>76</v>
      </c>
      <c r="Q108" s="430"/>
      <c r="R108" s="428" t="s">
        <v>75</v>
      </c>
      <c r="S108" s="428" t="s">
        <v>212</v>
      </c>
      <c r="T108" s="456" t="s">
        <v>75</v>
      </c>
      <c r="U108" s="449" t="s">
        <v>77</v>
      </c>
      <c r="V108" s="449" t="s">
        <v>78</v>
      </c>
      <c r="W108" s="449" t="s">
        <v>130</v>
      </c>
      <c r="X108" s="457" t="s">
        <v>214</v>
      </c>
      <c r="Y108" s="457" t="s">
        <v>215</v>
      </c>
      <c r="Z108" s="451"/>
      <c r="AA108" s="452">
        <v>0.1125</v>
      </c>
      <c r="AB108" s="430" t="s">
        <v>81</v>
      </c>
      <c r="AC108" s="430" t="s">
        <v>505</v>
      </c>
      <c r="AD108" s="453"/>
      <c r="AE108" s="430">
        <v>1</v>
      </c>
      <c r="AF108" s="430">
        <v>1</v>
      </c>
      <c r="AG108" s="430">
        <v>0</v>
      </c>
      <c r="AH108" s="430">
        <v>1</v>
      </c>
    </row>
    <row r="109" spans="1:34" s="445" customFormat="1" ht="30" customHeight="1">
      <c r="A109" s="446">
        <f t="shared" si="2"/>
        <v>101</v>
      </c>
      <c r="B109" s="427"/>
      <c r="C109" s="427"/>
      <c r="D109" s="427"/>
      <c r="E109" s="427"/>
      <c r="F109" s="427">
        <v>4</v>
      </c>
      <c r="G109" s="427"/>
      <c r="H109" s="427"/>
      <c r="I109" s="427"/>
      <c r="J109" s="427"/>
      <c r="K109" s="443"/>
      <c r="L109" s="428" t="s">
        <v>216</v>
      </c>
      <c r="M109" s="430" t="s">
        <v>857</v>
      </c>
      <c r="N109" s="430" t="s">
        <v>507</v>
      </c>
      <c r="O109" s="430"/>
      <c r="P109" s="447" t="s">
        <v>76</v>
      </c>
      <c r="Q109" s="430"/>
      <c r="R109" s="428" t="s">
        <v>83</v>
      </c>
      <c r="S109" s="428" t="s">
        <v>216</v>
      </c>
      <c r="T109" s="456" t="s">
        <v>83</v>
      </c>
      <c r="U109" s="449" t="s">
        <v>77</v>
      </c>
      <c r="V109" s="449" t="s">
        <v>78</v>
      </c>
      <c r="W109" s="449" t="s">
        <v>129</v>
      </c>
      <c r="X109" s="450" t="s">
        <v>80</v>
      </c>
      <c r="Y109" s="450" t="s">
        <v>81</v>
      </c>
      <c r="Z109" s="451"/>
      <c r="AA109" s="452">
        <f>AA111+AA114+AA115+AA123</f>
        <v>2.65822</v>
      </c>
      <c r="AB109" s="430" t="s">
        <v>81</v>
      </c>
      <c r="AC109" s="430" t="s">
        <v>505</v>
      </c>
      <c r="AD109" s="453"/>
      <c r="AE109" s="430">
        <v>1</v>
      </c>
      <c r="AF109" s="430">
        <v>1</v>
      </c>
      <c r="AG109" s="430">
        <v>0</v>
      </c>
      <c r="AH109" s="430">
        <v>0</v>
      </c>
    </row>
    <row r="110" spans="1:34" s="445" customFormat="1" ht="30" hidden="1" customHeight="1">
      <c r="A110" s="446">
        <f t="shared" si="2"/>
        <v>102</v>
      </c>
      <c r="B110" s="427"/>
      <c r="C110" s="427"/>
      <c r="D110" s="427"/>
      <c r="E110" s="427"/>
      <c r="F110" s="427">
        <v>4</v>
      </c>
      <c r="G110" s="427"/>
      <c r="H110" s="427"/>
      <c r="I110" s="427"/>
      <c r="J110" s="427"/>
      <c r="K110" s="443"/>
      <c r="L110" s="428" t="s">
        <v>858</v>
      </c>
      <c r="M110" s="430" t="s">
        <v>859</v>
      </c>
      <c r="N110" s="430" t="s">
        <v>860</v>
      </c>
      <c r="O110" s="430"/>
      <c r="P110" s="447" t="s">
        <v>76</v>
      </c>
      <c r="Q110" s="430"/>
      <c r="R110" s="428" t="s">
        <v>83</v>
      </c>
      <c r="S110" s="428" t="s">
        <v>216</v>
      </c>
      <c r="T110" s="456" t="s">
        <v>83</v>
      </c>
      <c r="U110" s="449" t="s">
        <v>77</v>
      </c>
      <c r="V110" s="449" t="s">
        <v>78</v>
      </c>
      <c r="W110" s="449" t="s">
        <v>129</v>
      </c>
      <c r="X110" s="450" t="s">
        <v>80</v>
      </c>
      <c r="Y110" s="450"/>
      <c r="Z110" s="451"/>
      <c r="AA110" s="452">
        <f>AA111+AA114+AA115+AA124</f>
        <v>2.6448200000000002</v>
      </c>
      <c r="AB110" s="430"/>
      <c r="AC110" s="430" t="s">
        <v>509</v>
      </c>
      <c r="AD110" s="453"/>
      <c r="AE110" s="430">
        <v>0</v>
      </c>
      <c r="AF110" s="430">
        <v>0</v>
      </c>
      <c r="AG110" s="430">
        <v>0</v>
      </c>
      <c r="AH110" s="430">
        <v>1</v>
      </c>
    </row>
    <row r="111" spans="1:34" s="445" customFormat="1" ht="30" customHeight="1">
      <c r="A111" s="446">
        <f t="shared" si="2"/>
        <v>103</v>
      </c>
      <c r="B111" s="427"/>
      <c r="C111" s="427"/>
      <c r="D111" s="427"/>
      <c r="E111" s="427"/>
      <c r="F111" s="427"/>
      <c r="G111" s="427">
        <v>5</v>
      </c>
      <c r="H111" s="427"/>
      <c r="I111" s="427"/>
      <c r="J111" s="427"/>
      <c r="K111" s="443"/>
      <c r="L111" s="428" t="s">
        <v>217</v>
      </c>
      <c r="M111" s="430" t="s">
        <v>861</v>
      </c>
      <c r="N111" s="430"/>
      <c r="O111" s="430"/>
      <c r="P111" s="447" t="s">
        <v>76</v>
      </c>
      <c r="Q111" s="430"/>
      <c r="R111" s="428" t="s">
        <v>83</v>
      </c>
      <c r="S111" s="428" t="s">
        <v>217</v>
      </c>
      <c r="T111" s="456" t="s">
        <v>83</v>
      </c>
      <c r="U111" s="449" t="s">
        <v>77</v>
      </c>
      <c r="V111" s="449" t="s">
        <v>78</v>
      </c>
      <c r="W111" s="449" t="s">
        <v>129</v>
      </c>
      <c r="X111" s="457" t="s">
        <v>80</v>
      </c>
      <c r="Y111" s="450" t="s">
        <v>81</v>
      </c>
      <c r="Z111" s="451" t="s">
        <v>218</v>
      </c>
      <c r="AA111" s="452">
        <f>AA112+AA113</f>
        <v>0.1933</v>
      </c>
      <c r="AB111" s="430" t="s">
        <v>81</v>
      </c>
      <c r="AC111" s="430" t="s">
        <v>505</v>
      </c>
      <c r="AD111" s="453"/>
      <c r="AE111" s="430">
        <v>1</v>
      </c>
      <c r="AF111" s="430">
        <v>1</v>
      </c>
      <c r="AG111" s="430">
        <v>0</v>
      </c>
      <c r="AH111" s="430">
        <v>1</v>
      </c>
    </row>
    <row r="112" spans="1:34" s="445" customFormat="1" ht="30" customHeight="1">
      <c r="A112" s="446">
        <f t="shared" si="2"/>
        <v>104</v>
      </c>
      <c r="B112" s="427"/>
      <c r="C112" s="427"/>
      <c r="D112" s="427"/>
      <c r="E112" s="427"/>
      <c r="F112" s="427"/>
      <c r="G112" s="427"/>
      <c r="H112" s="427">
        <v>6</v>
      </c>
      <c r="I112" s="427"/>
      <c r="J112" s="427"/>
      <c r="K112" s="443"/>
      <c r="L112" s="428" t="s">
        <v>219</v>
      </c>
      <c r="M112" s="430" t="s">
        <v>862</v>
      </c>
      <c r="N112" s="430"/>
      <c r="O112" s="430" t="s">
        <v>83</v>
      </c>
      <c r="P112" s="447" t="s">
        <v>76</v>
      </c>
      <c r="Q112" s="430"/>
      <c r="R112" s="428" t="s">
        <v>91</v>
      </c>
      <c r="S112" s="458" t="s">
        <v>219</v>
      </c>
      <c r="T112" s="456" t="s">
        <v>91</v>
      </c>
      <c r="U112" s="449" t="s">
        <v>77</v>
      </c>
      <c r="V112" s="449" t="s">
        <v>78</v>
      </c>
      <c r="W112" s="449" t="s">
        <v>90</v>
      </c>
      <c r="X112" s="450" t="s">
        <v>164</v>
      </c>
      <c r="Y112" s="450" t="s">
        <v>220</v>
      </c>
      <c r="Z112" s="451" t="s">
        <v>218</v>
      </c>
      <c r="AA112" s="452">
        <v>0.17499999999999999</v>
      </c>
      <c r="AB112" s="430" t="s">
        <v>81</v>
      </c>
      <c r="AC112" s="430" t="s">
        <v>473</v>
      </c>
      <c r="AD112" s="453"/>
      <c r="AE112" s="430">
        <v>1</v>
      </c>
      <c r="AF112" s="430">
        <v>1</v>
      </c>
      <c r="AG112" s="430">
        <v>0</v>
      </c>
      <c r="AH112" s="430">
        <v>1</v>
      </c>
    </row>
    <row r="113" spans="1:34" s="445" customFormat="1" ht="30" customHeight="1">
      <c r="A113" s="446">
        <f t="shared" si="2"/>
        <v>105</v>
      </c>
      <c r="B113" s="427"/>
      <c r="C113" s="427"/>
      <c r="D113" s="427"/>
      <c r="E113" s="427"/>
      <c r="F113" s="427"/>
      <c r="G113" s="427"/>
      <c r="H113" s="427">
        <v>6</v>
      </c>
      <c r="I113" s="427"/>
      <c r="J113" s="427"/>
      <c r="K113" s="443"/>
      <c r="L113" s="428" t="s">
        <v>221</v>
      </c>
      <c r="M113" s="430" t="s">
        <v>222</v>
      </c>
      <c r="N113" s="430"/>
      <c r="O113" s="430" t="s">
        <v>83</v>
      </c>
      <c r="P113" s="447" t="s">
        <v>76</v>
      </c>
      <c r="Q113" s="430"/>
      <c r="R113" s="428" t="s">
        <v>83</v>
      </c>
      <c r="S113" s="458" t="s">
        <v>221</v>
      </c>
      <c r="T113" s="456" t="s">
        <v>83</v>
      </c>
      <c r="U113" s="449" t="s">
        <v>77</v>
      </c>
      <c r="V113" s="449" t="s">
        <v>78</v>
      </c>
      <c r="W113" s="449" t="s">
        <v>90</v>
      </c>
      <c r="X113" s="450" t="s">
        <v>164</v>
      </c>
      <c r="Y113" s="450" t="s">
        <v>220</v>
      </c>
      <c r="Z113" s="451" t="s">
        <v>223</v>
      </c>
      <c r="AA113" s="452">
        <v>1.83E-2</v>
      </c>
      <c r="AB113" s="430" t="s">
        <v>81</v>
      </c>
      <c r="AC113" s="430" t="s">
        <v>473</v>
      </c>
      <c r="AD113" s="453"/>
      <c r="AE113" s="430">
        <v>1</v>
      </c>
      <c r="AF113" s="430">
        <v>1</v>
      </c>
      <c r="AG113" s="430">
        <v>0</v>
      </c>
      <c r="AH113" s="430">
        <v>1</v>
      </c>
    </row>
    <row r="114" spans="1:34" s="445" customFormat="1" ht="30" customHeight="1">
      <c r="A114" s="446">
        <f t="shared" si="2"/>
        <v>106</v>
      </c>
      <c r="B114" s="427"/>
      <c r="C114" s="427"/>
      <c r="D114" s="427"/>
      <c r="E114" s="427"/>
      <c r="F114" s="427"/>
      <c r="G114" s="427">
        <v>5</v>
      </c>
      <c r="H114" s="427"/>
      <c r="I114" s="427"/>
      <c r="J114" s="427"/>
      <c r="K114" s="443"/>
      <c r="L114" s="428" t="s">
        <v>863</v>
      </c>
      <c r="M114" s="457" t="s">
        <v>864</v>
      </c>
      <c r="N114" s="430" t="s">
        <v>865</v>
      </c>
      <c r="O114" s="430" t="s">
        <v>75</v>
      </c>
      <c r="P114" s="447" t="s">
        <v>76</v>
      </c>
      <c r="Q114" s="430"/>
      <c r="R114" s="428" t="s">
        <v>75</v>
      </c>
      <c r="S114" s="427" t="s">
        <v>863</v>
      </c>
      <c r="T114" s="456" t="s">
        <v>75</v>
      </c>
      <c r="U114" s="449" t="s">
        <v>77</v>
      </c>
      <c r="V114" s="449" t="s">
        <v>78</v>
      </c>
      <c r="W114" s="449" t="s">
        <v>167</v>
      </c>
      <c r="X114" s="450" t="s">
        <v>80</v>
      </c>
      <c r="Y114" s="450" t="s">
        <v>81</v>
      </c>
      <c r="Z114" s="451"/>
      <c r="AA114" s="452">
        <v>0.373</v>
      </c>
      <c r="AB114" s="430" t="s">
        <v>81</v>
      </c>
      <c r="AC114" s="430" t="s">
        <v>473</v>
      </c>
      <c r="AD114" s="453"/>
      <c r="AE114" s="430">
        <v>1</v>
      </c>
      <c r="AF114" s="430">
        <v>1</v>
      </c>
      <c r="AG114" s="430">
        <v>0</v>
      </c>
      <c r="AH114" s="430">
        <v>1</v>
      </c>
    </row>
    <row r="115" spans="1:34" s="445" customFormat="1" ht="30" customHeight="1">
      <c r="A115" s="446">
        <f t="shared" si="2"/>
        <v>107</v>
      </c>
      <c r="B115" s="427"/>
      <c r="C115" s="427"/>
      <c r="D115" s="427"/>
      <c r="E115" s="427"/>
      <c r="F115" s="427"/>
      <c r="G115" s="427">
        <v>5</v>
      </c>
      <c r="H115" s="427"/>
      <c r="I115" s="427"/>
      <c r="J115" s="427"/>
      <c r="K115" s="443"/>
      <c r="L115" s="428" t="s">
        <v>866</v>
      </c>
      <c r="M115" s="430" t="s">
        <v>224</v>
      </c>
      <c r="N115" s="430"/>
      <c r="O115" s="430"/>
      <c r="P115" s="447" t="s">
        <v>76</v>
      </c>
      <c r="Q115" s="430"/>
      <c r="R115" s="428" t="s">
        <v>83</v>
      </c>
      <c r="S115" s="427" t="s">
        <v>866</v>
      </c>
      <c r="T115" s="456" t="s">
        <v>83</v>
      </c>
      <c r="U115" s="449" t="s">
        <v>77</v>
      </c>
      <c r="V115" s="449" t="s">
        <v>78</v>
      </c>
      <c r="W115" s="449" t="s">
        <v>129</v>
      </c>
      <c r="X115" s="450" t="s">
        <v>80</v>
      </c>
      <c r="Y115" s="450" t="s">
        <v>81</v>
      </c>
      <c r="Z115" s="451"/>
      <c r="AA115" s="452">
        <f>AA116+AA121+AA122</f>
        <v>0.90680000000000016</v>
      </c>
      <c r="AB115" s="430" t="s">
        <v>81</v>
      </c>
      <c r="AC115" s="430" t="s">
        <v>505</v>
      </c>
      <c r="AD115" s="453"/>
      <c r="AE115" s="430">
        <v>1</v>
      </c>
      <c r="AF115" s="430">
        <v>1</v>
      </c>
      <c r="AG115" s="430">
        <v>0</v>
      </c>
      <c r="AH115" s="430">
        <v>1</v>
      </c>
    </row>
    <row r="116" spans="1:34" s="445" customFormat="1" ht="30" customHeight="1">
      <c r="A116" s="446">
        <f t="shared" si="2"/>
        <v>108</v>
      </c>
      <c r="B116" s="427"/>
      <c r="C116" s="427"/>
      <c r="D116" s="427"/>
      <c r="E116" s="427"/>
      <c r="F116" s="427"/>
      <c r="G116" s="427"/>
      <c r="H116" s="427">
        <v>6</v>
      </c>
      <c r="I116" s="427"/>
      <c r="J116" s="427"/>
      <c r="K116" s="443"/>
      <c r="L116" s="428" t="s">
        <v>225</v>
      </c>
      <c r="M116" s="430" t="s">
        <v>867</v>
      </c>
      <c r="N116" s="430"/>
      <c r="O116" s="430"/>
      <c r="P116" s="447" t="s">
        <v>76</v>
      </c>
      <c r="Q116" s="430"/>
      <c r="R116" s="428" t="s">
        <v>83</v>
      </c>
      <c r="S116" s="427" t="s">
        <v>225</v>
      </c>
      <c r="T116" s="456" t="s">
        <v>83</v>
      </c>
      <c r="U116" s="449" t="s">
        <v>77</v>
      </c>
      <c r="V116" s="449" t="s">
        <v>78</v>
      </c>
      <c r="W116" s="449" t="s">
        <v>129</v>
      </c>
      <c r="X116" s="450" t="s">
        <v>80</v>
      </c>
      <c r="Y116" s="450" t="s">
        <v>81</v>
      </c>
      <c r="Z116" s="451"/>
      <c r="AA116" s="452">
        <f>AA117+AA118+AA119+AA120</f>
        <v>0.5011000000000001</v>
      </c>
      <c r="AB116" s="430" t="s">
        <v>81</v>
      </c>
      <c r="AC116" s="430" t="s">
        <v>473</v>
      </c>
      <c r="AD116" s="453"/>
      <c r="AE116" s="430">
        <v>1</v>
      </c>
      <c r="AF116" s="430">
        <v>1</v>
      </c>
      <c r="AG116" s="430">
        <v>0</v>
      </c>
      <c r="AH116" s="430">
        <v>1</v>
      </c>
    </row>
    <row r="117" spans="1:34" s="445" customFormat="1" ht="30" customHeight="1">
      <c r="A117" s="446">
        <f t="shared" si="2"/>
        <v>109</v>
      </c>
      <c r="B117" s="427"/>
      <c r="C117" s="427"/>
      <c r="D117" s="427"/>
      <c r="E117" s="427"/>
      <c r="F117" s="427"/>
      <c r="G117" s="427"/>
      <c r="H117" s="427"/>
      <c r="I117" s="427">
        <v>7</v>
      </c>
      <c r="J117" s="427"/>
      <c r="K117" s="443"/>
      <c r="L117" s="428" t="s">
        <v>179</v>
      </c>
      <c r="M117" s="457" t="s">
        <v>180</v>
      </c>
      <c r="N117" s="430"/>
      <c r="O117" s="430" t="s">
        <v>75</v>
      </c>
      <c r="P117" s="447" t="s">
        <v>76</v>
      </c>
      <c r="Q117" s="430"/>
      <c r="R117" s="428" t="s">
        <v>75</v>
      </c>
      <c r="S117" s="428" t="s">
        <v>179</v>
      </c>
      <c r="T117" s="456" t="s">
        <v>75</v>
      </c>
      <c r="U117" s="449" t="s">
        <v>77</v>
      </c>
      <c r="V117" s="449" t="s">
        <v>78</v>
      </c>
      <c r="W117" s="450" t="s">
        <v>92</v>
      </c>
      <c r="X117" s="450" t="s">
        <v>181</v>
      </c>
      <c r="Y117" s="450" t="s">
        <v>81</v>
      </c>
      <c r="Z117" s="451" t="s">
        <v>182</v>
      </c>
      <c r="AA117" s="452">
        <v>1.9300000000000001E-2</v>
      </c>
      <c r="AB117" s="430" t="s">
        <v>81</v>
      </c>
      <c r="AC117" s="430" t="s">
        <v>473</v>
      </c>
      <c r="AD117" s="453"/>
      <c r="AE117" s="430">
        <v>1</v>
      </c>
      <c r="AF117" s="430">
        <v>1</v>
      </c>
      <c r="AG117" s="430">
        <v>1</v>
      </c>
      <c r="AH117" s="430">
        <v>1</v>
      </c>
    </row>
    <row r="118" spans="1:34" s="445" customFormat="1" ht="30" customHeight="1">
      <c r="A118" s="446">
        <f t="shared" si="2"/>
        <v>110</v>
      </c>
      <c r="B118" s="427"/>
      <c r="C118" s="427"/>
      <c r="D118" s="427"/>
      <c r="E118" s="427"/>
      <c r="F118" s="427"/>
      <c r="G118" s="427"/>
      <c r="H118" s="427"/>
      <c r="I118" s="427">
        <v>7</v>
      </c>
      <c r="J118" s="427"/>
      <c r="K118" s="443"/>
      <c r="L118" s="457" t="s">
        <v>226</v>
      </c>
      <c r="M118" s="457" t="s">
        <v>227</v>
      </c>
      <c r="N118" s="430"/>
      <c r="O118" s="430" t="s">
        <v>83</v>
      </c>
      <c r="P118" s="447" t="s">
        <v>76</v>
      </c>
      <c r="Q118" s="430"/>
      <c r="R118" s="428" t="s">
        <v>75</v>
      </c>
      <c r="S118" s="447" t="s">
        <v>226</v>
      </c>
      <c r="T118" s="456" t="s">
        <v>75</v>
      </c>
      <c r="U118" s="449" t="s">
        <v>77</v>
      </c>
      <c r="V118" s="449" t="s">
        <v>78</v>
      </c>
      <c r="W118" s="449" t="s">
        <v>90</v>
      </c>
      <c r="X118" s="450" t="s">
        <v>164</v>
      </c>
      <c r="Y118" s="450" t="s">
        <v>220</v>
      </c>
      <c r="Z118" s="451" t="s">
        <v>228</v>
      </c>
      <c r="AA118" s="452">
        <v>2.8799999999999999E-2</v>
      </c>
      <c r="AB118" s="430" t="s">
        <v>81</v>
      </c>
      <c r="AC118" s="430" t="s">
        <v>473</v>
      </c>
      <c r="AD118" s="483"/>
      <c r="AE118" s="430">
        <v>1</v>
      </c>
      <c r="AF118" s="430">
        <v>1</v>
      </c>
      <c r="AG118" s="430">
        <v>0</v>
      </c>
      <c r="AH118" s="430">
        <v>1</v>
      </c>
    </row>
    <row r="119" spans="1:34" s="445" customFormat="1" ht="30" customHeight="1">
      <c r="A119" s="446">
        <f t="shared" si="2"/>
        <v>111</v>
      </c>
      <c r="B119" s="427"/>
      <c r="C119" s="427"/>
      <c r="D119" s="427"/>
      <c r="E119" s="427"/>
      <c r="F119" s="427"/>
      <c r="G119" s="427"/>
      <c r="H119" s="427"/>
      <c r="I119" s="427">
        <v>7</v>
      </c>
      <c r="J119" s="427"/>
      <c r="K119" s="443"/>
      <c r="L119" s="457" t="s">
        <v>229</v>
      </c>
      <c r="M119" s="457" t="s">
        <v>230</v>
      </c>
      <c r="N119" s="430" t="s">
        <v>507</v>
      </c>
      <c r="O119" s="430" t="s">
        <v>75</v>
      </c>
      <c r="P119" s="447" t="s">
        <v>76</v>
      </c>
      <c r="Q119" s="430"/>
      <c r="R119" s="428" t="s">
        <v>91</v>
      </c>
      <c r="S119" s="428" t="s">
        <v>183</v>
      </c>
      <c r="T119" s="456" t="s">
        <v>91</v>
      </c>
      <c r="U119" s="449" t="s">
        <v>77</v>
      </c>
      <c r="V119" s="449" t="s">
        <v>78</v>
      </c>
      <c r="W119" s="449" t="s">
        <v>90</v>
      </c>
      <c r="X119" s="450" t="s">
        <v>185</v>
      </c>
      <c r="Y119" s="450" t="s">
        <v>186</v>
      </c>
      <c r="Z119" s="451" t="s">
        <v>187</v>
      </c>
      <c r="AA119" s="452">
        <v>0.44340000000000002</v>
      </c>
      <c r="AB119" s="430" t="s">
        <v>81</v>
      </c>
      <c r="AC119" s="430" t="s">
        <v>473</v>
      </c>
      <c r="AD119" s="483"/>
      <c r="AE119" s="430">
        <v>1</v>
      </c>
      <c r="AF119" s="430">
        <v>1</v>
      </c>
      <c r="AG119" s="430">
        <v>0</v>
      </c>
      <c r="AH119" s="430">
        <v>1</v>
      </c>
    </row>
    <row r="120" spans="1:34" s="445" customFormat="1" ht="30" customHeight="1">
      <c r="A120" s="446">
        <f t="shared" si="2"/>
        <v>112</v>
      </c>
      <c r="B120" s="427"/>
      <c r="C120" s="427"/>
      <c r="D120" s="427"/>
      <c r="E120" s="427"/>
      <c r="F120" s="427"/>
      <c r="G120" s="427"/>
      <c r="H120" s="427"/>
      <c r="I120" s="427">
        <v>7</v>
      </c>
      <c r="J120" s="427"/>
      <c r="K120" s="443"/>
      <c r="L120" s="428" t="s">
        <v>188</v>
      </c>
      <c r="M120" s="430" t="s">
        <v>189</v>
      </c>
      <c r="N120" s="430"/>
      <c r="O120" s="430" t="s">
        <v>83</v>
      </c>
      <c r="P120" s="447" t="s">
        <v>76</v>
      </c>
      <c r="Q120" s="430"/>
      <c r="R120" s="428" t="s">
        <v>75</v>
      </c>
      <c r="S120" s="454" t="s">
        <v>188</v>
      </c>
      <c r="T120" s="456" t="s">
        <v>75</v>
      </c>
      <c r="U120" s="449" t="s">
        <v>77</v>
      </c>
      <c r="V120" s="449" t="s">
        <v>78</v>
      </c>
      <c r="W120" s="449" t="s">
        <v>90</v>
      </c>
      <c r="X120" s="450" t="s">
        <v>190</v>
      </c>
      <c r="Y120" s="450" t="s">
        <v>191</v>
      </c>
      <c r="Z120" s="451" t="str">
        <f>Z91</f>
        <v>20.4*19*15.6</v>
      </c>
      <c r="AA120" s="452">
        <f>AA91</f>
        <v>9.5999999999999992E-3</v>
      </c>
      <c r="AB120" s="430" t="s">
        <v>81</v>
      </c>
      <c r="AC120" s="430" t="s">
        <v>473</v>
      </c>
      <c r="AD120" s="453"/>
      <c r="AE120" s="430">
        <v>1</v>
      </c>
      <c r="AF120" s="430">
        <v>1</v>
      </c>
      <c r="AG120" s="430">
        <v>0</v>
      </c>
      <c r="AH120" s="430">
        <v>1</v>
      </c>
    </row>
    <row r="121" spans="1:34" s="445" customFormat="1" ht="30" customHeight="1">
      <c r="A121" s="446">
        <f t="shared" si="2"/>
        <v>113</v>
      </c>
      <c r="B121" s="427"/>
      <c r="C121" s="427"/>
      <c r="D121" s="427"/>
      <c r="E121" s="427"/>
      <c r="F121" s="427"/>
      <c r="G121" s="427"/>
      <c r="H121" s="427">
        <v>6</v>
      </c>
      <c r="I121" s="427"/>
      <c r="J121" s="427"/>
      <c r="K121" s="443"/>
      <c r="L121" s="457" t="s">
        <v>231</v>
      </c>
      <c r="M121" s="457" t="s">
        <v>232</v>
      </c>
      <c r="N121" s="430" t="s">
        <v>507</v>
      </c>
      <c r="O121" s="430" t="s">
        <v>75</v>
      </c>
      <c r="P121" s="447" t="s">
        <v>76</v>
      </c>
      <c r="Q121" s="447"/>
      <c r="R121" s="428" t="s">
        <v>83</v>
      </c>
      <c r="S121" s="447" t="s">
        <v>200</v>
      </c>
      <c r="T121" s="456" t="s">
        <v>83</v>
      </c>
      <c r="U121" s="449" t="s">
        <v>77</v>
      </c>
      <c r="V121" s="449" t="s">
        <v>78</v>
      </c>
      <c r="W121" s="449" t="s">
        <v>90</v>
      </c>
      <c r="X121" s="450" t="s">
        <v>185</v>
      </c>
      <c r="Y121" s="450" t="s">
        <v>186</v>
      </c>
      <c r="Z121" s="451" t="str">
        <f>Z94</f>
        <v>191*50.5*192</v>
      </c>
      <c r="AA121" s="452">
        <f>AA94</f>
        <v>0.38690000000000002</v>
      </c>
      <c r="AB121" s="430" t="s">
        <v>81</v>
      </c>
      <c r="AC121" s="430" t="s">
        <v>473</v>
      </c>
      <c r="AD121" s="453"/>
      <c r="AE121" s="430">
        <v>1</v>
      </c>
      <c r="AF121" s="430">
        <v>1</v>
      </c>
      <c r="AG121" s="430">
        <v>0</v>
      </c>
      <c r="AH121" s="430">
        <v>1</v>
      </c>
    </row>
    <row r="122" spans="1:34" s="445" customFormat="1" ht="30" customHeight="1">
      <c r="A122" s="446">
        <f t="shared" si="2"/>
        <v>114</v>
      </c>
      <c r="B122" s="427"/>
      <c r="C122" s="427"/>
      <c r="D122" s="427"/>
      <c r="E122" s="427"/>
      <c r="F122" s="427"/>
      <c r="G122" s="427"/>
      <c r="H122" s="427">
        <v>6</v>
      </c>
      <c r="I122" s="427"/>
      <c r="J122" s="427"/>
      <c r="K122" s="443"/>
      <c r="L122" s="457" t="s">
        <v>196</v>
      </c>
      <c r="M122" s="457" t="s">
        <v>197</v>
      </c>
      <c r="N122" s="430"/>
      <c r="O122" s="430" t="s">
        <v>83</v>
      </c>
      <c r="P122" s="447" t="s">
        <v>76</v>
      </c>
      <c r="Q122" s="430"/>
      <c r="R122" s="428" t="s">
        <v>75</v>
      </c>
      <c r="S122" s="457" t="s">
        <v>196</v>
      </c>
      <c r="T122" s="456" t="s">
        <v>75</v>
      </c>
      <c r="U122" s="449" t="s">
        <v>77</v>
      </c>
      <c r="V122" s="449" t="s">
        <v>78</v>
      </c>
      <c r="W122" s="449" t="s">
        <v>90</v>
      </c>
      <c r="X122" s="450" t="s">
        <v>198</v>
      </c>
      <c r="Y122" s="450"/>
      <c r="Z122" s="451" t="str">
        <f>Z93</f>
        <v>40.5*17*9.6</v>
      </c>
      <c r="AA122" s="452">
        <f>AA93</f>
        <v>1.8800000000000001E-2</v>
      </c>
      <c r="AB122" s="430" t="s">
        <v>81</v>
      </c>
      <c r="AC122" s="430" t="s">
        <v>505</v>
      </c>
      <c r="AD122" s="453"/>
      <c r="AE122" s="430">
        <v>1</v>
      </c>
      <c r="AF122" s="430">
        <v>1</v>
      </c>
      <c r="AG122" s="430">
        <v>0</v>
      </c>
      <c r="AH122" s="430">
        <v>1</v>
      </c>
    </row>
    <row r="123" spans="1:34" s="445" customFormat="1" ht="30" customHeight="1">
      <c r="A123" s="446">
        <f t="shared" si="2"/>
        <v>115</v>
      </c>
      <c r="B123" s="427"/>
      <c r="C123" s="427"/>
      <c r="D123" s="427"/>
      <c r="E123" s="427"/>
      <c r="F123" s="427"/>
      <c r="G123" s="427">
        <v>5</v>
      </c>
      <c r="H123" s="427"/>
      <c r="I123" s="427"/>
      <c r="J123" s="427"/>
      <c r="K123" s="443"/>
      <c r="L123" s="428" t="s">
        <v>233</v>
      </c>
      <c r="M123" s="430" t="s">
        <v>234</v>
      </c>
      <c r="N123" s="430"/>
      <c r="O123" s="430"/>
      <c r="P123" s="447" t="s">
        <v>76</v>
      </c>
      <c r="Q123" s="430"/>
      <c r="R123" s="428" t="s">
        <v>75</v>
      </c>
      <c r="S123" s="430" t="s">
        <v>203</v>
      </c>
      <c r="T123" s="456" t="s">
        <v>75</v>
      </c>
      <c r="U123" s="449" t="s">
        <v>77</v>
      </c>
      <c r="V123" s="449" t="s">
        <v>78</v>
      </c>
      <c r="W123" s="449" t="s">
        <v>129</v>
      </c>
      <c r="X123" s="450" t="s">
        <v>80</v>
      </c>
      <c r="Y123" s="450" t="s">
        <v>81</v>
      </c>
      <c r="Z123" s="451"/>
      <c r="AA123" s="452">
        <f>AA125+AA127+AA130</f>
        <v>1.1851200000000002</v>
      </c>
      <c r="AB123" s="430" t="s">
        <v>81</v>
      </c>
      <c r="AC123" s="430" t="s">
        <v>505</v>
      </c>
      <c r="AD123" s="453"/>
      <c r="AE123" s="430">
        <v>1</v>
      </c>
      <c r="AF123" s="430">
        <v>1</v>
      </c>
      <c r="AG123" s="430">
        <v>0</v>
      </c>
      <c r="AH123" s="430">
        <v>0</v>
      </c>
    </row>
    <row r="124" spans="1:34" s="445" customFormat="1" ht="30" hidden="1" customHeight="1">
      <c r="A124" s="446">
        <f t="shared" si="2"/>
        <v>116</v>
      </c>
      <c r="B124" s="427"/>
      <c r="C124" s="427"/>
      <c r="D124" s="427"/>
      <c r="E124" s="427"/>
      <c r="F124" s="427"/>
      <c r="G124" s="427">
        <v>5</v>
      </c>
      <c r="H124" s="427"/>
      <c r="I124" s="427"/>
      <c r="J124" s="427"/>
      <c r="K124" s="443"/>
      <c r="L124" s="457" t="s">
        <v>868</v>
      </c>
      <c r="M124" s="430" t="s">
        <v>869</v>
      </c>
      <c r="N124" s="430"/>
      <c r="O124" s="430"/>
      <c r="P124" s="447" t="s">
        <v>76</v>
      </c>
      <c r="Q124" s="430"/>
      <c r="R124" s="428" t="s">
        <v>75</v>
      </c>
      <c r="S124" s="430" t="s">
        <v>203</v>
      </c>
      <c r="T124" s="456" t="s">
        <v>75</v>
      </c>
      <c r="U124" s="449" t="s">
        <v>77</v>
      </c>
      <c r="V124" s="449" t="s">
        <v>78</v>
      </c>
      <c r="W124" s="449" t="s">
        <v>129</v>
      </c>
      <c r="X124" s="450" t="s">
        <v>80</v>
      </c>
      <c r="Y124" s="450" t="s">
        <v>81</v>
      </c>
      <c r="Z124" s="451"/>
      <c r="AA124" s="452">
        <f>AA126+AA127+AA130</f>
        <v>1.1717200000000001</v>
      </c>
      <c r="AB124" s="430" t="s">
        <v>81</v>
      </c>
      <c r="AC124" s="430" t="s">
        <v>509</v>
      </c>
      <c r="AD124" s="453"/>
      <c r="AE124" s="430">
        <v>0</v>
      </c>
      <c r="AF124" s="430">
        <v>0</v>
      </c>
      <c r="AG124" s="430">
        <v>0</v>
      </c>
      <c r="AH124" s="430">
        <v>1</v>
      </c>
    </row>
    <row r="125" spans="1:34" s="445" customFormat="1" ht="30" customHeight="1">
      <c r="A125" s="446">
        <f t="shared" si="2"/>
        <v>117</v>
      </c>
      <c r="B125" s="427"/>
      <c r="C125" s="427"/>
      <c r="D125" s="427"/>
      <c r="E125" s="427"/>
      <c r="F125" s="427"/>
      <c r="G125" s="427"/>
      <c r="H125" s="427">
        <v>6</v>
      </c>
      <c r="I125" s="427"/>
      <c r="J125" s="427"/>
      <c r="K125" s="443"/>
      <c r="L125" s="428" t="s">
        <v>205</v>
      </c>
      <c r="M125" s="430" t="s">
        <v>206</v>
      </c>
      <c r="N125" s="430"/>
      <c r="O125" s="430" t="s">
        <v>75</v>
      </c>
      <c r="P125" s="447" t="s">
        <v>76</v>
      </c>
      <c r="Q125" s="430"/>
      <c r="R125" s="428" t="s">
        <v>91</v>
      </c>
      <c r="S125" s="454" t="s">
        <v>205</v>
      </c>
      <c r="T125" s="456" t="s">
        <v>91</v>
      </c>
      <c r="U125" s="449" t="s">
        <v>77</v>
      </c>
      <c r="V125" s="449" t="s">
        <v>78</v>
      </c>
      <c r="W125" s="449" t="s">
        <v>90</v>
      </c>
      <c r="X125" s="450" t="s">
        <v>207</v>
      </c>
      <c r="Y125" s="450" t="s">
        <v>208</v>
      </c>
      <c r="Z125" s="451" t="str">
        <f>Z103</f>
        <v>29*106515</v>
      </c>
      <c r="AA125" s="452">
        <f>AA103</f>
        <v>0.81840000000000002</v>
      </c>
      <c r="AB125" s="430" t="s">
        <v>81</v>
      </c>
      <c r="AC125" s="430" t="s">
        <v>473</v>
      </c>
      <c r="AD125" s="453"/>
      <c r="AE125" s="430">
        <v>1</v>
      </c>
      <c r="AF125" s="430">
        <v>1</v>
      </c>
      <c r="AG125" s="430">
        <v>0</v>
      </c>
      <c r="AH125" s="430">
        <v>0</v>
      </c>
    </row>
    <row r="126" spans="1:34" s="445" customFormat="1" ht="30" hidden="1" customHeight="1">
      <c r="A126" s="446">
        <f t="shared" si="2"/>
        <v>118</v>
      </c>
      <c r="B126" s="427"/>
      <c r="C126" s="427"/>
      <c r="D126" s="427"/>
      <c r="E126" s="427"/>
      <c r="F126" s="427"/>
      <c r="G126" s="427"/>
      <c r="H126" s="427">
        <v>6</v>
      </c>
      <c r="I126" s="427"/>
      <c r="J126" s="427"/>
      <c r="K126" s="443"/>
      <c r="L126" s="428" t="s">
        <v>854</v>
      </c>
      <c r="M126" s="430" t="s">
        <v>855</v>
      </c>
      <c r="N126" s="430"/>
      <c r="O126" s="430" t="s">
        <v>75</v>
      </c>
      <c r="P126" s="447" t="s">
        <v>76</v>
      </c>
      <c r="Q126" s="430"/>
      <c r="R126" s="428" t="s">
        <v>75</v>
      </c>
      <c r="S126" s="454" t="s">
        <v>854</v>
      </c>
      <c r="T126" s="456" t="s">
        <v>75</v>
      </c>
      <c r="U126" s="449" t="s">
        <v>77</v>
      </c>
      <c r="V126" s="449" t="s">
        <v>78</v>
      </c>
      <c r="W126" s="449" t="s">
        <v>90</v>
      </c>
      <c r="X126" s="450" t="s">
        <v>207</v>
      </c>
      <c r="Y126" s="450" t="s">
        <v>208</v>
      </c>
      <c r="Z126" s="451"/>
      <c r="AA126" s="452">
        <v>0.80500000000000005</v>
      </c>
      <c r="AB126" s="430"/>
      <c r="AC126" s="430" t="s">
        <v>509</v>
      </c>
      <c r="AD126" s="453"/>
      <c r="AE126" s="430">
        <v>0</v>
      </c>
      <c r="AF126" s="430">
        <v>0</v>
      </c>
      <c r="AG126" s="430">
        <v>0</v>
      </c>
      <c r="AH126" s="430">
        <v>1</v>
      </c>
    </row>
    <row r="127" spans="1:34" s="445" customFormat="1" ht="30" customHeight="1">
      <c r="A127" s="446">
        <f t="shared" si="2"/>
        <v>119</v>
      </c>
      <c r="B127" s="427"/>
      <c r="C127" s="427"/>
      <c r="D127" s="427"/>
      <c r="E127" s="427"/>
      <c r="F127" s="427"/>
      <c r="G127" s="427"/>
      <c r="H127" s="427">
        <v>6</v>
      </c>
      <c r="I127" s="427"/>
      <c r="J127" s="427"/>
      <c r="K127" s="443"/>
      <c r="L127" s="428" t="s">
        <v>870</v>
      </c>
      <c r="M127" s="430" t="s">
        <v>871</v>
      </c>
      <c r="N127" s="430"/>
      <c r="O127" s="430"/>
      <c r="P127" s="447" t="s">
        <v>76</v>
      </c>
      <c r="Q127" s="430"/>
      <c r="R127" s="428" t="s">
        <v>83</v>
      </c>
      <c r="S127" s="454" t="s">
        <v>512</v>
      </c>
      <c r="T127" s="456" t="s">
        <v>83</v>
      </c>
      <c r="U127" s="449" t="s">
        <v>77</v>
      </c>
      <c r="V127" s="449" t="s">
        <v>78</v>
      </c>
      <c r="W127" s="449" t="s">
        <v>129</v>
      </c>
      <c r="X127" s="450" t="s">
        <v>80</v>
      </c>
      <c r="Y127" s="450" t="s">
        <v>81</v>
      </c>
      <c r="Z127" s="451" t="str">
        <f t="shared" ref="Z127:AA128" si="3">Z105</f>
        <v>160.6*30.6*241</v>
      </c>
      <c r="AA127" s="452">
        <f>AA105</f>
        <v>0.25422</v>
      </c>
      <c r="AB127" s="430" t="s">
        <v>81</v>
      </c>
      <c r="AC127" s="430" t="s">
        <v>473</v>
      </c>
      <c r="AD127" s="453"/>
      <c r="AE127" s="430">
        <v>1</v>
      </c>
      <c r="AF127" s="430">
        <v>1</v>
      </c>
      <c r="AG127" s="430">
        <v>0</v>
      </c>
      <c r="AH127" s="430">
        <v>1</v>
      </c>
    </row>
    <row r="128" spans="1:34" s="445" customFormat="1" ht="30" customHeight="1">
      <c r="A128" s="446">
        <f t="shared" si="2"/>
        <v>120</v>
      </c>
      <c r="B128" s="427"/>
      <c r="C128" s="427"/>
      <c r="D128" s="427"/>
      <c r="E128" s="427"/>
      <c r="F128" s="427"/>
      <c r="G128" s="427"/>
      <c r="H128" s="427"/>
      <c r="I128" s="427">
        <v>7</v>
      </c>
      <c r="J128" s="427"/>
      <c r="K128" s="443"/>
      <c r="L128" s="428" t="s">
        <v>872</v>
      </c>
      <c r="M128" s="430" t="s">
        <v>873</v>
      </c>
      <c r="N128" s="430"/>
      <c r="O128" s="430" t="s">
        <v>75</v>
      </c>
      <c r="P128" s="447" t="s">
        <v>76</v>
      </c>
      <c r="Q128" s="430"/>
      <c r="R128" s="428" t="s">
        <v>83</v>
      </c>
      <c r="S128" s="454" t="s">
        <v>512</v>
      </c>
      <c r="T128" s="456" t="s">
        <v>83</v>
      </c>
      <c r="U128" s="449" t="s">
        <v>77</v>
      </c>
      <c r="V128" s="449" t="s">
        <v>78</v>
      </c>
      <c r="W128" s="449" t="s">
        <v>90</v>
      </c>
      <c r="X128" s="450" t="s">
        <v>185</v>
      </c>
      <c r="Y128" s="450" t="s">
        <v>186</v>
      </c>
      <c r="Z128" s="451" t="str">
        <f t="shared" si="3"/>
        <v>160.6*30.6*241</v>
      </c>
      <c r="AA128" s="452">
        <f t="shared" si="3"/>
        <v>0.24390000000000001</v>
      </c>
      <c r="AB128" s="430" t="s">
        <v>81</v>
      </c>
      <c r="AC128" s="430" t="s">
        <v>473</v>
      </c>
      <c r="AD128" s="453"/>
      <c r="AE128" s="430">
        <v>1</v>
      </c>
      <c r="AF128" s="430">
        <v>1</v>
      </c>
      <c r="AG128" s="430">
        <v>0</v>
      </c>
      <c r="AH128" s="430">
        <v>1</v>
      </c>
    </row>
    <row r="129" spans="1:34" s="445" customFormat="1" ht="30" customHeight="1">
      <c r="A129" s="446">
        <f t="shared" si="2"/>
        <v>121</v>
      </c>
      <c r="B129" s="427"/>
      <c r="C129" s="427"/>
      <c r="D129" s="427"/>
      <c r="E129" s="427"/>
      <c r="F129" s="427"/>
      <c r="G129" s="427"/>
      <c r="H129" s="427"/>
      <c r="I129" s="427">
        <v>7</v>
      </c>
      <c r="J129" s="427"/>
      <c r="K129" s="443"/>
      <c r="L129" s="457" t="s">
        <v>210</v>
      </c>
      <c r="M129" s="457" t="s">
        <v>211</v>
      </c>
      <c r="N129" s="457" t="s">
        <v>813</v>
      </c>
      <c r="O129" s="430"/>
      <c r="P129" s="447" t="s">
        <v>76</v>
      </c>
      <c r="Q129" s="479"/>
      <c r="R129" s="428" t="s">
        <v>83</v>
      </c>
      <c r="S129" s="454" t="s">
        <v>814</v>
      </c>
      <c r="T129" s="457" t="s">
        <v>83</v>
      </c>
      <c r="U129" s="449" t="s">
        <v>78</v>
      </c>
      <c r="V129" s="449" t="s">
        <v>77</v>
      </c>
      <c r="W129" s="449" t="s">
        <v>92</v>
      </c>
      <c r="X129" s="450" t="s">
        <v>81</v>
      </c>
      <c r="Y129" s="450"/>
      <c r="Z129" s="451"/>
      <c r="AA129" s="452">
        <v>5.1599999999999997E-3</v>
      </c>
      <c r="AB129" s="430" t="s">
        <v>81</v>
      </c>
      <c r="AC129" s="430" t="s">
        <v>473</v>
      </c>
      <c r="AD129" s="453"/>
      <c r="AE129" s="430">
        <v>2</v>
      </c>
      <c r="AF129" s="430">
        <v>2</v>
      </c>
      <c r="AG129" s="430">
        <v>0</v>
      </c>
      <c r="AH129" s="430">
        <v>2</v>
      </c>
    </row>
    <row r="130" spans="1:34" s="445" customFormat="1" ht="30" customHeight="1">
      <c r="A130" s="446">
        <f t="shared" si="2"/>
        <v>122</v>
      </c>
      <c r="B130" s="427"/>
      <c r="C130" s="427"/>
      <c r="D130" s="427"/>
      <c r="E130" s="427"/>
      <c r="F130" s="427"/>
      <c r="G130" s="427"/>
      <c r="H130" s="427">
        <v>6</v>
      </c>
      <c r="I130" s="427"/>
      <c r="J130" s="427"/>
      <c r="K130" s="443"/>
      <c r="L130" s="428" t="s">
        <v>212</v>
      </c>
      <c r="M130" s="430" t="s">
        <v>213</v>
      </c>
      <c r="N130" s="430"/>
      <c r="O130" s="430"/>
      <c r="P130" s="447" t="s">
        <v>76</v>
      </c>
      <c r="Q130" s="430"/>
      <c r="R130" s="428" t="s">
        <v>75</v>
      </c>
      <c r="S130" s="428" t="s">
        <v>212</v>
      </c>
      <c r="T130" s="456" t="s">
        <v>75</v>
      </c>
      <c r="U130" s="449" t="s">
        <v>77</v>
      </c>
      <c r="V130" s="449" t="s">
        <v>78</v>
      </c>
      <c r="W130" s="449" t="s">
        <v>130</v>
      </c>
      <c r="X130" s="457" t="s">
        <v>214</v>
      </c>
      <c r="Y130" s="457" t="s">
        <v>215</v>
      </c>
      <c r="Z130" s="451"/>
      <c r="AA130" s="452">
        <f>AA108</f>
        <v>0.1125</v>
      </c>
      <c r="AB130" s="430" t="s">
        <v>81</v>
      </c>
      <c r="AC130" s="430" t="s">
        <v>505</v>
      </c>
      <c r="AD130" s="453"/>
      <c r="AE130" s="430">
        <v>1</v>
      </c>
      <c r="AF130" s="430">
        <v>1</v>
      </c>
      <c r="AG130" s="430">
        <v>0</v>
      </c>
      <c r="AH130" s="430">
        <v>1</v>
      </c>
    </row>
    <row r="131" spans="1:34" s="445" customFormat="1" ht="30" hidden="1" customHeight="1">
      <c r="A131" s="446">
        <f t="shared" si="2"/>
        <v>123</v>
      </c>
      <c r="B131" s="427"/>
      <c r="C131" s="427"/>
      <c r="D131" s="427"/>
      <c r="E131" s="427"/>
      <c r="F131" s="427">
        <v>4</v>
      </c>
      <c r="G131" s="427"/>
      <c r="H131" s="427"/>
      <c r="I131" s="427"/>
      <c r="J131" s="427"/>
      <c r="K131" s="443"/>
      <c r="L131" s="447" t="s">
        <v>874</v>
      </c>
      <c r="M131" s="484" t="s">
        <v>875</v>
      </c>
      <c r="N131" s="430" t="s">
        <v>522</v>
      </c>
      <c r="O131" s="484"/>
      <c r="P131" s="447" t="s">
        <v>76</v>
      </c>
      <c r="Q131" s="485"/>
      <c r="R131" s="428" t="s">
        <v>75</v>
      </c>
      <c r="S131" s="428" t="s">
        <v>832</v>
      </c>
      <c r="T131" s="456" t="s">
        <v>75</v>
      </c>
      <c r="U131" s="449" t="s">
        <v>77</v>
      </c>
      <c r="V131" s="449" t="s">
        <v>78</v>
      </c>
      <c r="W131" s="449" t="s">
        <v>129</v>
      </c>
      <c r="X131" s="457" t="s">
        <v>80</v>
      </c>
      <c r="Y131" s="450" t="s">
        <v>81</v>
      </c>
      <c r="Z131" s="451"/>
      <c r="AA131" s="452">
        <f>AA81</f>
        <v>2.5390200000000003</v>
      </c>
      <c r="AB131" s="430"/>
      <c r="AC131" s="447" t="s">
        <v>508</v>
      </c>
      <c r="AD131" s="453"/>
      <c r="AE131" s="430">
        <v>0</v>
      </c>
      <c r="AF131" s="430">
        <v>0</v>
      </c>
      <c r="AG131" s="430">
        <v>1</v>
      </c>
      <c r="AH131" s="430">
        <v>0</v>
      </c>
    </row>
    <row r="132" spans="1:34" s="445" customFormat="1" ht="30" hidden="1" customHeight="1">
      <c r="A132" s="446">
        <f t="shared" si="2"/>
        <v>124</v>
      </c>
      <c r="B132" s="427"/>
      <c r="C132" s="427"/>
      <c r="D132" s="427"/>
      <c r="E132" s="427"/>
      <c r="F132" s="427"/>
      <c r="G132" s="427">
        <v>5</v>
      </c>
      <c r="H132" s="427"/>
      <c r="I132" s="427"/>
      <c r="J132" s="427"/>
      <c r="K132" s="443"/>
      <c r="L132" s="428" t="s">
        <v>162</v>
      </c>
      <c r="M132" s="430" t="s">
        <v>163</v>
      </c>
      <c r="N132" s="430"/>
      <c r="O132" s="430" t="s">
        <v>75</v>
      </c>
      <c r="P132" s="447" t="s">
        <v>76</v>
      </c>
      <c r="Q132" s="430"/>
      <c r="R132" s="428" t="s">
        <v>83</v>
      </c>
      <c r="S132" s="454" t="s">
        <v>162</v>
      </c>
      <c r="T132" s="456" t="s">
        <v>83</v>
      </c>
      <c r="U132" s="449" t="s">
        <v>77</v>
      </c>
      <c r="V132" s="449" t="s">
        <v>78</v>
      </c>
      <c r="W132" s="449" t="s">
        <v>90</v>
      </c>
      <c r="X132" s="450" t="s">
        <v>164</v>
      </c>
      <c r="Y132" s="450" t="s">
        <v>876</v>
      </c>
      <c r="Z132" s="451"/>
      <c r="AA132" s="452">
        <v>1.5100000000000001E-2</v>
      </c>
      <c r="AB132" s="430" t="s">
        <v>81</v>
      </c>
      <c r="AC132" s="430" t="s">
        <v>473</v>
      </c>
      <c r="AD132" s="453"/>
      <c r="AE132" s="430">
        <v>0</v>
      </c>
      <c r="AF132" s="430">
        <v>0</v>
      </c>
      <c r="AG132" s="430">
        <v>1</v>
      </c>
      <c r="AH132" s="430">
        <v>0</v>
      </c>
    </row>
    <row r="133" spans="1:34" s="445" customFormat="1" ht="30" hidden="1" customHeight="1">
      <c r="A133" s="446">
        <f t="shared" si="2"/>
        <v>125</v>
      </c>
      <c r="B133" s="427"/>
      <c r="C133" s="427"/>
      <c r="D133" s="427"/>
      <c r="E133" s="427"/>
      <c r="F133" s="427"/>
      <c r="G133" s="427">
        <v>5</v>
      </c>
      <c r="H133" s="427"/>
      <c r="I133" s="427"/>
      <c r="J133" s="427"/>
      <c r="K133" s="443"/>
      <c r="L133" s="447" t="s">
        <v>877</v>
      </c>
      <c r="M133" s="484" t="s">
        <v>878</v>
      </c>
      <c r="N133" s="430" t="s">
        <v>879</v>
      </c>
      <c r="O133" s="430" t="s">
        <v>75</v>
      </c>
      <c r="P133" s="447" t="s">
        <v>76</v>
      </c>
      <c r="Q133" s="485"/>
      <c r="R133" s="428" t="s">
        <v>75</v>
      </c>
      <c r="S133" s="454" t="s">
        <v>837</v>
      </c>
      <c r="T133" s="456" t="s">
        <v>75</v>
      </c>
      <c r="U133" s="449" t="s">
        <v>77</v>
      </c>
      <c r="V133" s="449" t="s">
        <v>78</v>
      </c>
      <c r="W133" s="449" t="s">
        <v>167</v>
      </c>
      <c r="X133" s="450" t="s">
        <v>80</v>
      </c>
      <c r="Y133" s="450" t="s">
        <v>81</v>
      </c>
      <c r="Z133" s="451"/>
      <c r="AA133" s="452">
        <f>AA84</f>
        <v>0.40589999999999998</v>
      </c>
      <c r="AB133" s="430" t="s">
        <v>81</v>
      </c>
      <c r="AC133" s="430" t="s">
        <v>473</v>
      </c>
      <c r="AD133" s="453"/>
      <c r="AE133" s="430">
        <v>0</v>
      </c>
      <c r="AF133" s="430">
        <v>0</v>
      </c>
      <c r="AG133" s="430">
        <v>1</v>
      </c>
      <c r="AH133" s="430">
        <v>0</v>
      </c>
    </row>
    <row r="134" spans="1:34" s="445" customFormat="1" ht="30" hidden="1" customHeight="1">
      <c r="A134" s="446">
        <f t="shared" si="2"/>
        <v>126</v>
      </c>
      <c r="B134" s="427"/>
      <c r="C134" s="427"/>
      <c r="D134" s="427"/>
      <c r="E134" s="427"/>
      <c r="F134" s="427"/>
      <c r="G134" s="427">
        <v>5</v>
      </c>
      <c r="H134" s="427"/>
      <c r="I134" s="427"/>
      <c r="J134" s="427"/>
      <c r="K134" s="443"/>
      <c r="L134" s="447" t="s">
        <v>880</v>
      </c>
      <c r="M134" s="430" t="s">
        <v>521</v>
      </c>
      <c r="N134" s="430"/>
      <c r="O134" s="430"/>
      <c r="P134" s="447" t="s">
        <v>76</v>
      </c>
      <c r="Q134" s="430"/>
      <c r="R134" s="428" t="s">
        <v>83</v>
      </c>
      <c r="S134" s="427" t="s">
        <v>840</v>
      </c>
      <c r="T134" s="456" t="s">
        <v>83</v>
      </c>
      <c r="U134" s="449" t="s">
        <v>77</v>
      </c>
      <c r="V134" s="449" t="s">
        <v>78</v>
      </c>
      <c r="W134" s="449" t="s">
        <v>129</v>
      </c>
      <c r="X134" s="450" t="s">
        <v>80</v>
      </c>
      <c r="Y134" s="450" t="s">
        <v>81</v>
      </c>
      <c r="Z134" s="451"/>
      <c r="AA134" s="452">
        <f>AA85</f>
        <v>0.93290000000000006</v>
      </c>
      <c r="AB134" s="430" t="s">
        <v>81</v>
      </c>
      <c r="AC134" s="430" t="s">
        <v>505</v>
      </c>
      <c r="AD134" s="453"/>
      <c r="AE134" s="430">
        <v>0</v>
      </c>
      <c r="AF134" s="430">
        <v>0</v>
      </c>
      <c r="AG134" s="430">
        <v>1</v>
      </c>
      <c r="AH134" s="430">
        <v>0</v>
      </c>
    </row>
    <row r="135" spans="1:34" s="445" customFormat="1" ht="30" hidden="1" customHeight="1">
      <c r="A135" s="446">
        <f t="shared" si="2"/>
        <v>127</v>
      </c>
      <c r="B135" s="427"/>
      <c r="C135" s="427"/>
      <c r="D135" s="427"/>
      <c r="E135" s="427"/>
      <c r="F135" s="427"/>
      <c r="G135" s="427"/>
      <c r="H135" s="427">
        <v>6</v>
      </c>
      <c r="I135" s="427"/>
      <c r="J135" s="427"/>
      <c r="K135" s="443"/>
      <c r="L135" s="447" t="s">
        <v>520</v>
      </c>
      <c r="M135" s="457" t="s">
        <v>519</v>
      </c>
      <c r="N135" s="430" t="s">
        <v>881</v>
      </c>
      <c r="O135" s="430"/>
      <c r="P135" s="447" t="s">
        <v>76</v>
      </c>
      <c r="Q135" s="430"/>
      <c r="R135" s="428" t="s">
        <v>83</v>
      </c>
      <c r="S135" s="427" t="s">
        <v>841</v>
      </c>
      <c r="T135" s="456" t="s">
        <v>83</v>
      </c>
      <c r="U135" s="449" t="s">
        <v>77</v>
      </c>
      <c r="V135" s="449" t="s">
        <v>78</v>
      </c>
      <c r="W135" s="449" t="s">
        <v>129</v>
      </c>
      <c r="X135" s="450" t="s">
        <v>80</v>
      </c>
      <c r="Y135" s="450" t="s">
        <v>81</v>
      </c>
      <c r="Z135" s="451"/>
      <c r="AA135" s="452" t="e">
        <f>#REF!+#REF!</f>
        <v>#REF!</v>
      </c>
      <c r="AB135" s="430" t="s">
        <v>81</v>
      </c>
      <c r="AC135" s="430" t="s">
        <v>505</v>
      </c>
      <c r="AD135" s="453"/>
      <c r="AE135" s="430">
        <v>0</v>
      </c>
      <c r="AF135" s="430">
        <v>0</v>
      </c>
      <c r="AG135" s="430">
        <v>1</v>
      </c>
      <c r="AH135" s="430">
        <v>0</v>
      </c>
    </row>
    <row r="136" spans="1:34" s="445" customFormat="1" ht="30" hidden="1" customHeight="1">
      <c r="A136" s="446">
        <f t="shared" si="2"/>
        <v>128</v>
      </c>
      <c r="B136" s="427"/>
      <c r="C136" s="427"/>
      <c r="D136" s="427"/>
      <c r="E136" s="427"/>
      <c r="F136" s="427"/>
      <c r="G136" s="427"/>
      <c r="H136" s="427"/>
      <c r="I136" s="427">
        <v>7</v>
      </c>
      <c r="J136" s="427"/>
      <c r="K136" s="443"/>
      <c r="L136" s="428" t="s">
        <v>169</v>
      </c>
      <c r="M136" s="430" t="s">
        <v>170</v>
      </c>
      <c r="N136" s="430" t="s">
        <v>171</v>
      </c>
      <c r="O136" s="430"/>
      <c r="P136" s="447" t="s">
        <v>76</v>
      </c>
      <c r="Q136" s="430"/>
      <c r="R136" s="428" t="s">
        <v>844</v>
      </c>
      <c r="S136" s="428" t="s">
        <v>169</v>
      </c>
      <c r="T136" s="456" t="s">
        <v>844</v>
      </c>
      <c r="U136" s="449" t="s">
        <v>77</v>
      </c>
      <c r="V136" s="449" t="s">
        <v>78</v>
      </c>
      <c r="W136" s="449" t="s">
        <v>172</v>
      </c>
      <c r="X136" s="450" t="s">
        <v>845</v>
      </c>
      <c r="Y136" s="450" t="s">
        <v>846</v>
      </c>
      <c r="Z136" s="451"/>
      <c r="AA136" s="452">
        <v>3.4500000000000003E-2</v>
      </c>
      <c r="AB136" s="430" t="s">
        <v>81</v>
      </c>
      <c r="AC136" s="430" t="s">
        <v>505</v>
      </c>
      <c r="AD136" s="453"/>
      <c r="AE136" s="430">
        <v>0</v>
      </c>
      <c r="AF136" s="430">
        <v>0</v>
      </c>
      <c r="AG136" s="430">
        <v>1</v>
      </c>
      <c r="AH136" s="430">
        <v>0</v>
      </c>
    </row>
    <row r="137" spans="1:34" s="445" customFormat="1" ht="30" hidden="1" customHeight="1">
      <c r="A137" s="446">
        <f t="shared" si="2"/>
        <v>129</v>
      </c>
      <c r="B137" s="427"/>
      <c r="C137" s="427"/>
      <c r="D137" s="427"/>
      <c r="E137" s="427"/>
      <c r="F137" s="427"/>
      <c r="G137" s="427"/>
      <c r="H137" s="427"/>
      <c r="I137" s="427">
        <v>7</v>
      </c>
      <c r="J137" s="427"/>
      <c r="K137" s="443"/>
      <c r="L137" s="428" t="s">
        <v>174</v>
      </c>
      <c r="M137" s="457" t="s">
        <v>175</v>
      </c>
      <c r="N137" s="430"/>
      <c r="O137" s="430"/>
      <c r="P137" s="447" t="s">
        <v>76</v>
      </c>
      <c r="Q137" s="430"/>
      <c r="R137" s="428" t="s">
        <v>75</v>
      </c>
      <c r="S137" s="428" t="s">
        <v>174</v>
      </c>
      <c r="T137" s="456" t="s">
        <v>75</v>
      </c>
      <c r="U137" s="449" t="s">
        <v>77</v>
      </c>
      <c r="V137" s="449" t="s">
        <v>78</v>
      </c>
      <c r="W137" s="450" t="s">
        <v>176</v>
      </c>
      <c r="X137" s="450" t="s">
        <v>177</v>
      </c>
      <c r="Y137" s="450" t="s">
        <v>493</v>
      </c>
      <c r="Z137" s="451"/>
      <c r="AA137" s="452">
        <v>3.5000000000000001E-3</v>
      </c>
      <c r="AB137" s="430" t="s">
        <v>81</v>
      </c>
      <c r="AC137" s="430" t="s">
        <v>505</v>
      </c>
      <c r="AD137" s="453"/>
      <c r="AE137" s="430">
        <v>0</v>
      </c>
      <c r="AF137" s="430">
        <v>0</v>
      </c>
      <c r="AG137" s="430">
        <v>1</v>
      </c>
      <c r="AH137" s="430">
        <v>0</v>
      </c>
    </row>
    <row r="138" spans="1:34" s="445" customFormat="1" ht="30" hidden="1" customHeight="1">
      <c r="A138" s="446">
        <f t="shared" si="2"/>
        <v>130</v>
      </c>
      <c r="B138" s="427"/>
      <c r="C138" s="427"/>
      <c r="D138" s="427"/>
      <c r="E138" s="427"/>
      <c r="F138" s="427"/>
      <c r="G138" s="427"/>
      <c r="H138" s="427"/>
      <c r="I138" s="427">
        <v>7</v>
      </c>
      <c r="J138" s="427"/>
      <c r="K138" s="443"/>
      <c r="L138" s="428" t="s">
        <v>179</v>
      </c>
      <c r="M138" s="457" t="s">
        <v>180</v>
      </c>
      <c r="N138" s="430"/>
      <c r="O138" s="430" t="s">
        <v>75</v>
      </c>
      <c r="P138" s="447" t="s">
        <v>76</v>
      </c>
      <c r="Q138" s="430"/>
      <c r="R138" s="428" t="s">
        <v>75</v>
      </c>
      <c r="S138" s="428" t="s">
        <v>179</v>
      </c>
      <c r="T138" s="456"/>
      <c r="U138" s="449" t="s">
        <v>77</v>
      </c>
      <c r="V138" s="449" t="s">
        <v>78</v>
      </c>
      <c r="W138" s="450" t="s">
        <v>92</v>
      </c>
      <c r="X138" s="450" t="s">
        <v>181</v>
      </c>
      <c r="Y138" s="450" t="s">
        <v>81</v>
      </c>
      <c r="Z138" s="451" t="s">
        <v>182</v>
      </c>
      <c r="AA138" s="452">
        <v>1.9300000000000001E-2</v>
      </c>
      <c r="AB138" s="430" t="s">
        <v>81</v>
      </c>
      <c r="AC138" s="430" t="s">
        <v>473</v>
      </c>
      <c r="AD138" s="453"/>
      <c r="AE138" s="430">
        <v>0</v>
      </c>
      <c r="AF138" s="430">
        <v>0</v>
      </c>
      <c r="AG138" s="430">
        <v>1</v>
      </c>
      <c r="AH138" s="430">
        <v>0</v>
      </c>
    </row>
    <row r="139" spans="1:34" s="445" customFormat="1" ht="30" hidden="1" customHeight="1">
      <c r="A139" s="446">
        <f t="shared" si="2"/>
        <v>131</v>
      </c>
      <c r="B139" s="427"/>
      <c r="C139" s="427"/>
      <c r="D139" s="427"/>
      <c r="E139" s="427"/>
      <c r="F139" s="427"/>
      <c r="G139" s="427"/>
      <c r="H139" s="427"/>
      <c r="I139" s="427">
        <v>7</v>
      </c>
      <c r="J139" s="427"/>
      <c r="K139" s="443"/>
      <c r="L139" s="457" t="s">
        <v>229</v>
      </c>
      <c r="M139" s="457" t="s">
        <v>230</v>
      </c>
      <c r="N139" s="430" t="s">
        <v>507</v>
      </c>
      <c r="O139" s="430" t="s">
        <v>75</v>
      </c>
      <c r="P139" s="447" t="s">
        <v>76</v>
      </c>
      <c r="Q139" s="430"/>
      <c r="R139" s="428" t="s">
        <v>91</v>
      </c>
      <c r="S139" s="428" t="s">
        <v>183</v>
      </c>
      <c r="T139" s="428" t="s">
        <v>91</v>
      </c>
      <c r="U139" s="449" t="s">
        <v>77</v>
      </c>
      <c r="V139" s="449" t="s">
        <v>78</v>
      </c>
      <c r="W139" s="449" t="s">
        <v>90</v>
      </c>
      <c r="X139" s="450" t="s">
        <v>185</v>
      </c>
      <c r="Y139" s="450" t="s">
        <v>186</v>
      </c>
      <c r="Z139" s="457" t="str">
        <f>Z119</f>
        <v>44.5*215.5*184</v>
      </c>
      <c r="AA139" s="481">
        <f>AA119</f>
        <v>0.44340000000000002</v>
      </c>
      <c r="AB139" s="430" t="s">
        <v>81</v>
      </c>
      <c r="AC139" s="430" t="s">
        <v>473</v>
      </c>
      <c r="AD139" s="483"/>
      <c r="AE139" s="430">
        <v>0</v>
      </c>
      <c r="AF139" s="430">
        <v>0</v>
      </c>
      <c r="AG139" s="430">
        <v>1</v>
      </c>
      <c r="AH139" s="430">
        <v>0</v>
      </c>
    </row>
    <row r="140" spans="1:34" s="445" customFormat="1" ht="30" hidden="1" customHeight="1">
      <c r="A140" s="446">
        <f t="shared" si="2"/>
        <v>132</v>
      </c>
      <c r="B140" s="427"/>
      <c r="C140" s="427"/>
      <c r="D140" s="427"/>
      <c r="E140" s="427"/>
      <c r="F140" s="427"/>
      <c r="G140" s="427"/>
      <c r="H140" s="427"/>
      <c r="I140" s="427">
        <v>7</v>
      </c>
      <c r="J140" s="427"/>
      <c r="K140" s="443"/>
      <c r="L140" s="428" t="s">
        <v>193</v>
      </c>
      <c r="M140" s="430" t="s">
        <v>194</v>
      </c>
      <c r="N140" s="430"/>
      <c r="O140" s="430" t="s">
        <v>83</v>
      </c>
      <c r="P140" s="447" t="s">
        <v>76</v>
      </c>
      <c r="Q140" s="430"/>
      <c r="R140" s="428" t="s">
        <v>75</v>
      </c>
      <c r="S140" s="428" t="s">
        <v>193</v>
      </c>
      <c r="T140" s="456" t="s">
        <v>75</v>
      </c>
      <c r="U140" s="449" t="s">
        <v>77</v>
      </c>
      <c r="V140" s="449" t="s">
        <v>78</v>
      </c>
      <c r="W140" s="449" t="s">
        <v>90</v>
      </c>
      <c r="X140" s="450" t="s">
        <v>190</v>
      </c>
      <c r="Y140" s="450" t="s">
        <v>191</v>
      </c>
      <c r="Z140" s="451"/>
      <c r="AA140" s="452">
        <v>1.6500000000000001E-2</v>
      </c>
      <c r="AB140" s="430" t="s">
        <v>81</v>
      </c>
      <c r="AC140" s="430" t="s">
        <v>505</v>
      </c>
      <c r="AD140" s="453"/>
      <c r="AE140" s="430">
        <v>0</v>
      </c>
      <c r="AF140" s="430">
        <v>0</v>
      </c>
      <c r="AG140" s="430">
        <v>1</v>
      </c>
      <c r="AH140" s="430">
        <v>0</v>
      </c>
    </row>
    <row r="141" spans="1:34" s="445" customFormat="1" ht="30" hidden="1" customHeight="1">
      <c r="A141" s="446">
        <f t="shared" si="2"/>
        <v>133</v>
      </c>
      <c r="B141" s="427"/>
      <c r="C141" s="427"/>
      <c r="D141" s="427"/>
      <c r="E141" s="427"/>
      <c r="F141" s="427"/>
      <c r="G141" s="427"/>
      <c r="H141" s="427"/>
      <c r="I141" s="427">
        <v>7</v>
      </c>
      <c r="J141" s="427"/>
      <c r="K141" s="443"/>
      <c r="L141" s="428" t="s">
        <v>188</v>
      </c>
      <c r="M141" s="430" t="s">
        <v>189</v>
      </c>
      <c r="N141" s="430"/>
      <c r="O141" s="430" t="s">
        <v>83</v>
      </c>
      <c r="P141" s="447" t="s">
        <v>76</v>
      </c>
      <c r="Q141" s="430"/>
      <c r="R141" s="428" t="s">
        <v>75</v>
      </c>
      <c r="S141" s="454" t="s">
        <v>188</v>
      </c>
      <c r="T141" s="456" t="s">
        <v>75</v>
      </c>
      <c r="U141" s="449" t="s">
        <v>77</v>
      </c>
      <c r="V141" s="449" t="s">
        <v>78</v>
      </c>
      <c r="W141" s="449" t="s">
        <v>90</v>
      </c>
      <c r="X141" s="450" t="s">
        <v>190</v>
      </c>
      <c r="Y141" s="450" t="s">
        <v>191</v>
      </c>
      <c r="Z141" s="451"/>
      <c r="AA141" s="452">
        <v>9.5999999999999992E-3</v>
      </c>
      <c r="AB141" s="430" t="s">
        <v>81</v>
      </c>
      <c r="AC141" s="430" t="s">
        <v>473</v>
      </c>
      <c r="AD141" s="453"/>
      <c r="AE141" s="430">
        <v>0</v>
      </c>
      <c r="AF141" s="430">
        <v>0</v>
      </c>
      <c r="AG141" s="430">
        <v>1</v>
      </c>
      <c r="AH141" s="430">
        <v>0</v>
      </c>
    </row>
    <row r="142" spans="1:34" s="445" customFormat="1" ht="30" hidden="1" customHeight="1">
      <c r="A142" s="446">
        <f t="shared" si="2"/>
        <v>134</v>
      </c>
      <c r="B142" s="427"/>
      <c r="C142" s="427"/>
      <c r="D142" s="427"/>
      <c r="E142" s="427"/>
      <c r="F142" s="427"/>
      <c r="G142" s="427"/>
      <c r="H142" s="427">
        <v>6</v>
      </c>
      <c r="I142" s="427"/>
      <c r="J142" s="427"/>
      <c r="K142" s="443"/>
      <c r="L142" s="457" t="s">
        <v>231</v>
      </c>
      <c r="M142" s="457" t="s">
        <v>232</v>
      </c>
      <c r="N142" s="430" t="s">
        <v>507</v>
      </c>
      <c r="O142" s="430" t="s">
        <v>75</v>
      </c>
      <c r="P142" s="447" t="s">
        <v>76</v>
      </c>
      <c r="Q142" s="447"/>
      <c r="R142" s="428" t="s">
        <v>91</v>
      </c>
      <c r="S142" s="447" t="s">
        <v>200</v>
      </c>
      <c r="T142" s="456" t="s">
        <v>91</v>
      </c>
      <c r="U142" s="449" t="s">
        <v>77</v>
      </c>
      <c r="V142" s="449" t="s">
        <v>78</v>
      </c>
      <c r="W142" s="449" t="s">
        <v>90</v>
      </c>
      <c r="X142" s="450" t="s">
        <v>185</v>
      </c>
      <c r="Y142" s="450" t="s">
        <v>186</v>
      </c>
      <c r="Z142" s="457" t="str">
        <f>Z121</f>
        <v>191*50.5*192</v>
      </c>
      <c r="AA142" s="452">
        <f>AA121</f>
        <v>0.38690000000000002</v>
      </c>
      <c r="AB142" s="430" t="s">
        <v>81</v>
      </c>
      <c r="AC142" s="430" t="s">
        <v>473</v>
      </c>
      <c r="AD142" s="453"/>
      <c r="AE142" s="430">
        <v>0</v>
      </c>
      <c r="AF142" s="430">
        <v>0</v>
      </c>
      <c r="AG142" s="430">
        <v>1</v>
      </c>
      <c r="AH142" s="430">
        <v>0</v>
      </c>
    </row>
    <row r="143" spans="1:34" s="445" customFormat="1" ht="30" hidden="1" customHeight="1">
      <c r="A143" s="446">
        <f t="shared" si="2"/>
        <v>135</v>
      </c>
      <c r="B143" s="427"/>
      <c r="C143" s="427"/>
      <c r="D143" s="427"/>
      <c r="E143" s="427"/>
      <c r="F143" s="427"/>
      <c r="G143" s="427"/>
      <c r="H143" s="427">
        <v>6</v>
      </c>
      <c r="I143" s="427"/>
      <c r="J143" s="427"/>
      <c r="K143" s="443"/>
      <c r="L143" s="457" t="s">
        <v>196</v>
      </c>
      <c r="M143" s="457" t="s">
        <v>197</v>
      </c>
      <c r="N143" s="430"/>
      <c r="O143" s="430" t="s">
        <v>83</v>
      </c>
      <c r="P143" s="447" t="s">
        <v>76</v>
      </c>
      <c r="Q143" s="430"/>
      <c r="R143" s="428" t="s">
        <v>75</v>
      </c>
      <c r="S143" s="457" t="s">
        <v>196</v>
      </c>
      <c r="T143" s="456" t="s">
        <v>75</v>
      </c>
      <c r="U143" s="449" t="s">
        <v>77</v>
      </c>
      <c r="V143" s="449" t="s">
        <v>78</v>
      </c>
      <c r="W143" s="449" t="s">
        <v>90</v>
      </c>
      <c r="X143" s="450" t="s">
        <v>198</v>
      </c>
      <c r="Y143" s="450"/>
      <c r="Z143" s="451"/>
      <c r="AA143" s="452">
        <v>1.8800000000000001E-2</v>
      </c>
      <c r="AB143" s="430" t="s">
        <v>81</v>
      </c>
      <c r="AC143" s="430" t="s">
        <v>505</v>
      </c>
      <c r="AD143" s="453"/>
      <c r="AE143" s="430">
        <v>0</v>
      </c>
      <c r="AF143" s="430">
        <v>0</v>
      </c>
      <c r="AG143" s="430">
        <v>1</v>
      </c>
      <c r="AH143" s="430">
        <v>0</v>
      </c>
    </row>
    <row r="144" spans="1:34" s="445" customFormat="1" ht="30" hidden="1" customHeight="1">
      <c r="A144" s="446">
        <f t="shared" si="2"/>
        <v>136</v>
      </c>
      <c r="B144" s="427"/>
      <c r="C144" s="427"/>
      <c r="D144" s="427"/>
      <c r="E144" s="427"/>
      <c r="F144" s="427"/>
      <c r="G144" s="427">
        <v>5</v>
      </c>
      <c r="H144" s="427"/>
      <c r="I144" s="427"/>
      <c r="J144" s="427"/>
      <c r="K144" s="443"/>
      <c r="L144" s="428" t="s">
        <v>233</v>
      </c>
      <c r="M144" s="430" t="s">
        <v>234</v>
      </c>
      <c r="N144" s="430"/>
      <c r="O144" s="430"/>
      <c r="P144" s="447" t="s">
        <v>76</v>
      </c>
      <c r="Q144" s="430"/>
      <c r="R144" s="428" t="s">
        <v>75</v>
      </c>
      <c r="S144" s="430" t="s">
        <v>203</v>
      </c>
      <c r="T144" s="456" t="s">
        <v>75</v>
      </c>
      <c r="U144" s="449" t="s">
        <v>77</v>
      </c>
      <c r="V144" s="449" t="s">
        <v>78</v>
      </c>
      <c r="W144" s="449" t="s">
        <v>129</v>
      </c>
      <c r="X144" s="450" t="s">
        <v>80</v>
      </c>
      <c r="Y144" s="450" t="s">
        <v>81</v>
      </c>
      <c r="Z144" s="451"/>
      <c r="AA144" s="452">
        <f>AA123</f>
        <v>1.1851200000000002</v>
      </c>
      <c r="AB144" s="430" t="s">
        <v>81</v>
      </c>
      <c r="AC144" s="430" t="s">
        <v>505</v>
      </c>
      <c r="AD144" s="453"/>
      <c r="AE144" s="430">
        <v>0</v>
      </c>
      <c r="AF144" s="430">
        <v>0</v>
      </c>
      <c r="AG144" s="430">
        <v>1</v>
      </c>
      <c r="AH144" s="430">
        <v>0</v>
      </c>
    </row>
    <row r="145" spans="1:34" s="445" customFormat="1" ht="30" hidden="1" customHeight="1">
      <c r="A145" s="446">
        <f t="shared" si="2"/>
        <v>137</v>
      </c>
      <c r="B145" s="427"/>
      <c r="C145" s="427"/>
      <c r="D145" s="427"/>
      <c r="E145" s="427"/>
      <c r="F145" s="427"/>
      <c r="G145" s="427"/>
      <c r="H145" s="427">
        <v>6</v>
      </c>
      <c r="I145" s="427"/>
      <c r="J145" s="427"/>
      <c r="K145" s="443"/>
      <c r="L145" s="428" t="s">
        <v>205</v>
      </c>
      <c r="M145" s="430" t="s">
        <v>206</v>
      </c>
      <c r="N145" s="430"/>
      <c r="O145" s="430" t="s">
        <v>75</v>
      </c>
      <c r="P145" s="447" t="s">
        <v>76</v>
      </c>
      <c r="Q145" s="430"/>
      <c r="R145" s="428" t="s">
        <v>91</v>
      </c>
      <c r="S145" s="454" t="s">
        <v>205</v>
      </c>
      <c r="T145" s="456" t="s">
        <v>91</v>
      </c>
      <c r="U145" s="449" t="s">
        <v>77</v>
      </c>
      <c r="V145" s="449" t="s">
        <v>78</v>
      </c>
      <c r="W145" s="449" t="s">
        <v>90</v>
      </c>
      <c r="X145" s="450" t="s">
        <v>207</v>
      </c>
      <c r="Y145" s="450" t="s">
        <v>208</v>
      </c>
      <c r="Z145" s="451" t="str">
        <f>Z103</f>
        <v>29*106515</v>
      </c>
      <c r="AA145" s="452">
        <f>AA103</f>
        <v>0.81840000000000002</v>
      </c>
      <c r="AB145" s="430" t="s">
        <v>81</v>
      </c>
      <c r="AC145" s="430" t="s">
        <v>473</v>
      </c>
      <c r="AD145" s="453"/>
      <c r="AE145" s="430">
        <v>0</v>
      </c>
      <c r="AF145" s="430">
        <v>0</v>
      </c>
      <c r="AG145" s="430">
        <v>1</v>
      </c>
      <c r="AH145" s="430">
        <v>0</v>
      </c>
    </row>
    <row r="146" spans="1:34" s="445" customFormat="1" ht="30" hidden="1" customHeight="1">
      <c r="A146" s="446">
        <f t="shared" si="2"/>
        <v>138</v>
      </c>
      <c r="B146" s="427"/>
      <c r="C146" s="427"/>
      <c r="D146" s="427"/>
      <c r="E146" s="427"/>
      <c r="F146" s="427"/>
      <c r="G146" s="427"/>
      <c r="H146" s="427">
        <v>6</v>
      </c>
      <c r="I146" s="427"/>
      <c r="J146" s="427"/>
      <c r="K146" s="443"/>
      <c r="L146" s="428" t="s">
        <v>870</v>
      </c>
      <c r="M146" s="430" t="s">
        <v>871</v>
      </c>
      <c r="N146" s="430"/>
      <c r="O146" s="430"/>
      <c r="P146" s="447" t="s">
        <v>76</v>
      </c>
      <c r="Q146" s="430"/>
      <c r="R146" s="428" t="s">
        <v>83</v>
      </c>
      <c r="S146" s="454" t="s">
        <v>512</v>
      </c>
      <c r="T146" s="456" t="s">
        <v>83</v>
      </c>
      <c r="U146" s="449" t="s">
        <v>77</v>
      </c>
      <c r="V146" s="449" t="s">
        <v>78</v>
      </c>
      <c r="W146" s="449" t="s">
        <v>129</v>
      </c>
      <c r="X146" s="450" t="s">
        <v>80</v>
      </c>
      <c r="Y146" s="450" t="s">
        <v>81</v>
      </c>
      <c r="Z146" s="451" t="str">
        <f t="shared" ref="Z146:AA147" si="4">Z105</f>
        <v>160.6*30.6*241</v>
      </c>
      <c r="AA146" s="452">
        <f t="shared" si="4"/>
        <v>0.25422</v>
      </c>
      <c r="AB146" s="430" t="s">
        <v>81</v>
      </c>
      <c r="AC146" s="430" t="s">
        <v>473</v>
      </c>
      <c r="AD146" s="453"/>
      <c r="AE146" s="430">
        <v>0</v>
      </c>
      <c r="AF146" s="430">
        <v>0</v>
      </c>
      <c r="AG146" s="430">
        <v>1</v>
      </c>
      <c r="AH146" s="430">
        <v>0</v>
      </c>
    </row>
    <row r="147" spans="1:34" s="445" customFormat="1" ht="30" hidden="1" customHeight="1">
      <c r="A147" s="446">
        <f t="shared" si="2"/>
        <v>139</v>
      </c>
      <c r="B147" s="427"/>
      <c r="C147" s="427"/>
      <c r="D147" s="427"/>
      <c r="E147" s="427"/>
      <c r="F147" s="427"/>
      <c r="G147" s="427"/>
      <c r="H147" s="427"/>
      <c r="I147" s="427">
        <v>7</v>
      </c>
      <c r="J147" s="427"/>
      <c r="K147" s="443"/>
      <c r="L147" s="428" t="s">
        <v>872</v>
      </c>
      <c r="M147" s="430" t="s">
        <v>873</v>
      </c>
      <c r="N147" s="430"/>
      <c r="O147" s="430" t="s">
        <v>75</v>
      </c>
      <c r="P147" s="447" t="s">
        <v>76</v>
      </c>
      <c r="Q147" s="430"/>
      <c r="R147" s="428" t="s">
        <v>83</v>
      </c>
      <c r="S147" s="454" t="s">
        <v>512</v>
      </c>
      <c r="T147" s="456" t="s">
        <v>83</v>
      </c>
      <c r="U147" s="449" t="s">
        <v>77</v>
      </c>
      <c r="V147" s="449" t="s">
        <v>78</v>
      </c>
      <c r="W147" s="449" t="s">
        <v>90</v>
      </c>
      <c r="X147" s="450" t="s">
        <v>185</v>
      </c>
      <c r="Y147" s="450" t="s">
        <v>186</v>
      </c>
      <c r="Z147" s="451" t="str">
        <f t="shared" si="4"/>
        <v>160.6*30.6*241</v>
      </c>
      <c r="AA147" s="452">
        <f t="shared" si="4"/>
        <v>0.24390000000000001</v>
      </c>
      <c r="AB147" s="430" t="s">
        <v>81</v>
      </c>
      <c r="AC147" s="430" t="s">
        <v>473</v>
      </c>
      <c r="AD147" s="453"/>
      <c r="AE147" s="430">
        <v>0</v>
      </c>
      <c r="AF147" s="430">
        <v>0</v>
      </c>
      <c r="AG147" s="430">
        <v>1</v>
      </c>
      <c r="AH147" s="430">
        <v>0</v>
      </c>
    </row>
    <row r="148" spans="1:34" s="445" customFormat="1" ht="30" hidden="1" customHeight="1">
      <c r="A148" s="446">
        <f t="shared" si="2"/>
        <v>140</v>
      </c>
      <c r="B148" s="427"/>
      <c r="C148" s="427"/>
      <c r="D148" s="427"/>
      <c r="E148" s="427"/>
      <c r="F148" s="427"/>
      <c r="G148" s="427"/>
      <c r="H148" s="427"/>
      <c r="I148" s="427">
        <v>7</v>
      </c>
      <c r="J148" s="427"/>
      <c r="K148" s="443"/>
      <c r="L148" s="457" t="s">
        <v>210</v>
      </c>
      <c r="M148" s="457" t="s">
        <v>211</v>
      </c>
      <c r="N148" s="457" t="s">
        <v>813</v>
      </c>
      <c r="O148" s="430"/>
      <c r="P148" s="447" t="s">
        <v>76</v>
      </c>
      <c r="Q148" s="479"/>
      <c r="R148" s="428" t="s">
        <v>83</v>
      </c>
      <c r="S148" s="454" t="s">
        <v>814</v>
      </c>
      <c r="T148" s="457" t="s">
        <v>83</v>
      </c>
      <c r="U148" s="449" t="s">
        <v>78</v>
      </c>
      <c r="V148" s="449" t="s">
        <v>77</v>
      </c>
      <c r="W148" s="449" t="s">
        <v>92</v>
      </c>
      <c r="X148" s="450" t="s">
        <v>81</v>
      </c>
      <c r="Y148" s="450"/>
      <c r="Z148" s="451"/>
      <c r="AA148" s="452">
        <v>5.1599999999999997E-3</v>
      </c>
      <c r="AB148" s="430" t="s">
        <v>81</v>
      </c>
      <c r="AC148" s="430" t="s">
        <v>473</v>
      </c>
      <c r="AD148" s="453"/>
      <c r="AE148" s="430">
        <v>0</v>
      </c>
      <c r="AF148" s="430">
        <v>0</v>
      </c>
      <c r="AG148" s="430">
        <v>2</v>
      </c>
      <c r="AH148" s="430">
        <v>0</v>
      </c>
    </row>
    <row r="149" spans="1:34" s="445" customFormat="1" ht="30" hidden="1" customHeight="1">
      <c r="A149" s="446">
        <f t="shared" si="2"/>
        <v>141</v>
      </c>
      <c r="B149" s="427"/>
      <c r="C149" s="427"/>
      <c r="D149" s="427"/>
      <c r="E149" s="427"/>
      <c r="F149" s="427"/>
      <c r="G149" s="427"/>
      <c r="H149" s="427">
        <v>6</v>
      </c>
      <c r="I149" s="427"/>
      <c r="J149" s="427"/>
      <c r="K149" s="443"/>
      <c r="L149" s="428" t="s">
        <v>212</v>
      </c>
      <c r="M149" s="430" t="s">
        <v>213</v>
      </c>
      <c r="N149" s="430"/>
      <c r="O149" s="430"/>
      <c r="P149" s="447" t="s">
        <v>76</v>
      </c>
      <c r="Q149" s="430"/>
      <c r="R149" s="428" t="s">
        <v>75</v>
      </c>
      <c r="S149" s="428" t="s">
        <v>212</v>
      </c>
      <c r="T149" s="456" t="s">
        <v>75</v>
      </c>
      <c r="U149" s="449" t="s">
        <v>77</v>
      </c>
      <c r="V149" s="449" t="s">
        <v>78</v>
      </c>
      <c r="W149" s="449" t="s">
        <v>130</v>
      </c>
      <c r="X149" s="457" t="s">
        <v>214</v>
      </c>
      <c r="Y149" s="457" t="s">
        <v>215</v>
      </c>
      <c r="Z149" s="451"/>
      <c r="AA149" s="452">
        <f>AA108</f>
        <v>0.1125</v>
      </c>
      <c r="AB149" s="430" t="s">
        <v>81</v>
      </c>
      <c r="AC149" s="430" t="s">
        <v>505</v>
      </c>
      <c r="AD149" s="453"/>
      <c r="AE149" s="430">
        <v>0</v>
      </c>
      <c r="AF149" s="430">
        <v>0</v>
      </c>
      <c r="AG149" s="430">
        <v>1</v>
      </c>
      <c r="AH149" s="430">
        <v>0</v>
      </c>
    </row>
    <row r="150" spans="1:34" s="445" customFormat="1" ht="30" hidden="1" customHeight="1">
      <c r="A150" s="446">
        <f t="shared" si="2"/>
        <v>142</v>
      </c>
      <c r="B150" s="427"/>
      <c r="C150" s="427"/>
      <c r="D150" s="427"/>
      <c r="E150" s="427"/>
      <c r="F150" s="427">
        <v>4</v>
      </c>
      <c r="G150" s="427"/>
      <c r="H150" s="427"/>
      <c r="I150" s="427"/>
      <c r="J150" s="427"/>
      <c r="K150" s="443"/>
      <c r="L150" s="447" t="s">
        <v>882</v>
      </c>
      <c r="M150" s="484" t="s">
        <v>883</v>
      </c>
      <c r="N150" s="430" t="s">
        <v>507</v>
      </c>
      <c r="O150" s="484"/>
      <c r="P150" s="447" t="s">
        <v>76</v>
      </c>
      <c r="Q150" s="485"/>
      <c r="R150" s="428" t="s">
        <v>83</v>
      </c>
      <c r="S150" s="428" t="s">
        <v>216</v>
      </c>
      <c r="T150" s="456" t="s">
        <v>83</v>
      </c>
      <c r="U150" s="449" t="s">
        <v>77</v>
      </c>
      <c r="V150" s="449" t="s">
        <v>78</v>
      </c>
      <c r="W150" s="449" t="s">
        <v>129</v>
      </c>
      <c r="X150" s="457" t="s">
        <v>80</v>
      </c>
      <c r="Y150" s="457" t="s">
        <v>81</v>
      </c>
      <c r="Z150" s="451"/>
      <c r="AA150" s="452">
        <f>AA109</f>
        <v>2.65822</v>
      </c>
      <c r="AB150" s="430" t="s">
        <v>81</v>
      </c>
      <c r="AC150" s="447" t="s">
        <v>505</v>
      </c>
      <c r="AD150" s="453"/>
      <c r="AE150" s="430">
        <v>0</v>
      </c>
      <c r="AF150" s="430">
        <v>0</v>
      </c>
      <c r="AG150" s="430">
        <v>1</v>
      </c>
      <c r="AH150" s="430">
        <v>0</v>
      </c>
    </row>
    <row r="151" spans="1:34" s="445" customFormat="1" ht="30" hidden="1" customHeight="1">
      <c r="A151" s="446">
        <f t="shared" si="2"/>
        <v>143</v>
      </c>
      <c r="B151" s="427"/>
      <c r="C151" s="427"/>
      <c r="D151" s="427"/>
      <c r="E151" s="427"/>
      <c r="F151" s="427"/>
      <c r="G151" s="427">
        <v>5</v>
      </c>
      <c r="H151" s="427"/>
      <c r="I151" s="427"/>
      <c r="J151" s="427"/>
      <c r="K151" s="443"/>
      <c r="L151" s="447" t="s">
        <v>491</v>
      </c>
      <c r="M151" s="430" t="s">
        <v>490</v>
      </c>
      <c r="N151" s="447" t="s">
        <v>518</v>
      </c>
      <c r="O151" s="484"/>
      <c r="P151" s="447" t="s">
        <v>76</v>
      </c>
      <c r="Q151" s="485"/>
      <c r="R151" s="428" t="s">
        <v>83</v>
      </c>
      <c r="S151" s="428" t="s">
        <v>217</v>
      </c>
      <c r="T151" s="456" t="s">
        <v>83</v>
      </c>
      <c r="U151" s="449" t="s">
        <v>77</v>
      </c>
      <c r="V151" s="449" t="s">
        <v>78</v>
      </c>
      <c r="W151" s="449" t="s">
        <v>129</v>
      </c>
      <c r="X151" s="457" t="s">
        <v>80</v>
      </c>
      <c r="Y151" s="450" t="s">
        <v>81</v>
      </c>
      <c r="Z151" s="451" t="s">
        <v>218</v>
      </c>
      <c r="AA151" s="452">
        <f>AA152+AA153</f>
        <v>0.1933</v>
      </c>
      <c r="AB151" s="430" t="s">
        <v>81</v>
      </c>
      <c r="AC151" s="430" t="s">
        <v>505</v>
      </c>
      <c r="AD151" s="453"/>
      <c r="AE151" s="430">
        <v>0</v>
      </c>
      <c r="AF151" s="430">
        <v>0</v>
      </c>
      <c r="AG151" s="430">
        <v>1</v>
      </c>
      <c r="AH151" s="430">
        <v>0</v>
      </c>
    </row>
    <row r="152" spans="1:34" s="445" customFormat="1" ht="30" hidden="1" customHeight="1">
      <c r="A152" s="446">
        <f t="shared" si="2"/>
        <v>144</v>
      </c>
      <c r="B152" s="427"/>
      <c r="C152" s="427"/>
      <c r="D152" s="427"/>
      <c r="E152" s="427"/>
      <c r="F152" s="427"/>
      <c r="G152" s="427"/>
      <c r="H152" s="427">
        <v>6</v>
      </c>
      <c r="I152" s="427"/>
      <c r="J152" s="427"/>
      <c r="K152" s="443"/>
      <c r="L152" s="447" t="s">
        <v>489</v>
      </c>
      <c r="M152" s="430" t="s">
        <v>488</v>
      </c>
      <c r="N152" s="447"/>
      <c r="O152" s="430" t="s">
        <v>83</v>
      </c>
      <c r="P152" s="447" t="s">
        <v>76</v>
      </c>
      <c r="Q152" s="485"/>
      <c r="R152" s="428" t="s">
        <v>91</v>
      </c>
      <c r="S152" s="458" t="s">
        <v>219</v>
      </c>
      <c r="T152" s="456" t="s">
        <v>91</v>
      </c>
      <c r="U152" s="449" t="s">
        <v>77</v>
      </c>
      <c r="V152" s="449" t="s">
        <v>78</v>
      </c>
      <c r="W152" s="449" t="s">
        <v>90</v>
      </c>
      <c r="X152" s="450" t="s">
        <v>164</v>
      </c>
      <c r="Y152" s="450" t="s">
        <v>220</v>
      </c>
      <c r="Z152" s="451" t="s">
        <v>218</v>
      </c>
      <c r="AA152" s="452">
        <v>0.17499999999999999</v>
      </c>
      <c r="AB152" s="430" t="s">
        <v>81</v>
      </c>
      <c r="AC152" s="430" t="s">
        <v>473</v>
      </c>
      <c r="AD152" s="453"/>
      <c r="AE152" s="430">
        <v>0</v>
      </c>
      <c r="AF152" s="430">
        <v>0</v>
      </c>
      <c r="AG152" s="430">
        <v>1</v>
      </c>
      <c r="AH152" s="430">
        <v>0</v>
      </c>
    </row>
    <row r="153" spans="1:34" s="445" customFormat="1" ht="30" hidden="1" customHeight="1">
      <c r="A153" s="446">
        <f t="shared" si="2"/>
        <v>145</v>
      </c>
      <c r="B153" s="427"/>
      <c r="C153" s="427"/>
      <c r="D153" s="427"/>
      <c r="E153" s="427"/>
      <c r="F153" s="427"/>
      <c r="G153" s="427"/>
      <c r="H153" s="427">
        <v>6</v>
      </c>
      <c r="I153" s="427"/>
      <c r="J153" s="427"/>
      <c r="K153" s="443"/>
      <c r="L153" s="447" t="s">
        <v>221</v>
      </c>
      <c r="M153" s="430" t="s">
        <v>222</v>
      </c>
      <c r="N153" s="447"/>
      <c r="O153" s="430" t="s">
        <v>83</v>
      </c>
      <c r="P153" s="447" t="s">
        <v>76</v>
      </c>
      <c r="Q153" s="485"/>
      <c r="R153" s="428" t="s">
        <v>83</v>
      </c>
      <c r="S153" s="458" t="s">
        <v>221</v>
      </c>
      <c r="T153" s="456" t="s">
        <v>83</v>
      </c>
      <c r="U153" s="449" t="s">
        <v>77</v>
      </c>
      <c r="V153" s="449" t="s">
        <v>78</v>
      </c>
      <c r="W153" s="449" t="s">
        <v>90</v>
      </c>
      <c r="X153" s="450" t="s">
        <v>164</v>
      </c>
      <c r="Y153" s="450" t="s">
        <v>220</v>
      </c>
      <c r="Z153" s="451" t="s">
        <v>223</v>
      </c>
      <c r="AA153" s="452">
        <v>1.83E-2</v>
      </c>
      <c r="AB153" s="430" t="s">
        <v>81</v>
      </c>
      <c r="AC153" s="430" t="s">
        <v>473</v>
      </c>
      <c r="AD153" s="453"/>
      <c r="AE153" s="430">
        <v>0</v>
      </c>
      <c r="AF153" s="430">
        <v>0</v>
      </c>
      <c r="AG153" s="430">
        <v>1</v>
      </c>
      <c r="AH153" s="430">
        <v>0</v>
      </c>
    </row>
    <row r="154" spans="1:34" s="445" customFormat="1" ht="30" hidden="1" customHeight="1">
      <c r="A154" s="446">
        <f t="shared" si="2"/>
        <v>146</v>
      </c>
      <c r="B154" s="427"/>
      <c r="C154" s="427"/>
      <c r="D154" s="427"/>
      <c r="E154" s="427"/>
      <c r="F154" s="427"/>
      <c r="G154" s="427">
        <v>5</v>
      </c>
      <c r="H154" s="427"/>
      <c r="I154" s="427"/>
      <c r="J154" s="427"/>
      <c r="K154" s="443"/>
      <c r="L154" s="447" t="s">
        <v>492</v>
      </c>
      <c r="M154" s="484" t="s">
        <v>884</v>
      </c>
      <c r="N154" s="430" t="s">
        <v>885</v>
      </c>
      <c r="O154" s="430" t="s">
        <v>75</v>
      </c>
      <c r="P154" s="447" t="s">
        <v>76</v>
      </c>
      <c r="Q154" s="430"/>
      <c r="R154" s="428" t="s">
        <v>75</v>
      </c>
      <c r="S154" s="486" t="s">
        <v>863</v>
      </c>
      <c r="T154" s="456" t="s">
        <v>75</v>
      </c>
      <c r="U154" s="449" t="s">
        <v>77</v>
      </c>
      <c r="V154" s="449" t="s">
        <v>78</v>
      </c>
      <c r="W154" s="449" t="s">
        <v>167</v>
      </c>
      <c r="X154" s="450" t="s">
        <v>80</v>
      </c>
      <c r="Y154" s="450" t="s">
        <v>81</v>
      </c>
      <c r="Z154" s="451"/>
      <c r="AA154" s="452">
        <v>0.373</v>
      </c>
      <c r="AB154" s="430" t="s">
        <v>81</v>
      </c>
      <c r="AC154" s="430" t="s">
        <v>473</v>
      </c>
      <c r="AD154" s="453"/>
      <c r="AE154" s="430">
        <v>0</v>
      </c>
      <c r="AF154" s="430">
        <v>0</v>
      </c>
      <c r="AG154" s="430">
        <v>1</v>
      </c>
      <c r="AH154" s="430">
        <v>0</v>
      </c>
    </row>
    <row r="155" spans="1:34" s="445" customFormat="1" ht="30" hidden="1" customHeight="1">
      <c r="A155" s="446">
        <f t="shared" si="2"/>
        <v>147</v>
      </c>
      <c r="B155" s="427"/>
      <c r="C155" s="427"/>
      <c r="D155" s="427"/>
      <c r="E155" s="427"/>
      <c r="F155" s="427"/>
      <c r="G155" s="427">
        <v>5</v>
      </c>
      <c r="H155" s="427"/>
      <c r="I155" s="427"/>
      <c r="J155" s="427"/>
      <c r="K155" s="443"/>
      <c r="L155" s="428" t="s">
        <v>517</v>
      </c>
      <c r="M155" s="430" t="s">
        <v>516</v>
      </c>
      <c r="N155" s="430"/>
      <c r="O155" s="430"/>
      <c r="P155" s="447" t="s">
        <v>76</v>
      </c>
      <c r="Q155" s="430"/>
      <c r="R155" s="428" t="s">
        <v>83</v>
      </c>
      <c r="S155" s="486" t="s">
        <v>866</v>
      </c>
      <c r="T155" s="456" t="s">
        <v>83</v>
      </c>
      <c r="U155" s="449" t="s">
        <v>77</v>
      </c>
      <c r="V155" s="449" t="s">
        <v>78</v>
      </c>
      <c r="W155" s="449" t="s">
        <v>129</v>
      </c>
      <c r="X155" s="450" t="s">
        <v>80</v>
      </c>
      <c r="Y155" s="450" t="s">
        <v>81</v>
      </c>
      <c r="Z155" s="451"/>
      <c r="AA155" s="452">
        <f>AA115</f>
        <v>0.90680000000000016</v>
      </c>
      <c r="AB155" s="430" t="s">
        <v>81</v>
      </c>
      <c r="AC155" s="430" t="s">
        <v>505</v>
      </c>
      <c r="AD155" s="453"/>
      <c r="AE155" s="430">
        <v>0</v>
      </c>
      <c r="AF155" s="430">
        <v>0</v>
      </c>
      <c r="AG155" s="430">
        <v>1</v>
      </c>
      <c r="AH155" s="430">
        <v>0</v>
      </c>
    </row>
    <row r="156" spans="1:34" s="445" customFormat="1" ht="30" hidden="1" customHeight="1">
      <c r="A156" s="446">
        <f t="shared" si="2"/>
        <v>148</v>
      </c>
      <c r="B156" s="427"/>
      <c r="C156" s="427"/>
      <c r="D156" s="427"/>
      <c r="E156" s="427"/>
      <c r="F156" s="427"/>
      <c r="G156" s="427"/>
      <c r="H156" s="427">
        <v>6</v>
      </c>
      <c r="I156" s="427"/>
      <c r="J156" s="427"/>
      <c r="K156" s="443"/>
      <c r="L156" s="447" t="s">
        <v>486</v>
      </c>
      <c r="M156" s="484" t="s">
        <v>485</v>
      </c>
      <c r="N156" s="430" t="s">
        <v>515</v>
      </c>
      <c r="O156" s="430"/>
      <c r="P156" s="447" t="s">
        <v>76</v>
      </c>
      <c r="Q156" s="430"/>
      <c r="R156" s="428" t="s">
        <v>83</v>
      </c>
      <c r="S156" s="486" t="s">
        <v>225</v>
      </c>
      <c r="T156" s="456" t="s">
        <v>83</v>
      </c>
      <c r="U156" s="449" t="s">
        <v>77</v>
      </c>
      <c r="V156" s="449" t="s">
        <v>78</v>
      </c>
      <c r="W156" s="449" t="s">
        <v>129</v>
      </c>
      <c r="X156" s="450" t="s">
        <v>80</v>
      </c>
      <c r="Y156" s="450" t="s">
        <v>81</v>
      </c>
      <c r="Z156" s="451"/>
      <c r="AA156" s="452">
        <f>AA116</f>
        <v>0.5011000000000001</v>
      </c>
      <c r="AB156" s="430" t="s">
        <v>81</v>
      </c>
      <c r="AC156" s="430" t="s">
        <v>473</v>
      </c>
      <c r="AD156" s="453"/>
      <c r="AE156" s="430">
        <v>0</v>
      </c>
      <c r="AF156" s="430">
        <v>0</v>
      </c>
      <c r="AG156" s="430">
        <v>1</v>
      </c>
      <c r="AH156" s="430">
        <v>0</v>
      </c>
    </row>
    <row r="157" spans="1:34" s="445" customFormat="1" ht="30" hidden="1" customHeight="1">
      <c r="A157" s="446">
        <f t="shared" si="2"/>
        <v>149</v>
      </c>
      <c r="B157" s="427"/>
      <c r="C157" s="427"/>
      <c r="D157" s="427"/>
      <c r="E157" s="427"/>
      <c r="F157" s="427"/>
      <c r="G157" s="427"/>
      <c r="H157" s="427"/>
      <c r="I157" s="427">
        <v>7</v>
      </c>
      <c r="J157" s="427"/>
      <c r="K157" s="443"/>
      <c r="L157" s="428" t="s">
        <v>179</v>
      </c>
      <c r="M157" s="457" t="s">
        <v>180</v>
      </c>
      <c r="N157" s="430"/>
      <c r="O157" s="430" t="s">
        <v>75</v>
      </c>
      <c r="P157" s="447" t="s">
        <v>76</v>
      </c>
      <c r="Q157" s="430"/>
      <c r="R157" s="428" t="s">
        <v>75</v>
      </c>
      <c r="S157" s="428" t="s">
        <v>179</v>
      </c>
      <c r="T157" s="428"/>
      <c r="U157" s="449" t="s">
        <v>77</v>
      </c>
      <c r="V157" s="449" t="s">
        <v>78</v>
      </c>
      <c r="W157" s="450" t="s">
        <v>129</v>
      </c>
      <c r="X157" s="450" t="s">
        <v>181</v>
      </c>
      <c r="Y157" s="450" t="s">
        <v>81</v>
      </c>
      <c r="Z157" s="451" t="s">
        <v>182</v>
      </c>
      <c r="AA157" s="452">
        <v>1.9300000000000001E-2</v>
      </c>
      <c r="AB157" s="430" t="s">
        <v>81</v>
      </c>
      <c r="AC157" s="430" t="s">
        <v>473</v>
      </c>
      <c r="AD157" s="453"/>
      <c r="AE157" s="430">
        <v>0</v>
      </c>
      <c r="AF157" s="430">
        <v>0</v>
      </c>
      <c r="AG157" s="430">
        <v>1</v>
      </c>
      <c r="AH157" s="430">
        <v>0</v>
      </c>
    </row>
    <row r="158" spans="1:34" s="445" customFormat="1" ht="30" hidden="1" customHeight="1">
      <c r="A158" s="446">
        <f t="shared" si="2"/>
        <v>150</v>
      </c>
      <c r="B158" s="427"/>
      <c r="C158" s="427"/>
      <c r="D158" s="427"/>
      <c r="E158" s="427"/>
      <c r="F158" s="427"/>
      <c r="G158" s="427"/>
      <c r="H158" s="427"/>
      <c r="I158" s="427">
        <v>7</v>
      </c>
      <c r="J158" s="427"/>
      <c r="K158" s="443"/>
      <c r="L158" s="457" t="s">
        <v>226</v>
      </c>
      <c r="M158" s="457" t="s">
        <v>227</v>
      </c>
      <c r="N158" s="430"/>
      <c r="O158" s="430" t="s">
        <v>83</v>
      </c>
      <c r="P158" s="447" t="s">
        <v>76</v>
      </c>
      <c r="Q158" s="430"/>
      <c r="R158" s="428" t="s">
        <v>75</v>
      </c>
      <c r="S158" s="447" t="s">
        <v>226</v>
      </c>
      <c r="T158" s="456" t="s">
        <v>75</v>
      </c>
      <c r="U158" s="449" t="s">
        <v>77</v>
      </c>
      <c r="V158" s="449" t="s">
        <v>78</v>
      </c>
      <c r="W158" s="449" t="s">
        <v>90</v>
      </c>
      <c r="X158" s="450" t="s">
        <v>164</v>
      </c>
      <c r="Y158" s="450" t="s">
        <v>220</v>
      </c>
      <c r="Z158" s="451" t="s">
        <v>228</v>
      </c>
      <c r="AA158" s="452">
        <v>2.8799999999999999E-2</v>
      </c>
      <c r="AB158" s="430" t="s">
        <v>81</v>
      </c>
      <c r="AC158" s="430" t="s">
        <v>473</v>
      </c>
      <c r="AD158" s="483"/>
      <c r="AE158" s="430">
        <v>0</v>
      </c>
      <c r="AF158" s="430">
        <v>0</v>
      </c>
      <c r="AG158" s="430">
        <v>1</v>
      </c>
      <c r="AH158" s="430">
        <v>0</v>
      </c>
    </row>
    <row r="159" spans="1:34" s="445" customFormat="1" ht="30" hidden="1" customHeight="1">
      <c r="A159" s="446">
        <f t="shared" si="2"/>
        <v>151</v>
      </c>
      <c r="B159" s="427"/>
      <c r="C159" s="427"/>
      <c r="D159" s="427"/>
      <c r="E159" s="427"/>
      <c r="F159" s="427"/>
      <c r="G159" s="427"/>
      <c r="H159" s="427"/>
      <c r="I159" s="427">
        <v>7</v>
      </c>
      <c r="J159" s="427"/>
      <c r="K159" s="443"/>
      <c r="L159" s="457" t="s">
        <v>183</v>
      </c>
      <c r="M159" s="457" t="s">
        <v>184</v>
      </c>
      <c r="N159" s="430" t="s">
        <v>507</v>
      </c>
      <c r="O159" s="430" t="s">
        <v>75</v>
      </c>
      <c r="P159" s="447" t="s">
        <v>76</v>
      </c>
      <c r="Q159" s="430"/>
      <c r="R159" s="428" t="s">
        <v>91</v>
      </c>
      <c r="S159" s="447" t="s">
        <v>183</v>
      </c>
      <c r="T159" s="456" t="s">
        <v>91</v>
      </c>
      <c r="U159" s="449" t="s">
        <v>77</v>
      </c>
      <c r="V159" s="449" t="s">
        <v>78</v>
      </c>
      <c r="W159" s="449" t="s">
        <v>90</v>
      </c>
      <c r="X159" s="450" t="s">
        <v>185</v>
      </c>
      <c r="Y159" s="450" t="s">
        <v>186</v>
      </c>
      <c r="Z159" s="451"/>
      <c r="AA159" s="452">
        <v>0.44340000000000002</v>
      </c>
      <c r="AB159" s="430" t="s">
        <v>81</v>
      </c>
      <c r="AC159" s="430" t="s">
        <v>473</v>
      </c>
      <c r="AD159" s="453"/>
      <c r="AE159" s="430">
        <v>0</v>
      </c>
      <c r="AF159" s="430">
        <v>0</v>
      </c>
      <c r="AG159" s="430">
        <v>1</v>
      </c>
      <c r="AH159" s="430">
        <v>0</v>
      </c>
    </row>
    <row r="160" spans="1:34" s="445" customFormat="1" ht="30" hidden="1" customHeight="1">
      <c r="A160" s="446">
        <f t="shared" si="2"/>
        <v>152</v>
      </c>
      <c r="B160" s="427"/>
      <c r="C160" s="427"/>
      <c r="D160" s="427"/>
      <c r="E160" s="427"/>
      <c r="F160" s="427"/>
      <c r="G160" s="427"/>
      <c r="H160" s="427"/>
      <c r="I160" s="427">
        <v>7</v>
      </c>
      <c r="J160" s="427"/>
      <c r="K160" s="443"/>
      <c r="L160" s="428" t="s">
        <v>188</v>
      </c>
      <c r="M160" s="430" t="s">
        <v>189</v>
      </c>
      <c r="N160" s="430"/>
      <c r="O160" s="430" t="s">
        <v>83</v>
      </c>
      <c r="P160" s="447" t="s">
        <v>76</v>
      </c>
      <c r="Q160" s="430"/>
      <c r="R160" s="428" t="s">
        <v>75</v>
      </c>
      <c r="S160" s="454" t="s">
        <v>188</v>
      </c>
      <c r="T160" s="456" t="s">
        <v>75</v>
      </c>
      <c r="U160" s="449" t="s">
        <v>77</v>
      </c>
      <c r="V160" s="449" t="s">
        <v>78</v>
      </c>
      <c r="W160" s="449" t="s">
        <v>90</v>
      </c>
      <c r="X160" s="450" t="s">
        <v>190</v>
      </c>
      <c r="Y160" s="450" t="s">
        <v>191</v>
      </c>
      <c r="Z160" s="451"/>
      <c r="AA160" s="452">
        <v>9.5999999999999992E-3</v>
      </c>
      <c r="AB160" s="430" t="s">
        <v>81</v>
      </c>
      <c r="AC160" s="430" t="s">
        <v>473</v>
      </c>
      <c r="AD160" s="453"/>
      <c r="AE160" s="430">
        <v>0</v>
      </c>
      <c r="AF160" s="430">
        <v>0</v>
      </c>
      <c r="AG160" s="430">
        <v>1</v>
      </c>
      <c r="AH160" s="430">
        <v>0</v>
      </c>
    </row>
    <row r="161" spans="1:34" s="445" customFormat="1" ht="30" hidden="1" customHeight="1">
      <c r="A161" s="446">
        <f t="shared" si="2"/>
        <v>153</v>
      </c>
      <c r="B161" s="427"/>
      <c r="C161" s="427"/>
      <c r="D161" s="427"/>
      <c r="E161" s="427"/>
      <c r="F161" s="427"/>
      <c r="G161" s="427"/>
      <c r="H161" s="427">
        <v>6</v>
      </c>
      <c r="I161" s="427"/>
      <c r="J161" s="427"/>
      <c r="K161" s="443"/>
      <c r="L161" s="457" t="s">
        <v>196</v>
      </c>
      <c r="M161" s="457" t="s">
        <v>197</v>
      </c>
      <c r="N161" s="430"/>
      <c r="O161" s="430" t="s">
        <v>83</v>
      </c>
      <c r="P161" s="447" t="s">
        <v>76</v>
      </c>
      <c r="Q161" s="430"/>
      <c r="R161" s="428" t="s">
        <v>75</v>
      </c>
      <c r="S161" s="457" t="s">
        <v>196</v>
      </c>
      <c r="T161" s="456" t="s">
        <v>75</v>
      </c>
      <c r="U161" s="449" t="s">
        <v>77</v>
      </c>
      <c r="V161" s="449" t="s">
        <v>78</v>
      </c>
      <c r="W161" s="449" t="s">
        <v>90</v>
      </c>
      <c r="X161" s="450" t="s">
        <v>198</v>
      </c>
      <c r="Y161" s="450"/>
      <c r="Z161" s="451"/>
      <c r="AA161" s="452">
        <v>1.8800000000000001E-2</v>
      </c>
      <c r="AB161" s="430" t="s">
        <v>81</v>
      </c>
      <c r="AC161" s="430" t="s">
        <v>505</v>
      </c>
      <c r="AD161" s="453"/>
      <c r="AE161" s="430">
        <v>0</v>
      </c>
      <c r="AF161" s="430">
        <v>0</v>
      </c>
      <c r="AG161" s="430">
        <v>1</v>
      </c>
      <c r="AH161" s="430">
        <v>0</v>
      </c>
    </row>
    <row r="162" spans="1:34" s="445" customFormat="1" ht="30" hidden="1" customHeight="1">
      <c r="A162" s="446">
        <f t="shared" si="2"/>
        <v>154</v>
      </c>
      <c r="B162" s="427"/>
      <c r="C162" s="427"/>
      <c r="D162" s="427"/>
      <c r="E162" s="427"/>
      <c r="F162" s="427"/>
      <c r="G162" s="427"/>
      <c r="H162" s="427">
        <v>6</v>
      </c>
      <c r="I162" s="427"/>
      <c r="J162" s="427"/>
      <c r="K162" s="443"/>
      <c r="L162" s="457" t="s">
        <v>200</v>
      </c>
      <c r="M162" s="457" t="s">
        <v>201</v>
      </c>
      <c r="N162" s="430" t="s">
        <v>507</v>
      </c>
      <c r="O162" s="430" t="s">
        <v>75</v>
      </c>
      <c r="P162" s="447" t="s">
        <v>76</v>
      </c>
      <c r="Q162" s="430"/>
      <c r="R162" s="428" t="s">
        <v>83</v>
      </c>
      <c r="S162" s="447" t="s">
        <v>200</v>
      </c>
      <c r="T162" s="456" t="s">
        <v>83</v>
      </c>
      <c r="U162" s="449" t="s">
        <v>77</v>
      </c>
      <c r="V162" s="449" t="s">
        <v>78</v>
      </c>
      <c r="W162" s="449" t="s">
        <v>90</v>
      </c>
      <c r="X162" s="450" t="s">
        <v>185</v>
      </c>
      <c r="Y162" s="450" t="s">
        <v>186</v>
      </c>
      <c r="Z162" s="451"/>
      <c r="AA162" s="452">
        <v>0.38690000000000002</v>
      </c>
      <c r="AB162" s="430" t="s">
        <v>81</v>
      </c>
      <c r="AC162" s="430" t="s">
        <v>473</v>
      </c>
      <c r="AD162" s="453"/>
      <c r="AE162" s="430">
        <v>0</v>
      </c>
      <c r="AF162" s="430">
        <v>0</v>
      </c>
      <c r="AG162" s="430">
        <v>1</v>
      </c>
      <c r="AH162" s="430">
        <v>0</v>
      </c>
    </row>
    <row r="163" spans="1:34" s="445" customFormat="1" ht="30" hidden="1" customHeight="1">
      <c r="A163" s="446">
        <f t="shared" si="2"/>
        <v>155</v>
      </c>
      <c r="B163" s="427"/>
      <c r="C163" s="427"/>
      <c r="D163" s="427"/>
      <c r="E163" s="427"/>
      <c r="F163" s="427"/>
      <c r="G163" s="427">
        <v>5</v>
      </c>
      <c r="H163" s="427"/>
      <c r="I163" s="427"/>
      <c r="J163" s="427"/>
      <c r="K163" s="443"/>
      <c r="L163" s="428" t="s">
        <v>203</v>
      </c>
      <c r="M163" s="430" t="s">
        <v>204</v>
      </c>
      <c r="N163" s="430"/>
      <c r="O163" s="430"/>
      <c r="P163" s="447" t="s">
        <v>76</v>
      </c>
      <c r="Q163" s="430"/>
      <c r="R163" s="428" t="s">
        <v>75</v>
      </c>
      <c r="S163" s="427" t="s">
        <v>203</v>
      </c>
      <c r="T163" s="456" t="s">
        <v>75</v>
      </c>
      <c r="U163" s="449" t="s">
        <v>77</v>
      </c>
      <c r="V163" s="449" t="s">
        <v>78</v>
      </c>
      <c r="W163" s="449" t="s">
        <v>129</v>
      </c>
      <c r="X163" s="450" t="s">
        <v>80</v>
      </c>
      <c r="Y163" s="450" t="s">
        <v>81</v>
      </c>
      <c r="Z163" s="451"/>
      <c r="AA163" s="452">
        <f>AA164+AA166+AA168</f>
        <v>1.1748000000000001</v>
      </c>
      <c r="AB163" s="430" t="s">
        <v>81</v>
      </c>
      <c r="AC163" s="430" t="s">
        <v>505</v>
      </c>
      <c r="AD163" s="453"/>
      <c r="AE163" s="430">
        <v>0</v>
      </c>
      <c r="AF163" s="430">
        <v>0</v>
      </c>
      <c r="AG163" s="430">
        <v>1</v>
      </c>
      <c r="AH163" s="430">
        <v>0</v>
      </c>
    </row>
    <row r="164" spans="1:34" s="445" customFormat="1" ht="30" hidden="1" customHeight="1">
      <c r="A164" s="446">
        <f t="shared" si="2"/>
        <v>156</v>
      </c>
      <c r="B164" s="427"/>
      <c r="C164" s="427"/>
      <c r="D164" s="427"/>
      <c r="E164" s="427"/>
      <c r="F164" s="427"/>
      <c r="G164" s="427"/>
      <c r="H164" s="427">
        <v>6</v>
      </c>
      <c r="I164" s="427"/>
      <c r="J164" s="427"/>
      <c r="K164" s="443"/>
      <c r="L164" s="428" t="s">
        <v>205</v>
      </c>
      <c r="M164" s="430" t="s">
        <v>206</v>
      </c>
      <c r="N164" s="430"/>
      <c r="O164" s="430" t="s">
        <v>75</v>
      </c>
      <c r="P164" s="447" t="s">
        <v>76</v>
      </c>
      <c r="Q164" s="430"/>
      <c r="R164" s="428" t="s">
        <v>91</v>
      </c>
      <c r="S164" s="454" t="s">
        <v>205</v>
      </c>
      <c r="T164" s="456" t="s">
        <v>91</v>
      </c>
      <c r="U164" s="449" t="s">
        <v>77</v>
      </c>
      <c r="V164" s="449" t="s">
        <v>78</v>
      </c>
      <c r="W164" s="449" t="s">
        <v>90</v>
      </c>
      <c r="X164" s="450" t="s">
        <v>207</v>
      </c>
      <c r="Y164" s="450" t="s">
        <v>208</v>
      </c>
      <c r="Z164" s="451" t="str">
        <f>Z103</f>
        <v>29*106515</v>
      </c>
      <c r="AA164" s="452">
        <f>AA103</f>
        <v>0.81840000000000002</v>
      </c>
      <c r="AB164" s="430" t="s">
        <v>81</v>
      </c>
      <c r="AC164" s="430" t="s">
        <v>473</v>
      </c>
      <c r="AD164" s="453"/>
      <c r="AE164" s="430">
        <v>0</v>
      </c>
      <c r="AF164" s="430">
        <v>0</v>
      </c>
      <c r="AG164" s="430">
        <v>1</v>
      </c>
      <c r="AH164" s="430">
        <v>0</v>
      </c>
    </row>
    <row r="165" spans="1:34" s="445" customFormat="1" ht="30" hidden="1" customHeight="1">
      <c r="A165" s="446">
        <f t="shared" si="2"/>
        <v>157</v>
      </c>
      <c r="B165" s="427"/>
      <c r="C165" s="427"/>
      <c r="D165" s="427"/>
      <c r="E165" s="427"/>
      <c r="F165" s="427"/>
      <c r="G165" s="427"/>
      <c r="H165" s="427">
        <v>6</v>
      </c>
      <c r="I165" s="427"/>
      <c r="J165" s="427"/>
      <c r="K165" s="443"/>
      <c r="L165" s="428" t="s">
        <v>512</v>
      </c>
      <c r="M165" s="430" t="s">
        <v>856</v>
      </c>
      <c r="N165" s="430"/>
      <c r="O165" s="430"/>
      <c r="P165" s="447" t="s">
        <v>76</v>
      </c>
      <c r="Q165" s="430"/>
      <c r="R165" s="428" t="s">
        <v>83</v>
      </c>
      <c r="S165" s="454" t="s">
        <v>512</v>
      </c>
      <c r="T165" s="456" t="s">
        <v>83</v>
      </c>
      <c r="U165" s="449" t="s">
        <v>77</v>
      </c>
      <c r="V165" s="449" t="s">
        <v>78</v>
      </c>
      <c r="W165" s="449" t="s">
        <v>129</v>
      </c>
      <c r="X165" s="450" t="s">
        <v>80</v>
      </c>
      <c r="Y165" s="450" t="s">
        <v>81</v>
      </c>
      <c r="Z165" s="451" t="str">
        <f t="shared" ref="Z165:AA166" si="5">Z105</f>
        <v>160.6*30.6*241</v>
      </c>
      <c r="AA165" s="452">
        <f t="shared" si="5"/>
        <v>0.25422</v>
      </c>
      <c r="AB165" s="430" t="s">
        <v>81</v>
      </c>
      <c r="AC165" s="430" t="s">
        <v>473</v>
      </c>
      <c r="AD165" s="453"/>
      <c r="AE165" s="430">
        <v>0</v>
      </c>
      <c r="AF165" s="430">
        <v>0</v>
      </c>
      <c r="AG165" s="430">
        <v>1</v>
      </c>
      <c r="AH165" s="430">
        <v>0</v>
      </c>
    </row>
    <row r="166" spans="1:34" s="445" customFormat="1" ht="30" hidden="1" customHeight="1">
      <c r="A166" s="446">
        <f t="shared" si="2"/>
        <v>158</v>
      </c>
      <c r="B166" s="427"/>
      <c r="C166" s="427"/>
      <c r="D166" s="427"/>
      <c r="E166" s="427"/>
      <c r="F166" s="427"/>
      <c r="G166" s="427"/>
      <c r="H166" s="427"/>
      <c r="I166" s="427">
        <v>7</v>
      </c>
      <c r="J166" s="427"/>
      <c r="K166" s="443"/>
      <c r="L166" s="428" t="s">
        <v>514</v>
      </c>
      <c r="M166" s="430" t="s">
        <v>513</v>
      </c>
      <c r="N166" s="430"/>
      <c r="O166" s="430" t="s">
        <v>75</v>
      </c>
      <c r="P166" s="447" t="s">
        <v>76</v>
      </c>
      <c r="Q166" s="430"/>
      <c r="R166" s="428" t="s">
        <v>83</v>
      </c>
      <c r="S166" s="454" t="s">
        <v>512</v>
      </c>
      <c r="T166" s="456" t="s">
        <v>83</v>
      </c>
      <c r="U166" s="449" t="s">
        <v>77</v>
      </c>
      <c r="V166" s="449" t="s">
        <v>78</v>
      </c>
      <c r="W166" s="449" t="s">
        <v>90</v>
      </c>
      <c r="X166" s="450" t="s">
        <v>185</v>
      </c>
      <c r="Y166" s="450" t="s">
        <v>186</v>
      </c>
      <c r="Z166" s="451" t="str">
        <f t="shared" si="5"/>
        <v>160.6*30.6*241</v>
      </c>
      <c r="AA166" s="452">
        <f t="shared" si="5"/>
        <v>0.24390000000000001</v>
      </c>
      <c r="AB166" s="430" t="s">
        <v>81</v>
      </c>
      <c r="AC166" s="430" t="s">
        <v>473</v>
      </c>
      <c r="AD166" s="453"/>
      <c r="AE166" s="430">
        <v>0</v>
      </c>
      <c r="AF166" s="430">
        <v>0</v>
      </c>
      <c r="AG166" s="430">
        <v>1</v>
      </c>
      <c r="AH166" s="430">
        <v>0</v>
      </c>
    </row>
    <row r="167" spans="1:34" s="445" customFormat="1" ht="30" hidden="1" customHeight="1">
      <c r="A167" s="446">
        <f>ROW()-8</f>
        <v>159</v>
      </c>
      <c r="B167" s="427"/>
      <c r="C167" s="427"/>
      <c r="D167" s="427"/>
      <c r="E167" s="427"/>
      <c r="F167" s="427"/>
      <c r="G167" s="427"/>
      <c r="H167" s="427"/>
      <c r="I167" s="427">
        <v>7</v>
      </c>
      <c r="J167" s="427"/>
      <c r="K167" s="443"/>
      <c r="L167" s="457" t="s">
        <v>210</v>
      </c>
      <c r="M167" s="457" t="s">
        <v>211</v>
      </c>
      <c r="N167" s="457" t="s">
        <v>813</v>
      </c>
      <c r="O167" s="430"/>
      <c r="P167" s="447" t="s">
        <v>76</v>
      </c>
      <c r="Q167" s="479"/>
      <c r="R167" s="428" t="s">
        <v>83</v>
      </c>
      <c r="S167" s="454" t="s">
        <v>814</v>
      </c>
      <c r="T167" s="457" t="s">
        <v>83</v>
      </c>
      <c r="U167" s="449" t="s">
        <v>78</v>
      </c>
      <c r="V167" s="449" t="s">
        <v>77</v>
      </c>
      <c r="W167" s="449" t="s">
        <v>92</v>
      </c>
      <c r="X167" s="450" t="s">
        <v>81</v>
      </c>
      <c r="Y167" s="450" t="s">
        <v>81</v>
      </c>
      <c r="Z167" s="451"/>
      <c r="AA167" s="452">
        <v>5.1599999999999997E-3</v>
      </c>
      <c r="AB167" s="430" t="s">
        <v>81</v>
      </c>
      <c r="AC167" s="430" t="s">
        <v>473</v>
      </c>
      <c r="AD167" s="453"/>
      <c r="AE167" s="430">
        <v>0</v>
      </c>
      <c r="AF167" s="430">
        <v>0</v>
      </c>
      <c r="AG167" s="430">
        <v>2</v>
      </c>
      <c r="AH167" s="430">
        <v>0</v>
      </c>
    </row>
    <row r="168" spans="1:34" s="445" customFormat="1" ht="30" hidden="1" customHeight="1">
      <c r="A168" s="446">
        <f>ROW()-8</f>
        <v>160</v>
      </c>
      <c r="B168" s="427"/>
      <c r="C168" s="427"/>
      <c r="D168" s="427"/>
      <c r="E168" s="427"/>
      <c r="F168" s="427"/>
      <c r="G168" s="427"/>
      <c r="H168" s="427">
        <v>6</v>
      </c>
      <c r="I168" s="427"/>
      <c r="J168" s="427"/>
      <c r="K168" s="443"/>
      <c r="L168" s="428" t="s">
        <v>212</v>
      </c>
      <c r="M168" s="430" t="s">
        <v>213</v>
      </c>
      <c r="N168" s="430"/>
      <c r="O168" s="430"/>
      <c r="P168" s="447" t="s">
        <v>76</v>
      </c>
      <c r="Q168" s="430"/>
      <c r="R168" s="428" t="s">
        <v>75</v>
      </c>
      <c r="S168" s="428" t="s">
        <v>212</v>
      </c>
      <c r="T168" s="456" t="s">
        <v>75</v>
      </c>
      <c r="U168" s="449" t="s">
        <v>77</v>
      </c>
      <c r="V168" s="449" t="s">
        <v>78</v>
      </c>
      <c r="W168" s="449" t="s">
        <v>130</v>
      </c>
      <c r="X168" s="457" t="s">
        <v>214</v>
      </c>
      <c r="Y168" s="457" t="s">
        <v>215</v>
      </c>
      <c r="Z168" s="451"/>
      <c r="AA168" s="452">
        <f>AA108</f>
        <v>0.1125</v>
      </c>
      <c r="AB168" s="430" t="s">
        <v>81</v>
      </c>
      <c r="AC168" s="430" t="s">
        <v>505</v>
      </c>
      <c r="AD168" s="453"/>
      <c r="AE168" s="430">
        <v>0</v>
      </c>
      <c r="AF168" s="430">
        <v>0</v>
      </c>
      <c r="AG168" s="430">
        <v>1</v>
      </c>
      <c r="AH168" s="430">
        <v>0</v>
      </c>
    </row>
    <row r="169" spans="1:34" s="475" customFormat="1" ht="30" customHeight="1">
      <c r="A169" s="462"/>
      <c r="B169" s="463"/>
      <c r="C169" s="463"/>
      <c r="D169" s="463"/>
      <c r="E169" s="463">
        <v>3</v>
      </c>
      <c r="F169" s="463"/>
      <c r="G169" s="463"/>
      <c r="H169" s="463"/>
      <c r="I169" s="463"/>
      <c r="J169" s="463"/>
      <c r="K169" s="464"/>
      <c r="L169" s="465" t="s">
        <v>886</v>
      </c>
      <c r="M169" s="468" t="s">
        <v>887</v>
      </c>
      <c r="N169" s="468"/>
      <c r="O169" s="468"/>
      <c r="P169" s="469"/>
      <c r="Q169" s="468"/>
      <c r="R169" s="465"/>
      <c r="S169" s="465"/>
      <c r="T169" s="470"/>
      <c r="U169" s="471"/>
      <c r="V169" s="471"/>
      <c r="W169" s="471"/>
      <c r="X169" s="466"/>
      <c r="Y169" s="466"/>
      <c r="Z169" s="487"/>
      <c r="AA169" s="473"/>
      <c r="AB169" s="468"/>
      <c r="AC169" s="468"/>
      <c r="AD169" s="474"/>
      <c r="AE169" s="468">
        <v>1</v>
      </c>
      <c r="AF169" s="468"/>
      <c r="AG169" s="468"/>
      <c r="AH169" s="468"/>
    </row>
    <row r="170" spans="1:34" s="475" customFormat="1" ht="30" customHeight="1">
      <c r="A170" s="462"/>
      <c r="B170" s="463"/>
      <c r="C170" s="463"/>
      <c r="D170" s="463"/>
      <c r="E170" s="463">
        <v>3</v>
      </c>
      <c r="F170" s="463"/>
      <c r="G170" s="463"/>
      <c r="H170" s="463"/>
      <c r="I170" s="463"/>
      <c r="J170" s="463"/>
      <c r="K170" s="464"/>
      <c r="L170" s="465" t="s">
        <v>886</v>
      </c>
      <c r="M170" s="468" t="s">
        <v>888</v>
      </c>
      <c r="N170" s="468"/>
      <c r="O170" s="468"/>
      <c r="P170" s="469"/>
      <c r="Q170" s="468"/>
      <c r="R170" s="465"/>
      <c r="S170" s="465"/>
      <c r="T170" s="470"/>
      <c r="U170" s="471"/>
      <c r="V170" s="471"/>
      <c r="W170" s="471"/>
      <c r="X170" s="466"/>
      <c r="Y170" s="466"/>
      <c r="Z170" s="487"/>
      <c r="AA170" s="473"/>
      <c r="AB170" s="468"/>
      <c r="AC170" s="468"/>
      <c r="AD170" s="474"/>
      <c r="AE170" s="468">
        <v>1</v>
      </c>
      <c r="AF170" s="468"/>
      <c r="AG170" s="468"/>
      <c r="AH170" s="468"/>
    </row>
    <row r="171" spans="1:34" s="445" customFormat="1" ht="30" customHeight="1">
      <c r="A171" s="446">
        <f t="shared" ref="A171:A181" si="6">ROW()-8</f>
        <v>163</v>
      </c>
      <c r="B171" s="427"/>
      <c r="C171" s="427"/>
      <c r="D171" s="427"/>
      <c r="E171" s="427">
        <v>3</v>
      </c>
      <c r="F171" s="427"/>
      <c r="G171" s="427"/>
      <c r="H171" s="427"/>
      <c r="I171" s="427"/>
      <c r="J171" s="427"/>
      <c r="K171" s="443"/>
      <c r="L171" s="428" t="s">
        <v>889</v>
      </c>
      <c r="M171" s="430" t="s">
        <v>890</v>
      </c>
      <c r="N171" s="430" t="s">
        <v>235</v>
      </c>
      <c r="O171" s="430"/>
      <c r="P171" s="447" t="s">
        <v>76</v>
      </c>
      <c r="Q171" s="430"/>
      <c r="R171" s="428" t="s">
        <v>75</v>
      </c>
      <c r="S171" s="428" t="s">
        <v>889</v>
      </c>
      <c r="T171" s="428" t="s">
        <v>75</v>
      </c>
      <c r="U171" s="449" t="s">
        <v>77</v>
      </c>
      <c r="V171" s="449" t="s">
        <v>78</v>
      </c>
      <c r="W171" s="430" t="s">
        <v>236</v>
      </c>
      <c r="X171" s="450" t="s">
        <v>237</v>
      </c>
      <c r="Y171" s="457" t="s">
        <v>238</v>
      </c>
      <c r="Z171" s="451" t="s">
        <v>239</v>
      </c>
      <c r="AA171" s="452">
        <v>3.04E-2</v>
      </c>
      <c r="AB171" s="455" t="s">
        <v>240</v>
      </c>
      <c r="AC171" s="430" t="s">
        <v>505</v>
      </c>
      <c r="AD171" s="453"/>
      <c r="AE171" s="430">
        <v>1</v>
      </c>
      <c r="AF171" s="430">
        <v>1</v>
      </c>
      <c r="AG171" s="430">
        <v>1</v>
      </c>
      <c r="AH171" s="430">
        <v>1</v>
      </c>
    </row>
    <row r="172" spans="1:34" s="445" customFormat="1" ht="30" customHeight="1">
      <c r="A172" s="446">
        <f t="shared" si="6"/>
        <v>164</v>
      </c>
      <c r="B172" s="427"/>
      <c r="C172" s="427"/>
      <c r="D172" s="427"/>
      <c r="E172" s="427">
        <v>3</v>
      </c>
      <c r="F172" s="427"/>
      <c r="G172" s="427"/>
      <c r="H172" s="427"/>
      <c r="I172" s="427"/>
      <c r="J172" s="427"/>
      <c r="K172" s="443"/>
      <c r="L172" s="428" t="s">
        <v>891</v>
      </c>
      <c r="M172" s="430" t="s">
        <v>892</v>
      </c>
      <c r="N172" s="430" t="s">
        <v>241</v>
      </c>
      <c r="O172" s="430"/>
      <c r="P172" s="447" t="s">
        <v>76</v>
      </c>
      <c r="Q172" s="430"/>
      <c r="R172" s="428" t="s">
        <v>75</v>
      </c>
      <c r="S172" s="428" t="s">
        <v>891</v>
      </c>
      <c r="T172" s="428" t="s">
        <v>75</v>
      </c>
      <c r="U172" s="449" t="s">
        <v>77</v>
      </c>
      <c r="V172" s="449" t="s">
        <v>78</v>
      </c>
      <c r="W172" s="430" t="s">
        <v>236</v>
      </c>
      <c r="X172" s="450" t="s">
        <v>237</v>
      </c>
      <c r="Y172" s="457" t="s">
        <v>238</v>
      </c>
      <c r="Z172" s="451" t="s">
        <v>242</v>
      </c>
      <c r="AA172" s="452">
        <v>3.0300000000000001E-2</v>
      </c>
      <c r="AB172" s="455" t="s">
        <v>240</v>
      </c>
      <c r="AC172" s="430" t="s">
        <v>505</v>
      </c>
      <c r="AD172" s="453"/>
      <c r="AE172" s="430">
        <v>1</v>
      </c>
      <c r="AF172" s="430">
        <v>1</v>
      </c>
      <c r="AG172" s="430">
        <v>1</v>
      </c>
      <c r="AH172" s="430">
        <v>1</v>
      </c>
    </row>
    <row r="173" spans="1:34" s="445" customFormat="1" ht="30" customHeight="1">
      <c r="A173" s="446">
        <f t="shared" si="6"/>
        <v>165</v>
      </c>
      <c r="B173" s="427"/>
      <c r="C173" s="427"/>
      <c r="D173" s="427"/>
      <c r="E173" s="427">
        <v>3</v>
      </c>
      <c r="F173" s="427"/>
      <c r="G173" s="427"/>
      <c r="H173" s="427"/>
      <c r="I173" s="427"/>
      <c r="J173" s="427"/>
      <c r="K173" s="443"/>
      <c r="L173" s="428" t="s">
        <v>127</v>
      </c>
      <c r="M173" s="430" t="s">
        <v>128</v>
      </c>
      <c r="N173" s="430"/>
      <c r="O173" s="430"/>
      <c r="P173" s="447" t="s">
        <v>76</v>
      </c>
      <c r="Q173" s="430"/>
      <c r="R173" s="428" t="s">
        <v>75</v>
      </c>
      <c r="S173" s="449" t="s">
        <v>92</v>
      </c>
      <c r="T173" s="457" t="s">
        <v>81</v>
      </c>
      <c r="U173" s="449"/>
      <c r="V173" s="449"/>
      <c r="W173" s="449" t="s">
        <v>92</v>
      </c>
      <c r="X173" s="450" t="s">
        <v>118</v>
      </c>
      <c r="Y173" s="457"/>
      <c r="Z173" s="451"/>
      <c r="AA173" s="452">
        <v>6.9999999999999999E-4</v>
      </c>
      <c r="AB173" s="455" t="s">
        <v>243</v>
      </c>
      <c r="AC173" s="430" t="s">
        <v>473</v>
      </c>
      <c r="AD173" s="453"/>
      <c r="AE173" s="430">
        <v>1</v>
      </c>
      <c r="AF173" s="430">
        <v>1</v>
      </c>
      <c r="AG173" s="430">
        <v>1</v>
      </c>
      <c r="AH173" s="430">
        <v>1</v>
      </c>
    </row>
    <row r="174" spans="1:34" s="445" customFormat="1" ht="30" customHeight="1">
      <c r="A174" s="446">
        <f t="shared" si="6"/>
        <v>166</v>
      </c>
      <c r="B174" s="427"/>
      <c r="C174" s="427"/>
      <c r="D174" s="427"/>
      <c r="E174" s="427">
        <v>3</v>
      </c>
      <c r="F174" s="427"/>
      <c r="G174" s="427"/>
      <c r="H174" s="427"/>
      <c r="I174" s="427"/>
      <c r="J174" s="427"/>
      <c r="K174" s="443"/>
      <c r="L174" s="428" t="s">
        <v>244</v>
      </c>
      <c r="M174" s="430" t="s">
        <v>245</v>
      </c>
      <c r="N174" s="486"/>
      <c r="O174" s="486"/>
      <c r="P174" s="447" t="s">
        <v>76</v>
      </c>
      <c r="Q174" s="430"/>
      <c r="R174" s="428" t="s">
        <v>83</v>
      </c>
      <c r="S174" s="428" t="s">
        <v>244</v>
      </c>
      <c r="T174" s="456" t="s">
        <v>83</v>
      </c>
      <c r="U174" s="449" t="s">
        <v>77</v>
      </c>
      <c r="V174" s="449" t="s">
        <v>78</v>
      </c>
      <c r="W174" s="427" t="s">
        <v>246</v>
      </c>
      <c r="X174" s="450" t="s">
        <v>118</v>
      </c>
      <c r="Y174" s="457"/>
      <c r="Z174" s="486" t="s">
        <v>247</v>
      </c>
      <c r="AA174" s="488">
        <v>2.9999999999999997E-4</v>
      </c>
      <c r="AB174" s="430" t="s">
        <v>248</v>
      </c>
      <c r="AC174" s="430" t="s">
        <v>511</v>
      </c>
      <c r="AD174" s="453"/>
      <c r="AE174" s="430">
        <v>1</v>
      </c>
      <c r="AF174" s="430">
        <v>1</v>
      </c>
      <c r="AG174" s="430">
        <v>1</v>
      </c>
      <c r="AH174" s="430">
        <v>1</v>
      </c>
    </row>
    <row r="175" spans="1:34" s="445" customFormat="1" ht="30" customHeight="1">
      <c r="A175" s="446">
        <f t="shared" si="6"/>
        <v>167</v>
      </c>
      <c r="B175" s="427"/>
      <c r="C175" s="427"/>
      <c r="D175" s="427"/>
      <c r="E175" s="427">
        <v>3</v>
      </c>
      <c r="F175" s="427"/>
      <c r="G175" s="427"/>
      <c r="H175" s="427"/>
      <c r="I175" s="427"/>
      <c r="J175" s="427"/>
      <c r="K175" s="443"/>
      <c r="L175" s="486" t="s">
        <v>249</v>
      </c>
      <c r="M175" s="486" t="s">
        <v>250</v>
      </c>
      <c r="N175" s="430"/>
      <c r="O175" s="430"/>
      <c r="P175" s="447" t="s">
        <v>76</v>
      </c>
      <c r="Q175" s="430"/>
      <c r="R175" s="428" t="s">
        <v>75</v>
      </c>
      <c r="S175" s="486" t="s">
        <v>249</v>
      </c>
      <c r="T175" s="456" t="s">
        <v>83</v>
      </c>
      <c r="U175" s="449" t="s">
        <v>77</v>
      </c>
      <c r="V175" s="449" t="s">
        <v>78</v>
      </c>
      <c r="W175" s="427" t="s">
        <v>246</v>
      </c>
      <c r="X175" s="450" t="s">
        <v>118</v>
      </c>
      <c r="Y175" s="457"/>
      <c r="Z175" s="486" t="s">
        <v>251</v>
      </c>
      <c r="AA175" s="488">
        <v>0.39600000000000002</v>
      </c>
      <c r="AB175" s="447" t="s">
        <v>252</v>
      </c>
      <c r="AC175" s="430" t="s">
        <v>473</v>
      </c>
      <c r="AD175" s="453"/>
      <c r="AE175" s="430">
        <v>1</v>
      </c>
      <c r="AF175" s="430">
        <v>1</v>
      </c>
      <c r="AG175" s="430">
        <v>1</v>
      </c>
      <c r="AH175" s="430">
        <v>1</v>
      </c>
    </row>
    <row r="176" spans="1:34" s="445" customFormat="1" ht="30" customHeight="1">
      <c r="A176" s="446">
        <f t="shared" si="6"/>
        <v>168</v>
      </c>
      <c r="B176" s="427"/>
      <c r="C176" s="427"/>
      <c r="D176" s="427"/>
      <c r="E176" s="427">
        <v>3</v>
      </c>
      <c r="F176" s="427"/>
      <c r="G176" s="427"/>
      <c r="H176" s="427"/>
      <c r="I176" s="427"/>
      <c r="J176" s="427"/>
      <c r="K176" s="443"/>
      <c r="L176" s="428" t="s">
        <v>253</v>
      </c>
      <c r="M176" s="430" t="s">
        <v>254</v>
      </c>
      <c r="N176" s="430"/>
      <c r="O176" s="430"/>
      <c r="P176" s="447" t="s">
        <v>76</v>
      </c>
      <c r="Q176" s="430"/>
      <c r="R176" s="428" t="s">
        <v>75</v>
      </c>
      <c r="S176" s="428" t="s">
        <v>253</v>
      </c>
      <c r="T176" s="456" t="s">
        <v>83</v>
      </c>
      <c r="U176" s="449" t="s">
        <v>77</v>
      </c>
      <c r="V176" s="449" t="s">
        <v>78</v>
      </c>
      <c r="W176" s="427" t="s">
        <v>246</v>
      </c>
      <c r="X176" s="450" t="s">
        <v>118</v>
      </c>
      <c r="Y176" s="457"/>
      <c r="Z176" s="486" t="s">
        <v>255</v>
      </c>
      <c r="AA176" s="488">
        <v>1E-4</v>
      </c>
      <c r="AB176" s="430" t="s">
        <v>248</v>
      </c>
      <c r="AC176" s="430" t="s">
        <v>505</v>
      </c>
      <c r="AD176" s="453"/>
      <c r="AE176" s="430">
        <v>1</v>
      </c>
      <c r="AF176" s="430">
        <v>1</v>
      </c>
      <c r="AG176" s="430">
        <v>1</v>
      </c>
      <c r="AH176" s="430">
        <v>1</v>
      </c>
    </row>
    <row r="177" spans="1:34" s="445" customFormat="1" ht="30" customHeight="1">
      <c r="A177" s="446">
        <f t="shared" si="6"/>
        <v>169</v>
      </c>
      <c r="B177" s="427"/>
      <c r="C177" s="427"/>
      <c r="D177" s="427"/>
      <c r="E177" s="427">
        <v>3</v>
      </c>
      <c r="F177" s="427"/>
      <c r="G177" s="427"/>
      <c r="H177" s="427"/>
      <c r="I177" s="427"/>
      <c r="J177" s="427"/>
      <c r="K177" s="427"/>
      <c r="L177" s="427" t="s">
        <v>256</v>
      </c>
      <c r="M177" s="427" t="s">
        <v>893</v>
      </c>
      <c r="N177" s="427" t="s">
        <v>480</v>
      </c>
      <c r="O177" s="427" t="s">
        <v>83</v>
      </c>
      <c r="P177" s="447" t="s">
        <v>76</v>
      </c>
      <c r="Q177" s="430"/>
      <c r="R177" s="428" t="s">
        <v>91</v>
      </c>
      <c r="S177" s="427" t="s">
        <v>256</v>
      </c>
      <c r="T177" s="456" t="s">
        <v>91</v>
      </c>
      <c r="U177" s="449" t="s">
        <v>77</v>
      </c>
      <c r="V177" s="449" t="s">
        <v>78</v>
      </c>
      <c r="W177" s="449" t="s">
        <v>129</v>
      </c>
      <c r="X177" s="450" t="s">
        <v>80</v>
      </c>
      <c r="Y177" s="450" t="s">
        <v>81</v>
      </c>
      <c r="Z177" s="427" t="s">
        <v>257</v>
      </c>
      <c r="AA177" s="488">
        <v>0.42399999999999999</v>
      </c>
      <c r="AB177" s="430" t="s">
        <v>258</v>
      </c>
      <c r="AC177" s="430" t="s">
        <v>473</v>
      </c>
      <c r="AD177" s="453"/>
      <c r="AE177" s="468">
        <v>2</v>
      </c>
      <c r="AF177" s="468">
        <v>2</v>
      </c>
      <c r="AG177" s="468">
        <v>2</v>
      </c>
      <c r="AH177" s="468">
        <v>1</v>
      </c>
    </row>
    <row r="178" spans="1:34" s="445" customFormat="1" ht="30" customHeight="1">
      <c r="A178" s="446">
        <f t="shared" si="6"/>
        <v>170</v>
      </c>
      <c r="B178" s="427"/>
      <c r="C178" s="427"/>
      <c r="D178" s="427"/>
      <c r="E178" s="427"/>
      <c r="F178" s="427">
        <v>4</v>
      </c>
      <c r="G178" s="427"/>
      <c r="H178" s="427"/>
      <c r="I178" s="427"/>
      <c r="J178" s="427"/>
      <c r="K178" s="427"/>
      <c r="L178" s="427" t="s">
        <v>894</v>
      </c>
      <c r="M178" s="427" t="s">
        <v>895</v>
      </c>
      <c r="N178" s="427"/>
      <c r="O178" s="427" t="s">
        <v>83</v>
      </c>
      <c r="P178" s="447" t="s">
        <v>76</v>
      </c>
      <c r="Q178" s="430"/>
      <c r="R178" s="428" t="s">
        <v>83</v>
      </c>
      <c r="S178" s="427" t="s">
        <v>256</v>
      </c>
      <c r="T178" s="456" t="s">
        <v>83</v>
      </c>
      <c r="U178" s="449" t="s">
        <v>77</v>
      </c>
      <c r="V178" s="449" t="s">
        <v>78</v>
      </c>
      <c r="W178" s="449" t="s">
        <v>90</v>
      </c>
      <c r="X178" s="450" t="s">
        <v>164</v>
      </c>
      <c r="Y178" s="450" t="s">
        <v>220</v>
      </c>
      <c r="Z178" s="427" t="s">
        <v>259</v>
      </c>
      <c r="AA178" s="488">
        <v>0.14399999999999999</v>
      </c>
      <c r="AB178" s="430" t="s">
        <v>81</v>
      </c>
      <c r="AC178" s="430" t="s">
        <v>473</v>
      </c>
      <c r="AD178" s="453"/>
      <c r="AE178" s="468">
        <v>1</v>
      </c>
      <c r="AF178" s="468">
        <v>1</v>
      </c>
      <c r="AG178" s="468">
        <v>1</v>
      </c>
      <c r="AH178" s="468">
        <v>1</v>
      </c>
    </row>
    <row r="179" spans="1:34" s="445" customFormat="1" ht="30" customHeight="1">
      <c r="A179" s="446">
        <f t="shared" si="6"/>
        <v>171</v>
      </c>
      <c r="B179" s="427"/>
      <c r="C179" s="427"/>
      <c r="D179" s="427"/>
      <c r="E179" s="427"/>
      <c r="F179" s="427">
        <v>4</v>
      </c>
      <c r="G179" s="427"/>
      <c r="H179" s="427"/>
      <c r="I179" s="427"/>
      <c r="J179" s="427"/>
      <c r="K179" s="427"/>
      <c r="L179" s="427" t="s">
        <v>479</v>
      </c>
      <c r="M179" s="427" t="s">
        <v>478</v>
      </c>
      <c r="N179" s="427"/>
      <c r="O179" s="427" t="s">
        <v>83</v>
      </c>
      <c r="P179" s="447" t="s">
        <v>76</v>
      </c>
      <c r="Q179" s="430"/>
      <c r="R179" s="428" t="s">
        <v>75</v>
      </c>
      <c r="S179" s="427" t="s">
        <v>256</v>
      </c>
      <c r="T179" s="456" t="s">
        <v>75</v>
      </c>
      <c r="U179" s="449" t="s">
        <v>77</v>
      </c>
      <c r="V179" s="449" t="s">
        <v>78</v>
      </c>
      <c r="W179" s="449" t="s">
        <v>176</v>
      </c>
      <c r="X179" s="450" t="s">
        <v>260</v>
      </c>
      <c r="Y179" s="450" t="s">
        <v>261</v>
      </c>
      <c r="Z179" s="489" t="s">
        <v>477</v>
      </c>
      <c r="AA179" s="488">
        <v>0.02</v>
      </c>
      <c r="AB179" s="430" t="s">
        <v>81</v>
      </c>
      <c r="AC179" s="430" t="s">
        <v>473</v>
      </c>
      <c r="AD179" s="453"/>
      <c r="AE179" s="468">
        <v>2</v>
      </c>
      <c r="AF179" s="468">
        <v>2</v>
      </c>
      <c r="AG179" s="468">
        <v>2</v>
      </c>
      <c r="AH179" s="468">
        <v>2</v>
      </c>
    </row>
    <row r="180" spans="1:34" s="445" customFormat="1" ht="30" customHeight="1">
      <c r="A180" s="446">
        <f t="shared" si="6"/>
        <v>172</v>
      </c>
      <c r="B180" s="427"/>
      <c r="C180" s="427"/>
      <c r="D180" s="427"/>
      <c r="E180" s="427"/>
      <c r="F180" s="427">
        <v>4</v>
      </c>
      <c r="G180" s="427"/>
      <c r="H180" s="427"/>
      <c r="I180" s="427"/>
      <c r="J180" s="427"/>
      <c r="K180" s="427"/>
      <c r="L180" s="427" t="s">
        <v>896</v>
      </c>
      <c r="M180" s="427" t="s">
        <v>476</v>
      </c>
      <c r="N180" s="427"/>
      <c r="O180" s="427" t="s">
        <v>83</v>
      </c>
      <c r="P180" s="447" t="s">
        <v>76</v>
      </c>
      <c r="Q180" s="430"/>
      <c r="R180" s="428" t="s">
        <v>91</v>
      </c>
      <c r="S180" s="427" t="s">
        <v>896</v>
      </c>
      <c r="T180" s="456" t="s">
        <v>91</v>
      </c>
      <c r="U180" s="449" t="s">
        <v>77</v>
      </c>
      <c r="V180" s="449" t="s">
        <v>78</v>
      </c>
      <c r="W180" s="449" t="s">
        <v>172</v>
      </c>
      <c r="X180" s="450" t="s">
        <v>262</v>
      </c>
      <c r="Y180" s="450" t="s">
        <v>263</v>
      </c>
      <c r="Z180" s="427" t="s">
        <v>264</v>
      </c>
      <c r="AA180" s="488">
        <v>0.24</v>
      </c>
      <c r="AB180" s="430" t="s">
        <v>81</v>
      </c>
      <c r="AC180" s="430" t="s">
        <v>473</v>
      </c>
      <c r="AD180" s="453"/>
      <c r="AE180" s="468">
        <v>1</v>
      </c>
      <c r="AF180" s="468">
        <v>1</v>
      </c>
      <c r="AG180" s="468">
        <v>1</v>
      </c>
      <c r="AH180" s="468">
        <v>1</v>
      </c>
    </row>
    <row r="181" spans="1:34" s="445" customFormat="1" ht="51" customHeight="1">
      <c r="A181" s="446">
        <f t="shared" si="6"/>
        <v>173</v>
      </c>
      <c r="B181" s="427"/>
      <c r="C181" s="427"/>
      <c r="D181" s="427"/>
      <c r="E181" s="427">
        <v>3</v>
      </c>
      <c r="F181" s="427"/>
      <c r="G181" s="427"/>
      <c r="H181" s="427"/>
      <c r="I181" s="427"/>
      <c r="J181" s="427"/>
      <c r="K181" s="443"/>
      <c r="L181" s="428" t="s">
        <v>265</v>
      </c>
      <c r="M181" s="430" t="s">
        <v>266</v>
      </c>
      <c r="N181" s="430" t="s">
        <v>267</v>
      </c>
      <c r="O181" s="430"/>
      <c r="P181" s="447" t="s">
        <v>76</v>
      </c>
      <c r="Q181" s="430"/>
      <c r="R181" s="428" t="s">
        <v>75</v>
      </c>
      <c r="S181" s="449" t="s">
        <v>92</v>
      </c>
      <c r="T181" s="457" t="s">
        <v>81</v>
      </c>
      <c r="U181" s="449" t="s">
        <v>77</v>
      </c>
      <c r="V181" s="449" t="s">
        <v>78</v>
      </c>
      <c r="W181" s="449" t="s">
        <v>92</v>
      </c>
      <c r="X181" s="450" t="s">
        <v>81</v>
      </c>
      <c r="Y181" s="450" t="s">
        <v>81</v>
      </c>
      <c r="Z181" s="451"/>
      <c r="AA181" s="452">
        <v>1.5800000000000002E-2</v>
      </c>
      <c r="AB181" s="455" t="s">
        <v>268</v>
      </c>
      <c r="AC181" s="430" t="s">
        <v>473</v>
      </c>
      <c r="AD181" s="453"/>
      <c r="AE181" s="430">
        <v>4</v>
      </c>
      <c r="AF181" s="430">
        <v>4</v>
      </c>
      <c r="AG181" s="430">
        <v>4</v>
      </c>
      <c r="AH181" s="430">
        <v>2</v>
      </c>
    </row>
  </sheetData>
  <autoFilter ref="A8:AH181"/>
  <mergeCells count="34">
    <mergeCell ref="AH7:AH8"/>
    <mergeCell ref="AB7:AB8"/>
    <mergeCell ref="AC7:AC8"/>
    <mergeCell ref="AD7:AD8"/>
    <mergeCell ref="AE7:AE8"/>
    <mergeCell ref="AF7:AF8"/>
    <mergeCell ref="AG7:AG8"/>
    <mergeCell ref="V7:V8"/>
    <mergeCell ref="W7:W8"/>
    <mergeCell ref="X7:X8"/>
    <mergeCell ref="Y7:Y8"/>
    <mergeCell ref="Z7:Z8"/>
    <mergeCell ref="AA7:AA8"/>
    <mergeCell ref="P7:P8"/>
    <mergeCell ref="Q7:Q8"/>
    <mergeCell ref="R7:R8"/>
    <mergeCell ref="S7:S8"/>
    <mergeCell ref="T7:T8"/>
    <mergeCell ref="U7:U8"/>
    <mergeCell ref="A7:A8"/>
    <mergeCell ref="B7:K7"/>
    <mergeCell ref="L7:L8"/>
    <mergeCell ref="M7:M8"/>
    <mergeCell ref="N7:N8"/>
    <mergeCell ref="O7:O8"/>
    <mergeCell ref="A1:E1"/>
    <mergeCell ref="F1:K1"/>
    <mergeCell ref="L1:M1"/>
    <mergeCell ref="N1:AB6"/>
    <mergeCell ref="A2:M2"/>
    <mergeCell ref="A3:K3"/>
    <mergeCell ref="L3:M3"/>
    <mergeCell ref="A4:M4"/>
    <mergeCell ref="A5:M6"/>
  </mergeCells>
  <phoneticPr fontId="38" type="noConversion"/>
  <conditionalFormatting sqref="W19">
    <cfRule type="cellIs" dxfId="68" priority="8" stopIfTrue="1" operator="equal">
      <formula>“总成件”</formula>
    </cfRule>
  </conditionalFormatting>
  <conditionalFormatting sqref="W26">
    <cfRule type="cellIs" dxfId="67" priority="45" stopIfTrue="1" operator="equal">
      <formula>“总成件”</formula>
    </cfRule>
  </conditionalFormatting>
  <conditionalFormatting sqref="W53">
    <cfRule type="cellIs" dxfId="66" priority="43" stopIfTrue="1" operator="equal">
      <formula>“总成件”</formula>
    </cfRule>
  </conditionalFormatting>
  <conditionalFormatting sqref="W54">
    <cfRule type="cellIs" dxfId="65" priority="46" stopIfTrue="1" operator="equal">
      <formula>“总成件”</formula>
    </cfRule>
  </conditionalFormatting>
  <conditionalFormatting sqref="W60">
    <cfRule type="cellIs" dxfId="64" priority="68" stopIfTrue="1" operator="equal">
      <formula>“总成件”</formula>
    </cfRule>
  </conditionalFormatting>
  <conditionalFormatting sqref="W63">
    <cfRule type="cellIs" dxfId="63" priority="7" stopIfTrue="1" operator="equal">
      <formula>“总成件”</formula>
    </cfRule>
  </conditionalFormatting>
  <conditionalFormatting sqref="W64">
    <cfRule type="cellIs" dxfId="62" priority="49" stopIfTrue="1" operator="equal">
      <formula>“总成件”</formula>
    </cfRule>
  </conditionalFormatting>
  <conditionalFormatting sqref="W65">
    <cfRule type="cellIs" dxfId="61" priority="6" stopIfTrue="1" operator="equal">
      <formula>“总成件”</formula>
    </cfRule>
  </conditionalFormatting>
  <conditionalFormatting sqref="W66">
    <cfRule type="cellIs" dxfId="60" priority="42" stopIfTrue="1" operator="equal">
      <formula>“总成件”</formula>
    </cfRule>
  </conditionalFormatting>
  <conditionalFormatting sqref="W67">
    <cfRule type="cellIs" dxfId="59" priority="41" stopIfTrue="1" operator="equal">
      <formula>“总成件”</formula>
    </cfRule>
  </conditionalFormatting>
  <conditionalFormatting sqref="W68">
    <cfRule type="cellIs" dxfId="58" priority="5" stopIfTrue="1" operator="equal">
      <formula>“总成件”</formula>
    </cfRule>
  </conditionalFormatting>
  <conditionalFormatting sqref="W71">
    <cfRule type="cellIs" dxfId="57" priority="36" stopIfTrue="1" operator="equal">
      <formula>“总成件”</formula>
    </cfRule>
  </conditionalFormatting>
  <conditionalFormatting sqref="W73">
    <cfRule type="cellIs" dxfId="56" priority="44" stopIfTrue="1" operator="equal">
      <formula>“总成件”</formula>
    </cfRule>
  </conditionalFormatting>
  <conditionalFormatting sqref="W76">
    <cfRule type="cellIs" dxfId="55" priority="51" stopIfTrue="1" operator="equal">
      <formula>“总成件”</formula>
    </cfRule>
  </conditionalFormatting>
  <conditionalFormatting sqref="W78">
    <cfRule type="cellIs" dxfId="54" priority="52" stopIfTrue="1" operator="equal">
      <formula>“总成件”</formula>
    </cfRule>
  </conditionalFormatting>
  <conditionalFormatting sqref="W82">
    <cfRule type="cellIs" dxfId="53" priority="48" stopIfTrue="1" operator="equal">
      <formula>“总成件”</formula>
    </cfRule>
  </conditionalFormatting>
  <conditionalFormatting sqref="W86">
    <cfRule type="cellIs" dxfId="52" priority="67" stopIfTrue="1" operator="equal">
      <formula>“总成件”</formula>
    </cfRule>
  </conditionalFormatting>
  <conditionalFormatting sqref="W87">
    <cfRule type="cellIs" dxfId="51" priority="38" stopIfTrue="1" operator="equal">
      <formula>“总成件”</formula>
    </cfRule>
  </conditionalFormatting>
  <conditionalFormatting sqref="W91">
    <cfRule type="cellIs" dxfId="50" priority="47" stopIfTrue="1" operator="equal">
      <formula>“总成件”</formula>
    </cfRule>
  </conditionalFormatting>
  <conditionalFormatting sqref="W92">
    <cfRule type="cellIs" dxfId="49" priority="66" stopIfTrue="1" operator="equal">
      <formula>“总成件”</formula>
    </cfRule>
  </conditionalFormatting>
  <conditionalFormatting sqref="W104">
    <cfRule type="cellIs" dxfId="48" priority="3" stopIfTrue="1" operator="equal">
      <formula>“总成件”</formula>
    </cfRule>
  </conditionalFormatting>
  <conditionalFormatting sqref="W107">
    <cfRule type="cellIs" dxfId="47" priority="40" stopIfTrue="1" operator="equal">
      <formula>“总成件”</formula>
    </cfRule>
  </conditionalFormatting>
  <conditionalFormatting sqref="W115">
    <cfRule type="cellIs" dxfId="46" priority="62" stopIfTrue="1" operator="equal">
      <formula>“总成件”</formula>
    </cfRule>
  </conditionalFormatting>
  <conditionalFormatting sqref="W118">
    <cfRule type="cellIs" dxfId="45" priority="61" stopIfTrue="1" operator="equal">
      <formula>“总成件”</formula>
    </cfRule>
  </conditionalFormatting>
  <conditionalFormatting sqref="W119">
    <cfRule type="cellIs" dxfId="44" priority="60" stopIfTrue="1" operator="equal">
      <formula>“总成件”</formula>
    </cfRule>
  </conditionalFormatting>
  <conditionalFormatting sqref="W121">
    <cfRule type="cellIs" dxfId="43" priority="59" stopIfTrue="1" operator="equal">
      <formula>“总成件”</formula>
    </cfRule>
  </conditionalFormatting>
  <conditionalFormatting sqref="W122">
    <cfRule type="cellIs" dxfId="42" priority="58" stopIfTrue="1" operator="equal">
      <formula>“总成件”</formula>
    </cfRule>
  </conditionalFormatting>
  <conditionalFormatting sqref="W123">
    <cfRule type="cellIs" dxfId="41" priority="56" stopIfTrue="1" operator="equal">
      <formula>“总成件”</formula>
    </cfRule>
  </conditionalFormatting>
  <conditionalFormatting sqref="W124">
    <cfRule type="cellIs" dxfId="40" priority="2" stopIfTrue="1" operator="equal">
      <formula>“总成件”</formula>
    </cfRule>
  </conditionalFormatting>
  <conditionalFormatting sqref="W126">
    <cfRule type="cellIs" dxfId="39" priority="1" stopIfTrue="1" operator="equal">
      <formula>“总成件”</formula>
    </cfRule>
  </conditionalFormatting>
  <conditionalFormatting sqref="W128">
    <cfRule type="cellIs" dxfId="38" priority="53" stopIfTrue="1" operator="equal">
      <formula>“总成件”</formula>
    </cfRule>
  </conditionalFormatting>
  <conditionalFormatting sqref="W129">
    <cfRule type="cellIs" dxfId="37" priority="54" stopIfTrue="1" operator="equal">
      <formula>“总成件”</formula>
    </cfRule>
  </conditionalFormatting>
  <conditionalFormatting sqref="W132">
    <cfRule type="cellIs" dxfId="36" priority="35" stopIfTrue="1" operator="equal">
      <formula>“总成件”</formula>
    </cfRule>
  </conditionalFormatting>
  <conditionalFormatting sqref="W133">
    <cfRule type="cellIs" dxfId="35" priority="34" stopIfTrue="1" operator="equal">
      <formula>“总成件”</formula>
    </cfRule>
  </conditionalFormatting>
  <conditionalFormatting sqref="W134">
    <cfRule type="cellIs" dxfId="34" priority="33" stopIfTrue="1" operator="equal">
      <formula>“总成件”</formula>
    </cfRule>
  </conditionalFormatting>
  <conditionalFormatting sqref="W135">
    <cfRule type="cellIs" dxfId="33" priority="30" stopIfTrue="1" operator="equal">
      <formula>“总成件”</formula>
    </cfRule>
  </conditionalFormatting>
  <conditionalFormatting sqref="W136">
    <cfRule type="cellIs" dxfId="32" priority="31" stopIfTrue="1" operator="equal">
      <formula>“总成件”</formula>
    </cfRule>
  </conditionalFormatting>
  <conditionalFormatting sqref="W139">
    <cfRule type="cellIs" dxfId="31" priority="29" stopIfTrue="1" operator="equal">
      <formula>“总成件”</formula>
    </cfRule>
  </conditionalFormatting>
  <conditionalFormatting sqref="W140">
    <cfRule type="cellIs" dxfId="30" priority="28" stopIfTrue="1" operator="equal">
      <formula>“总成件”</formula>
    </cfRule>
  </conditionalFormatting>
  <conditionalFormatting sqref="W141">
    <cfRule type="cellIs" dxfId="29" priority="32" stopIfTrue="1" operator="equal">
      <formula>“总成件”</formula>
    </cfRule>
  </conditionalFormatting>
  <conditionalFormatting sqref="W142">
    <cfRule type="cellIs" dxfId="28" priority="27" stopIfTrue="1" operator="equal">
      <formula>“总成件”</formula>
    </cfRule>
  </conditionalFormatting>
  <conditionalFormatting sqref="W143">
    <cfRule type="cellIs" dxfId="27" priority="26" stopIfTrue="1" operator="equal">
      <formula>“总成件”</formula>
    </cfRule>
  </conditionalFormatting>
  <conditionalFormatting sqref="W144">
    <cfRule type="cellIs" dxfId="26" priority="24" stopIfTrue="1" operator="equal">
      <formula>“总成件”</formula>
    </cfRule>
  </conditionalFormatting>
  <conditionalFormatting sqref="W147">
    <cfRule type="cellIs" dxfId="25" priority="21" stopIfTrue="1" operator="equal">
      <formula>“总成件”</formula>
    </cfRule>
  </conditionalFormatting>
  <conditionalFormatting sqref="W148">
    <cfRule type="cellIs" dxfId="24" priority="22" stopIfTrue="1" operator="equal">
      <formula>“总成件”</formula>
    </cfRule>
  </conditionalFormatting>
  <conditionalFormatting sqref="W149">
    <cfRule type="cellIs" dxfId="23" priority="25" stopIfTrue="1" operator="equal">
      <formula>“总成件”</formula>
    </cfRule>
  </conditionalFormatting>
  <conditionalFormatting sqref="W150">
    <cfRule type="cellIs" dxfId="22" priority="20" stopIfTrue="1" operator="equal">
      <formula>“总成件”</formula>
    </cfRule>
  </conditionalFormatting>
  <conditionalFormatting sqref="W154">
    <cfRule type="cellIs" dxfId="21" priority="18" stopIfTrue="1" operator="equal">
      <formula>“总成件”</formula>
    </cfRule>
  </conditionalFormatting>
  <conditionalFormatting sqref="W158">
    <cfRule type="cellIs" dxfId="20" priority="17" stopIfTrue="1" operator="equal">
      <formula>“总成件”</formula>
    </cfRule>
  </conditionalFormatting>
  <conditionalFormatting sqref="W159">
    <cfRule type="cellIs" dxfId="19" priority="16" stopIfTrue="1" operator="equal">
      <formula>“总成件”</formula>
    </cfRule>
  </conditionalFormatting>
  <conditionalFormatting sqref="W167">
    <cfRule type="cellIs" dxfId="18" priority="13" stopIfTrue="1" operator="equal">
      <formula>“总成件”</formula>
    </cfRule>
  </conditionalFormatting>
  <conditionalFormatting sqref="W173">
    <cfRule type="cellIs" dxfId="17" priority="39" stopIfTrue="1" operator="equal">
      <formula>“总成件”</formula>
    </cfRule>
  </conditionalFormatting>
  <conditionalFormatting sqref="W179">
    <cfRule type="cellIs" dxfId="16" priority="10" stopIfTrue="1" operator="equal">
      <formula>“总成件”</formula>
    </cfRule>
  </conditionalFormatting>
  <conditionalFormatting sqref="W180">
    <cfRule type="cellIs" dxfId="15" priority="9" stopIfTrue="1" operator="equal">
      <formula>“总成件”</formula>
    </cfRule>
  </conditionalFormatting>
  <conditionalFormatting sqref="W181">
    <cfRule type="cellIs" dxfId="14" priority="50" stopIfTrue="1" operator="equal">
      <formula>“总成件”</formula>
    </cfRule>
  </conditionalFormatting>
  <conditionalFormatting sqref="W93:W94">
    <cfRule type="cellIs" dxfId="13" priority="65" stopIfTrue="1" operator="equal">
      <formula>“总成件”</formula>
    </cfRule>
  </conditionalFormatting>
  <conditionalFormatting sqref="W96:W102">
    <cfRule type="cellIs" dxfId="12" priority="4" stopIfTrue="1" operator="equal">
      <formula>“总成件”</formula>
    </cfRule>
  </conditionalFormatting>
  <conditionalFormatting sqref="W109:W110">
    <cfRule type="cellIs" dxfId="11" priority="64" stopIfTrue="1" operator="equal">
      <formula>“总成件”</formula>
    </cfRule>
  </conditionalFormatting>
  <conditionalFormatting sqref="W111:W114">
    <cfRule type="cellIs" dxfId="10" priority="63" stopIfTrue="1" operator="equal">
      <formula>“总成件”</formula>
    </cfRule>
  </conditionalFormatting>
  <conditionalFormatting sqref="W130:W131">
    <cfRule type="cellIs" dxfId="9" priority="57" stopIfTrue="1" operator="equal">
      <formula>“总成件”</formula>
    </cfRule>
  </conditionalFormatting>
  <conditionalFormatting sqref="W145:W146">
    <cfRule type="cellIs" dxfId="8" priority="23" stopIfTrue="1" operator="equal">
      <formula>“总成件”</formula>
    </cfRule>
  </conditionalFormatting>
  <conditionalFormatting sqref="W151:W153">
    <cfRule type="cellIs" dxfId="7" priority="19" stopIfTrue="1" operator="equal">
      <formula>“总成件”</formula>
    </cfRule>
  </conditionalFormatting>
  <conditionalFormatting sqref="W161:W162">
    <cfRule type="cellIs" dxfId="6" priority="14" stopIfTrue="1" operator="equal">
      <formula>“总成件”</formula>
    </cfRule>
  </conditionalFormatting>
  <conditionalFormatting sqref="W177:W178">
    <cfRule type="cellIs" dxfId="5" priority="11" stopIfTrue="1" operator="equal">
      <formula>“总成件”</formula>
    </cfRule>
  </conditionalFormatting>
  <conditionalFormatting sqref="W20:W22 W9:W18 W62 W79:W80 W74:W75 W77">
    <cfRule type="cellIs" dxfId="4" priority="12" stopIfTrue="1" operator="equal">
      <formula>“总成件”</formula>
    </cfRule>
  </conditionalFormatting>
  <conditionalFormatting sqref="W27:W52 W23:W25 W90 W81 W83:W85 W95 W55:W59 W61 W105:W106 W155:W156 W120 W116 W160 W108 W103">
    <cfRule type="cellIs" dxfId="3" priority="69" stopIfTrue="1" operator="equal">
      <formula>“总成件”</formula>
    </cfRule>
  </conditionalFormatting>
  <conditionalFormatting sqref="W72 W69:W70">
    <cfRule type="cellIs" dxfId="2" priority="37" stopIfTrue="1" operator="equal">
      <formula>“总成件”</formula>
    </cfRule>
  </conditionalFormatting>
  <conditionalFormatting sqref="W125 W127">
    <cfRule type="cellIs" dxfId="1" priority="55" stopIfTrue="1" operator="equal">
      <formula>“总成件”</formula>
    </cfRule>
  </conditionalFormatting>
  <conditionalFormatting sqref="W163:W166 W168:W170">
    <cfRule type="cellIs" dxfId="0" priority="15" stopIfTrue="1" operator="equal">
      <formula>“总成件”</formula>
    </cfRule>
  </conditionalFormatting>
  <dataValidations count="9">
    <dataValidation type="list" allowBlank="1" showInputMessage="1" showErrorMessage="1" sqref="AC9:AC16 AC18:AC25">
      <formula1>"戴姆勒专属,福田专属,平台件,重汽专属,"</formula1>
    </dataValidation>
    <dataValidation allowBlank="1" showErrorMessage="1" promptTitle="提示" prompt="该字段按需填写" sqref="N55:N57"/>
    <dataValidation type="list" allowBlank="1" showInputMessage="1" showErrorMessage="1" sqref="W60 W71 W87 W121 W136 W142 W179:W180">
      <formula1>"装配总成件,焊接总成件,面料,塑料件,冷镦,钣金件,机加工件,标准件,非标件,线材件,管材件,圆钢"</formula1>
    </dataValidation>
    <dataValidation type="list" allowBlank="1" showInputMessage="1" showErrorMessage="1" sqref="AC26:AC68 AC80:AC130 AC132:AC181 AC73:AC78">
      <formula1>"戴姆勒专属,福田专属,平台件,重汽专属,福田重汽共用件,福田戴姆勒共用件，"</formula1>
    </dataValidation>
    <dataValidation type="list" allowBlank="1" showInputMessage="1" showErrorMessage="1" sqref="AB26:AB59 AB90:AB116 AB158:AB170 AB174 AB61:AB79 AB81:AB88 AB118:AB137 AB139:AB156 AB176:AB180">
      <formula1>"镀白锌,发黑,氧化铁皮膜,电泳（ED),——,镀黑锌,热处理（调质处理）,喷漆,"</formula1>
    </dataValidation>
    <dataValidation type="list" allowBlank="1" showInputMessage="1" showErrorMessage="1" sqref="W9:W59 S60 S71 W89:W120 W143:W170 S173 W173 S181 W181 W61:W70 W72:W86 W122:W135 W138:W141 W177:W178">
      <formula1>"装配总成件,焊接总成件,面料,塑料件,钣金件,机加工件,标准件,非标件,线材件,管材件,圆钢"</formula1>
    </dataValidation>
    <dataValidation type="list" allowBlank="1" showInputMessage="1" showErrorMessage="1" sqref="U9:V181">
      <formula1>"Y,N"</formula1>
    </dataValidation>
    <dataValidation type="list" allowBlank="1" showInputMessage="1" showErrorMessage="1" sqref="O9:O68 O80:O130 O152:O181 O73:O78 O132:O150">
      <formula1>"A,B,C,"</formula1>
    </dataValidation>
    <dataValidation allowBlank="1" showErrorMessage="1" sqref="Q26 X26 Z26 Q29:Q54 Z29:Z54 X28:X54 Q58 Z58 X73:Y73 X108:Y108 X111 X130:Y130 X131 X149:Y149 X151 X168:Y170 Y171:Y176 X18:Y19 X75:Y80"/>
  </dataValidations>
  <pageMargins left="0.70866141732283505" right="0.70866141732283505" top="0.74803149606299202" bottom="0.74803149606299202" header="0.31496062992126" footer="0.31496062992126"/>
  <pageSetup paperSize="8" fitToHeight="0" orientation="landscape" verticalDpi="300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3</vt:i4>
      </vt:variant>
      <vt:variant>
        <vt:lpstr>命名范围</vt:lpstr>
      </vt:variant>
      <vt:variant>
        <vt:i4>1</vt:i4>
      </vt:variant>
    </vt:vector>
  </HeadingPairs>
  <TitlesOfParts>
    <vt:vector size="4" baseType="lpstr">
      <vt:lpstr>驾驶员座椅EBOM首页</vt:lpstr>
      <vt:lpstr>驾驶员座椅EBOM</vt:lpstr>
      <vt:lpstr>3.0平台 靠背骨架 EBOM</vt:lpstr>
      <vt:lpstr>驾驶员座椅EBOM首页!Print_Area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张长江</dc:creator>
  <cp:lastModifiedBy>user</cp:lastModifiedBy>
  <cp:lastPrinted>2024-11-07T12:33:16Z</cp:lastPrinted>
  <dcterms:created xsi:type="dcterms:W3CDTF">2006-09-13T11:21:00Z</dcterms:created>
  <dcterms:modified xsi:type="dcterms:W3CDTF">2025-12-08T11:44:01Z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CD8142A6815D421A8CF0E7C374AB4CC6</vt:lpwstr>
  </property>
</Properties>
</file>